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G287" i="38"/>
  <c r="G288" i="38"/>
  <c r="G289" i="38"/>
  <c r="G290" i="38"/>
  <c r="D289" i="38"/>
  <c r="D290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D288" i="38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D287" i="38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2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T283" i="38" s="1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O284" i="38" l="1"/>
  <c r="N283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K156" i="49"/>
  <c r="C156" i="49"/>
  <c r="F156" i="49"/>
  <c r="M156" i="49"/>
  <c r="H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F19" i="70"/>
  <c r="C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1"/>
  <c r="K65" i="63"/>
  <c r="H19" i="55"/>
  <c r="M19" i="63"/>
  <c r="M19" i="52"/>
  <c r="C19" i="61"/>
  <c r="M101" i="57"/>
  <c r="K19" i="57"/>
  <c r="C65" i="63"/>
  <c r="F29" i="51"/>
  <c r="C19" i="45"/>
  <c r="C19" i="52"/>
  <c r="F19" i="64"/>
  <c r="F96" i="7"/>
  <c r="F65" i="63"/>
  <c r="M19" i="59"/>
  <c r="C96" i="7"/>
  <c r="F19" i="68"/>
  <c r="K19" i="50"/>
  <c r="K19" i="53"/>
  <c r="M67" i="60"/>
  <c r="F86" i="58"/>
  <c r="C86" i="53"/>
  <c r="K32" i="31"/>
  <c r="C19" i="3"/>
  <c r="C19" i="68"/>
  <c r="K29" i="51"/>
  <c r="K19" i="58"/>
  <c r="H101" i="57"/>
  <c r="C94" i="52"/>
  <c r="F142" i="17"/>
  <c r="H19" i="3"/>
  <c r="F19" i="55"/>
  <c r="F19" i="50"/>
  <c r="H82" i="50"/>
  <c r="F19" i="63"/>
  <c r="M19" i="3"/>
  <c r="F80" i="41"/>
  <c r="K72" i="59"/>
  <c r="M220" i="25"/>
  <c r="M94" i="52"/>
  <c r="K19" i="59"/>
  <c r="K19" i="34"/>
  <c r="F19" i="60"/>
  <c r="F19" i="52"/>
  <c r="M19" i="45"/>
  <c r="M19" i="54"/>
  <c r="M19" i="64"/>
  <c r="F19" i="34"/>
  <c r="F19" i="59"/>
  <c r="K19" i="64"/>
  <c r="C19" i="60"/>
  <c r="H142" i="17"/>
  <c r="F67" i="60"/>
  <c r="K19" i="69"/>
  <c r="F32" i="31"/>
  <c r="K220" i="25"/>
  <c r="F19" i="3"/>
  <c r="H67" i="60"/>
  <c r="H220" i="25"/>
  <c r="C101" i="57"/>
  <c r="M19" i="41"/>
  <c r="F106" i="45"/>
  <c r="F86" i="53"/>
  <c r="H65" i="63"/>
  <c r="K86" i="53"/>
  <c r="H19" i="61"/>
  <c r="F19" i="41"/>
  <c r="M19" i="53"/>
  <c r="H80" i="41"/>
  <c r="F82" i="50"/>
  <c r="H19" i="58"/>
  <c r="C29" i="51"/>
  <c r="M86" i="53"/>
  <c r="M19" i="62"/>
  <c r="M65" i="63"/>
  <c r="M19" i="68"/>
  <c r="C19" i="34"/>
  <c r="H86" i="53"/>
  <c r="H32" i="31"/>
  <c r="C32" i="31"/>
  <c r="M19" i="34"/>
  <c r="F94" i="52"/>
  <c r="M19" i="66"/>
  <c r="M19" i="58"/>
  <c r="C19" i="66"/>
  <c r="H19" i="34"/>
  <c r="K19" i="66"/>
  <c r="K67" i="60"/>
  <c r="K30" i="49"/>
  <c r="F19" i="69"/>
  <c r="H29" i="51"/>
  <c r="F30" i="49"/>
  <c r="M19" i="57"/>
  <c r="K19" i="3"/>
  <c r="F19" i="61"/>
  <c r="F19" i="53"/>
  <c r="H19" i="59"/>
  <c r="F101" i="57"/>
  <c r="M19" i="50"/>
  <c r="M19" i="55"/>
  <c r="H19" i="53"/>
  <c r="H19" i="52"/>
  <c r="C19" i="59"/>
  <c r="C30" i="49"/>
  <c r="M19" i="60"/>
  <c r="K19" i="41"/>
  <c r="C80" i="41"/>
  <c r="F19" i="57"/>
  <c r="H94" i="52"/>
  <c r="H19" i="57"/>
  <c r="C19" i="57"/>
  <c r="H19" i="50"/>
  <c r="H19" i="62"/>
  <c r="C19" i="63"/>
  <c r="H19" i="45"/>
  <c r="H19" i="41"/>
  <c r="C82" i="50"/>
  <c r="F19" i="58"/>
  <c r="M80" i="41"/>
  <c r="K106" i="45"/>
  <c r="K86" i="58"/>
  <c r="M96" i="7"/>
  <c r="M72" i="59"/>
  <c r="H19" i="60"/>
  <c r="C86" i="58"/>
  <c r="C19" i="50"/>
  <c r="M106" i="45"/>
  <c r="C19" i="53"/>
  <c r="M29" i="51"/>
  <c r="M19" i="69"/>
  <c r="K19" i="60"/>
  <c r="K19" i="45"/>
  <c r="K19" i="62"/>
  <c r="F19" i="62"/>
  <c r="M32" i="31"/>
  <c r="K101" i="57"/>
  <c r="H106" i="45"/>
  <c r="F72" i="59"/>
  <c r="C72" i="59"/>
  <c r="C19" i="55"/>
  <c r="K19" i="55"/>
  <c r="H19" i="54"/>
  <c r="K94" i="52"/>
  <c r="M19" i="61"/>
  <c r="K80" i="41"/>
  <c r="F19" i="54"/>
  <c r="H86" i="58"/>
  <c r="C142" i="17"/>
  <c r="C19" i="54"/>
  <c r="H19" i="63"/>
  <c r="H19" i="64"/>
  <c r="C67" i="60"/>
  <c r="H72" i="59"/>
  <c r="C19" i="58"/>
  <c r="H19" i="69"/>
  <c r="F19" i="66"/>
  <c r="K19" i="63"/>
  <c r="H30" i="49"/>
  <c r="H19" i="66"/>
  <c r="C106" i="45"/>
  <c r="K19" i="68"/>
  <c r="M142" i="17"/>
  <c r="K142" i="17"/>
  <c r="H19" i="68"/>
  <c r="C19" i="64"/>
  <c r="M30" i="49"/>
  <c r="C19" i="41"/>
  <c r="C19" i="69"/>
  <c r="K82" i="50"/>
  <c r="K19" i="52"/>
  <c r="M86" i="58"/>
  <c r="K19" i="54"/>
  <c r="C19" i="62"/>
  <c r="F19" i="45"/>
  <c r="M82" i="50"/>
  <c r="F220" i="25"/>
  <c r="C220" i="25"/>
  <c r="K96" i="7"/>
  <c r="H96" i="7"/>
  <c r="U290" i="38" l="1"/>
  <c r="U289" i="38"/>
  <c r="U288" i="38"/>
  <c r="U287" i="38"/>
  <c r="U286" i="38"/>
  <c r="U285" i="38"/>
  <c r="F28" i="51"/>
  <c r="F18" i="61"/>
  <c r="F35" i="30"/>
  <c r="U284" i="38"/>
  <c r="K18" i="61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85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19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8" i="38" l="1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" l="1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<sst xmlns="http://schemas.openxmlformats.org/spreadsheetml/2006/main" count="4668" uniqueCount="685">
  <si>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</si>
  <si>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</si>
  <si>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</si>
  <si>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</si>
  <si>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</si>
  <si>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</si>
  <si>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</si>
  <si>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</si>
  <si>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</si>
  <si>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</si>
  <si>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</si>
  <si>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</si>
  <si>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</si>
  <si>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</si>
  <si>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</si>
  <si>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</si>
  <si>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</si>
  <si>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</si>
  <si>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</si>
  <si>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</si>
  <si>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</si>
  <si>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</si>
  <si>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</si>
  <si>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</si>
  <si>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</si>
  <si>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</si>
  <si>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</si>
  <si>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</si>
  <si>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</si>
  <si>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</si>
  <si>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</si>
  <si>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</si>
  <si>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</si>
  <si>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</si>
  <si>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</si>
  <si>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</si>
  <si>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</si>
  <si>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</si>
  <si>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</si>
  <si>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</si>
  <si>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</si>
  <si>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</si>
  <si>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</si>
  <si>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</si>
  <si>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</si>
  <si>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</si>
  <si>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</si>
  <si>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</si>
  <si>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</si>
  <si>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</si>
  <si>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</si>
  <si>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</si>
  <si>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</si>
  <si>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</si>
  <si>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</si>
  <si>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</si>
  <si>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</si>
  <si>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</si>
  <si>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</si>
  <si>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</si>
  <si>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</si>
  <si>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</si>
  <si>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</si>
  <si>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</si>
  <si>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</si>
  <si>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</si>
  <si>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</si>
  <si>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</si>
  <si>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</si>
  <si>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</si>
  <si>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</si>
  <si>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</si>
  <si>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</si>
  <si>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</si>
  <si>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</si>
  <si>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</si>
  <si>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</si>
  <si>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</si>
  <si>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</si>
  <si>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</si>
  <si>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</si>
  <si>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</si>
  <si>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</si>
  <si>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</si>
  <si>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</si>
  <si>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</si>
  <si>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</si>
  <si>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</si>
  <si>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</si>
  <si>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</si>
  <si>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</si>
  <si>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</si>
  <si>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</si>
  <si>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</si>
  <si>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</si>
  <si>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</si>
  <si>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</si>
  <si>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</si>
  <si>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</si>
  <si>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</si>
  <si>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</si>
  <si>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</si>
  <si>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</si>
  <si>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</si>
  <si>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</si>
  <si>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</si>
  <si>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</si>
  <si>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</si>
  <si>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</si>
  <si>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</si>
  <si>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</si>
  <si>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</si>
  <si>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</si>
  <si>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</si>
  <si>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</si>
  <si>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</si>
  <si>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</si>
  <si>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</si>
  <si>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</si>
  <si>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</si>
  <si>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</si>
  <si>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</si>
  <si>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</si>
  <si>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</si>
  <si>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</si>
  <si>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</si>
  <si>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</si>
  <si>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</si>
  <si>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</si>
  <si>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</si>
  <si>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</si>
  <si>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</si>
  <si>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</si>
  <si>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</si>
  <si>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</si>
  <si>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</si>
  <si>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</si>
  <si>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</si>
  <si>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</si>
  <si>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</si>
  <si>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</si>
  <si>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</si>
  <si>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</si>
  <si>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</si>
  <si>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</si>
  <si>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</si>
  <si>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</si>
  <si>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</si>
  <si>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</si>
  <si>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</si>
  <si>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</si>
  <si>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</si>
  <si>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</si>
  <si>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</si>
  <si>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</si>
  <si>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</si>
  <si>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</si>
  <si>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</si>
  <si>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</si>
  <si>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</si>
  <si>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</si>
  <si>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</si>
  <si>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</si>
  <si>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</si>
  <si>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</si>
  <si>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</si>
  <si>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</si>
  <si>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</si>
  <si>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</si>
  <si>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</si>
  <si>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</si>
  <si>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</si>
  <si>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</si>
  <si>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</si>
  <si>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</si>
  <si>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</si>
  <si>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</si>
  <si>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</si>
  <si>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</si>
  <si>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</si>
  <si>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</si>
  <si>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</si>
  <si>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</si>
  <si>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</si>
  <si>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</si>
  <si>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</si>
  <si>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</si>
  <si>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</si>
  <si>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</si>
  <si>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</si>
  <si>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</si>
  <si>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</si>
  <si>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</si>
  <si>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</si>
  <si>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</si>
  <si>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</si>
  <si>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</si>
  <si>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</si>
  <si>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</si>
  <si>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</si>
  <si>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</si>
  <si>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</si>
  <si>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</si>
  <si>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</si>
  <si>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</si>
  <si>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</si>
  <si>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</si>
  <si>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</si>
  <si>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</si>
  <si>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</si>
  <si>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</si>
  <si>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</si>
  <si>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</si>
  <si>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</si>
  <si>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</si>
  <si>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</si>
  <si>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</si>
  <si>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</si>
  <si>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</si>
  <si>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</si>
  <si>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</si>
  <si>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</si>
  <si>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</si>
  <si>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</si>
  <si>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</si>
  <si>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</si>
  <si>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</si>
  <si>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</si>
  <si>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</si>
  <si>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</si>
  <si>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</si>
  <si>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</si>
  <si>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</si>
  <si>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</si>
  <si>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</si>
  <si>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</si>
  <si>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</si>
  <si>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</si>
  <si>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</si>
  <si>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</si>
  <si>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</si>
  <si>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</si>
  <si>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</si>
  <si>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</si>
  <si>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</si>
  <si>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</si>
  <si>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</si>
  <si>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</si>
  <si>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</si>
  <si>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</si>
  <si>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</si>
  <si>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</si>
  <si>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</si>
  <si>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</si>
  <si>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</si>
  <si>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</si>
  <si>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</si>
  <si>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</si>
  <si>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</si>
  <si>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</si>
  <si>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</si>
  <si>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</si>
  <si>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</si>
  <si>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</si>
  <si>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</si>
  <si>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</si>
  <si>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</si>
  <si>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</si>
  <si>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</si>
  <si>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</si>
  <si>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</si>
  <si>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</si>
  <si>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</si>
  <si>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</si>
  <si>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</si>
  <si>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</si>
  <si>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</si>
  <si>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</si>
  <si>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</si>
  <si>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</si>
  <si>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</si>
  <si>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</si>
  <si>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</si>
  <si>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</si>
  <si>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</si>
  <si>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</si>
  <si>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</si>
  <si>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</si>
  <si>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</si>
  <si>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</si>
  <si>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</si>
  <si>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</si>
  <si>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</si>
  <si>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</si>
  <si>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</si>
  <si>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</si>
  <si>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</si>
  <si>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</si>
  <si>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</si>
  <si>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</si>
  <si>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</si>
  <si>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</si>
  <si>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</si>
  <si>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</si>
  <si>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</si>
  <si>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</si>
  <si>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</si>
  <si>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</si>
  <si>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</si>
  <si>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</si>
  <si>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</si>
  <si>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</si>
  <si>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</si>
  <si>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</si>
  <si>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</si>
  <si>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</si>
  <si>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</si>
  <si>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</si>
  <si>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</si>
  <si>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</si>
  <si>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</si>
  <si>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</si>
  <si>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</si>
  <si>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</si>
  <si>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</si>
  <si>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</si>
  <si>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</si>
  <si>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</si>
  <si>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</si>
  <si>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</si>
  <si>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</si>
  <si>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</si>
  <si>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</si>
  <si>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</si>
  <si>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</si>
  <si>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</si>
  <si>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</si>
  <si>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</si>
  <si>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</si>
  <si>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</si>
  <si>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</si>
  <si>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</si>
  <si>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</si>
  <si>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</si>
  <si>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</si>
  <si>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</si>
  <si>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</si>
  <si>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</si>
  <si>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</si>
  <si>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</si>
  <si>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</si>
  <si>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</si>
  <si>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</si>
  <si>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</si>
  <si>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</si>
  <si>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</si>
  <si>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18-Oct-16JNJ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</si>
  <si>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</si>
  <si>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</si>
  <si>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</si>
  <si>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</si>
  <si>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</si>
  <si>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</si>
  <si>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</si>
  <si>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</si>
  <si>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</si>
  <si>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</si>
  <si>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</si>
  <si>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</si>
  <si>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</si>
  <si>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</si>
  <si>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</si>
  <si>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</si>
  <si>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</si>
  <si>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</si>
  <si>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</si>
  <si>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</si>
  <si>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</si>
  <si>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</si>
  <si>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</si>
  <si>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</si>
  <si>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</si>
  <si>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</si>
  <si>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</si>
  <si>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0.425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</si>
  <si>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</si>
  <si>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</si>
  <si>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</si>
  <si>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</si>
  <si>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</si>
  <si>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</si>
  <si>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</si>
  <si>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</si>
  <si>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</si>
  <si>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</si>
  <si>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</si>
  <si>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</si>
  <si>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</si>
  <si>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</si>
  <si>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</si>
  <si>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</si>
  <si>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</si>
  <si>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</si>
  <si>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</si>
  <si>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</si>
  <si>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</si>
  <si>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</si>
  <si>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</si>
  <si>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</si>
  <si>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</si>
  <si>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</si>
  <si>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</si>
  <si>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</si>
  <si>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</si>
  <si>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</si>
  <si>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30.64 x 400</t>
  </si>
  <si>
    <t>17.05 - 31.19</t>
  </si>
  <si>
    <t>AH -5%</t>
  </si>
  <si>
    <t>Note</t>
  </si>
  <si>
    <t>17.00 ---&gt; 16.80</t>
  </si>
  <si>
    <t>1800  ---&gt; 17.75</t>
  </si>
  <si>
    <t>16.35  ---&gt; 15.70</t>
  </si>
  <si>
    <t>0.32 Dividend</t>
  </si>
  <si>
    <t>11-Oct-16AA Earnings announcement</t>
  </si>
  <si>
    <t>28-Oct-16NWL Earnings announcement</t>
  </si>
  <si>
    <t>112.38 - 179.42</t>
  </si>
  <si>
    <t>41.24 - 63.98</t>
  </si>
  <si>
    <t>27-Oct-16TMO Earnings announcement</t>
  </si>
  <si>
    <t>25-Oct-16UTX Earnings announcement</t>
  </si>
  <si>
    <t>85.89 - 106.67</t>
  </si>
  <si>
    <t>43.55 - 56.34</t>
  </si>
  <si>
    <t>2000 @ 15.83</t>
  </si>
  <si>
    <t>28-Oct-16CPN Earnings announcement</t>
  </si>
  <si>
    <t>26-Oct-16NSC Earnings announcement</t>
  </si>
  <si>
    <t>46.23 - 67.30</t>
  </si>
  <si>
    <t>1: 3 Stock Split</t>
  </si>
  <si>
    <t>0.09 Dividend</t>
  </si>
  <si>
    <t>18.42 - 34.50</t>
  </si>
  <si>
    <t>60.15 x 100</t>
  </si>
  <si>
    <t>1.42 (1.54%)</t>
  </si>
  <si>
    <t>51.00 x 400</t>
  </si>
  <si>
    <t>28.71 - 42.75</t>
  </si>
  <si>
    <t>16.33B</t>
  </si>
  <si>
    <t>197.22B</t>
  </si>
  <si>
    <t>13-Oct-16DAL Earnings announcement</t>
  </si>
  <si>
    <t>148.64B</t>
  </si>
  <si>
    <t>74.92 - 111.11</t>
  </si>
  <si>
    <t>27-Oct-16TKR Earnings announcement</t>
  </si>
  <si>
    <t>35.58 - 55.51</t>
  </si>
  <si>
    <t>79.92 x 100</t>
  </si>
  <si>
    <t>85.99 x 100</t>
  </si>
  <si>
    <t>79.61 - 82.24</t>
  </si>
  <si>
    <t>6.05B</t>
  </si>
  <si>
    <t>1.04 (1.28%)</t>
  </si>
  <si>
    <t>25-Oct-16AAPL Earnings announcement</t>
  </si>
  <si>
    <t>50.27 - 77.61</t>
  </si>
  <si>
    <t>29.68 - 37.00</t>
  </si>
  <si>
    <t>2-Nov-16FOXA Earnings announcement</t>
  </si>
  <si>
    <t>25.33 x 100</t>
  </si>
  <si>
    <t>26.00 x 300</t>
  </si>
  <si>
    <t>6.52 - 20.09</t>
  </si>
  <si>
    <t>94.12 - 126.07</t>
  </si>
  <si>
    <t>86.90B</t>
  </si>
  <si>
    <t>17-Oct-16UAL Earnings announcement</t>
  </si>
  <si>
    <t>&gt;$200, 4.00</t>
  </si>
  <si>
    <t>19.50  ---&gt; 19.25</t>
  </si>
  <si>
    <t>303.00 x 500</t>
  </si>
  <si>
    <t>310.00 x 100</t>
  </si>
  <si>
    <t>304.27 - 308.70</t>
  </si>
  <si>
    <t>66.74B</t>
  </si>
  <si>
    <t>12.13 x 2500</t>
  </si>
  <si>
    <t>12.14 x 2100</t>
  </si>
  <si>
    <t>12.10 - 12.38</t>
  </si>
  <si>
    <t>49.04B</t>
  </si>
  <si>
    <t>0.60 (4.88%)</t>
  </si>
  <si>
    <t>11.53 x 1000</t>
  </si>
  <si>
    <t>13.15 x 200</t>
  </si>
  <si>
    <t>12.66 - 13.19</t>
  </si>
  <si>
    <t>4.72B</t>
  </si>
  <si>
    <t>46.77 x 8300</t>
  </si>
  <si>
    <t>46.78 x 3300</t>
  </si>
  <si>
    <t>46.31 - 47.33</t>
  </si>
  <si>
    <t>19.24B</t>
  </si>
  <si>
    <t>1.76 (3.76%)</t>
  </si>
  <si>
    <t>38.02 x 500</t>
  </si>
  <si>
    <t>38.24 x 100</t>
  </si>
  <si>
    <t>37.90 - 38.36</t>
  </si>
  <si>
    <t>27.68 - 38.36</t>
  </si>
  <si>
    <t>179.87B</t>
  </si>
  <si>
    <t>1.04 (2.73%)</t>
  </si>
  <si>
    <t>53.60 x 400</t>
  </si>
  <si>
    <t>54.28 x 200</t>
  </si>
  <si>
    <t>53.55 - 54.67</t>
  </si>
  <si>
    <t>16.93B</t>
  </si>
  <si>
    <t>1.00 (1.88%)</t>
  </si>
  <si>
    <t>95.45 x 1600</t>
  </si>
  <si>
    <t>98.75 x 200</t>
  </si>
  <si>
    <t>95.69 - 97.59</t>
  </si>
  <si>
    <t>28.13B</t>
  </si>
  <si>
    <t>2.36 (2.44%)</t>
  </si>
  <si>
    <t>80.15 x 100</t>
  </si>
  <si>
    <t>80.49 x 200</t>
  </si>
  <si>
    <t>79.61 - 81.19</t>
  </si>
  <si>
    <t>15.03B</t>
  </si>
  <si>
    <t>1.12 (1.41%)</t>
  </si>
  <si>
    <t>59.81 x 100</t>
  </si>
  <si>
    <t>71.05 x 100</t>
  </si>
  <si>
    <t>66.84 - 67.10</t>
  </si>
  <si>
    <t>51.86B</t>
  </si>
  <si>
    <t>1.14 (1.72%)</t>
  </si>
  <si>
    <t>31.53 x 100</t>
  </si>
  <si>
    <t>31.70 x 800</t>
  </si>
  <si>
    <t>31.37 - 31.96</t>
  </si>
  <si>
    <t>41.45B</t>
  </si>
  <si>
    <t>0.36 (1.15%)</t>
  </si>
  <si>
    <t>18.24 x 9000</t>
  </si>
  <si>
    <t>18.25 x 17200</t>
  </si>
  <si>
    <t>18.15 - 18.40</t>
  </si>
  <si>
    <t>2.34B</t>
  </si>
  <si>
    <t>51.00 x 200</t>
  </si>
  <si>
    <t>51.32 - 52.43</t>
  </si>
  <si>
    <t>24.76B</t>
  </si>
  <si>
    <t>0.76 (1.46%)</t>
  </si>
  <si>
    <t>46.39 x 1300</t>
  </si>
  <si>
    <t>46.40 x 1200</t>
  </si>
  <si>
    <t>46.39 - 47.61</t>
  </si>
  <si>
    <t>7.84B</t>
  </si>
  <si>
    <t>63.00 x 100</t>
  </si>
  <si>
    <t>68.63 x 300</t>
  </si>
  <si>
    <t>68.44 - 68.96</t>
  </si>
  <si>
    <t>25.44B</t>
  </si>
  <si>
    <t>1.32 (1.93%)</t>
  </si>
  <si>
    <t>174.77 x 100</t>
  </si>
  <si>
    <t>175.50 x 200</t>
  </si>
  <si>
    <t>173.76 - 175.90</t>
  </si>
  <si>
    <t>69.44B</t>
  </si>
  <si>
    <t>2.04 (1.17%)</t>
  </si>
  <si>
    <t>39.79 x 500</t>
  </si>
  <si>
    <t>39.99 x 400</t>
  </si>
  <si>
    <t>39.19 - 39.95</t>
  </si>
  <si>
    <t>29.69B</t>
  </si>
  <si>
    <t>0.81 (2.08%)</t>
  </si>
  <si>
    <t>92.49 x 600</t>
  </si>
  <si>
    <t>92.58 x 100</t>
  </si>
  <si>
    <t>92.40 - 93.21</t>
  </si>
  <si>
    <t>4.13 x 1000</t>
  </si>
  <si>
    <t>4.17 x 1000</t>
  </si>
  <si>
    <t>4.14 - 4.29</t>
  </si>
  <si>
    <t>4.87B</t>
  </si>
  <si>
    <t>0.42 (9.93%)</t>
  </si>
  <si>
    <t>75.50 x 100</t>
  </si>
  <si>
    <t>75.68 x 4000</t>
  </si>
  <si>
    <t>75.26 - 75.97</t>
  </si>
  <si>
    <t>99.62B</t>
  </si>
  <si>
    <t>1.88 (2.50%)</t>
  </si>
  <si>
    <t>60.90 x 100</t>
  </si>
  <si>
    <t>60.67 - 61.66</t>
  </si>
  <si>
    <t>3.74B</t>
  </si>
  <si>
    <t>0.44 (0.71%)</t>
  </si>
  <si>
    <t>32.15 x 1500</t>
  </si>
  <si>
    <t>32.30 x 1000</t>
  </si>
  <si>
    <t>32.12 - 32.60</t>
  </si>
  <si>
    <t>49.68B</t>
  </si>
  <si>
    <t>1.52 (4.70%)</t>
  </si>
  <si>
    <t>156.02 x 100</t>
  </si>
  <si>
    <t>156.97 x 300</t>
  </si>
  <si>
    <t>158.55 - 160.10</t>
  </si>
  <si>
    <t>62.73B</t>
  </si>
  <si>
    <t>34.88 x 400</t>
  </si>
  <si>
    <t>34.89 x 800</t>
  </si>
  <si>
    <t>34.79 - 35.41</t>
  </si>
  <si>
    <t>2.73B</t>
  </si>
  <si>
    <t>1.04 (2.90%)</t>
  </si>
  <si>
    <t>99.98 x 300</t>
  </si>
  <si>
    <t>100.37 x 300</t>
  </si>
  <si>
    <t>99.64 - 101.03</t>
  </si>
  <si>
    <t>83.68B</t>
  </si>
  <si>
    <t>2.64 (2.59%)</t>
  </si>
  <si>
    <t>138.08 x 100</t>
  </si>
  <si>
    <t>138.50 x 100</t>
  </si>
  <si>
    <t>136.97 - 138.35</t>
  </si>
  <si>
    <t>131.51B</t>
  </si>
  <si>
    <t>2.50 (1.83%)</t>
  </si>
  <si>
    <t>38.89 x 300</t>
  </si>
  <si>
    <t>39.30 x 100</t>
  </si>
  <si>
    <t>38.71 - 40.45</t>
  </si>
  <si>
    <t>20.79B</t>
  </si>
  <si>
    <t>116.32 x 100</t>
  </si>
  <si>
    <t>116.42 x 100</t>
  </si>
  <si>
    <t>114.72 - 116.75</t>
  </si>
  <si>
    <t>625.33B</t>
  </si>
  <si>
    <t>2.28 (2.00%)</t>
  </si>
  <si>
    <t>61.90 x 400</t>
  </si>
  <si>
    <t>62.19 x 400</t>
  </si>
  <si>
    <t>61.87 - 62.49</t>
  </si>
  <si>
    <t>57.18B</t>
  </si>
  <si>
    <t>1.28 (2.07%)</t>
  </si>
  <si>
    <t>69.39 x 300</t>
  </si>
  <si>
    <t>69.40 x 1600</t>
  </si>
  <si>
    <t>68.90 - 70.00</t>
  </si>
  <si>
    <t>19.56B</t>
  </si>
  <si>
    <t>1.00 (1.44%)</t>
  </si>
  <si>
    <t>31.73 - 31.97</t>
  </si>
  <si>
    <t>4.53B</t>
  </si>
  <si>
    <t>24.30 x 1500</t>
  </si>
  <si>
    <t>25.11 x 100</t>
  </si>
  <si>
    <t>24.43 - 24.75</t>
  </si>
  <si>
    <t>46.27B</t>
  </si>
  <si>
    <t>0.36 (1.48%)</t>
  </si>
  <si>
    <t>25.27 - 25.75</t>
  </si>
  <si>
    <t>1.44B</t>
  </si>
  <si>
    <t>23.85 x 44400</t>
  </si>
  <si>
    <t>23.86 x 26700</t>
  </si>
  <si>
    <t>23.80 - 24.35</t>
  </si>
  <si>
    <t>5.56B</t>
  </si>
  <si>
    <t>1.20 (5.01%)</t>
  </si>
  <si>
    <t>39.90 x 100</t>
  </si>
  <si>
    <t>39.94 x 1600</t>
  </si>
  <si>
    <t>38.46 - 39.95</t>
  </si>
  <si>
    <t>24.67B</t>
  </si>
  <si>
    <t>0.40 (1.04%)</t>
  </si>
  <si>
    <t>56.11 x 100</t>
  </si>
  <si>
    <t>55.07 - 55.74</t>
  </si>
  <si>
    <t>9.66B</t>
  </si>
  <si>
    <t>86.88 x 200</t>
  </si>
  <si>
    <t>87.08 x 1400</t>
  </si>
  <si>
    <t>86.41 - 87.08</t>
  </si>
  <si>
    <t>92.58B</t>
  </si>
  <si>
    <t>1.70 (1.97%)</t>
  </si>
  <si>
    <t>15.64 x 1000</t>
  </si>
  <si>
    <t>15.70 x 100</t>
  </si>
  <si>
    <t>15.61 - 15.95</t>
  </si>
  <si>
    <t>13.32B</t>
  </si>
  <si>
    <t>0.20 (1.29%)</t>
  </si>
  <si>
    <t>29.06 x 1000</t>
  </si>
  <si>
    <t>29.08 x 400</t>
  </si>
  <si>
    <t>28.95 - 29.39</t>
  </si>
  <si>
    <t>27.43B</t>
  </si>
  <si>
    <t>0.48 (1.66%)</t>
  </si>
  <si>
    <t>119.80 x 300</t>
  </si>
  <si>
    <t>120.14 x 400</t>
  </si>
  <si>
    <t>119.35 - 120.20</t>
  </si>
  <si>
    <t>327.76B</t>
  </si>
  <si>
    <t>3.20 (2.68%)</t>
  </si>
  <si>
    <t>51.81 x 100</t>
  </si>
  <si>
    <t>51.98 x 3400</t>
  </si>
  <si>
    <t>51.77 - 52.25</t>
  </si>
  <si>
    <t>0.64 (1.24%)</t>
  </si>
  <si>
    <t>24.81 x 15400</t>
  </si>
  <si>
    <t>24.82 x 8200</t>
  </si>
  <si>
    <t>24.67 - 25.05</t>
  </si>
  <si>
    <t>8.70B</t>
  </si>
  <si>
    <t>48.11 x 700</t>
  </si>
  <si>
    <t>48.20 x 700</t>
  </si>
  <si>
    <t>48.09 - 48.31</t>
  </si>
  <si>
    <t>17.53 x 100</t>
  </si>
  <si>
    <t>17.61 x 3000</t>
  </si>
  <si>
    <t>17.49 - 17.83</t>
  </si>
  <si>
    <t>18.17B</t>
  </si>
  <si>
    <t>36.80 x 300</t>
  </si>
  <si>
    <t>38.77 x 500</t>
  </si>
  <si>
    <t>38.35 - 38.66</t>
  </si>
  <si>
    <t>8.74B</t>
  </si>
  <si>
    <t>216.40 x 9500</t>
  </si>
  <si>
    <t>216.41 x 500</t>
  </si>
  <si>
    <t>215.99 - 216.70</t>
  </si>
  <si>
    <t>45.53 x 400</t>
  </si>
  <si>
    <t>45.60 x 100</t>
  </si>
  <si>
    <t>45.44 - 45.92</t>
  </si>
  <si>
    <t>230.33B</t>
  </si>
  <si>
    <t>1.52 (3.36%)</t>
  </si>
  <si>
    <t>54.20 x 700</t>
  </si>
  <si>
    <t>54.21 x 1200</t>
  </si>
  <si>
    <t>53.06 - 54.50</t>
  </si>
  <si>
    <t>17.47B</t>
  </si>
  <si>
    <t>76.53 x 300</t>
  </si>
  <si>
    <t>76.55 x 400</t>
  </si>
  <si>
    <t>75.90 - 76.79</t>
  </si>
  <si>
    <t>24.47B</t>
  </si>
  <si>
    <t>1.80 (2.35%)</t>
  </si>
  <si>
    <t>61.90 x 100</t>
  </si>
  <si>
    <t>62.99 x 1000</t>
  </si>
  <si>
    <t>62.17 - 62.77</t>
  </si>
  <si>
    <t>36.93B</t>
  </si>
  <si>
    <t>1.92 (3.09%)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</si>
</sst>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39"/>
      <tableStyleElement type="headerRow" dxfId="83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4912"/>
        <c:axId val="522643344"/>
      </c:scatterChart>
      <c:valAx>
        <c:axId val="5226449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3344"/>
        <c:crosses val="autoZero"/>
        <c:crossBetween val="midCat"/>
      </c:valAx>
      <c:valAx>
        <c:axId val="5226433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6872"/>
        <c:axId val="522644520"/>
      </c:scatterChart>
      <c:valAx>
        <c:axId val="522646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4520"/>
        <c:crosses val="autoZero"/>
        <c:crossBetween val="midCat"/>
      </c:valAx>
      <c:valAx>
        <c:axId val="52264452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1384"/>
        <c:axId val="522637464"/>
      </c:scatterChart>
      <c:valAx>
        <c:axId val="5226413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37464"/>
        <c:crosses val="autoZero"/>
        <c:crossBetween val="midCat"/>
      </c:valAx>
      <c:valAx>
        <c:axId val="52263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1776"/>
        <c:axId val="522637856"/>
      </c:scatterChart>
      <c:valAx>
        <c:axId val="522641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37856"/>
        <c:crosses val="autoZero"/>
        <c:crossBetween val="midCat"/>
      </c:valAx>
      <c:valAx>
        <c:axId val="5226378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42651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59024"/>
        <c:axId val="522656280"/>
      </c:scatterChart>
      <c:valAx>
        <c:axId val="522659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6280"/>
        <c:crosses val="autoZero"/>
        <c:crossBetween val="midCat"/>
      </c:valAx>
      <c:valAx>
        <c:axId val="52265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42651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0208"/>
        <c:axId val="522640600"/>
      </c:scatterChart>
      <c:valAx>
        <c:axId val="5226402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0600"/>
        <c:crosses val="autoZero"/>
        <c:crossBetween val="midCat"/>
      </c:valAx>
      <c:valAx>
        <c:axId val="52264060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4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304.58999999999997</c:v>
                </c:pt>
                <c:pt idx="1">
                  <c:v>305.58999999999997</c:v>
                </c:pt>
                <c:pt idx="2">
                  <c:v>305.99</c:v>
                </c:pt>
                <c:pt idx="3">
                  <c:v>309.7</c:v>
                </c:pt>
                <c:pt idx="4">
                  <c:v>311.48</c:v>
                </c:pt>
                <c:pt idx="5">
                  <c:v>311.58999999999997</c:v>
                </c:pt>
                <c:pt idx="6">
                  <c:v>313.02999999999997</c:v>
                </c:pt>
                <c:pt idx="7">
                  <c:v>305.77999999999997</c:v>
                </c:pt>
                <c:pt idx="8">
                  <c:v>310.55</c:v>
                </c:pt>
                <c:pt idx="9">
                  <c:v>314.52999999999997</c:v>
                </c:pt>
                <c:pt idx="10">
                  <c:v>309.82</c:v>
                </c:pt>
                <c:pt idx="11">
                  <c:v>312.58</c:v>
                </c:pt>
                <c:pt idx="12">
                  <c:v>314.81</c:v>
                </c:pt>
                <c:pt idx="13">
                  <c:v>312</c:v>
                </c:pt>
                <c:pt idx="14">
                  <c:v>307.05</c:v>
                </c:pt>
                <c:pt idx="15">
                  <c:v>303.5</c:v>
                </c:pt>
                <c:pt idx="16">
                  <c:v>304.51</c:v>
                </c:pt>
                <c:pt idx="17">
                  <c:v>302.82</c:v>
                </c:pt>
                <c:pt idx="18">
                  <c:v>299.79000000000002</c:v>
                </c:pt>
                <c:pt idx="19">
                  <c:v>297.41000000000003</c:v>
                </c:pt>
                <c:pt idx="20">
                  <c:v>302.66000000000003</c:v>
                </c:pt>
                <c:pt idx="21">
                  <c:v>296.10000000000002</c:v>
                </c:pt>
                <c:pt idx="22">
                  <c:v>307.73</c:v>
                </c:pt>
                <c:pt idx="23">
                  <c:v>312.3</c:v>
                </c:pt>
                <c:pt idx="24">
                  <c:v>310.67</c:v>
                </c:pt>
                <c:pt idx="25">
                  <c:v>313.58999999999997</c:v>
                </c:pt>
                <c:pt idx="26">
                  <c:v>306.02999999999997</c:v>
                </c:pt>
                <c:pt idx="27">
                  <c:v>305.63</c:v>
                </c:pt>
                <c:pt idx="28">
                  <c:v>307.86</c:v>
                </c:pt>
                <c:pt idx="29">
                  <c:v>306.13</c:v>
                </c:pt>
                <c:pt idx="30">
                  <c:v>308.17</c:v>
                </c:pt>
                <c:pt idx="31">
                  <c:v>306.85000000000002</c:v>
                </c:pt>
                <c:pt idx="32">
                  <c:v>309.33</c:v>
                </c:pt>
                <c:pt idx="33">
                  <c:v>318.17</c:v>
                </c:pt>
                <c:pt idx="34">
                  <c:v>316.81</c:v>
                </c:pt>
                <c:pt idx="35">
                  <c:v>316.81</c:v>
                </c:pt>
                <c:pt idx="36">
                  <c:v>313.38</c:v>
                </c:pt>
                <c:pt idx="37">
                  <c:v>313.82</c:v>
                </c:pt>
                <c:pt idx="38">
                  <c:v>313.42</c:v>
                </c:pt>
                <c:pt idx="39">
                  <c:v>313.39</c:v>
                </c:pt>
                <c:pt idx="40">
                  <c:v>313.94</c:v>
                </c:pt>
                <c:pt idx="41">
                  <c:v>314.49</c:v>
                </c:pt>
                <c:pt idx="42">
                  <c:v>308.87</c:v>
                </c:pt>
                <c:pt idx="43">
                  <c:v>314.42</c:v>
                </c:pt>
                <c:pt idx="44">
                  <c:v>313.64999999999998</c:v>
                </c:pt>
                <c:pt idx="45">
                  <c:v>315.95999999999998</c:v>
                </c:pt>
                <c:pt idx="46">
                  <c:v>314.56</c:v>
                </c:pt>
                <c:pt idx="47">
                  <c:v>321.33999999999997</c:v>
                </c:pt>
                <c:pt idx="48">
                  <c:v>330.11</c:v>
                </c:pt>
                <c:pt idx="49">
                  <c:v>301.83</c:v>
                </c:pt>
                <c:pt idx="50">
                  <c:v>289.93</c:v>
                </c:pt>
                <c:pt idx="51">
                  <c:v>289.02999999999997</c:v>
                </c:pt>
                <c:pt idx="52">
                  <c:v>288.35000000000002</c:v>
                </c:pt>
                <c:pt idx="53">
                  <c:v>287.04000000000002</c:v>
                </c:pt>
                <c:pt idx="54">
                  <c:v>287.35000000000002</c:v>
                </c:pt>
                <c:pt idx="55">
                  <c:v>287.77999999999997</c:v>
                </c:pt>
                <c:pt idx="56">
                  <c:v>282.45</c:v>
                </c:pt>
                <c:pt idx="57">
                  <c:v>262.41000000000003</c:v>
                </c:pt>
                <c:pt idx="58">
                  <c:v>259.82</c:v>
                </c:pt>
                <c:pt idx="59">
                  <c:v>261.5</c:v>
                </c:pt>
                <c:pt idx="60">
                  <c:v>260.3</c:v>
                </c:pt>
                <c:pt idx="61">
                  <c:v>252.87</c:v>
                </c:pt>
                <c:pt idx="62">
                  <c:v>251.19</c:v>
                </c:pt>
                <c:pt idx="63">
                  <c:v>253.36</c:v>
                </c:pt>
                <c:pt idx="64">
                  <c:v>252.54</c:v>
                </c:pt>
                <c:pt idx="65">
                  <c:v>251.3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57064"/>
        <c:axId val="522660592"/>
      </c:lineChart>
      <c:dateAx>
        <c:axId val="52265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0592"/>
        <c:crosses val="autoZero"/>
        <c:auto val="1"/>
        <c:lblOffset val="100"/>
        <c:baseTimeUnit val="days"/>
      </c:dateAx>
      <c:valAx>
        <c:axId val="5226605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38.869999999999997</c:v>
                </c:pt>
                <c:pt idx="1">
                  <c:v>35.94</c:v>
                </c:pt>
                <c:pt idx="2">
                  <c:v>36.840000000000003</c:v>
                </c:pt>
                <c:pt idx="3">
                  <c:v>38.03</c:v>
                </c:pt>
                <c:pt idx="4">
                  <c:v>37.97</c:v>
                </c:pt>
                <c:pt idx="5">
                  <c:v>38.200000000000003</c:v>
                </c:pt>
                <c:pt idx="6">
                  <c:v>38.119999999999997</c:v>
                </c:pt>
                <c:pt idx="7">
                  <c:v>38.47</c:v>
                </c:pt>
                <c:pt idx="8">
                  <c:v>40.22</c:v>
                </c:pt>
                <c:pt idx="9">
                  <c:v>41.31</c:v>
                </c:pt>
                <c:pt idx="10">
                  <c:v>41.18</c:v>
                </c:pt>
                <c:pt idx="11">
                  <c:v>42.06</c:v>
                </c:pt>
                <c:pt idx="12">
                  <c:v>42.59</c:v>
                </c:pt>
                <c:pt idx="13">
                  <c:v>41.91</c:v>
                </c:pt>
                <c:pt idx="14">
                  <c:v>41.26</c:v>
                </c:pt>
                <c:pt idx="15">
                  <c:v>41.49</c:v>
                </c:pt>
                <c:pt idx="16">
                  <c:v>41.79</c:v>
                </c:pt>
                <c:pt idx="17">
                  <c:v>41.49</c:v>
                </c:pt>
                <c:pt idx="18">
                  <c:v>40.840000000000003</c:v>
                </c:pt>
                <c:pt idx="19">
                  <c:v>40.909999999999997</c:v>
                </c:pt>
                <c:pt idx="20">
                  <c:v>41.33</c:v>
                </c:pt>
                <c:pt idx="21">
                  <c:v>39.89</c:v>
                </c:pt>
                <c:pt idx="22">
                  <c:v>40.57</c:v>
                </c:pt>
                <c:pt idx="23">
                  <c:v>40.31</c:v>
                </c:pt>
                <c:pt idx="24">
                  <c:v>40.4</c:v>
                </c:pt>
                <c:pt idx="25">
                  <c:v>39.97</c:v>
                </c:pt>
                <c:pt idx="26">
                  <c:v>41.92</c:v>
                </c:pt>
                <c:pt idx="27">
                  <c:v>42.36</c:v>
                </c:pt>
                <c:pt idx="28">
                  <c:v>42.75</c:v>
                </c:pt>
                <c:pt idx="29">
                  <c:v>43.22</c:v>
                </c:pt>
                <c:pt idx="30">
                  <c:v>43.03</c:v>
                </c:pt>
                <c:pt idx="31">
                  <c:v>42.85</c:v>
                </c:pt>
                <c:pt idx="32">
                  <c:v>43.15</c:v>
                </c:pt>
                <c:pt idx="33">
                  <c:v>45.62</c:v>
                </c:pt>
                <c:pt idx="34">
                  <c:v>47.9</c:v>
                </c:pt>
                <c:pt idx="35">
                  <c:v>48.66</c:v>
                </c:pt>
                <c:pt idx="36">
                  <c:v>49.32</c:v>
                </c:pt>
                <c:pt idx="37">
                  <c:v>48.9</c:v>
                </c:pt>
                <c:pt idx="38">
                  <c:v>48.53</c:v>
                </c:pt>
                <c:pt idx="39">
                  <c:v>48.75</c:v>
                </c:pt>
                <c:pt idx="40">
                  <c:v>48.46</c:v>
                </c:pt>
                <c:pt idx="41">
                  <c:v>48.71</c:v>
                </c:pt>
                <c:pt idx="42">
                  <c:v>48.79</c:v>
                </c:pt>
                <c:pt idx="43">
                  <c:v>49.92</c:v>
                </c:pt>
                <c:pt idx="44">
                  <c:v>48.53</c:v>
                </c:pt>
                <c:pt idx="45">
                  <c:v>48.46</c:v>
                </c:pt>
                <c:pt idx="46">
                  <c:v>48.55</c:v>
                </c:pt>
                <c:pt idx="47">
                  <c:v>48.41</c:v>
                </c:pt>
                <c:pt idx="48">
                  <c:v>46.53</c:v>
                </c:pt>
                <c:pt idx="49">
                  <c:v>46.74</c:v>
                </c:pt>
                <c:pt idx="50">
                  <c:v>46.79</c:v>
                </c:pt>
                <c:pt idx="51">
                  <c:v>46.72</c:v>
                </c:pt>
                <c:pt idx="52">
                  <c:v>46.93</c:v>
                </c:pt>
                <c:pt idx="53">
                  <c:v>46.48</c:v>
                </c:pt>
                <c:pt idx="54">
                  <c:v>47.28</c:v>
                </c:pt>
                <c:pt idx="55">
                  <c:v>46.59</c:v>
                </c:pt>
                <c:pt idx="56">
                  <c:v>46.86</c:v>
                </c:pt>
                <c:pt idx="57">
                  <c:v>47.2</c:v>
                </c:pt>
                <c:pt idx="58">
                  <c:v>44.93</c:v>
                </c:pt>
                <c:pt idx="59">
                  <c:v>45.53</c:v>
                </c:pt>
                <c:pt idx="60">
                  <c:v>45.45</c:v>
                </c:pt>
                <c:pt idx="61">
                  <c:v>45.38</c:v>
                </c:pt>
                <c:pt idx="62">
                  <c:v>45.3</c:v>
                </c:pt>
                <c:pt idx="63">
                  <c:v>45.16</c:v>
                </c:pt>
                <c:pt idx="64">
                  <c:v>44.55</c:v>
                </c:pt>
                <c:pt idx="65">
                  <c:v>44.54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61376"/>
        <c:axId val="522660984"/>
      </c:lineChart>
      <c:dateAx>
        <c:axId val="52266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0984"/>
        <c:crosses val="autoZero"/>
        <c:auto val="1"/>
        <c:lblOffset val="100"/>
        <c:baseTimeUnit val="days"/>
      </c:dateAx>
      <c:valAx>
        <c:axId val="5226609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81.56</c:v>
                </c:pt>
                <c:pt idx="1">
                  <c:v>80.069999999999993</c:v>
                </c:pt>
                <c:pt idx="2">
                  <c:v>81.53</c:v>
                </c:pt>
                <c:pt idx="3">
                  <c:v>81.430000000000007</c:v>
                </c:pt>
                <c:pt idx="4">
                  <c:v>77.819999999999993</c:v>
                </c:pt>
                <c:pt idx="5">
                  <c:v>75.72</c:v>
                </c:pt>
                <c:pt idx="6">
                  <c:v>74.53</c:v>
                </c:pt>
                <c:pt idx="7">
                  <c:v>73.16</c:v>
                </c:pt>
                <c:pt idx="8">
                  <c:v>74.900000000000006</c:v>
                </c:pt>
                <c:pt idx="9">
                  <c:v>74.69</c:v>
                </c:pt>
                <c:pt idx="10">
                  <c:v>76.31</c:v>
                </c:pt>
                <c:pt idx="11">
                  <c:v>78.97</c:v>
                </c:pt>
                <c:pt idx="12">
                  <c:v>77.27</c:v>
                </c:pt>
                <c:pt idx="13">
                  <c:v>75.81</c:v>
                </c:pt>
                <c:pt idx="14">
                  <c:v>75.52</c:v>
                </c:pt>
                <c:pt idx="15">
                  <c:v>77.2</c:v>
                </c:pt>
                <c:pt idx="16">
                  <c:v>77.77</c:v>
                </c:pt>
                <c:pt idx="17">
                  <c:v>79</c:v>
                </c:pt>
                <c:pt idx="18">
                  <c:v>79.19</c:v>
                </c:pt>
                <c:pt idx="19">
                  <c:v>78.97</c:v>
                </c:pt>
                <c:pt idx="20">
                  <c:v>78.540000000000006</c:v>
                </c:pt>
                <c:pt idx="21">
                  <c:v>76.900000000000006</c:v>
                </c:pt>
                <c:pt idx="22">
                  <c:v>81.77</c:v>
                </c:pt>
                <c:pt idx="23">
                  <c:v>82.48</c:v>
                </c:pt>
                <c:pt idx="24">
                  <c:v>81.099999999999994</c:v>
                </c:pt>
                <c:pt idx="25">
                  <c:v>82</c:v>
                </c:pt>
                <c:pt idx="26">
                  <c:v>80.63</c:v>
                </c:pt>
                <c:pt idx="27">
                  <c:v>81.98</c:v>
                </c:pt>
                <c:pt idx="28">
                  <c:v>79.930000000000007</c:v>
                </c:pt>
                <c:pt idx="29">
                  <c:v>80.180000000000007</c:v>
                </c:pt>
                <c:pt idx="30">
                  <c:v>80.650000000000006</c:v>
                </c:pt>
                <c:pt idx="31">
                  <c:v>83.44</c:v>
                </c:pt>
                <c:pt idx="32">
                  <c:v>95.5</c:v>
                </c:pt>
                <c:pt idx="33">
                  <c:v>94.99</c:v>
                </c:pt>
                <c:pt idx="34">
                  <c:v>92.41</c:v>
                </c:pt>
                <c:pt idx="35">
                  <c:v>93.05</c:v>
                </c:pt>
                <c:pt idx="36">
                  <c:v>92.94</c:v>
                </c:pt>
                <c:pt idx="37">
                  <c:v>90.96</c:v>
                </c:pt>
                <c:pt idx="38">
                  <c:v>92.43</c:v>
                </c:pt>
                <c:pt idx="39">
                  <c:v>92.67</c:v>
                </c:pt>
                <c:pt idx="40">
                  <c:v>91.22</c:v>
                </c:pt>
                <c:pt idx="41">
                  <c:v>90.62</c:v>
                </c:pt>
                <c:pt idx="42">
                  <c:v>87.07</c:v>
                </c:pt>
                <c:pt idx="43">
                  <c:v>87.67</c:v>
                </c:pt>
                <c:pt idx="44">
                  <c:v>87.9</c:v>
                </c:pt>
                <c:pt idx="45">
                  <c:v>87</c:v>
                </c:pt>
                <c:pt idx="46">
                  <c:v>86.21</c:v>
                </c:pt>
                <c:pt idx="47">
                  <c:v>84.39</c:v>
                </c:pt>
                <c:pt idx="48">
                  <c:v>83.59</c:v>
                </c:pt>
                <c:pt idx="49">
                  <c:v>86.69</c:v>
                </c:pt>
                <c:pt idx="50">
                  <c:v>87.91</c:v>
                </c:pt>
                <c:pt idx="51">
                  <c:v>86.92</c:v>
                </c:pt>
                <c:pt idx="52">
                  <c:v>87.22</c:v>
                </c:pt>
                <c:pt idx="54">
                  <c:v>89.46</c:v>
                </c:pt>
                <c:pt idx="55">
                  <c:v>88.86</c:v>
                </c:pt>
                <c:pt idx="56">
                  <c:v>89.53</c:v>
                </c:pt>
                <c:pt idx="57">
                  <c:v>87.46</c:v>
                </c:pt>
                <c:pt idx="58">
                  <c:v>89.55</c:v>
                </c:pt>
                <c:pt idx="59">
                  <c:v>90.39</c:v>
                </c:pt>
                <c:pt idx="60">
                  <c:v>92.26</c:v>
                </c:pt>
                <c:pt idx="61">
                  <c:v>90.34</c:v>
                </c:pt>
                <c:pt idx="62">
                  <c:v>91.59</c:v>
                </c:pt>
                <c:pt idx="63">
                  <c:v>88.77</c:v>
                </c:pt>
                <c:pt idx="64">
                  <c:v>89.07</c:v>
                </c:pt>
                <c:pt idx="65">
                  <c:v>87.78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55496"/>
        <c:axId val="522658240"/>
      </c:lineChart>
      <c:dateAx>
        <c:axId val="52265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8240"/>
        <c:crosses val="autoZero"/>
        <c:auto val="1"/>
        <c:lblOffset val="100"/>
        <c:baseTimeUnit val="days"/>
      </c:dateAx>
      <c:valAx>
        <c:axId val="522658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116.05</c:v>
                </c:pt>
                <c:pt idx="1">
                  <c:v>114.06</c:v>
                </c:pt>
                <c:pt idx="2">
                  <c:v>113.89</c:v>
                </c:pt>
                <c:pt idx="3">
                  <c:v>113.05</c:v>
                </c:pt>
                <c:pt idx="4">
                  <c:v>113</c:v>
                </c:pt>
                <c:pt idx="5">
                  <c:v>112.52</c:v>
                </c:pt>
                <c:pt idx="6">
                  <c:v>113.05</c:v>
                </c:pt>
                <c:pt idx="7">
                  <c:v>112.18</c:v>
                </c:pt>
                <c:pt idx="8">
                  <c:v>113.95</c:v>
                </c:pt>
                <c:pt idx="9">
                  <c:v>113.09</c:v>
                </c:pt>
                <c:pt idx="10">
                  <c:v>112.88</c:v>
                </c:pt>
                <c:pt idx="11">
                  <c:v>112.71</c:v>
                </c:pt>
                <c:pt idx="12">
                  <c:v>114.62</c:v>
                </c:pt>
                <c:pt idx="13">
                  <c:v>113.55</c:v>
                </c:pt>
                <c:pt idx="14">
                  <c:v>113.57</c:v>
                </c:pt>
                <c:pt idx="15">
                  <c:v>113.58</c:v>
                </c:pt>
                <c:pt idx="16">
                  <c:v>114.92</c:v>
                </c:pt>
                <c:pt idx="17">
                  <c:v>115.57</c:v>
                </c:pt>
                <c:pt idx="18">
                  <c:v>111.77</c:v>
                </c:pt>
                <c:pt idx="19">
                  <c:v>107.95</c:v>
                </c:pt>
                <c:pt idx="20">
                  <c:v>105.44</c:v>
                </c:pt>
                <c:pt idx="21">
                  <c:v>103.13</c:v>
                </c:pt>
                <c:pt idx="22">
                  <c:v>105.52</c:v>
                </c:pt>
                <c:pt idx="23">
                  <c:v>108.36</c:v>
                </c:pt>
                <c:pt idx="24">
                  <c:v>107.7</c:v>
                </c:pt>
                <c:pt idx="25">
                  <c:v>107.73</c:v>
                </c:pt>
                <c:pt idx="26">
                  <c:v>106.73</c:v>
                </c:pt>
                <c:pt idx="27">
                  <c:v>106.1</c:v>
                </c:pt>
                <c:pt idx="28">
                  <c:v>106</c:v>
                </c:pt>
                <c:pt idx="29">
                  <c:v>106.82</c:v>
                </c:pt>
                <c:pt idx="30">
                  <c:v>106.94</c:v>
                </c:pt>
                <c:pt idx="31">
                  <c:v>107.57</c:v>
                </c:pt>
                <c:pt idx="32">
                  <c:v>108.03</c:v>
                </c:pt>
                <c:pt idx="33">
                  <c:v>108.85</c:v>
                </c:pt>
                <c:pt idx="34">
                  <c:v>108.51</c:v>
                </c:pt>
                <c:pt idx="35">
                  <c:v>109.36</c:v>
                </c:pt>
                <c:pt idx="36">
                  <c:v>109.08</c:v>
                </c:pt>
                <c:pt idx="37">
                  <c:v>109.22</c:v>
                </c:pt>
                <c:pt idx="38">
                  <c:v>109.38</c:v>
                </c:pt>
                <c:pt idx="39">
                  <c:v>109.48</c:v>
                </c:pt>
                <c:pt idx="40">
                  <c:v>108.18</c:v>
                </c:pt>
                <c:pt idx="41">
                  <c:v>107.93</c:v>
                </c:pt>
                <c:pt idx="42">
                  <c:v>108</c:v>
                </c:pt>
                <c:pt idx="43">
                  <c:v>108.81</c:v>
                </c:pt>
                <c:pt idx="44">
                  <c:v>108.37</c:v>
                </c:pt>
                <c:pt idx="45">
                  <c:v>107.48</c:v>
                </c:pt>
                <c:pt idx="46">
                  <c:v>105.87</c:v>
                </c:pt>
                <c:pt idx="48">
                  <c:v>105.79</c:v>
                </c:pt>
                <c:pt idx="49">
                  <c:v>104.48</c:v>
                </c:pt>
                <c:pt idx="50">
                  <c:v>106.05</c:v>
                </c:pt>
                <c:pt idx="51">
                  <c:v>104.21</c:v>
                </c:pt>
                <c:pt idx="52">
                  <c:v>104.34</c:v>
                </c:pt>
                <c:pt idx="53">
                  <c:v>102.95</c:v>
                </c:pt>
                <c:pt idx="54">
                  <c:v>96.67</c:v>
                </c:pt>
                <c:pt idx="55">
                  <c:v>97.34</c:v>
                </c:pt>
                <c:pt idx="56">
                  <c:v>98.66</c:v>
                </c:pt>
                <c:pt idx="57">
                  <c:v>99.43</c:v>
                </c:pt>
                <c:pt idx="58">
                  <c:v>99.96</c:v>
                </c:pt>
                <c:pt idx="59">
                  <c:v>99.87</c:v>
                </c:pt>
                <c:pt idx="60">
                  <c:v>99.83</c:v>
                </c:pt>
                <c:pt idx="61">
                  <c:v>98.78</c:v>
                </c:pt>
                <c:pt idx="62">
                  <c:v>98.79</c:v>
                </c:pt>
                <c:pt idx="63">
                  <c:v>96.87</c:v>
                </c:pt>
                <c:pt idx="64">
                  <c:v>97.42</c:v>
                </c:pt>
                <c:pt idx="65">
                  <c:v>96.98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60200"/>
        <c:axId val="522651184"/>
      </c:lineChart>
      <c:dateAx>
        <c:axId val="52266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1184"/>
        <c:crosses val="autoZero"/>
        <c:auto val="1"/>
        <c:lblOffset val="100"/>
        <c:baseTimeUnit val="days"/>
      </c:dateAx>
      <c:valAx>
        <c:axId val="522651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42648</c:v>
                </c:pt>
                <c:pt idx="5">
                  <c:v>42647</c:v>
                </c:pt>
                <c:pt idx="6">
                  <c:v>42646</c:v>
                </c:pt>
                <c:pt idx="7">
                  <c:v>42643</c:v>
                </c:pt>
                <c:pt idx="8">
                  <c:v>42642</c:v>
                </c:pt>
                <c:pt idx="9">
                  <c:v>42641</c:v>
                </c:pt>
                <c:pt idx="10">
                  <c:v>42640</c:v>
                </c:pt>
                <c:pt idx="11">
                  <c:v>42639</c:v>
                </c:pt>
                <c:pt idx="12">
                  <c:v>42636</c:v>
                </c:pt>
                <c:pt idx="13">
                  <c:v>42635</c:v>
                </c:pt>
                <c:pt idx="14">
                  <c:v>42634</c:v>
                </c:pt>
                <c:pt idx="15">
                  <c:v>42633</c:v>
                </c:pt>
                <c:pt idx="16">
                  <c:v>42632</c:v>
                </c:pt>
                <c:pt idx="17">
                  <c:v>42629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61.9</c:v>
                </c:pt>
                <c:pt idx="1">
                  <c:v>61.76</c:v>
                </c:pt>
                <c:pt idx="2">
                  <c:v>61.94</c:v>
                </c:pt>
                <c:pt idx="3">
                  <c:v>64.36</c:v>
                </c:pt>
                <c:pt idx="5">
                  <c:v>63.91</c:v>
                </c:pt>
                <c:pt idx="6">
                  <c:v>63.81</c:v>
                </c:pt>
                <c:pt idx="7">
                  <c:v>64.040000000000006</c:v>
                </c:pt>
                <c:pt idx="8">
                  <c:v>63.37</c:v>
                </c:pt>
                <c:pt idx="9">
                  <c:v>64.22</c:v>
                </c:pt>
                <c:pt idx="10">
                  <c:v>64.28</c:v>
                </c:pt>
                <c:pt idx="11">
                  <c:v>63.42</c:v>
                </c:pt>
                <c:pt idx="12">
                  <c:v>63.85</c:v>
                </c:pt>
                <c:pt idx="13">
                  <c:v>64.63</c:v>
                </c:pt>
                <c:pt idx="14">
                  <c:v>64.28</c:v>
                </c:pt>
                <c:pt idx="15">
                  <c:v>63.72</c:v>
                </c:pt>
                <c:pt idx="16">
                  <c:v>64.06</c:v>
                </c:pt>
                <c:pt idx="17">
                  <c:v>63.66</c:v>
                </c:pt>
                <c:pt idx="18">
                  <c:v>63.83</c:v>
                </c:pt>
                <c:pt idx="19">
                  <c:v>63.48</c:v>
                </c:pt>
                <c:pt idx="20">
                  <c:v>64.36</c:v>
                </c:pt>
                <c:pt idx="21">
                  <c:v>65.900000000000006</c:v>
                </c:pt>
                <c:pt idx="22">
                  <c:v>65.12</c:v>
                </c:pt>
                <c:pt idx="23">
                  <c:v>66.239999999999995</c:v>
                </c:pt>
                <c:pt idx="24">
                  <c:v>66.19</c:v>
                </c:pt>
                <c:pt idx="25">
                  <c:v>65.760000000000005</c:v>
                </c:pt>
                <c:pt idx="26">
                  <c:v>65.19</c:v>
                </c:pt>
                <c:pt idx="27">
                  <c:v>64.86</c:v>
                </c:pt>
                <c:pt idx="28">
                  <c:v>65.58</c:v>
                </c:pt>
                <c:pt idx="29">
                  <c:v>65.45</c:v>
                </c:pt>
                <c:pt idx="30">
                  <c:v>65.52</c:v>
                </c:pt>
                <c:pt idx="31">
                  <c:v>64.790000000000006</c:v>
                </c:pt>
                <c:pt idx="32">
                  <c:v>65</c:v>
                </c:pt>
                <c:pt idx="33">
                  <c:v>65.16</c:v>
                </c:pt>
                <c:pt idx="34">
                  <c:v>65.680000000000007</c:v>
                </c:pt>
                <c:pt idx="35">
                  <c:v>65.36</c:v>
                </c:pt>
                <c:pt idx="36">
                  <c:v>65.53</c:v>
                </c:pt>
                <c:pt idx="37">
                  <c:v>65.63</c:v>
                </c:pt>
                <c:pt idx="38">
                  <c:v>65.680000000000007</c:v>
                </c:pt>
                <c:pt idx="39">
                  <c:v>65.3</c:v>
                </c:pt>
                <c:pt idx="40">
                  <c:v>65.63</c:v>
                </c:pt>
                <c:pt idx="41">
                  <c:v>65.38</c:v>
                </c:pt>
                <c:pt idx="42">
                  <c:v>65.48</c:v>
                </c:pt>
                <c:pt idx="43">
                  <c:v>64.739999999999995</c:v>
                </c:pt>
                <c:pt idx="44">
                  <c:v>65.39</c:v>
                </c:pt>
                <c:pt idx="45">
                  <c:v>65.83</c:v>
                </c:pt>
                <c:pt idx="46">
                  <c:v>65.52</c:v>
                </c:pt>
                <c:pt idx="47">
                  <c:v>63.94</c:v>
                </c:pt>
                <c:pt idx="48">
                  <c:v>63.83</c:v>
                </c:pt>
                <c:pt idx="49">
                  <c:v>63.47</c:v>
                </c:pt>
                <c:pt idx="50">
                  <c:v>64.13</c:v>
                </c:pt>
                <c:pt idx="51">
                  <c:v>64.459999999999994</c:v>
                </c:pt>
                <c:pt idx="52">
                  <c:v>64.790000000000006</c:v>
                </c:pt>
                <c:pt idx="53">
                  <c:v>64.59</c:v>
                </c:pt>
                <c:pt idx="54">
                  <c:v>64.37</c:v>
                </c:pt>
                <c:pt idx="55">
                  <c:v>64.33</c:v>
                </c:pt>
                <c:pt idx="56">
                  <c:v>64.28</c:v>
                </c:pt>
                <c:pt idx="57">
                  <c:v>63.43</c:v>
                </c:pt>
                <c:pt idx="58">
                  <c:v>64.48</c:v>
                </c:pt>
                <c:pt idx="59">
                  <c:v>64.16</c:v>
                </c:pt>
                <c:pt idx="60">
                  <c:v>63.99</c:v>
                </c:pt>
                <c:pt idx="61">
                  <c:v>63.78</c:v>
                </c:pt>
                <c:pt idx="62">
                  <c:v>63.61</c:v>
                </c:pt>
                <c:pt idx="63">
                  <c:v>63.1</c:v>
                </c:pt>
                <c:pt idx="64">
                  <c:v>63</c:v>
                </c:pt>
                <c:pt idx="65">
                  <c:v>62.16</c:v>
                </c:pt>
                <c:pt idx="66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53144"/>
        <c:axId val="522653928"/>
      </c:lineChart>
      <c:dateAx>
        <c:axId val="52265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3928"/>
        <c:crosses val="autoZero"/>
        <c:auto val="1"/>
        <c:lblOffset val="100"/>
        <c:baseTimeUnit val="days"/>
      </c:dateAx>
      <c:valAx>
        <c:axId val="522653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5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69.41</c:v>
                </c:pt>
                <c:pt idx="1">
                  <c:v>69.66</c:v>
                </c:pt>
                <c:pt idx="2">
                  <c:v>69.05</c:v>
                </c:pt>
                <c:pt idx="3">
                  <c:v>66.97</c:v>
                </c:pt>
                <c:pt idx="4">
                  <c:v>68.05</c:v>
                </c:pt>
                <c:pt idx="5">
                  <c:v>69.7</c:v>
                </c:pt>
                <c:pt idx="6">
                  <c:v>69.989999999999995</c:v>
                </c:pt>
                <c:pt idx="7">
                  <c:v>69.319999999999993</c:v>
                </c:pt>
                <c:pt idx="8">
                  <c:v>70.5</c:v>
                </c:pt>
                <c:pt idx="9">
                  <c:v>71.599999999999994</c:v>
                </c:pt>
                <c:pt idx="10">
                  <c:v>71.69</c:v>
                </c:pt>
                <c:pt idx="11">
                  <c:v>72.09</c:v>
                </c:pt>
                <c:pt idx="12">
                  <c:v>71.89</c:v>
                </c:pt>
                <c:pt idx="13">
                  <c:v>72.180000000000007</c:v>
                </c:pt>
                <c:pt idx="14">
                  <c:v>71.72</c:v>
                </c:pt>
                <c:pt idx="15">
                  <c:v>71.83</c:v>
                </c:pt>
                <c:pt idx="16">
                  <c:v>71.91</c:v>
                </c:pt>
                <c:pt idx="17">
                  <c:v>72.53</c:v>
                </c:pt>
                <c:pt idx="18">
                  <c:v>71.510000000000005</c:v>
                </c:pt>
                <c:pt idx="19">
                  <c:v>70.38</c:v>
                </c:pt>
                <c:pt idx="20">
                  <c:v>71.77</c:v>
                </c:pt>
                <c:pt idx="22">
                  <c:v>70.58</c:v>
                </c:pt>
                <c:pt idx="23">
                  <c:v>70.67</c:v>
                </c:pt>
                <c:pt idx="24">
                  <c:v>71.75</c:v>
                </c:pt>
                <c:pt idx="25">
                  <c:v>72</c:v>
                </c:pt>
                <c:pt idx="26">
                  <c:v>73.319999999999993</c:v>
                </c:pt>
                <c:pt idx="27">
                  <c:v>73.78</c:v>
                </c:pt>
                <c:pt idx="28">
                  <c:v>73.41</c:v>
                </c:pt>
                <c:pt idx="29">
                  <c:v>75.650000000000006</c:v>
                </c:pt>
                <c:pt idx="30">
                  <c:v>77.489999999999995</c:v>
                </c:pt>
                <c:pt idx="31">
                  <c:v>75.5</c:v>
                </c:pt>
                <c:pt idx="32">
                  <c:v>75.61</c:v>
                </c:pt>
                <c:pt idx="33">
                  <c:v>91.79</c:v>
                </c:pt>
                <c:pt idx="34">
                  <c:v>91.49</c:v>
                </c:pt>
                <c:pt idx="35">
                  <c:v>90.8</c:v>
                </c:pt>
                <c:pt idx="36">
                  <c:v>90.85</c:v>
                </c:pt>
                <c:pt idx="37">
                  <c:v>91.69</c:v>
                </c:pt>
                <c:pt idx="38">
                  <c:v>90.92</c:v>
                </c:pt>
                <c:pt idx="39">
                  <c:v>89.49</c:v>
                </c:pt>
                <c:pt idx="40">
                  <c:v>92.13</c:v>
                </c:pt>
                <c:pt idx="41">
                  <c:v>92.91</c:v>
                </c:pt>
                <c:pt idx="42">
                  <c:v>92.72</c:v>
                </c:pt>
                <c:pt idx="43">
                  <c:v>93.02</c:v>
                </c:pt>
                <c:pt idx="44">
                  <c:v>92.04</c:v>
                </c:pt>
                <c:pt idx="45">
                  <c:v>92.99</c:v>
                </c:pt>
                <c:pt idx="46">
                  <c:v>94.37</c:v>
                </c:pt>
                <c:pt idx="47">
                  <c:v>93.12</c:v>
                </c:pt>
                <c:pt idx="48">
                  <c:v>93.77</c:v>
                </c:pt>
                <c:pt idx="49">
                  <c:v>93.16</c:v>
                </c:pt>
                <c:pt idx="50">
                  <c:v>94.06</c:v>
                </c:pt>
                <c:pt idx="51">
                  <c:v>94.74</c:v>
                </c:pt>
                <c:pt idx="52">
                  <c:v>95.07</c:v>
                </c:pt>
                <c:pt idx="53">
                  <c:v>95.07</c:v>
                </c:pt>
                <c:pt idx="54">
                  <c:v>96.71</c:v>
                </c:pt>
                <c:pt idx="55">
                  <c:v>95.98</c:v>
                </c:pt>
                <c:pt idx="56">
                  <c:v>95.15</c:v>
                </c:pt>
                <c:pt idx="57">
                  <c:v>94.04</c:v>
                </c:pt>
                <c:pt idx="58">
                  <c:v>93.82</c:v>
                </c:pt>
                <c:pt idx="59">
                  <c:v>93.15</c:v>
                </c:pt>
                <c:pt idx="60">
                  <c:v>92.82</c:v>
                </c:pt>
                <c:pt idx="61">
                  <c:v>91.71</c:v>
                </c:pt>
                <c:pt idx="62">
                  <c:v>92.63</c:v>
                </c:pt>
                <c:pt idx="63">
                  <c:v>92.43</c:v>
                </c:pt>
                <c:pt idx="64">
                  <c:v>93.04</c:v>
                </c:pt>
                <c:pt idx="65">
                  <c:v>94.24</c:v>
                </c:pt>
                <c:pt idx="66">
                  <c:v>94.32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66864"/>
        <c:axId val="522665296"/>
      </c:lineChart>
      <c:dateAx>
        <c:axId val="52266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5296"/>
        <c:crosses val="autoZero"/>
        <c:auto val="1"/>
        <c:lblOffset val="100"/>
        <c:baseTimeUnit val="days"/>
      </c:dateAx>
      <c:valAx>
        <c:axId val="522665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31.86</c:v>
                </c:pt>
                <c:pt idx="1">
                  <c:v>31.57</c:v>
                </c:pt>
                <c:pt idx="2">
                  <c:v>31.61</c:v>
                </c:pt>
                <c:pt idx="3">
                  <c:v>31.87</c:v>
                </c:pt>
                <c:pt idx="4">
                  <c:v>31.5</c:v>
                </c:pt>
                <c:pt idx="5">
                  <c:v>32.020000000000003</c:v>
                </c:pt>
                <c:pt idx="6">
                  <c:v>32.340000000000003</c:v>
                </c:pt>
                <c:pt idx="7">
                  <c:v>31.72</c:v>
                </c:pt>
                <c:pt idx="8">
                  <c:v>31.7</c:v>
                </c:pt>
                <c:pt idx="9">
                  <c:v>32.1</c:v>
                </c:pt>
                <c:pt idx="10">
                  <c:v>32.020000000000003</c:v>
                </c:pt>
                <c:pt idx="11">
                  <c:v>32.090000000000003</c:v>
                </c:pt>
                <c:pt idx="12">
                  <c:v>32.14</c:v>
                </c:pt>
                <c:pt idx="13">
                  <c:v>32.049999999999997</c:v>
                </c:pt>
                <c:pt idx="14">
                  <c:v>31.8</c:v>
                </c:pt>
                <c:pt idx="15">
                  <c:v>31.52</c:v>
                </c:pt>
                <c:pt idx="16">
                  <c:v>31.72</c:v>
                </c:pt>
                <c:pt idx="17">
                  <c:v>31.73</c:v>
                </c:pt>
                <c:pt idx="18">
                  <c:v>31.6</c:v>
                </c:pt>
                <c:pt idx="19">
                  <c:v>31.71</c:v>
                </c:pt>
                <c:pt idx="20">
                  <c:v>31.61</c:v>
                </c:pt>
                <c:pt idx="21">
                  <c:v>31.5</c:v>
                </c:pt>
                <c:pt idx="22">
                  <c:v>31.65</c:v>
                </c:pt>
                <c:pt idx="23">
                  <c:v>31.51</c:v>
                </c:pt>
                <c:pt idx="24">
                  <c:v>31.29</c:v>
                </c:pt>
                <c:pt idx="25">
                  <c:v>31.8</c:v>
                </c:pt>
                <c:pt idx="26">
                  <c:v>31.61</c:v>
                </c:pt>
                <c:pt idx="27">
                  <c:v>31.65</c:v>
                </c:pt>
                <c:pt idx="28">
                  <c:v>31.6</c:v>
                </c:pt>
                <c:pt idx="29">
                  <c:v>31.5</c:v>
                </c:pt>
                <c:pt idx="30">
                  <c:v>30.85</c:v>
                </c:pt>
                <c:pt idx="31">
                  <c:v>30.97</c:v>
                </c:pt>
                <c:pt idx="32">
                  <c:v>30.86</c:v>
                </c:pt>
                <c:pt idx="33">
                  <c:v>31.22</c:v>
                </c:pt>
                <c:pt idx="34">
                  <c:v>33.74</c:v>
                </c:pt>
                <c:pt idx="35">
                  <c:v>32.840000000000003</c:v>
                </c:pt>
                <c:pt idx="36">
                  <c:v>32.770000000000003</c:v>
                </c:pt>
                <c:pt idx="37">
                  <c:v>32.119999999999997</c:v>
                </c:pt>
                <c:pt idx="38">
                  <c:v>32.630000000000003</c:v>
                </c:pt>
                <c:pt idx="39">
                  <c:v>32.880000000000003</c:v>
                </c:pt>
                <c:pt idx="40">
                  <c:v>32.799999999999997</c:v>
                </c:pt>
                <c:pt idx="41">
                  <c:v>33.020000000000003</c:v>
                </c:pt>
                <c:pt idx="42">
                  <c:v>33</c:v>
                </c:pt>
                <c:pt idx="43">
                  <c:v>33.119999999999997</c:v>
                </c:pt>
                <c:pt idx="44">
                  <c:v>33.200000000000003</c:v>
                </c:pt>
                <c:pt idx="45">
                  <c:v>33.65</c:v>
                </c:pt>
                <c:pt idx="46">
                  <c:v>32.31</c:v>
                </c:pt>
                <c:pt idx="47">
                  <c:v>32.700000000000003</c:v>
                </c:pt>
                <c:pt idx="48">
                  <c:v>32.4</c:v>
                </c:pt>
                <c:pt idx="49">
                  <c:v>32.54</c:v>
                </c:pt>
                <c:pt idx="50">
                  <c:v>32.700000000000003</c:v>
                </c:pt>
                <c:pt idx="51">
                  <c:v>32.409999999999997</c:v>
                </c:pt>
                <c:pt idx="52">
                  <c:v>32.19</c:v>
                </c:pt>
                <c:pt idx="53">
                  <c:v>32.6</c:v>
                </c:pt>
                <c:pt idx="54">
                  <c:v>32.82</c:v>
                </c:pt>
                <c:pt idx="55">
                  <c:v>32.979999999999997</c:v>
                </c:pt>
                <c:pt idx="56">
                  <c:v>32.799999999999997</c:v>
                </c:pt>
                <c:pt idx="57">
                  <c:v>33.200000000000003</c:v>
                </c:pt>
                <c:pt idx="58">
                  <c:v>32.97</c:v>
                </c:pt>
                <c:pt idx="59">
                  <c:v>33.25</c:v>
                </c:pt>
                <c:pt idx="60">
                  <c:v>33.229999999999997</c:v>
                </c:pt>
                <c:pt idx="61">
                  <c:v>33.39</c:v>
                </c:pt>
                <c:pt idx="62">
                  <c:v>33.979999999999997</c:v>
                </c:pt>
                <c:pt idx="63">
                  <c:v>34.020000000000003</c:v>
                </c:pt>
                <c:pt idx="64">
                  <c:v>33.380000000000003</c:v>
                </c:pt>
                <c:pt idx="65">
                  <c:v>33.770000000000003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68824"/>
        <c:axId val="522661768"/>
      </c:lineChart>
      <c:dateAx>
        <c:axId val="52266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1768"/>
        <c:crosses val="autoZero"/>
        <c:auto val="1"/>
        <c:lblOffset val="100"/>
        <c:baseTimeUnit val="days"/>
      </c:dateAx>
      <c:valAx>
        <c:axId val="52266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24.71</c:v>
                </c:pt>
                <c:pt idx="1">
                  <c:v>24.35</c:v>
                </c:pt>
                <c:pt idx="2">
                  <c:v>24.53</c:v>
                </c:pt>
                <c:pt idx="3">
                  <c:v>24.66</c:v>
                </c:pt>
                <c:pt idx="4">
                  <c:v>24.74</c:v>
                </c:pt>
                <c:pt idx="5">
                  <c:v>24.73</c:v>
                </c:pt>
                <c:pt idx="6">
                  <c:v>24.22</c:v>
                </c:pt>
                <c:pt idx="7">
                  <c:v>24.04</c:v>
                </c:pt>
                <c:pt idx="8">
                  <c:v>24.31</c:v>
                </c:pt>
                <c:pt idx="9">
                  <c:v>24.2</c:v>
                </c:pt>
                <c:pt idx="10">
                  <c:v>23.79</c:v>
                </c:pt>
                <c:pt idx="11">
                  <c:v>23.93</c:v>
                </c:pt>
                <c:pt idx="12">
                  <c:v>24.3</c:v>
                </c:pt>
                <c:pt idx="13">
                  <c:v>24</c:v>
                </c:pt>
                <c:pt idx="14">
                  <c:v>23.89</c:v>
                </c:pt>
                <c:pt idx="15">
                  <c:v>23.93</c:v>
                </c:pt>
                <c:pt idx="16">
                  <c:v>23.9</c:v>
                </c:pt>
                <c:pt idx="17">
                  <c:v>23.84</c:v>
                </c:pt>
                <c:pt idx="18">
                  <c:v>23.7</c:v>
                </c:pt>
                <c:pt idx="19">
                  <c:v>23.71</c:v>
                </c:pt>
                <c:pt idx="20">
                  <c:v>23.95</c:v>
                </c:pt>
                <c:pt idx="22">
                  <c:v>23.57</c:v>
                </c:pt>
                <c:pt idx="23">
                  <c:v>24.75</c:v>
                </c:pt>
                <c:pt idx="24">
                  <c:v>24.38</c:v>
                </c:pt>
                <c:pt idx="25">
                  <c:v>24.42</c:v>
                </c:pt>
                <c:pt idx="26">
                  <c:v>24.55</c:v>
                </c:pt>
                <c:pt idx="27">
                  <c:v>24.54</c:v>
                </c:pt>
                <c:pt idx="28">
                  <c:v>24.54</c:v>
                </c:pt>
                <c:pt idx="29">
                  <c:v>24.55</c:v>
                </c:pt>
                <c:pt idx="30">
                  <c:v>24.74</c:v>
                </c:pt>
                <c:pt idx="31">
                  <c:v>24.54</c:v>
                </c:pt>
                <c:pt idx="32">
                  <c:v>24.57</c:v>
                </c:pt>
                <c:pt idx="33">
                  <c:v>24.8</c:v>
                </c:pt>
                <c:pt idx="34">
                  <c:v>24.89</c:v>
                </c:pt>
                <c:pt idx="35">
                  <c:v>25.12</c:v>
                </c:pt>
                <c:pt idx="36">
                  <c:v>25.15</c:v>
                </c:pt>
                <c:pt idx="37">
                  <c:v>25.08</c:v>
                </c:pt>
                <c:pt idx="38">
                  <c:v>25.48</c:v>
                </c:pt>
                <c:pt idx="39">
                  <c:v>25.46</c:v>
                </c:pt>
                <c:pt idx="40">
                  <c:v>25.85</c:v>
                </c:pt>
                <c:pt idx="41">
                  <c:v>26.02</c:v>
                </c:pt>
                <c:pt idx="42">
                  <c:v>26.16</c:v>
                </c:pt>
                <c:pt idx="43">
                  <c:v>25.58</c:v>
                </c:pt>
                <c:pt idx="44">
                  <c:v>25.48</c:v>
                </c:pt>
                <c:pt idx="45">
                  <c:v>25.41</c:v>
                </c:pt>
                <c:pt idx="46">
                  <c:v>25.64</c:v>
                </c:pt>
                <c:pt idx="47">
                  <c:v>25.59</c:v>
                </c:pt>
                <c:pt idx="48">
                  <c:v>27.04</c:v>
                </c:pt>
                <c:pt idx="49">
                  <c:v>26.7</c:v>
                </c:pt>
                <c:pt idx="50">
                  <c:v>26.62</c:v>
                </c:pt>
                <c:pt idx="51">
                  <c:v>26.64</c:v>
                </c:pt>
                <c:pt idx="52">
                  <c:v>26.76</c:v>
                </c:pt>
                <c:pt idx="53">
                  <c:v>26.74</c:v>
                </c:pt>
                <c:pt idx="54">
                  <c:v>26.74</c:v>
                </c:pt>
                <c:pt idx="55">
                  <c:v>26.85</c:v>
                </c:pt>
                <c:pt idx="56">
                  <c:v>27.11</c:v>
                </c:pt>
                <c:pt idx="57">
                  <c:v>27.18</c:v>
                </c:pt>
                <c:pt idx="58">
                  <c:v>27</c:v>
                </c:pt>
                <c:pt idx="59">
                  <c:v>27.75</c:v>
                </c:pt>
                <c:pt idx="60">
                  <c:v>28.02</c:v>
                </c:pt>
                <c:pt idx="61">
                  <c:v>28.03</c:v>
                </c:pt>
                <c:pt idx="62">
                  <c:v>28.12</c:v>
                </c:pt>
                <c:pt idx="63">
                  <c:v>27.92</c:v>
                </c:pt>
                <c:pt idx="64">
                  <c:v>27.83</c:v>
                </c:pt>
                <c:pt idx="65">
                  <c:v>27.77</c:v>
                </c:pt>
                <c:pt idx="66">
                  <c:v>27.7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63336"/>
        <c:axId val="522666080"/>
      </c:lineChart>
      <c:dateAx>
        <c:axId val="52266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6080"/>
        <c:crosses val="autoZero"/>
        <c:auto val="1"/>
        <c:lblOffset val="100"/>
        <c:baseTimeUnit val="days"/>
      </c:dateAx>
      <c:valAx>
        <c:axId val="522666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6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25.59</c:v>
                </c:pt>
                <c:pt idx="1">
                  <c:v>25.33</c:v>
                </c:pt>
                <c:pt idx="2">
                  <c:v>25.21</c:v>
                </c:pt>
                <c:pt idx="3">
                  <c:v>26.16</c:v>
                </c:pt>
                <c:pt idx="4">
                  <c:v>26.24</c:v>
                </c:pt>
                <c:pt idx="5">
                  <c:v>26.58</c:v>
                </c:pt>
                <c:pt idx="6">
                  <c:v>26.59</c:v>
                </c:pt>
                <c:pt idx="7">
                  <c:v>25.82</c:v>
                </c:pt>
                <c:pt idx="8">
                  <c:v>26</c:v>
                </c:pt>
                <c:pt idx="9">
                  <c:v>25.86</c:v>
                </c:pt>
                <c:pt idx="10">
                  <c:v>25.53</c:v>
                </c:pt>
                <c:pt idx="11">
                  <c:v>27.56</c:v>
                </c:pt>
                <c:pt idx="12">
                  <c:v>27.61</c:v>
                </c:pt>
                <c:pt idx="13">
                  <c:v>27.8</c:v>
                </c:pt>
                <c:pt idx="14">
                  <c:v>27.31</c:v>
                </c:pt>
                <c:pt idx="15">
                  <c:v>27.97</c:v>
                </c:pt>
                <c:pt idx="16">
                  <c:v>27.33</c:v>
                </c:pt>
                <c:pt idx="17">
                  <c:v>27.32</c:v>
                </c:pt>
                <c:pt idx="18">
                  <c:v>26.61</c:v>
                </c:pt>
                <c:pt idx="19">
                  <c:v>26.71</c:v>
                </c:pt>
                <c:pt idx="20">
                  <c:v>26.92</c:v>
                </c:pt>
                <c:pt idx="21">
                  <c:v>27.54</c:v>
                </c:pt>
                <c:pt idx="22">
                  <c:v>27.89</c:v>
                </c:pt>
                <c:pt idx="23">
                  <c:v>28.03</c:v>
                </c:pt>
                <c:pt idx="24">
                  <c:v>27.96</c:v>
                </c:pt>
                <c:pt idx="25">
                  <c:v>27.69</c:v>
                </c:pt>
                <c:pt idx="26">
                  <c:v>29.58</c:v>
                </c:pt>
                <c:pt idx="27">
                  <c:v>28.15</c:v>
                </c:pt>
                <c:pt idx="28">
                  <c:v>29.58</c:v>
                </c:pt>
                <c:pt idx="29">
                  <c:v>29.43</c:v>
                </c:pt>
                <c:pt idx="30">
                  <c:v>28.84</c:v>
                </c:pt>
                <c:pt idx="31">
                  <c:v>29.83</c:v>
                </c:pt>
                <c:pt idx="32">
                  <c:v>29.25</c:v>
                </c:pt>
                <c:pt idx="33">
                  <c:v>28.82</c:v>
                </c:pt>
                <c:pt idx="34">
                  <c:v>28.6</c:v>
                </c:pt>
                <c:pt idx="35">
                  <c:v>28.53</c:v>
                </c:pt>
                <c:pt idx="36">
                  <c:v>28.81</c:v>
                </c:pt>
                <c:pt idx="37">
                  <c:v>28.53</c:v>
                </c:pt>
                <c:pt idx="38">
                  <c:v>28.83</c:v>
                </c:pt>
                <c:pt idx="39">
                  <c:v>29.43</c:v>
                </c:pt>
                <c:pt idx="40">
                  <c:v>29.68</c:v>
                </c:pt>
                <c:pt idx="41">
                  <c:v>29.88</c:v>
                </c:pt>
                <c:pt idx="42">
                  <c:v>29.88</c:v>
                </c:pt>
                <c:pt idx="43">
                  <c:v>29.72</c:v>
                </c:pt>
                <c:pt idx="44">
                  <c:v>29.54</c:v>
                </c:pt>
                <c:pt idx="45">
                  <c:v>29.72</c:v>
                </c:pt>
                <c:pt idx="46">
                  <c:v>29.58</c:v>
                </c:pt>
                <c:pt idx="47">
                  <c:v>29.73</c:v>
                </c:pt>
                <c:pt idx="48">
                  <c:v>29.8</c:v>
                </c:pt>
                <c:pt idx="49">
                  <c:v>30.36</c:v>
                </c:pt>
                <c:pt idx="50">
                  <c:v>29.45</c:v>
                </c:pt>
                <c:pt idx="51">
                  <c:v>29.48</c:v>
                </c:pt>
                <c:pt idx="52">
                  <c:v>29.83</c:v>
                </c:pt>
                <c:pt idx="53">
                  <c:v>29.79</c:v>
                </c:pt>
                <c:pt idx="54">
                  <c:v>29.37</c:v>
                </c:pt>
                <c:pt idx="55">
                  <c:v>28.65</c:v>
                </c:pt>
                <c:pt idx="56">
                  <c:v>28.47</c:v>
                </c:pt>
                <c:pt idx="57">
                  <c:v>28.73</c:v>
                </c:pt>
                <c:pt idx="58">
                  <c:v>28.76</c:v>
                </c:pt>
                <c:pt idx="59">
                  <c:v>28.78</c:v>
                </c:pt>
                <c:pt idx="60">
                  <c:v>28.35</c:v>
                </c:pt>
                <c:pt idx="61">
                  <c:v>28.44</c:v>
                </c:pt>
                <c:pt idx="62">
                  <c:v>28.42</c:v>
                </c:pt>
                <c:pt idx="63">
                  <c:v>28.58</c:v>
                </c:pt>
                <c:pt idx="64">
                  <c:v>29.35</c:v>
                </c:pt>
                <c:pt idx="65">
                  <c:v>29.07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46640"/>
        <c:axId val="533952520"/>
      </c:lineChart>
      <c:dateAx>
        <c:axId val="53394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2520"/>
        <c:crosses val="autoZero"/>
        <c:auto val="1"/>
        <c:lblOffset val="100"/>
        <c:baseTimeUnit val="days"/>
      </c:dateAx>
      <c:valAx>
        <c:axId val="533952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23.86</c:v>
                </c:pt>
                <c:pt idx="1">
                  <c:v>23.95</c:v>
                </c:pt>
                <c:pt idx="2">
                  <c:v>24.66</c:v>
                </c:pt>
                <c:pt idx="3">
                  <c:v>24.86</c:v>
                </c:pt>
                <c:pt idx="4">
                  <c:v>24.4</c:v>
                </c:pt>
                <c:pt idx="5">
                  <c:v>24.21</c:v>
                </c:pt>
                <c:pt idx="6">
                  <c:v>24.35</c:v>
                </c:pt>
                <c:pt idx="7">
                  <c:v>24.2</c:v>
                </c:pt>
                <c:pt idx="8">
                  <c:v>23.95</c:v>
                </c:pt>
                <c:pt idx="9">
                  <c:v>22.89</c:v>
                </c:pt>
                <c:pt idx="10">
                  <c:v>22.64</c:v>
                </c:pt>
                <c:pt idx="11">
                  <c:v>22.63</c:v>
                </c:pt>
                <c:pt idx="12">
                  <c:v>23.23</c:v>
                </c:pt>
                <c:pt idx="13">
                  <c:v>23.03</c:v>
                </c:pt>
                <c:pt idx="14">
                  <c:v>23.3</c:v>
                </c:pt>
                <c:pt idx="15">
                  <c:v>23.68</c:v>
                </c:pt>
                <c:pt idx="16">
                  <c:v>24.02</c:v>
                </c:pt>
                <c:pt idx="17">
                  <c:v>24.09</c:v>
                </c:pt>
                <c:pt idx="18">
                  <c:v>24.03</c:v>
                </c:pt>
                <c:pt idx="19">
                  <c:v>24.01</c:v>
                </c:pt>
                <c:pt idx="20">
                  <c:v>25.51</c:v>
                </c:pt>
                <c:pt idx="21">
                  <c:v>25</c:v>
                </c:pt>
                <c:pt idx="22">
                  <c:v>25.96</c:v>
                </c:pt>
                <c:pt idx="23">
                  <c:v>25.53</c:v>
                </c:pt>
                <c:pt idx="24">
                  <c:v>25.65</c:v>
                </c:pt>
                <c:pt idx="25">
                  <c:v>25.94</c:v>
                </c:pt>
                <c:pt idx="26">
                  <c:v>25.6</c:v>
                </c:pt>
                <c:pt idx="27">
                  <c:v>26</c:v>
                </c:pt>
                <c:pt idx="28">
                  <c:v>26.17</c:v>
                </c:pt>
                <c:pt idx="29">
                  <c:v>24.98</c:v>
                </c:pt>
                <c:pt idx="30">
                  <c:v>23.98</c:v>
                </c:pt>
                <c:pt idx="31">
                  <c:v>24.23</c:v>
                </c:pt>
                <c:pt idx="32">
                  <c:v>24.04</c:v>
                </c:pt>
                <c:pt idx="33">
                  <c:v>24.83</c:v>
                </c:pt>
                <c:pt idx="34">
                  <c:v>23.69</c:v>
                </c:pt>
                <c:pt idx="35">
                  <c:v>23.02</c:v>
                </c:pt>
                <c:pt idx="36">
                  <c:v>22.74</c:v>
                </c:pt>
                <c:pt idx="37">
                  <c:v>23.31</c:v>
                </c:pt>
                <c:pt idx="38">
                  <c:v>23.2</c:v>
                </c:pt>
                <c:pt idx="39">
                  <c:v>23.2</c:v>
                </c:pt>
                <c:pt idx="40">
                  <c:v>22.35</c:v>
                </c:pt>
                <c:pt idx="41">
                  <c:v>22.26</c:v>
                </c:pt>
                <c:pt idx="43">
                  <c:v>21.57</c:v>
                </c:pt>
                <c:pt idx="44">
                  <c:v>22.12</c:v>
                </c:pt>
                <c:pt idx="45">
                  <c:v>23.19</c:v>
                </c:pt>
                <c:pt idx="46">
                  <c:v>22.09</c:v>
                </c:pt>
                <c:pt idx="47">
                  <c:v>21.43</c:v>
                </c:pt>
                <c:pt idx="48">
                  <c:v>24.52</c:v>
                </c:pt>
                <c:pt idx="49">
                  <c:v>24.49</c:v>
                </c:pt>
                <c:pt idx="50">
                  <c:v>24.42</c:v>
                </c:pt>
                <c:pt idx="51">
                  <c:v>24.68</c:v>
                </c:pt>
                <c:pt idx="52">
                  <c:v>24.66</c:v>
                </c:pt>
                <c:pt idx="53">
                  <c:v>25.41</c:v>
                </c:pt>
                <c:pt idx="54">
                  <c:v>25.8</c:v>
                </c:pt>
                <c:pt idx="55">
                  <c:v>25.33</c:v>
                </c:pt>
                <c:pt idx="56">
                  <c:v>25.18</c:v>
                </c:pt>
                <c:pt idx="57">
                  <c:v>26.29</c:v>
                </c:pt>
                <c:pt idx="58">
                  <c:v>26.61</c:v>
                </c:pt>
                <c:pt idx="59">
                  <c:v>26.55</c:v>
                </c:pt>
                <c:pt idx="60">
                  <c:v>27.69</c:v>
                </c:pt>
                <c:pt idx="61">
                  <c:v>27.44</c:v>
                </c:pt>
                <c:pt idx="62">
                  <c:v>27.87</c:v>
                </c:pt>
                <c:pt idx="63">
                  <c:v>26.92</c:v>
                </c:pt>
                <c:pt idx="64">
                  <c:v>26.03</c:v>
                </c:pt>
                <c:pt idx="65">
                  <c:v>24.67</c:v>
                </c:pt>
                <c:pt idx="66">
                  <c:v>24.86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50560"/>
        <c:axId val="533950168"/>
      </c:lineChart>
      <c:dateAx>
        <c:axId val="53395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0168"/>
        <c:crosses val="autoZero"/>
        <c:auto val="1"/>
        <c:lblOffset val="100"/>
        <c:baseTimeUnit val="days"/>
      </c:dateAx>
      <c:valAx>
        <c:axId val="533950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39.770000000000003</c:v>
                </c:pt>
                <c:pt idx="1">
                  <c:v>38.47</c:v>
                </c:pt>
                <c:pt idx="2">
                  <c:v>39.17</c:v>
                </c:pt>
                <c:pt idx="3">
                  <c:v>39.1</c:v>
                </c:pt>
                <c:pt idx="4">
                  <c:v>39.159999999999997</c:v>
                </c:pt>
                <c:pt idx="5">
                  <c:v>39.74</c:v>
                </c:pt>
                <c:pt idx="6">
                  <c:v>38.89</c:v>
                </c:pt>
                <c:pt idx="7">
                  <c:v>38.15</c:v>
                </c:pt>
                <c:pt idx="8">
                  <c:v>38.07</c:v>
                </c:pt>
                <c:pt idx="9">
                  <c:v>38.54</c:v>
                </c:pt>
                <c:pt idx="10">
                  <c:v>36.869999999999997</c:v>
                </c:pt>
                <c:pt idx="11">
                  <c:v>37.24</c:v>
                </c:pt>
                <c:pt idx="12">
                  <c:v>37.33</c:v>
                </c:pt>
                <c:pt idx="13">
                  <c:v>36.909999999999997</c:v>
                </c:pt>
                <c:pt idx="14">
                  <c:v>36.82</c:v>
                </c:pt>
                <c:pt idx="15">
                  <c:v>36.700000000000003</c:v>
                </c:pt>
                <c:pt idx="16">
                  <c:v>36.590000000000003</c:v>
                </c:pt>
                <c:pt idx="17">
                  <c:v>36.99</c:v>
                </c:pt>
                <c:pt idx="18">
                  <c:v>36.840000000000003</c:v>
                </c:pt>
                <c:pt idx="19">
                  <c:v>37.14</c:v>
                </c:pt>
                <c:pt idx="20">
                  <c:v>37.82</c:v>
                </c:pt>
                <c:pt idx="21">
                  <c:v>37.340000000000003</c:v>
                </c:pt>
                <c:pt idx="22">
                  <c:v>38.76</c:v>
                </c:pt>
                <c:pt idx="23">
                  <c:v>38.68</c:v>
                </c:pt>
                <c:pt idx="24">
                  <c:v>36.950000000000003</c:v>
                </c:pt>
                <c:pt idx="25">
                  <c:v>36.89</c:v>
                </c:pt>
                <c:pt idx="26">
                  <c:v>36.590000000000003</c:v>
                </c:pt>
                <c:pt idx="27">
                  <c:v>36.880000000000003</c:v>
                </c:pt>
                <c:pt idx="28">
                  <c:v>37.18</c:v>
                </c:pt>
                <c:pt idx="29">
                  <c:v>36.450000000000003</c:v>
                </c:pt>
                <c:pt idx="30">
                  <c:v>36.270000000000003</c:v>
                </c:pt>
                <c:pt idx="31">
                  <c:v>36.69</c:v>
                </c:pt>
                <c:pt idx="32">
                  <c:v>36.659999999999997</c:v>
                </c:pt>
                <c:pt idx="33">
                  <c:v>36.69</c:v>
                </c:pt>
                <c:pt idx="34">
                  <c:v>36.28</c:v>
                </c:pt>
                <c:pt idx="35">
                  <c:v>36.35</c:v>
                </c:pt>
                <c:pt idx="36">
                  <c:v>36.840000000000003</c:v>
                </c:pt>
                <c:pt idx="37">
                  <c:v>36.85</c:v>
                </c:pt>
                <c:pt idx="38">
                  <c:v>36.520000000000003</c:v>
                </c:pt>
                <c:pt idx="40">
                  <c:v>36.880000000000003</c:v>
                </c:pt>
                <c:pt idx="41">
                  <c:v>36.520000000000003</c:v>
                </c:pt>
                <c:pt idx="42">
                  <c:v>37.24</c:v>
                </c:pt>
                <c:pt idx="43">
                  <c:v>36.99</c:v>
                </c:pt>
                <c:pt idx="44">
                  <c:v>37.46</c:v>
                </c:pt>
                <c:pt idx="45">
                  <c:v>37.450000000000003</c:v>
                </c:pt>
                <c:pt idx="46">
                  <c:v>37.85</c:v>
                </c:pt>
                <c:pt idx="47">
                  <c:v>36.42</c:v>
                </c:pt>
                <c:pt idx="48">
                  <c:v>35.880000000000003</c:v>
                </c:pt>
                <c:pt idx="49">
                  <c:v>35.54</c:v>
                </c:pt>
                <c:pt idx="50">
                  <c:v>37.04</c:v>
                </c:pt>
                <c:pt idx="51">
                  <c:v>37.01</c:v>
                </c:pt>
                <c:pt idx="52">
                  <c:v>37.47</c:v>
                </c:pt>
                <c:pt idx="53">
                  <c:v>37.479999999999997</c:v>
                </c:pt>
                <c:pt idx="54">
                  <c:v>38.28</c:v>
                </c:pt>
                <c:pt idx="55">
                  <c:v>37.36</c:v>
                </c:pt>
                <c:pt idx="56">
                  <c:v>37.83</c:v>
                </c:pt>
                <c:pt idx="57">
                  <c:v>37.32</c:v>
                </c:pt>
                <c:pt idx="58">
                  <c:v>42.03</c:v>
                </c:pt>
                <c:pt idx="59">
                  <c:v>42.72</c:v>
                </c:pt>
                <c:pt idx="60">
                  <c:v>43.18</c:v>
                </c:pt>
                <c:pt idx="61">
                  <c:v>43.16</c:v>
                </c:pt>
                <c:pt idx="62">
                  <c:v>43.17</c:v>
                </c:pt>
                <c:pt idx="63">
                  <c:v>42.4</c:v>
                </c:pt>
                <c:pt idx="64">
                  <c:v>42.84</c:v>
                </c:pt>
                <c:pt idx="65">
                  <c:v>41.04</c:v>
                </c:pt>
                <c:pt idx="66">
                  <c:v>40.54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44680"/>
        <c:axId val="533950952"/>
      </c:lineChart>
      <c:dateAx>
        <c:axId val="53394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0952"/>
        <c:crosses val="autoZero"/>
        <c:auto val="1"/>
        <c:lblOffset val="100"/>
        <c:baseTimeUnit val="days"/>
      </c:dateAx>
      <c:valAx>
        <c:axId val="5339509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55.31</c:v>
                </c:pt>
                <c:pt idx="1">
                  <c:v>54.95</c:v>
                </c:pt>
                <c:pt idx="2">
                  <c:v>54.86</c:v>
                </c:pt>
                <c:pt idx="3">
                  <c:v>55.98</c:v>
                </c:pt>
                <c:pt idx="4">
                  <c:v>54.64</c:v>
                </c:pt>
                <c:pt idx="5">
                  <c:v>53.71</c:v>
                </c:pt>
                <c:pt idx="6">
                  <c:v>52.99</c:v>
                </c:pt>
                <c:pt idx="7">
                  <c:v>52.41</c:v>
                </c:pt>
                <c:pt idx="8">
                  <c:v>52.28</c:v>
                </c:pt>
                <c:pt idx="9">
                  <c:v>52.65</c:v>
                </c:pt>
                <c:pt idx="10">
                  <c:v>51.76</c:v>
                </c:pt>
                <c:pt idx="11">
                  <c:v>52.25</c:v>
                </c:pt>
                <c:pt idx="12">
                  <c:v>52.43</c:v>
                </c:pt>
                <c:pt idx="13">
                  <c:v>52.21</c:v>
                </c:pt>
                <c:pt idx="14">
                  <c:v>51.36</c:v>
                </c:pt>
                <c:pt idx="15">
                  <c:v>51.62</c:v>
                </c:pt>
                <c:pt idx="16">
                  <c:v>50.98</c:v>
                </c:pt>
                <c:pt idx="17">
                  <c:v>51.38</c:v>
                </c:pt>
                <c:pt idx="18">
                  <c:v>51.65</c:v>
                </c:pt>
                <c:pt idx="19">
                  <c:v>51.87</c:v>
                </c:pt>
                <c:pt idx="20">
                  <c:v>53.09</c:v>
                </c:pt>
                <c:pt idx="21">
                  <c:v>52.5</c:v>
                </c:pt>
                <c:pt idx="22">
                  <c:v>53.5</c:v>
                </c:pt>
                <c:pt idx="23">
                  <c:v>54.08</c:v>
                </c:pt>
                <c:pt idx="24">
                  <c:v>55.5</c:v>
                </c:pt>
                <c:pt idx="25">
                  <c:v>55.33</c:v>
                </c:pt>
                <c:pt idx="26">
                  <c:v>55.07</c:v>
                </c:pt>
                <c:pt idx="27">
                  <c:v>54.9</c:v>
                </c:pt>
                <c:pt idx="28">
                  <c:v>54.89</c:v>
                </c:pt>
                <c:pt idx="29">
                  <c:v>55.04</c:v>
                </c:pt>
                <c:pt idx="30">
                  <c:v>55.31</c:v>
                </c:pt>
                <c:pt idx="31">
                  <c:v>54.56</c:v>
                </c:pt>
                <c:pt idx="32">
                  <c:v>53.98</c:v>
                </c:pt>
                <c:pt idx="33">
                  <c:v>53.6</c:v>
                </c:pt>
                <c:pt idx="34">
                  <c:v>52.98</c:v>
                </c:pt>
                <c:pt idx="35">
                  <c:v>52.95</c:v>
                </c:pt>
                <c:pt idx="36">
                  <c:v>52.35</c:v>
                </c:pt>
                <c:pt idx="37">
                  <c:v>52.34</c:v>
                </c:pt>
                <c:pt idx="38">
                  <c:v>52</c:v>
                </c:pt>
                <c:pt idx="39">
                  <c:v>52.05</c:v>
                </c:pt>
                <c:pt idx="40">
                  <c:v>51.97</c:v>
                </c:pt>
                <c:pt idx="41">
                  <c:v>51.41</c:v>
                </c:pt>
                <c:pt idx="42">
                  <c:v>52.02</c:v>
                </c:pt>
                <c:pt idx="43">
                  <c:v>50.22</c:v>
                </c:pt>
                <c:pt idx="44">
                  <c:v>50.21</c:v>
                </c:pt>
                <c:pt idx="45">
                  <c:v>50.66</c:v>
                </c:pt>
                <c:pt idx="46">
                  <c:v>49.43</c:v>
                </c:pt>
                <c:pt idx="47">
                  <c:v>49.44</c:v>
                </c:pt>
                <c:pt idx="48">
                  <c:v>49.96</c:v>
                </c:pt>
                <c:pt idx="49">
                  <c:v>50.6</c:v>
                </c:pt>
                <c:pt idx="50">
                  <c:v>50.53</c:v>
                </c:pt>
                <c:pt idx="51">
                  <c:v>50.69</c:v>
                </c:pt>
                <c:pt idx="52">
                  <c:v>50.51</c:v>
                </c:pt>
                <c:pt idx="53">
                  <c:v>58.09</c:v>
                </c:pt>
                <c:pt idx="54">
                  <c:v>57.9</c:v>
                </c:pt>
                <c:pt idx="55">
                  <c:v>57.89</c:v>
                </c:pt>
                <c:pt idx="56">
                  <c:v>57.2</c:v>
                </c:pt>
                <c:pt idx="57">
                  <c:v>57.83</c:v>
                </c:pt>
                <c:pt idx="58">
                  <c:v>57.45</c:v>
                </c:pt>
                <c:pt idx="59">
                  <c:v>57.47</c:v>
                </c:pt>
                <c:pt idx="60">
                  <c:v>57.25</c:v>
                </c:pt>
                <c:pt idx="61">
                  <c:v>57.43</c:v>
                </c:pt>
                <c:pt idx="62">
                  <c:v>56.86</c:v>
                </c:pt>
                <c:pt idx="63">
                  <c:v>56.16</c:v>
                </c:pt>
                <c:pt idx="64">
                  <c:v>56.24</c:v>
                </c:pt>
                <c:pt idx="65">
                  <c:v>56.38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52128"/>
        <c:axId val="533952912"/>
      </c:lineChart>
      <c:dateAx>
        <c:axId val="53395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2912"/>
        <c:crosses val="autoZero"/>
        <c:auto val="1"/>
        <c:lblOffset val="100"/>
        <c:baseTimeUnit val="days"/>
      </c:dateAx>
      <c:valAx>
        <c:axId val="533952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86.83</c:v>
                </c:pt>
                <c:pt idx="1">
                  <c:v>86.4</c:v>
                </c:pt>
                <c:pt idx="2">
                  <c:v>86.49</c:v>
                </c:pt>
                <c:pt idx="3">
                  <c:v>86.2</c:v>
                </c:pt>
                <c:pt idx="4">
                  <c:v>86.22</c:v>
                </c:pt>
                <c:pt idx="5">
                  <c:v>87.09</c:v>
                </c:pt>
                <c:pt idx="6">
                  <c:v>88.99</c:v>
                </c:pt>
                <c:pt idx="7">
                  <c:v>89.55</c:v>
                </c:pt>
                <c:pt idx="8">
                  <c:v>90.18</c:v>
                </c:pt>
                <c:pt idx="9">
                  <c:v>90.56</c:v>
                </c:pt>
                <c:pt idx="10">
                  <c:v>89.92</c:v>
                </c:pt>
                <c:pt idx="11">
                  <c:v>90.6</c:v>
                </c:pt>
                <c:pt idx="12">
                  <c:v>90.57</c:v>
                </c:pt>
                <c:pt idx="13">
                  <c:v>90.26</c:v>
                </c:pt>
                <c:pt idx="14">
                  <c:v>89.99</c:v>
                </c:pt>
                <c:pt idx="15">
                  <c:v>89.17</c:v>
                </c:pt>
                <c:pt idx="16">
                  <c:v>90.12</c:v>
                </c:pt>
                <c:pt idx="17">
                  <c:v>90.15</c:v>
                </c:pt>
                <c:pt idx="18">
                  <c:v>89.44</c:v>
                </c:pt>
                <c:pt idx="19">
                  <c:v>90.93</c:v>
                </c:pt>
                <c:pt idx="20">
                  <c:v>92.04</c:v>
                </c:pt>
                <c:pt idx="21">
                  <c:v>91.52</c:v>
                </c:pt>
                <c:pt idx="22">
                  <c:v>93.11</c:v>
                </c:pt>
                <c:pt idx="23">
                  <c:v>93.61</c:v>
                </c:pt>
                <c:pt idx="24">
                  <c:v>93.36</c:v>
                </c:pt>
                <c:pt idx="25">
                  <c:v>93.84</c:v>
                </c:pt>
                <c:pt idx="26">
                  <c:v>93.37</c:v>
                </c:pt>
                <c:pt idx="27">
                  <c:v>93.4</c:v>
                </c:pt>
                <c:pt idx="28">
                  <c:v>92.79</c:v>
                </c:pt>
                <c:pt idx="29">
                  <c:v>93.08</c:v>
                </c:pt>
                <c:pt idx="30">
                  <c:v>93.26</c:v>
                </c:pt>
                <c:pt idx="31">
                  <c:v>93.78</c:v>
                </c:pt>
                <c:pt idx="32">
                  <c:v>97.17</c:v>
                </c:pt>
                <c:pt idx="33">
                  <c:v>97.27</c:v>
                </c:pt>
                <c:pt idx="34">
                  <c:v>98</c:v>
                </c:pt>
                <c:pt idx="35">
                  <c:v>97</c:v>
                </c:pt>
                <c:pt idx="36">
                  <c:v>97.18</c:v>
                </c:pt>
                <c:pt idx="37">
                  <c:v>97.55</c:v>
                </c:pt>
                <c:pt idx="38">
                  <c:v>97.56</c:v>
                </c:pt>
                <c:pt idx="39">
                  <c:v>97.58</c:v>
                </c:pt>
                <c:pt idx="40">
                  <c:v>97.43</c:v>
                </c:pt>
                <c:pt idx="41">
                  <c:v>97</c:v>
                </c:pt>
                <c:pt idx="42">
                  <c:v>97.11</c:v>
                </c:pt>
                <c:pt idx="43">
                  <c:v>97.45</c:v>
                </c:pt>
                <c:pt idx="44">
                  <c:v>97.18</c:v>
                </c:pt>
                <c:pt idx="45">
                  <c:v>97.37</c:v>
                </c:pt>
                <c:pt idx="46">
                  <c:v>96.97</c:v>
                </c:pt>
                <c:pt idx="47">
                  <c:v>97.43</c:v>
                </c:pt>
                <c:pt idx="48">
                  <c:v>98.06</c:v>
                </c:pt>
                <c:pt idx="49">
                  <c:v>93.49</c:v>
                </c:pt>
                <c:pt idx="50">
                  <c:v>92.72</c:v>
                </c:pt>
                <c:pt idx="51">
                  <c:v>93.39</c:v>
                </c:pt>
                <c:pt idx="52">
                  <c:v>92.73</c:v>
                </c:pt>
                <c:pt idx="53">
                  <c:v>93.85</c:v>
                </c:pt>
                <c:pt idx="54">
                  <c:v>94.04</c:v>
                </c:pt>
                <c:pt idx="55">
                  <c:v>96.55</c:v>
                </c:pt>
                <c:pt idx="56">
                  <c:v>96.95</c:v>
                </c:pt>
                <c:pt idx="57">
                  <c:v>97</c:v>
                </c:pt>
                <c:pt idx="58">
                  <c:v>96.9</c:v>
                </c:pt>
                <c:pt idx="60">
                  <c:v>96.87</c:v>
                </c:pt>
                <c:pt idx="61">
                  <c:v>97.09</c:v>
                </c:pt>
                <c:pt idx="62">
                  <c:v>97.46</c:v>
                </c:pt>
                <c:pt idx="63">
                  <c:v>97.63</c:v>
                </c:pt>
                <c:pt idx="64">
                  <c:v>96.46</c:v>
                </c:pt>
                <c:pt idx="65">
                  <c:v>96.84</c:v>
                </c:pt>
                <c:pt idx="66">
                  <c:v>96.74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48992"/>
        <c:axId val="533949384"/>
      </c:lineChart>
      <c:dateAx>
        <c:axId val="53394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9384"/>
        <c:crosses val="autoZero"/>
        <c:auto val="1"/>
        <c:lblOffset val="100"/>
        <c:baseTimeUnit val="days"/>
      </c:dateAx>
      <c:valAx>
        <c:axId val="53394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15.72</c:v>
                </c:pt>
                <c:pt idx="1">
                  <c:v>15.56</c:v>
                </c:pt>
                <c:pt idx="2">
                  <c:v>16.079999999999998</c:v>
                </c:pt>
                <c:pt idx="3">
                  <c:v>16.12</c:v>
                </c:pt>
                <c:pt idx="4">
                  <c:v>15.63</c:v>
                </c:pt>
                <c:pt idx="5">
                  <c:v>15.98</c:v>
                </c:pt>
                <c:pt idx="6">
                  <c:v>15.81</c:v>
                </c:pt>
                <c:pt idx="7">
                  <c:v>15.9</c:v>
                </c:pt>
                <c:pt idx="8">
                  <c:v>15.18</c:v>
                </c:pt>
                <c:pt idx="9">
                  <c:v>14.06</c:v>
                </c:pt>
                <c:pt idx="10">
                  <c:v>14.41</c:v>
                </c:pt>
                <c:pt idx="11">
                  <c:v>14.49</c:v>
                </c:pt>
                <c:pt idx="12">
                  <c:v>14.87</c:v>
                </c:pt>
                <c:pt idx="13">
                  <c:v>14.65</c:v>
                </c:pt>
                <c:pt idx="14">
                  <c:v>13.87</c:v>
                </c:pt>
                <c:pt idx="15">
                  <c:v>14.09</c:v>
                </c:pt>
                <c:pt idx="16">
                  <c:v>14.24</c:v>
                </c:pt>
                <c:pt idx="17">
                  <c:v>14.26</c:v>
                </c:pt>
                <c:pt idx="18">
                  <c:v>14.01</c:v>
                </c:pt>
                <c:pt idx="19">
                  <c:v>14.34</c:v>
                </c:pt>
                <c:pt idx="20">
                  <c:v>15.47</c:v>
                </c:pt>
                <c:pt idx="21">
                  <c:v>15.67</c:v>
                </c:pt>
                <c:pt idx="22">
                  <c:v>16.739999999999998</c:v>
                </c:pt>
                <c:pt idx="23">
                  <c:v>15.69</c:v>
                </c:pt>
                <c:pt idx="24">
                  <c:v>15.64</c:v>
                </c:pt>
                <c:pt idx="25">
                  <c:v>15.49</c:v>
                </c:pt>
                <c:pt idx="26">
                  <c:v>15.11</c:v>
                </c:pt>
                <c:pt idx="27">
                  <c:v>15.02</c:v>
                </c:pt>
                <c:pt idx="28">
                  <c:v>15.55</c:v>
                </c:pt>
                <c:pt idx="29">
                  <c:v>15.99</c:v>
                </c:pt>
                <c:pt idx="30">
                  <c:v>15.95</c:v>
                </c:pt>
                <c:pt idx="31">
                  <c:v>16.010000000000002</c:v>
                </c:pt>
                <c:pt idx="32">
                  <c:v>16.059999999999999</c:v>
                </c:pt>
                <c:pt idx="33">
                  <c:v>16.43</c:v>
                </c:pt>
                <c:pt idx="34">
                  <c:v>15.64</c:v>
                </c:pt>
                <c:pt idx="35">
                  <c:v>16.8</c:v>
                </c:pt>
                <c:pt idx="36">
                  <c:v>16.68</c:v>
                </c:pt>
                <c:pt idx="37">
                  <c:v>15.7</c:v>
                </c:pt>
                <c:pt idx="38">
                  <c:v>15.17</c:v>
                </c:pt>
                <c:pt idx="39">
                  <c:v>14.9</c:v>
                </c:pt>
                <c:pt idx="41">
                  <c:v>14.72</c:v>
                </c:pt>
                <c:pt idx="42">
                  <c:v>14.45</c:v>
                </c:pt>
                <c:pt idx="43">
                  <c:v>13.98</c:v>
                </c:pt>
                <c:pt idx="44">
                  <c:v>14.42</c:v>
                </c:pt>
                <c:pt idx="45">
                  <c:v>14.25</c:v>
                </c:pt>
                <c:pt idx="46">
                  <c:v>13.87</c:v>
                </c:pt>
                <c:pt idx="47">
                  <c:v>13.41</c:v>
                </c:pt>
                <c:pt idx="48">
                  <c:v>13.42</c:v>
                </c:pt>
                <c:pt idx="49">
                  <c:v>12.9</c:v>
                </c:pt>
                <c:pt idx="50">
                  <c:v>12.92</c:v>
                </c:pt>
                <c:pt idx="51">
                  <c:v>13.64</c:v>
                </c:pt>
                <c:pt idx="52">
                  <c:v>13.35</c:v>
                </c:pt>
                <c:pt idx="53">
                  <c:v>13.13</c:v>
                </c:pt>
                <c:pt idx="54">
                  <c:v>13.78</c:v>
                </c:pt>
                <c:pt idx="55">
                  <c:v>13.58</c:v>
                </c:pt>
                <c:pt idx="56">
                  <c:v>14.11</c:v>
                </c:pt>
                <c:pt idx="57">
                  <c:v>14.42</c:v>
                </c:pt>
                <c:pt idx="58">
                  <c:v>14.84</c:v>
                </c:pt>
                <c:pt idx="59">
                  <c:v>14.75</c:v>
                </c:pt>
                <c:pt idx="60">
                  <c:v>15.18</c:v>
                </c:pt>
                <c:pt idx="61">
                  <c:v>15.21</c:v>
                </c:pt>
                <c:pt idx="62">
                  <c:v>15.27</c:v>
                </c:pt>
                <c:pt idx="63">
                  <c:v>15.29</c:v>
                </c:pt>
                <c:pt idx="64">
                  <c:v>15.6</c:v>
                </c:pt>
                <c:pt idx="65">
                  <c:v>14.69</c:v>
                </c:pt>
                <c:pt idx="66">
                  <c:v>14.92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63496"/>
        <c:axId val="533963888"/>
      </c:lineChart>
      <c:dateAx>
        <c:axId val="533963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3888"/>
        <c:crosses val="autoZero"/>
        <c:auto val="1"/>
        <c:lblOffset val="100"/>
        <c:baseTimeUnit val="days"/>
      </c:dateAx>
      <c:valAx>
        <c:axId val="533963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29.05</c:v>
                </c:pt>
                <c:pt idx="1">
                  <c:v>29</c:v>
                </c:pt>
                <c:pt idx="2">
                  <c:v>29.37</c:v>
                </c:pt>
                <c:pt idx="3">
                  <c:v>28.84</c:v>
                </c:pt>
                <c:pt idx="4">
                  <c:v>29</c:v>
                </c:pt>
                <c:pt idx="5">
                  <c:v>29.28</c:v>
                </c:pt>
                <c:pt idx="6">
                  <c:v>29.68</c:v>
                </c:pt>
                <c:pt idx="7">
                  <c:v>29.5</c:v>
                </c:pt>
                <c:pt idx="8">
                  <c:v>29.84</c:v>
                </c:pt>
                <c:pt idx="9">
                  <c:v>29.9</c:v>
                </c:pt>
                <c:pt idx="10">
                  <c:v>30.08</c:v>
                </c:pt>
                <c:pt idx="11">
                  <c:v>30.45</c:v>
                </c:pt>
                <c:pt idx="12">
                  <c:v>30.75</c:v>
                </c:pt>
                <c:pt idx="13">
                  <c:v>30.84</c:v>
                </c:pt>
                <c:pt idx="14">
                  <c:v>31.09</c:v>
                </c:pt>
                <c:pt idx="15">
                  <c:v>30.79</c:v>
                </c:pt>
                <c:pt idx="16">
                  <c:v>31.08</c:v>
                </c:pt>
                <c:pt idx="17">
                  <c:v>31.25</c:v>
                </c:pt>
                <c:pt idx="18">
                  <c:v>30.71</c:v>
                </c:pt>
                <c:pt idx="19">
                  <c:v>30.95</c:v>
                </c:pt>
                <c:pt idx="20">
                  <c:v>30.89</c:v>
                </c:pt>
                <c:pt idx="21">
                  <c:v>31.51</c:v>
                </c:pt>
                <c:pt idx="22">
                  <c:v>31.31</c:v>
                </c:pt>
                <c:pt idx="23">
                  <c:v>31.32</c:v>
                </c:pt>
                <c:pt idx="24">
                  <c:v>32.67</c:v>
                </c:pt>
                <c:pt idx="25">
                  <c:v>32.5</c:v>
                </c:pt>
                <c:pt idx="26">
                  <c:v>31.96</c:v>
                </c:pt>
                <c:pt idx="27">
                  <c:v>31.99</c:v>
                </c:pt>
                <c:pt idx="28">
                  <c:v>32.159999999999997</c:v>
                </c:pt>
                <c:pt idx="29">
                  <c:v>32.33</c:v>
                </c:pt>
                <c:pt idx="30">
                  <c:v>32.68</c:v>
                </c:pt>
                <c:pt idx="31">
                  <c:v>32.76</c:v>
                </c:pt>
                <c:pt idx="32">
                  <c:v>32.99</c:v>
                </c:pt>
                <c:pt idx="33">
                  <c:v>32.25</c:v>
                </c:pt>
                <c:pt idx="34">
                  <c:v>32.86</c:v>
                </c:pt>
                <c:pt idx="35">
                  <c:v>32.61</c:v>
                </c:pt>
                <c:pt idx="36">
                  <c:v>32.46</c:v>
                </c:pt>
                <c:pt idx="37">
                  <c:v>31.88</c:v>
                </c:pt>
                <c:pt idx="38">
                  <c:v>32.1</c:v>
                </c:pt>
                <c:pt idx="39">
                  <c:v>32.729999999999997</c:v>
                </c:pt>
                <c:pt idx="40">
                  <c:v>32.58</c:v>
                </c:pt>
                <c:pt idx="41">
                  <c:v>32.299999999999997</c:v>
                </c:pt>
                <c:pt idx="43">
                  <c:v>32.5</c:v>
                </c:pt>
                <c:pt idx="44">
                  <c:v>32.29</c:v>
                </c:pt>
                <c:pt idx="45">
                  <c:v>32.31</c:v>
                </c:pt>
                <c:pt idx="46">
                  <c:v>32.619999999999997</c:v>
                </c:pt>
                <c:pt idx="47">
                  <c:v>32.549999999999997</c:v>
                </c:pt>
                <c:pt idx="48">
                  <c:v>33.200000000000003</c:v>
                </c:pt>
                <c:pt idx="49">
                  <c:v>32.61</c:v>
                </c:pt>
                <c:pt idx="50">
                  <c:v>34.01</c:v>
                </c:pt>
                <c:pt idx="51">
                  <c:v>34.19</c:v>
                </c:pt>
                <c:pt idx="52">
                  <c:v>34.4</c:v>
                </c:pt>
                <c:pt idx="53">
                  <c:v>35.57</c:v>
                </c:pt>
                <c:pt idx="54">
                  <c:v>36.42</c:v>
                </c:pt>
                <c:pt idx="55">
                  <c:v>35.79</c:v>
                </c:pt>
                <c:pt idx="56">
                  <c:v>35.979999999999997</c:v>
                </c:pt>
                <c:pt idx="57">
                  <c:v>35.96</c:v>
                </c:pt>
                <c:pt idx="58">
                  <c:v>36.4</c:v>
                </c:pt>
                <c:pt idx="59">
                  <c:v>36.21</c:v>
                </c:pt>
                <c:pt idx="60">
                  <c:v>36.340000000000003</c:v>
                </c:pt>
                <c:pt idx="61">
                  <c:v>36.71</c:v>
                </c:pt>
                <c:pt idx="62">
                  <c:v>37.299999999999997</c:v>
                </c:pt>
                <c:pt idx="63">
                  <c:v>37.479999999999997</c:v>
                </c:pt>
                <c:pt idx="64">
                  <c:v>37.39</c:v>
                </c:pt>
                <c:pt idx="65">
                  <c:v>37.54</c:v>
                </c:pt>
                <c:pt idx="66">
                  <c:v>37.86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54872"/>
        <c:axId val="533960752"/>
      </c:lineChart>
      <c:dateAx>
        <c:axId val="53395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0752"/>
        <c:crosses val="autoZero"/>
        <c:auto val="1"/>
        <c:lblOffset val="100"/>
        <c:baseTimeUnit val="days"/>
      </c:dateAx>
      <c:valAx>
        <c:axId val="5339607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12.12</c:v>
                </c:pt>
                <c:pt idx="1">
                  <c:v>12.29</c:v>
                </c:pt>
                <c:pt idx="2">
                  <c:v>12.39</c:v>
                </c:pt>
                <c:pt idx="3">
                  <c:v>12.48</c:v>
                </c:pt>
                <c:pt idx="4">
                  <c:v>12.2</c:v>
                </c:pt>
                <c:pt idx="5">
                  <c:v>12.1</c:v>
                </c:pt>
                <c:pt idx="6">
                  <c:v>12.07</c:v>
                </c:pt>
                <c:pt idx="7">
                  <c:v>11.97</c:v>
                </c:pt>
                <c:pt idx="8">
                  <c:v>12.09</c:v>
                </c:pt>
                <c:pt idx="9">
                  <c:v>11.98</c:v>
                </c:pt>
                <c:pt idx="10">
                  <c:v>12.01</c:v>
                </c:pt>
                <c:pt idx="11">
                  <c:v>12.17</c:v>
                </c:pt>
                <c:pt idx="12">
                  <c:v>12.18</c:v>
                </c:pt>
                <c:pt idx="13">
                  <c:v>12.09</c:v>
                </c:pt>
                <c:pt idx="14">
                  <c:v>12</c:v>
                </c:pt>
                <c:pt idx="15">
                  <c:v>12.11</c:v>
                </c:pt>
                <c:pt idx="16">
                  <c:v>12.11</c:v>
                </c:pt>
                <c:pt idx="17">
                  <c:v>12.11</c:v>
                </c:pt>
                <c:pt idx="18">
                  <c:v>12.14</c:v>
                </c:pt>
                <c:pt idx="19">
                  <c:v>12.38</c:v>
                </c:pt>
                <c:pt idx="20">
                  <c:v>12.7</c:v>
                </c:pt>
                <c:pt idx="21">
                  <c:v>12.38</c:v>
                </c:pt>
                <c:pt idx="22">
                  <c:v>12.73</c:v>
                </c:pt>
                <c:pt idx="23">
                  <c:v>12.7</c:v>
                </c:pt>
                <c:pt idx="24">
                  <c:v>12.67</c:v>
                </c:pt>
                <c:pt idx="25">
                  <c:v>12.5</c:v>
                </c:pt>
                <c:pt idx="26">
                  <c:v>12.44</c:v>
                </c:pt>
                <c:pt idx="27">
                  <c:v>12.6</c:v>
                </c:pt>
                <c:pt idx="28">
                  <c:v>12.55</c:v>
                </c:pt>
                <c:pt idx="29">
                  <c:v>12.47</c:v>
                </c:pt>
                <c:pt idx="30">
                  <c:v>12.38</c:v>
                </c:pt>
                <c:pt idx="31">
                  <c:v>12.47</c:v>
                </c:pt>
                <c:pt idx="32">
                  <c:v>12.3</c:v>
                </c:pt>
                <c:pt idx="33">
                  <c:v>12.42</c:v>
                </c:pt>
                <c:pt idx="34">
                  <c:v>12.36</c:v>
                </c:pt>
                <c:pt idx="35">
                  <c:v>12.39</c:v>
                </c:pt>
                <c:pt idx="36">
                  <c:v>12.33</c:v>
                </c:pt>
                <c:pt idx="37">
                  <c:v>12.39</c:v>
                </c:pt>
                <c:pt idx="38">
                  <c:v>12.34</c:v>
                </c:pt>
                <c:pt idx="39">
                  <c:v>12.43</c:v>
                </c:pt>
                <c:pt idx="40">
                  <c:v>12.33</c:v>
                </c:pt>
                <c:pt idx="41">
                  <c:v>12.31</c:v>
                </c:pt>
                <c:pt idx="42">
                  <c:v>12.25</c:v>
                </c:pt>
                <c:pt idx="43">
                  <c:v>12.31</c:v>
                </c:pt>
                <c:pt idx="44">
                  <c:v>12.18</c:v>
                </c:pt>
                <c:pt idx="45">
                  <c:v>12.19</c:v>
                </c:pt>
                <c:pt idx="46">
                  <c:v>12.08</c:v>
                </c:pt>
                <c:pt idx="47">
                  <c:v>12.13</c:v>
                </c:pt>
                <c:pt idx="48">
                  <c:v>11.94</c:v>
                </c:pt>
                <c:pt idx="49">
                  <c:v>12.48</c:v>
                </c:pt>
                <c:pt idx="50">
                  <c:v>12.66</c:v>
                </c:pt>
                <c:pt idx="51">
                  <c:v>12.71</c:v>
                </c:pt>
                <c:pt idx="52">
                  <c:v>13.84</c:v>
                </c:pt>
                <c:pt idx="53">
                  <c:v>13.86</c:v>
                </c:pt>
                <c:pt idx="55">
                  <c:v>13.83</c:v>
                </c:pt>
                <c:pt idx="56">
                  <c:v>13.84</c:v>
                </c:pt>
                <c:pt idx="57">
                  <c:v>13.92</c:v>
                </c:pt>
                <c:pt idx="58">
                  <c:v>13.74</c:v>
                </c:pt>
                <c:pt idx="59">
                  <c:v>13.65</c:v>
                </c:pt>
                <c:pt idx="60">
                  <c:v>13.65</c:v>
                </c:pt>
                <c:pt idx="61">
                  <c:v>13.57</c:v>
                </c:pt>
                <c:pt idx="62">
                  <c:v>13.59</c:v>
                </c:pt>
                <c:pt idx="63">
                  <c:v>13.48</c:v>
                </c:pt>
                <c:pt idx="64">
                  <c:v>13.45</c:v>
                </c:pt>
                <c:pt idx="65">
                  <c:v>13.27</c:v>
                </c:pt>
                <c:pt idx="66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61144"/>
        <c:axId val="533960360"/>
      </c:lineChart>
      <c:dateAx>
        <c:axId val="53396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0360"/>
        <c:crosses val="autoZero"/>
        <c:auto val="1"/>
        <c:lblOffset val="100"/>
        <c:baseTimeUnit val="days"/>
      </c:dateAx>
      <c:valAx>
        <c:axId val="533960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119.8</c:v>
                </c:pt>
                <c:pt idx="1">
                  <c:v>119.24</c:v>
                </c:pt>
                <c:pt idx="2">
                  <c:v>118.75</c:v>
                </c:pt>
                <c:pt idx="3">
                  <c:v>119.18</c:v>
                </c:pt>
                <c:pt idx="4">
                  <c:v>118.82</c:v>
                </c:pt>
                <c:pt idx="5">
                  <c:v>118.81</c:v>
                </c:pt>
                <c:pt idx="6">
                  <c:v>118.13</c:v>
                </c:pt>
                <c:pt idx="7">
                  <c:v>117.27</c:v>
                </c:pt>
                <c:pt idx="8">
                  <c:v>119.39</c:v>
                </c:pt>
                <c:pt idx="9">
                  <c:v>119.22</c:v>
                </c:pt>
                <c:pt idx="10">
                  <c:v>117.78</c:v>
                </c:pt>
                <c:pt idx="11">
                  <c:v>118.81</c:v>
                </c:pt>
                <c:pt idx="12">
                  <c:v>119.46</c:v>
                </c:pt>
                <c:pt idx="13">
                  <c:v>118.91</c:v>
                </c:pt>
                <c:pt idx="14">
                  <c:v>117.95</c:v>
                </c:pt>
                <c:pt idx="15">
                  <c:v>117.66</c:v>
                </c:pt>
                <c:pt idx="16">
                  <c:v>118.25</c:v>
                </c:pt>
                <c:pt idx="17">
                  <c:v>118.63</c:v>
                </c:pt>
                <c:pt idx="18">
                  <c:v>117.86</c:v>
                </c:pt>
                <c:pt idx="19">
                  <c:v>117.61</c:v>
                </c:pt>
                <c:pt idx="20">
                  <c:v>119.16</c:v>
                </c:pt>
                <c:pt idx="21">
                  <c:v>118.23</c:v>
                </c:pt>
                <c:pt idx="22">
                  <c:v>119.47</c:v>
                </c:pt>
                <c:pt idx="23">
                  <c:v>119.61</c:v>
                </c:pt>
                <c:pt idx="24">
                  <c:v>119.75</c:v>
                </c:pt>
                <c:pt idx="25">
                  <c:v>119.32</c:v>
                </c:pt>
                <c:pt idx="26">
                  <c:v>119.08</c:v>
                </c:pt>
                <c:pt idx="27">
                  <c:v>119.34</c:v>
                </c:pt>
                <c:pt idx="28">
                  <c:v>119.47</c:v>
                </c:pt>
                <c:pt idx="29">
                  <c:v>119.92</c:v>
                </c:pt>
                <c:pt idx="30">
                  <c:v>119.04</c:v>
                </c:pt>
                <c:pt idx="31">
                  <c:v>118.57</c:v>
                </c:pt>
                <c:pt idx="32">
                  <c:v>118.71</c:v>
                </c:pt>
                <c:pt idx="33">
                  <c:v>119.44</c:v>
                </c:pt>
                <c:pt idx="34">
                  <c:v>119.13</c:v>
                </c:pt>
                <c:pt idx="35">
                  <c:v>119.92</c:v>
                </c:pt>
                <c:pt idx="37">
                  <c:v>120.72</c:v>
                </c:pt>
                <c:pt idx="38">
                  <c:v>121.31</c:v>
                </c:pt>
                <c:pt idx="39">
                  <c:v>120.33</c:v>
                </c:pt>
                <c:pt idx="40">
                  <c:v>122.31</c:v>
                </c:pt>
                <c:pt idx="41">
                  <c:v>123.22</c:v>
                </c:pt>
                <c:pt idx="42">
                  <c:v>123.77</c:v>
                </c:pt>
                <c:pt idx="43">
                  <c:v>123.36</c:v>
                </c:pt>
                <c:pt idx="44">
                  <c:v>123.43</c:v>
                </c:pt>
                <c:pt idx="45">
                  <c:v>123.65</c:v>
                </c:pt>
                <c:pt idx="46">
                  <c:v>124.24</c:v>
                </c:pt>
                <c:pt idx="47">
                  <c:v>123.86</c:v>
                </c:pt>
                <c:pt idx="48">
                  <c:v>123.9</c:v>
                </c:pt>
                <c:pt idx="49">
                  <c:v>124.85</c:v>
                </c:pt>
                <c:pt idx="50">
                  <c:v>125.4</c:v>
                </c:pt>
                <c:pt idx="51">
                  <c:v>125.23</c:v>
                </c:pt>
                <c:pt idx="52">
                  <c:v>124.46</c:v>
                </c:pt>
                <c:pt idx="53">
                  <c:v>124.77</c:v>
                </c:pt>
                <c:pt idx="54">
                  <c:v>125.15</c:v>
                </c:pt>
                <c:pt idx="55">
                  <c:v>124.89</c:v>
                </c:pt>
                <c:pt idx="56">
                  <c:v>125.03</c:v>
                </c:pt>
                <c:pt idx="57">
                  <c:v>125.15</c:v>
                </c:pt>
                <c:pt idx="58">
                  <c:v>125.14</c:v>
                </c:pt>
                <c:pt idx="59">
                  <c:v>125.25</c:v>
                </c:pt>
                <c:pt idx="60">
                  <c:v>123.14</c:v>
                </c:pt>
                <c:pt idx="61">
                  <c:v>123</c:v>
                </c:pt>
                <c:pt idx="62">
                  <c:v>123.18</c:v>
                </c:pt>
                <c:pt idx="63">
                  <c:v>123</c:v>
                </c:pt>
                <c:pt idx="64">
                  <c:v>122.92</c:v>
                </c:pt>
                <c:pt idx="65">
                  <c:v>122.93</c:v>
                </c:pt>
                <c:pt idx="66">
                  <c:v>122.85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65456"/>
        <c:axId val="533958792"/>
      </c:lineChart>
      <c:dateAx>
        <c:axId val="53396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8792"/>
        <c:crosses val="autoZero"/>
        <c:auto val="1"/>
        <c:lblOffset val="100"/>
        <c:baseTimeUnit val="days"/>
      </c:dateAx>
      <c:valAx>
        <c:axId val="53395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13.15</c:v>
                </c:pt>
                <c:pt idx="1">
                  <c:v>12.55</c:v>
                </c:pt>
                <c:pt idx="2">
                  <c:v>12.34</c:v>
                </c:pt>
                <c:pt idx="3">
                  <c:v>12.33</c:v>
                </c:pt>
                <c:pt idx="4">
                  <c:v>12.2</c:v>
                </c:pt>
                <c:pt idx="5">
                  <c:v>12.5</c:v>
                </c:pt>
                <c:pt idx="6">
                  <c:v>12.64</c:v>
                </c:pt>
                <c:pt idx="7">
                  <c:v>12.76</c:v>
                </c:pt>
                <c:pt idx="8">
                  <c:v>13.31</c:v>
                </c:pt>
                <c:pt idx="9">
                  <c:v>13.47</c:v>
                </c:pt>
                <c:pt idx="10">
                  <c:v>13.67</c:v>
                </c:pt>
                <c:pt idx="11">
                  <c:v>13.9</c:v>
                </c:pt>
                <c:pt idx="12">
                  <c:v>13.91</c:v>
                </c:pt>
                <c:pt idx="13">
                  <c:v>13.79</c:v>
                </c:pt>
                <c:pt idx="14">
                  <c:v>13.62</c:v>
                </c:pt>
                <c:pt idx="15">
                  <c:v>13.26</c:v>
                </c:pt>
                <c:pt idx="16">
                  <c:v>13.29</c:v>
                </c:pt>
                <c:pt idx="17">
                  <c:v>13.12</c:v>
                </c:pt>
                <c:pt idx="18">
                  <c:v>12.91</c:v>
                </c:pt>
                <c:pt idx="19">
                  <c:v>13.03</c:v>
                </c:pt>
                <c:pt idx="20">
                  <c:v>13.62</c:v>
                </c:pt>
                <c:pt idx="21">
                  <c:v>13.4</c:v>
                </c:pt>
                <c:pt idx="22">
                  <c:v>13.86</c:v>
                </c:pt>
                <c:pt idx="23">
                  <c:v>13.42</c:v>
                </c:pt>
                <c:pt idx="24">
                  <c:v>12.72</c:v>
                </c:pt>
                <c:pt idx="25">
                  <c:v>12.48</c:v>
                </c:pt>
                <c:pt idx="26">
                  <c:v>12.13</c:v>
                </c:pt>
                <c:pt idx="27">
                  <c:v>12.48</c:v>
                </c:pt>
                <c:pt idx="28">
                  <c:v>12.41</c:v>
                </c:pt>
                <c:pt idx="29">
                  <c:v>12.59</c:v>
                </c:pt>
                <c:pt idx="30">
                  <c:v>12.46</c:v>
                </c:pt>
                <c:pt idx="31">
                  <c:v>12.42</c:v>
                </c:pt>
                <c:pt idx="32">
                  <c:v>12.46</c:v>
                </c:pt>
                <c:pt idx="33">
                  <c:v>12.57</c:v>
                </c:pt>
                <c:pt idx="34">
                  <c:v>12.24</c:v>
                </c:pt>
                <c:pt idx="35">
                  <c:v>12.26</c:v>
                </c:pt>
                <c:pt idx="36">
                  <c:v>12.57</c:v>
                </c:pt>
                <c:pt idx="37">
                  <c:v>12.61</c:v>
                </c:pt>
                <c:pt idx="38">
                  <c:v>12.77</c:v>
                </c:pt>
                <c:pt idx="39">
                  <c:v>12.66</c:v>
                </c:pt>
                <c:pt idx="40">
                  <c:v>12.73</c:v>
                </c:pt>
                <c:pt idx="41">
                  <c:v>12.63</c:v>
                </c:pt>
                <c:pt idx="42">
                  <c:v>12.51</c:v>
                </c:pt>
                <c:pt idx="43">
                  <c:v>12.67</c:v>
                </c:pt>
                <c:pt idx="44">
                  <c:v>13.09</c:v>
                </c:pt>
                <c:pt idx="45">
                  <c:v>13.01</c:v>
                </c:pt>
                <c:pt idx="46">
                  <c:v>12.97</c:v>
                </c:pt>
                <c:pt idx="47">
                  <c:v>13.52</c:v>
                </c:pt>
                <c:pt idx="48">
                  <c:v>13.45</c:v>
                </c:pt>
                <c:pt idx="49">
                  <c:v>13.43</c:v>
                </c:pt>
                <c:pt idx="50">
                  <c:v>13.74</c:v>
                </c:pt>
                <c:pt idx="51">
                  <c:v>14.23</c:v>
                </c:pt>
                <c:pt idx="52">
                  <c:v>14.06</c:v>
                </c:pt>
                <c:pt idx="53">
                  <c:v>14.75</c:v>
                </c:pt>
                <c:pt idx="54">
                  <c:v>14.69</c:v>
                </c:pt>
                <c:pt idx="55">
                  <c:v>14.76</c:v>
                </c:pt>
                <c:pt idx="56">
                  <c:v>14.63</c:v>
                </c:pt>
                <c:pt idx="57">
                  <c:v>14.43</c:v>
                </c:pt>
                <c:pt idx="58">
                  <c:v>14.49</c:v>
                </c:pt>
                <c:pt idx="59">
                  <c:v>14.95</c:v>
                </c:pt>
                <c:pt idx="60">
                  <c:v>14.92</c:v>
                </c:pt>
                <c:pt idx="61">
                  <c:v>15</c:v>
                </c:pt>
                <c:pt idx="62">
                  <c:v>15.02</c:v>
                </c:pt>
                <c:pt idx="63">
                  <c:v>14.98</c:v>
                </c:pt>
                <c:pt idx="64">
                  <c:v>14.73</c:v>
                </c:pt>
                <c:pt idx="65">
                  <c:v>14.51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56048"/>
        <c:axId val="533965848"/>
      </c:lineChart>
      <c:dateAx>
        <c:axId val="533956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5848"/>
        <c:crosses val="autoZero"/>
        <c:auto val="1"/>
        <c:lblOffset val="100"/>
        <c:baseTimeUnit val="days"/>
      </c:dateAx>
      <c:valAx>
        <c:axId val="5339658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51.79</c:v>
                </c:pt>
                <c:pt idx="1">
                  <c:v>51.79</c:v>
                </c:pt>
                <c:pt idx="2">
                  <c:v>52.03</c:v>
                </c:pt>
                <c:pt idx="3">
                  <c:v>52.12</c:v>
                </c:pt>
                <c:pt idx="4">
                  <c:v>52.14</c:v>
                </c:pt>
                <c:pt idx="5">
                  <c:v>52.67</c:v>
                </c:pt>
                <c:pt idx="6">
                  <c:v>52.65</c:v>
                </c:pt>
                <c:pt idx="7">
                  <c:v>52.16</c:v>
                </c:pt>
                <c:pt idx="8">
                  <c:v>53.25</c:v>
                </c:pt>
                <c:pt idx="9">
                  <c:v>55.34</c:v>
                </c:pt>
                <c:pt idx="10">
                  <c:v>54.4</c:v>
                </c:pt>
                <c:pt idx="11">
                  <c:v>55.15</c:v>
                </c:pt>
                <c:pt idx="12">
                  <c:v>55.41</c:v>
                </c:pt>
                <c:pt idx="13">
                  <c:v>55.34</c:v>
                </c:pt>
                <c:pt idx="14">
                  <c:v>54.87</c:v>
                </c:pt>
                <c:pt idx="15">
                  <c:v>54.95</c:v>
                </c:pt>
                <c:pt idx="16">
                  <c:v>55.18</c:v>
                </c:pt>
                <c:pt idx="17">
                  <c:v>55.47</c:v>
                </c:pt>
                <c:pt idx="18">
                  <c:v>55.13</c:v>
                </c:pt>
                <c:pt idx="19">
                  <c:v>55.37</c:v>
                </c:pt>
                <c:pt idx="20">
                  <c:v>56.01</c:v>
                </c:pt>
                <c:pt idx="21">
                  <c:v>55.33</c:v>
                </c:pt>
                <c:pt idx="22">
                  <c:v>56.17</c:v>
                </c:pt>
                <c:pt idx="23">
                  <c:v>57.72</c:v>
                </c:pt>
                <c:pt idx="24">
                  <c:v>57.41</c:v>
                </c:pt>
                <c:pt idx="25">
                  <c:v>58.02</c:v>
                </c:pt>
                <c:pt idx="26">
                  <c:v>58.54</c:v>
                </c:pt>
                <c:pt idx="28">
                  <c:v>57.64</c:v>
                </c:pt>
                <c:pt idx="29">
                  <c:v>58</c:v>
                </c:pt>
                <c:pt idx="30">
                  <c:v>58.63</c:v>
                </c:pt>
                <c:pt idx="31">
                  <c:v>59</c:v>
                </c:pt>
                <c:pt idx="32">
                  <c:v>59.24</c:v>
                </c:pt>
                <c:pt idx="33">
                  <c:v>60.22</c:v>
                </c:pt>
                <c:pt idx="34">
                  <c:v>59.62</c:v>
                </c:pt>
                <c:pt idx="35">
                  <c:v>58.66</c:v>
                </c:pt>
                <c:pt idx="36">
                  <c:v>58.9</c:v>
                </c:pt>
                <c:pt idx="37">
                  <c:v>57.21</c:v>
                </c:pt>
                <c:pt idx="38">
                  <c:v>56.86</c:v>
                </c:pt>
                <c:pt idx="39">
                  <c:v>56.88</c:v>
                </c:pt>
                <c:pt idx="40">
                  <c:v>56.77</c:v>
                </c:pt>
                <c:pt idx="41">
                  <c:v>56.45</c:v>
                </c:pt>
                <c:pt idx="42">
                  <c:v>56.73</c:v>
                </c:pt>
                <c:pt idx="43">
                  <c:v>55.13</c:v>
                </c:pt>
                <c:pt idx="44">
                  <c:v>55.77</c:v>
                </c:pt>
                <c:pt idx="45">
                  <c:v>55.98</c:v>
                </c:pt>
                <c:pt idx="46">
                  <c:v>55.85</c:v>
                </c:pt>
                <c:pt idx="47">
                  <c:v>54.79</c:v>
                </c:pt>
                <c:pt idx="48">
                  <c:v>54.75</c:v>
                </c:pt>
                <c:pt idx="49">
                  <c:v>54.92</c:v>
                </c:pt>
                <c:pt idx="50">
                  <c:v>55.41</c:v>
                </c:pt>
                <c:pt idx="51">
                  <c:v>55.5</c:v>
                </c:pt>
                <c:pt idx="52">
                  <c:v>55.45</c:v>
                </c:pt>
                <c:pt idx="53">
                  <c:v>55.79</c:v>
                </c:pt>
                <c:pt idx="54">
                  <c:v>56.37</c:v>
                </c:pt>
                <c:pt idx="55">
                  <c:v>57.14</c:v>
                </c:pt>
                <c:pt idx="56">
                  <c:v>56.73</c:v>
                </c:pt>
                <c:pt idx="57">
                  <c:v>56.99</c:v>
                </c:pt>
                <c:pt idx="58">
                  <c:v>57.76</c:v>
                </c:pt>
                <c:pt idx="59">
                  <c:v>57.76</c:v>
                </c:pt>
                <c:pt idx="60">
                  <c:v>57.74</c:v>
                </c:pt>
                <c:pt idx="61">
                  <c:v>57.87</c:v>
                </c:pt>
                <c:pt idx="62">
                  <c:v>58.49</c:v>
                </c:pt>
                <c:pt idx="63">
                  <c:v>57.99</c:v>
                </c:pt>
                <c:pt idx="64">
                  <c:v>58.06</c:v>
                </c:pt>
                <c:pt idx="65">
                  <c:v>56.83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67024"/>
        <c:axId val="533958400"/>
      </c:lineChart>
      <c:dateAx>
        <c:axId val="53396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58400"/>
        <c:crosses val="autoZero"/>
        <c:auto val="1"/>
        <c:lblOffset val="100"/>
        <c:baseTimeUnit val="days"/>
      </c:dateAx>
      <c:valAx>
        <c:axId val="533958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24.83</c:v>
                </c:pt>
                <c:pt idx="1">
                  <c:v>24.58</c:v>
                </c:pt>
                <c:pt idx="2">
                  <c:v>24.85</c:v>
                </c:pt>
                <c:pt idx="3">
                  <c:v>25.07</c:v>
                </c:pt>
                <c:pt idx="4">
                  <c:v>24.64</c:v>
                </c:pt>
                <c:pt idx="5">
                  <c:v>24.89</c:v>
                </c:pt>
                <c:pt idx="6">
                  <c:v>24.46</c:v>
                </c:pt>
                <c:pt idx="7">
                  <c:v>24.25</c:v>
                </c:pt>
                <c:pt idx="8">
                  <c:v>24.46</c:v>
                </c:pt>
                <c:pt idx="9">
                  <c:v>23.99</c:v>
                </c:pt>
                <c:pt idx="10">
                  <c:v>24.14</c:v>
                </c:pt>
                <c:pt idx="11">
                  <c:v>24.82</c:v>
                </c:pt>
                <c:pt idx="12">
                  <c:v>25.55</c:v>
                </c:pt>
                <c:pt idx="13">
                  <c:v>25.32</c:v>
                </c:pt>
                <c:pt idx="14">
                  <c:v>25.09</c:v>
                </c:pt>
                <c:pt idx="15">
                  <c:v>25.28</c:v>
                </c:pt>
                <c:pt idx="16">
                  <c:v>25.54</c:v>
                </c:pt>
                <c:pt idx="17">
                  <c:v>25.95</c:v>
                </c:pt>
                <c:pt idx="18">
                  <c:v>25.83</c:v>
                </c:pt>
                <c:pt idx="19">
                  <c:v>26.49</c:v>
                </c:pt>
                <c:pt idx="20">
                  <c:v>27.25</c:v>
                </c:pt>
                <c:pt idx="21">
                  <c:v>27.01</c:v>
                </c:pt>
                <c:pt idx="22">
                  <c:v>28.25</c:v>
                </c:pt>
                <c:pt idx="23">
                  <c:v>28.57</c:v>
                </c:pt>
                <c:pt idx="24">
                  <c:v>28.65</c:v>
                </c:pt>
                <c:pt idx="26">
                  <c:v>29.49</c:v>
                </c:pt>
                <c:pt idx="27">
                  <c:v>29.17</c:v>
                </c:pt>
                <c:pt idx="28">
                  <c:v>30.07</c:v>
                </c:pt>
                <c:pt idx="29">
                  <c:v>30.45</c:v>
                </c:pt>
                <c:pt idx="30">
                  <c:v>27.95</c:v>
                </c:pt>
                <c:pt idx="31">
                  <c:v>27.6</c:v>
                </c:pt>
                <c:pt idx="32">
                  <c:v>28.5</c:v>
                </c:pt>
                <c:pt idx="33">
                  <c:v>28.44</c:v>
                </c:pt>
                <c:pt idx="34">
                  <c:v>29.27</c:v>
                </c:pt>
                <c:pt idx="35">
                  <c:v>28.39</c:v>
                </c:pt>
                <c:pt idx="36">
                  <c:v>28.07</c:v>
                </c:pt>
                <c:pt idx="37">
                  <c:v>27.96</c:v>
                </c:pt>
                <c:pt idx="38">
                  <c:v>27.8</c:v>
                </c:pt>
                <c:pt idx="39">
                  <c:v>28.07</c:v>
                </c:pt>
                <c:pt idx="40">
                  <c:v>28.43</c:v>
                </c:pt>
                <c:pt idx="41">
                  <c:v>27.18</c:v>
                </c:pt>
                <c:pt idx="42">
                  <c:v>28.11</c:v>
                </c:pt>
                <c:pt idx="43">
                  <c:v>27.88</c:v>
                </c:pt>
                <c:pt idx="44">
                  <c:v>28.21</c:v>
                </c:pt>
                <c:pt idx="45">
                  <c:v>28.32</c:v>
                </c:pt>
                <c:pt idx="46">
                  <c:v>27.27</c:v>
                </c:pt>
                <c:pt idx="47">
                  <c:v>26.44</c:v>
                </c:pt>
                <c:pt idx="48">
                  <c:v>27.3</c:v>
                </c:pt>
                <c:pt idx="49">
                  <c:v>27.26</c:v>
                </c:pt>
                <c:pt idx="50">
                  <c:v>26.63</c:v>
                </c:pt>
                <c:pt idx="51">
                  <c:v>27</c:v>
                </c:pt>
                <c:pt idx="52">
                  <c:v>27.65</c:v>
                </c:pt>
                <c:pt idx="53">
                  <c:v>28.88</c:v>
                </c:pt>
                <c:pt idx="54">
                  <c:v>29.34</c:v>
                </c:pt>
                <c:pt idx="55">
                  <c:v>28.63</c:v>
                </c:pt>
                <c:pt idx="56">
                  <c:v>28.28</c:v>
                </c:pt>
                <c:pt idx="57">
                  <c:v>28.89</c:v>
                </c:pt>
                <c:pt idx="58">
                  <c:v>29.01</c:v>
                </c:pt>
                <c:pt idx="59">
                  <c:v>28.68</c:v>
                </c:pt>
                <c:pt idx="60">
                  <c:v>29.28</c:v>
                </c:pt>
                <c:pt idx="61">
                  <c:v>28.69</c:v>
                </c:pt>
                <c:pt idx="62">
                  <c:v>28.18</c:v>
                </c:pt>
                <c:pt idx="63">
                  <c:v>27.41</c:v>
                </c:pt>
                <c:pt idx="64">
                  <c:v>26.48</c:v>
                </c:pt>
                <c:pt idx="65">
                  <c:v>25.69</c:v>
                </c:pt>
                <c:pt idx="66">
                  <c:v>25.48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70552"/>
        <c:axId val="533967808"/>
      </c:lineChart>
      <c:dateAx>
        <c:axId val="53397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7808"/>
        <c:crosses val="autoZero"/>
        <c:auto val="1"/>
        <c:lblOffset val="100"/>
        <c:baseTimeUnit val="days"/>
      </c:dateAx>
      <c:valAx>
        <c:axId val="533967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7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13-Sep-16</c:v>
                </c:pt>
                <c:pt idx="21">
                  <c:v>12-Sep-16</c:v>
                </c:pt>
                <c:pt idx="22">
                  <c:v>9-Sep-16</c:v>
                </c:pt>
                <c:pt idx="23">
                  <c:v>8-Sep-16</c:v>
                </c:pt>
                <c:pt idx="24">
                  <c:v>7-Sep-16</c:v>
                </c:pt>
                <c:pt idx="25">
                  <c:v>6-Sep-16</c:v>
                </c:pt>
                <c:pt idx="26">
                  <c:v>2-Sep-16</c:v>
                </c:pt>
                <c:pt idx="27">
                  <c:v>1-Sep-16</c:v>
                </c:pt>
                <c:pt idx="28">
                  <c:v>31-Aug-16</c:v>
                </c:pt>
                <c:pt idx="29">
                  <c:v>30-Aug-16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48.17</c:v>
                </c:pt>
                <c:pt idx="1">
                  <c:v>48.07</c:v>
                </c:pt>
                <c:pt idx="2">
                  <c:v>48.49</c:v>
                </c:pt>
                <c:pt idx="3">
                  <c:v>48.86</c:v>
                </c:pt>
                <c:pt idx="4">
                  <c:v>48.68</c:v>
                </c:pt>
                <c:pt idx="5">
                  <c:v>48.63</c:v>
                </c:pt>
                <c:pt idx="6">
                  <c:v>48.73</c:v>
                </c:pt>
                <c:pt idx="7">
                  <c:v>48.17</c:v>
                </c:pt>
                <c:pt idx="8">
                  <c:v>48.92</c:v>
                </c:pt>
                <c:pt idx="9">
                  <c:v>48.37</c:v>
                </c:pt>
                <c:pt idx="10">
                  <c:v>48.36</c:v>
                </c:pt>
                <c:pt idx="11">
                  <c:v>48.86</c:v>
                </c:pt>
                <c:pt idx="12">
                  <c:v>49.24</c:v>
                </c:pt>
                <c:pt idx="13">
                  <c:v>48.7</c:v>
                </c:pt>
                <c:pt idx="14">
                  <c:v>48.1</c:v>
                </c:pt>
                <c:pt idx="15">
                  <c:v>48</c:v>
                </c:pt>
                <c:pt idx="16">
                  <c:v>47.61</c:v>
                </c:pt>
                <c:pt idx="17">
                  <c:v>48.46</c:v>
                </c:pt>
                <c:pt idx="18">
                  <c:v>48.06</c:v>
                </c:pt>
                <c:pt idx="19">
                  <c:v>48.05</c:v>
                </c:pt>
                <c:pt idx="21">
                  <c:v>49.3</c:v>
                </c:pt>
                <c:pt idx="22">
                  <c:v>48.86</c:v>
                </c:pt>
                <c:pt idx="23">
                  <c:v>49.93</c:v>
                </c:pt>
                <c:pt idx="24">
                  <c:v>49.92</c:v>
                </c:pt>
                <c:pt idx="25">
                  <c:v>49.95</c:v>
                </c:pt>
                <c:pt idx="26">
                  <c:v>49.67</c:v>
                </c:pt>
                <c:pt idx="27">
                  <c:v>49</c:v>
                </c:pt>
                <c:pt idx="28">
                  <c:v>48.61</c:v>
                </c:pt>
                <c:pt idx="29">
                  <c:v>48.71</c:v>
                </c:pt>
                <c:pt idx="30">
                  <c:v>48.83</c:v>
                </c:pt>
                <c:pt idx="31">
                  <c:v>48.6</c:v>
                </c:pt>
                <c:pt idx="32">
                  <c:v>48.87</c:v>
                </c:pt>
                <c:pt idx="33">
                  <c:v>49.08</c:v>
                </c:pt>
                <c:pt idx="34">
                  <c:v>49.22</c:v>
                </c:pt>
                <c:pt idx="35">
                  <c:v>48.99</c:v>
                </c:pt>
                <c:pt idx="36">
                  <c:v>48.95</c:v>
                </c:pt>
                <c:pt idx="37">
                  <c:v>49.38</c:v>
                </c:pt>
                <c:pt idx="38">
                  <c:v>48.99</c:v>
                </c:pt>
                <c:pt idx="39">
                  <c:v>49.07</c:v>
                </c:pt>
                <c:pt idx="40">
                  <c:v>49.09</c:v>
                </c:pt>
                <c:pt idx="41">
                  <c:v>48.94</c:v>
                </c:pt>
                <c:pt idx="42">
                  <c:v>49</c:v>
                </c:pt>
                <c:pt idx="43">
                  <c:v>48.62</c:v>
                </c:pt>
                <c:pt idx="44">
                  <c:v>48.41</c:v>
                </c:pt>
                <c:pt idx="45">
                  <c:v>47.93</c:v>
                </c:pt>
                <c:pt idx="46">
                  <c:v>47.89</c:v>
                </c:pt>
                <c:pt idx="47">
                  <c:v>47.71</c:v>
                </c:pt>
                <c:pt idx="48">
                  <c:v>47.49</c:v>
                </c:pt>
                <c:pt idx="49">
                  <c:v>47.73</c:v>
                </c:pt>
                <c:pt idx="50">
                  <c:v>47.76</c:v>
                </c:pt>
                <c:pt idx="51">
                  <c:v>48.28</c:v>
                </c:pt>
                <c:pt idx="52">
                  <c:v>47.84</c:v>
                </c:pt>
                <c:pt idx="53">
                  <c:v>47.83</c:v>
                </c:pt>
                <c:pt idx="54">
                  <c:v>47.5</c:v>
                </c:pt>
                <c:pt idx="55">
                  <c:v>47.34</c:v>
                </c:pt>
                <c:pt idx="56">
                  <c:v>47.29</c:v>
                </c:pt>
                <c:pt idx="57">
                  <c:v>47.26</c:v>
                </c:pt>
                <c:pt idx="58">
                  <c:v>47.4</c:v>
                </c:pt>
                <c:pt idx="59">
                  <c:v>46.95</c:v>
                </c:pt>
                <c:pt idx="60">
                  <c:v>47.31</c:v>
                </c:pt>
                <c:pt idx="61">
                  <c:v>47.22</c:v>
                </c:pt>
                <c:pt idx="62">
                  <c:v>47.51</c:v>
                </c:pt>
                <c:pt idx="63">
                  <c:v>47.02</c:v>
                </c:pt>
                <c:pt idx="64">
                  <c:v>47.02</c:v>
                </c:pt>
                <c:pt idx="65">
                  <c:v>46.34</c:v>
                </c:pt>
                <c:pt idx="66">
                  <c:v>45.66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73688"/>
        <c:axId val="533971336"/>
      </c:lineChart>
      <c:catAx>
        <c:axId val="53397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71336"/>
        <c:crosses val="autoZero"/>
        <c:auto val="1"/>
        <c:lblAlgn val="ctr"/>
        <c:lblOffset val="100"/>
        <c:noMultiLvlLbl val="0"/>
      </c:catAx>
      <c:valAx>
        <c:axId val="533971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7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17.5</c:v>
                </c:pt>
                <c:pt idx="1">
                  <c:v>17.61</c:v>
                </c:pt>
                <c:pt idx="2">
                  <c:v>17.73</c:v>
                </c:pt>
                <c:pt idx="3">
                  <c:v>17.7</c:v>
                </c:pt>
                <c:pt idx="4">
                  <c:v>17.8</c:v>
                </c:pt>
                <c:pt idx="5">
                  <c:v>17.73</c:v>
                </c:pt>
                <c:pt idx="6">
                  <c:v>17.78</c:v>
                </c:pt>
                <c:pt idx="7">
                  <c:v>17.54</c:v>
                </c:pt>
                <c:pt idx="8">
                  <c:v>17.440000000000001</c:v>
                </c:pt>
                <c:pt idx="9">
                  <c:v>18</c:v>
                </c:pt>
                <c:pt idx="10">
                  <c:v>17.36</c:v>
                </c:pt>
                <c:pt idx="11">
                  <c:v>17.48</c:v>
                </c:pt>
                <c:pt idx="12">
                  <c:v>17.59</c:v>
                </c:pt>
                <c:pt idx="13">
                  <c:v>17.66</c:v>
                </c:pt>
                <c:pt idx="14">
                  <c:v>16.920000000000002</c:v>
                </c:pt>
                <c:pt idx="15">
                  <c:v>16.95</c:v>
                </c:pt>
                <c:pt idx="16">
                  <c:v>17.48</c:v>
                </c:pt>
                <c:pt idx="17">
                  <c:v>17.45</c:v>
                </c:pt>
                <c:pt idx="18">
                  <c:v>16.93</c:v>
                </c:pt>
                <c:pt idx="19">
                  <c:v>16.75</c:v>
                </c:pt>
                <c:pt idx="20">
                  <c:v>17.149999999999999</c:v>
                </c:pt>
                <c:pt idx="21">
                  <c:v>16.809999999999999</c:v>
                </c:pt>
                <c:pt idx="22">
                  <c:v>17.45</c:v>
                </c:pt>
                <c:pt idx="23">
                  <c:v>17.16</c:v>
                </c:pt>
                <c:pt idx="24">
                  <c:v>17.010000000000002</c:v>
                </c:pt>
                <c:pt idx="25">
                  <c:v>16.7</c:v>
                </c:pt>
                <c:pt idx="26">
                  <c:v>16.64</c:v>
                </c:pt>
                <c:pt idx="27">
                  <c:v>16.489999999999998</c:v>
                </c:pt>
                <c:pt idx="28">
                  <c:v>16.739999999999998</c:v>
                </c:pt>
                <c:pt idx="29">
                  <c:v>16.91</c:v>
                </c:pt>
                <c:pt idx="30">
                  <c:v>16.510000000000002</c:v>
                </c:pt>
                <c:pt idx="31">
                  <c:v>16.2</c:v>
                </c:pt>
                <c:pt idx="32">
                  <c:v>15.51</c:v>
                </c:pt>
                <c:pt idx="33">
                  <c:v>16.18</c:v>
                </c:pt>
                <c:pt idx="34">
                  <c:v>16.190000000000001</c:v>
                </c:pt>
                <c:pt idx="35">
                  <c:v>16.25</c:v>
                </c:pt>
                <c:pt idx="36">
                  <c:v>15.77</c:v>
                </c:pt>
                <c:pt idx="37">
                  <c:v>15.52</c:v>
                </c:pt>
                <c:pt idx="38">
                  <c:v>15.49</c:v>
                </c:pt>
                <c:pt idx="39">
                  <c:v>15.53</c:v>
                </c:pt>
                <c:pt idx="40">
                  <c:v>14.93</c:v>
                </c:pt>
                <c:pt idx="41">
                  <c:v>14.43</c:v>
                </c:pt>
                <c:pt idx="42">
                  <c:v>14.2</c:v>
                </c:pt>
                <c:pt idx="43">
                  <c:v>14.48</c:v>
                </c:pt>
                <c:pt idx="44">
                  <c:v>14.42</c:v>
                </c:pt>
                <c:pt idx="45">
                  <c:v>14.52</c:v>
                </c:pt>
                <c:pt idx="46">
                  <c:v>14.03</c:v>
                </c:pt>
                <c:pt idx="47">
                  <c:v>13.51</c:v>
                </c:pt>
                <c:pt idx="48">
                  <c:v>13.4</c:v>
                </c:pt>
                <c:pt idx="49">
                  <c:v>13.56</c:v>
                </c:pt>
                <c:pt idx="50">
                  <c:v>13.74</c:v>
                </c:pt>
                <c:pt idx="51">
                  <c:v>13.81</c:v>
                </c:pt>
                <c:pt idx="52">
                  <c:v>14.19</c:v>
                </c:pt>
                <c:pt idx="53">
                  <c:v>14.67</c:v>
                </c:pt>
                <c:pt idx="54">
                  <c:v>13.92</c:v>
                </c:pt>
                <c:pt idx="55">
                  <c:v>13.13</c:v>
                </c:pt>
                <c:pt idx="56">
                  <c:v>13.18</c:v>
                </c:pt>
                <c:pt idx="57">
                  <c:v>13.59</c:v>
                </c:pt>
                <c:pt idx="58">
                  <c:v>13.22</c:v>
                </c:pt>
                <c:pt idx="59">
                  <c:v>13.34</c:v>
                </c:pt>
                <c:pt idx="60">
                  <c:v>13.13</c:v>
                </c:pt>
                <c:pt idx="61">
                  <c:v>13.29</c:v>
                </c:pt>
                <c:pt idx="62">
                  <c:v>13.29</c:v>
                </c:pt>
                <c:pt idx="63">
                  <c:v>13.23</c:v>
                </c:pt>
                <c:pt idx="64">
                  <c:v>12.64</c:v>
                </c:pt>
                <c:pt idx="65">
                  <c:v>12.62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967416"/>
        <c:axId val="533968592"/>
      </c:lineChart>
      <c:dateAx>
        <c:axId val="533967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8592"/>
        <c:crosses val="autoZero"/>
        <c:auto val="1"/>
        <c:lblOffset val="100"/>
        <c:baseTimeUnit val="days"/>
      </c:dateAx>
      <c:valAx>
        <c:axId val="533968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6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46.78</c:v>
                </c:pt>
                <c:pt idx="1">
                  <c:v>46.82</c:v>
                </c:pt>
                <c:pt idx="2">
                  <c:v>47.3</c:v>
                </c:pt>
                <c:pt idx="3">
                  <c:v>46.71</c:v>
                </c:pt>
                <c:pt idx="4">
                  <c:v>47.09</c:v>
                </c:pt>
                <c:pt idx="5">
                  <c:v>47.8</c:v>
                </c:pt>
                <c:pt idx="6">
                  <c:v>47.98</c:v>
                </c:pt>
                <c:pt idx="7">
                  <c:v>47.32</c:v>
                </c:pt>
                <c:pt idx="8">
                  <c:v>48.11</c:v>
                </c:pt>
                <c:pt idx="9">
                  <c:v>47.5</c:v>
                </c:pt>
                <c:pt idx="10">
                  <c:v>47.36</c:v>
                </c:pt>
                <c:pt idx="11">
                  <c:v>48.41</c:v>
                </c:pt>
                <c:pt idx="12">
                  <c:v>47.91</c:v>
                </c:pt>
                <c:pt idx="13">
                  <c:v>48.49</c:v>
                </c:pt>
                <c:pt idx="14">
                  <c:v>48.02</c:v>
                </c:pt>
                <c:pt idx="15">
                  <c:v>48.99</c:v>
                </c:pt>
                <c:pt idx="16">
                  <c:v>49.19</c:v>
                </c:pt>
                <c:pt idx="17">
                  <c:v>48.25</c:v>
                </c:pt>
                <c:pt idx="18">
                  <c:v>47.53</c:v>
                </c:pt>
                <c:pt idx="19">
                  <c:v>47.73</c:v>
                </c:pt>
                <c:pt idx="20">
                  <c:v>48.21</c:v>
                </c:pt>
                <c:pt idx="21">
                  <c:v>47.71</c:v>
                </c:pt>
                <c:pt idx="22">
                  <c:v>49.07</c:v>
                </c:pt>
                <c:pt idx="23">
                  <c:v>49.48</c:v>
                </c:pt>
                <c:pt idx="24">
                  <c:v>49.35</c:v>
                </c:pt>
                <c:pt idx="25">
                  <c:v>49.12</c:v>
                </c:pt>
                <c:pt idx="26">
                  <c:v>48.71</c:v>
                </c:pt>
                <c:pt idx="27">
                  <c:v>48.49</c:v>
                </c:pt>
                <c:pt idx="28">
                  <c:v>48.99</c:v>
                </c:pt>
                <c:pt idx="29">
                  <c:v>48.9</c:v>
                </c:pt>
                <c:pt idx="30">
                  <c:v>48.89</c:v>
                </c:pt>
                <c:pt idx="31">
                  <c:v>48.39</c:v>
                </c:pt>
                <c:pt idx="32">
                  <c:v>46.56</c:v>
                </c:pt>
                <c:pt idx="33">
                  <c:v>46.96</c:v>
                </c:pt>
                <c:pt idx="34">
                  <c:v>46.56</c:v>
                </c:pt>
                <c:pt idx="35">
                  <c:v>47.46</c:v>
                </c:pt>
                <c:pt idx="36">
                  <c:v>47.61</c:v>
                </c:pt>
                <c:pt idx="37">
                  <c:v>47.31</c:v>
                </c:pt>
                <c:pt idx="38">
                  <c:v>46.66</c:v>
                </c:pt>
                <c:pt idx="39">
                  <c:v>46.32</c:v>
                </c:pt>
                <c:pt idx="40">
                  <c:v>46.5</c:v>
                </c:pt>
                <c:pt idx="41">
                  <c:v>46.93</c:v>
                </c:pt>
                <c:pt idx="43">
                  <c:v>46.79</c:v>
                </c:pt>
                <c:pt idx="44">
                  <c:v>46.06</c:v>
                </c:pt>
                <c:pt idx="45">
                  <c:v>46.18</c:v>
                </c:pt>
                <c:pt idx="46">
                  <c:v>45.98</c:v>
                </c:pt>
                <c:pt idx="47">
                  <c:v>45.82</c:v>
                </c:pt>
                <c:pt idx="48">
                  <c:v>45.74</c:v>
                </c:pt>
                <c:pt idx="49">
                  <c:v>45.39</c:v>
                </c:pt>
                <c:pt idx="50">
                  <c:v>45.5</c:v>
                </c:pt>
                <c:pt idx="51">
                  <c:v>45.81</c:v>
                </c:pt>
                <c:pt idx="52">
                  <c:v>45.73</c:v>
                </c:pt>
                <c:pt idx="53">
                  <c:v>45.59</c:v>
                </c:pt>
                <c:pt idx="54">
                  <c:v>45.68</c:v>
                </c:pt>
                <c:pt idx="55">
                  <c:v>45.12</c:v>
                </c:pt>
                <c:pt idx="56">
                  <c:v>45.12</c:v>
                </c:pt>
                <c:pt idx="57">
                  <c:v>44.88</c:v>
                </c:pt>
                <c:pt idx="58">
                  <c:v>45.01</c:v>
                </c:pt>
                <c:pt idx="59">
                  <c:v>44.97</c:v>
                </c:pt>
                <c:pt idx="60">
                  <c:v>45.53</c:v>
                </c:pt>
                <c:pt idx="61">
                  <c:v>45.47</c:v>
                </c:pt>
                <c:pt idx="62">
                  <c:v>44.05</c:v>
                </c:pt>
                <c:pt idx="63">
                  <c:v>44.24</c:v>
                </c:pt>
                <c:pt idx="64">
                  <c:v>44.17</c:v>
                </c:pt>
                <c:pt idx="65">
                  <c:v>43.03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17024"/>
        <c:axId val="770717808"/>
      </c:lineChart>
      <c:dateAx>
        <c:axId val="77071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7808"/>
        <c:crosses val="autoZero"/>
        <c:auto val="1"/>
        <c:lblOffset val="100"/>
        <c:baseTimeUnit val="days"/>
      </c:dateAx>
      <c:valAx>
        <c:axId val="770717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12-Sep-16</c:v>
                </c:pt>
                <c:pt idx="21">
                  <c:v>9-Sep-16</c:v>
                </c:pt>
                <c:pt idx="22">
                  <c:v>8-Sep-16</c:v>
                </c:pt>
                <c:pt idx="23">
                  <c:v>7-Sep-16</c:v>
                </c:pt>
                <c:pt idx="24">
                  <c:v>6-Sep-16</c:v>
                </c:pt>
                <c:pt idx="25">
                  <c:v>2-Sep-16</c:v>
                </c:pt>
                <c:pt idx="26">
                  <c:v>1-Sep-16</c:v>
                </c:pt>
                <c:pt idx="27">
                  <c:v>31-Aug-16</c:v>
                </c:pt>
                <c:pt idx="28">
                  <c:v>30-Aug-16</c:v>
                </c:pt>
                <c:pt idx="29">
                  <c:v>29-Aug-16</c:v>
                </c:pt>
                <c:pt idx="30">
                  <c:v>26-Aug-16</c:v>
                </c:pt>
                <c:pt idx="31">
                  <c:v>25-Aug-16</c:v>
                </c:pt>
                <c:pt idx="32">
                  <c:v>24-Aug-16</c:v>
                </c:pt>
                <c:pt idx="33">
                  <c:v>23-Aug-16</c:v>
                </c:pt>
                <c:pt idx="34">
                  <c:v>22-Aug-16</c:v>
                </c:pt>
                <c:pt idx="35">
                  <c:v>19-Aug-16</c:v>
                </c:pt>
                <c:pt idx="36">
                  <c:v>18-Aug-16</c:v>
                </c:pt>
                <c:pt idx="37">
                  <c:v>17-Aug-16</c:v>
                </c:pt>
                <c:pt idx="38">
                  <c:v>16-Aug-16</c:v>
                </c:pt>
                <c:pt idx="39">
                  <c:v>15-Aug-16</c:v>
                </c:pt>
                <c:pt idx="40">
                  <c:v>12-Aug-16</c:v>
                </c:pt>
                <c:pt idx="41">
                  <c:v>11-Aug-16</c:v>
                </c:pt>
                <c:pt idx="42">
                  <c:v>10-Aug-16</c:v>
                </c:pt>
                <c:pt idx="43">
                  <c:v>9-Aug-16</c:v>
                </c:pt>
                <c:pt idx="44">
                  <c:v>8-Aug-16</c:v>
                </c:pt>
                <c:pt idx="45">
                  <c:v>5-Aug-16</c:v>
                </c:pt>
                <c:pt idx="46">
                  <c:v>4-Aug-16</c:v>
                </c:pt>
                <c:pt idx="47">
                  <c:v>3-Aug-16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38.020000000000003</c:v>
                </c:pt>
                <c:pt idx="1">
                  <c:v>38.1</c:v>
                </c:pt>
                <c:pt idx="2">
                  <c:v>38.07</c:v>
                </c:pt>
                <c:pt idx="3">
                  <c:v>37.99</c:v>
                </c:pt>
                <c:pt idx="4">
                  <c:v>37.54</c:v>
                </c:pt>
                <c:pt idx="5">
                  <c:v>37.659999999999997</c:v>
                </c:pt>
                <c:pt idx="6">
                  <c:v>37.75</c:v>
                </c:pt>
                <c:pt idx="7">
                  <c:v>37.32</c:v>
                </c:pt>
                <c:pt idx="8">
                  <c:v>37.44</c:v>
                </c:pt>
                <c:pt idx="9">
                  <c:v>37.18</c:v>
                </c:pt>
                <c:pt idx="10">
                  <c:v>36.65</c:v>
                </c:pt>
                <c:pt idx="11">
                  <c:v>37.19</c:v>
                </c:pt>
                <c:pt idx="12">
                  <c:v>37.549999999999997</c:v>
                </c:pt>
                <c:pt idx="13">
                  <c:v>37.450000000000003</c:v>
                </c:pt>
                <c:pt idx="14">
                  <c:v>37.14</c:v>
                </c:pt>
                <c:pt idx="15">
                  <c:v>37.159999999999997</c:v>
                </c:pt>
                <c:pt idx="16">
                  <c:v>37.67</c:v>
                </c:pt>
                <c:pt idx="17">
                  <c:v>36.56</c:v>
                </c:pt>
                <c:pt idx="18">
                  <c:v>35.619999999999997</c:v>
                </c:pt>
                <c:pt idx="19">
                  <c:v>35.61</c:v>
                </c:pt>
                <c:pt idx="20">
                  <c:v>36.08</c:v>
                </c:pt>
                <c:pt idx="21">
                  <c:v>35.44</c:v>
                </c:pt>
                <c:pt idx="22">
                  <c:v>36.44</c:v>
                </c:pt>
                <c:pt idx="23">
                  <c:v>36.46</c:v>
                </c:pt>
                <c:pt idx="24">
                  <c:v>36.57</c:v>
                </c:pt>
                <c:pt idx="25">
                  <c:v>36.08</c:v>
                </c:pt>
                <c:pt idx="26">
                  <c:v>36.020000000000003</c:v>
                </c:pt>
                <c:pt idx="27">
                  <c:v>35.89</c:v>
                </c:pt>
                <c:pt idx="28">
                  <c:v>35.700000000000003</c:v>
                </c:pt>
                <c:pt idx="29">
                  <c:v>35.549999999999997</c:v>
                </c:pt>
                <c:pt idx="30">
                  <c:v>35.26</c:v>
                </c:pt>
                <c:pt idx="31">
                  <c:v>35.090000000000003</c:v>
                </c:pt>
                <c:pt idx="32">
                  <c:v>35.15</c:v>
                </c:pt>
                <c:pt idx="33">
                  <c:v>35.4</c:v>
                </c:pt>
                <c:pt idx="34">
                  <c:v>35.36</c:v>
                </c:pt>
                <c:pt idx="35">
                  <c:v>35.24</c:v>
                </c:pt>
                <c:pt idx="36">
                  <c:v>34.97</c:v>
                </c:pt>
                <c:pt idx="37">
                  <c:v>35.020000000000003</c:v>
                </c:pt>
                <c:pt idx="38">
                  <c:v>35.21</c:v>
                </c:pt>
                <c:pt idx="39">
                  <c:v>34.909999999999997</c:v>
                </c:pt>
                <c:pt idx="40">
                  <c:v>34.57</c:v>
                </c:pt>
                <c:pt idx="41">
                  <c:v>34.68</c:v>
                </c:pt>
                <c:pt idx="42">
                  <c:v>34.53</c:v>
                </c:pt>
                <c:pt idx="43">
                  <c:v>34.92</c:v>
                </c:pt>
                <c:pt idx="44">
                  <c:v>35.04</c:v>
                </c:pt>
                <c:pt idx="45">
                  <c:v>34.979999999999997</c:v>
                </c:pt>
                <c:pt idx="46">
                  <c:v>34.58</c:v>
                </c:pt>
                <c:pt idx="47">
                  <c:v>34.25</c:v>
                </c:pt>
                <c:pt idx="49">
                  <c:v>34.56</c:v>
                </c:pt>
                <c:pt idx="50">
                  <c:v>34.85</c:v>
                </c:pt>
                <c:pt idx="51">
                  <c:v>34.86</c:v>
                </c:pt>
                <c:pt idx="52">
                  <c:v>34.770000000000003</c:v>
                </c:pt>
                <c:pt idx="53">
                  <c:v>34.83</c:v>
                </c:pt>
                <c:pt idx="54">
                  <c:v>35.090000000000003</c:v>
                </c:pt>
                <c:pt idx="55">
                  <c:v>34.69</c:v>
                </c:pt>
                <c:pt idx="56">
                  <c:v>34.659999999999997</c:v>
                </c:pt>
                <c:pt idx="57">
                  <c:v>34.270000000000003</c:v>
                </c:pt>
                <c:pt idx="58">
                  <c:v>35.69</c:v>
                </c:pt>
                <c:pt idx="59">
                  <c:v>35.15</c:v>
                </c:pt>
                <c:pt idx="60">
                  <c:v>35.049999999999997</c:v>
                </c:pt>
                <c:pt idx="61">
                  <c:v>35.07</c:v>
                </c:pt>
                <c:pt idx="62">
                  <c:v>35.200000000000003</c:v>
                </c:pt>
                <c:pt idx="63">
                  <c:v>35.01</c:v>
                </c:pt>
                <c:pt idx="64">
                  <c:v>34.94</c:v>
                </c:pt>
                <c:pt idx="65">
                  <c:v>34.380000000000003</c:v>
                </c:pt>
                <c:pt idx="66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23296"/>
        <c:axId val="770720552"/>
      </c:lineChart>
      <c:catAx>
        <c:axId val="770723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0552"/>
        <c:crosses val="autoZero"/>
        <c:auto val="1"/>
        <c:lblAlgn val="ctr"/>
        <c:lblOffset val="100"/>
        <c:noMultiLvlLbl val="0"/>
      </c:catAx>
      <c:valAx>
        <c:axId val="770720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53.95</c:v>
                </c:pt>
                <c:pt idx="1">
                  <c:v>53.07</c:v>
                </c:pt>
                <c:pt idx="2">
                  <c:v>53.66</c:v>
                </c:pt>
                <c:pt idx="3">
                  <c:v>53.48</c:v>
                </c:pt>
                <c:pt idx="4">
                  <c:v>52.25</c:v>
                </c:pt>
                <c:pt idx="5">
                  <c:v>53.9</c:v>
                </c:pt>
                <c:pt idx="6">
                  <c:v>53.62</c:v>
                </c:pt>
                <c:pt idx="7">
                  <c:v>52.15</c:v>
                </c:pt>
                <c:pt idx="8">
                  <c:v>49.84</c:v>
                </c:pt>
                <c:pt idx="9">
                  <c:v>46.81</c:v>
                </c:pt>
                <c:pt idx="10">
                  <c:v>47.63</c:v>
                </c:pt>
                <c:pt idx="11">
                  <c:v>46.91</c:v>
                </c:pt>
                <c:pt idx="12">
                  <c:v>47.78</c:v>
                </c:pt>
                <c:pt idx="13">
                  <c:v>47</c:v>
                </c:pt>
                <c:pt idx="14">
                  <c:v>45.67</c:v>
                </c:pt>
                <c:pt idx="15">
                  <c:v>45.96</c:v>
                </c:pt>
                <c:pt idx="16">
                  <c:v>46.48</c:v>
                </c:pt>
                <c:pt idx="17">
                  <c:v>46.65</c:v>
                </c:pt>
                <c:pt idx="19">
                  <c:v>46.91</c:v>
                </c:pt>
                <c:pt idx="20">
                  <c:v>47.77</c:v>
                </c:pt>
                <c:pt idx="21">
                  <c:v>49.88</c:v>
                </c:pt>
                <c:pt idx="22">
                  <c:v>49.92</c:v>
                </c:pt>
                <c:pt idx="23">
                  <c:v>52.55</c:v>
                </c:pt>
                <c:pt idx="24">
                  <c:v>50.81</c:v>
                </c:pt>
                <c:pt idx="25">
                  <c:v>51.23</c:v>
                </c:pt>
                <c:pt idx="26">
                  <c:v>53.08</c:v>
                </c:pt>
                <c:pt idx="27">
                  <c:v>53.31</c:v>
                </c:pt>
                <c:pt idx="28">
                  <c:v>54.3</c:v>
                </c:pt>
                <c:pt idx="29">
                  <c:v>56.08</c:v>
                </c:pt>
                <c:pt idx="30">
                  <c:v>56.42</c:v>
                </c:pt>
                <c:pt idx="31">
                  <c:v>56.67</c:v>
                </c:pt>
                <c:pt idx="32">
                  <c:v>56.81</c:v>
                </c:pt>
                <c:pt idx="33">
                  <c:v>56.35</c:v>
                </c:pt>
                <c:pt idx="34">
                  <c:v>56.42</c:v>
                </c:pt>
                <c:pt idx="35">
                  <c:v>56.2</c:v>
                </c:pt>
                <c:pt idx="36">
                  <c:v>57.23</c:v>
                </c:pt>
                <c:pt idx="37">
                  <c:v>57.62</c:v>
                </c:pt>
                <c:pt idx="38">
                  <c:v>56.7</c:v>
                </c:pt>
                <c:pt idx="39">
                  <c:v>56.67</c:v>
                </c:pt>
                <c:pt idx="40">
                  <c:v>56.65</c:v>
                </c:pt>
                <c:pt idx="41">
                  <c:v>56.28</c:v>
                </c:pt>
                <c:pt idx="42">
                  <c:v>56.54</c:v>
                </c:pt>
                <c:pt idx="43">
                  <c:v>54.72</c:v>
                </c:pt>
                <c:pt idx="44">
                  <c:v>55.42</c:v>
                </c:pt>
                <c:pt idx="45">
                  <c:v>55.92</c:v>
                </c:pt>
                <c:pt idx="46">
                  <c:v>54.64</c:v>
                </c:pt>
                <c:pt idx="47">
                  <c:v>53.87</c:v>
                </c:pt>
                <c:pt idx="48">
                  <c:v>53.39</c:v>
                </c:pt>
                <c:pt idx="49">
                  <c:v>51.75</c:v>
                </c:pt>
                <c:pt idx="50">
                  <c:v>51.23</c:v>
                </c:pt>
                <c:pt idx="51">
                  <c:v>53.65</c:v>
                </c:pt>
                <c:pt idx="52">
                  <c:v>52.17</c:v>
                </c:pt>
                <c:pt idx="53">
                  <c:v>51.6</c:v>
                </c:pt>
                <c:pt idx="54">
                  <c:v>53.68</c:v>
                </c:pt>
                <c:pt idx="55">
                  <c:v>52.81</c:v>
                </c:pt>
                <c:pt idx="56">
                  <c:v>54.12</c:v>
                </c:pt>
                <c:pt idx="57">
                  <c:v>54.91</c:v>
                </c:pt>
                <c:pt idx="58">
                  <c:v>56.36</c:v>
                </c:pt>
                <c:pt idx="59">
                  <c:v>56.11</c:v>
                </c:pt>
                <c:pt idx="60">
                  <c:v>57.6</c:v>
                </c:pt>
                <c:pt idx="61">
                  <c:v>56.93</c:v>
                </c:pt>
                <c:pt idx="62">
                  <c:v>58.01</c:v>
                </c:pt>
                <c:pt idx="63">
                  <c:v>58.02</c:v>
                </c:pt>
                <c:pt idx="64">
                  <c:v>60.13</c:v>
                </c:pt>
                <c:pt idx="65">
                  <c:v>56.07</c:v>
                </c:pt>
                <c:pt idx="66">
                  <c:v>56.81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15848"/>
        <c:axId val="770725256"/>
      </c:lineChart>
      <c:dateAx>
        <c:axId val="77071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5256"/>
        <c:crosses val="autoZero"/>
        <c:auto val="1"/>
        <c:lblOffset val="100"/>
        <c:baseTimeUnit val="days"/>
      </c:dateAx>
      <c:valAx>
        <c:axId val="770725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42626.00</c:v>
                </c:pt>
                <c:pt idx="20">
                  <c:v>12-Sep-16</c:v>
                </c:pt>
                <c:pt idx="21">
                  <c:v>9-Sep-16</c:v>
                </c:pt>
                <c:pt idx="22">
                  <c:v>8-Sep-16</c:v>
                </c:pt>
                <c:pt idx="23">
                  <c:v>7-Sep-16</c:v>
                </c:pt>
                <c:pt idx="24">
                  <c:v>6-Sep-16</c:v>
                </c:pt>
                <c:pt idx="25">
                  <c:v>2-Sep-16</c:v>
                </c:pt>
                <c:pt idx="26">
                  <c:v>1-Sep-16</c:v>
                </c:pt>
                <c:pt idx="27">
                  <c:v>31-Aug-16</c:v>
                </c:pt>
                <c:pt idx="28">
                  <c:v>30-Aug-16</c:v>
                </c:pt>
                <c:pt idx="29">
                  <c:v>29-Aug-16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97.35</c:v>
                </c:pt>
                <c:pt idx="1">
                  <c:v>98.07</c:v>
                </c:pt>
                <c:pt idx="2">
                  <c:v>98.35</c:v>
                </c:pt>
                <c:pt idx="3">
                  <c:v>98.54</c:v>
                </c:pt>
                <c:pt idx="4">
                  <c:v>96.67</c:v>
                </c:pt>
                <c:pt idx="5">
                  <c:v>97.35</c:v>
                </c:pt>
                <c:pt idx="6">
                  <c:v>97.53</c:v>
                </c:pt>
                <c:pt idx="7">
                  <c:v>95.96</c:v>
                </c:pt>
                <c:pt idx="8">
                  <c:v>96.16</c:v>
                </c:pt>
                <c:pt idx="9">
                  <c:v>94.85</c:v>
                </c:pt>
                <c:pt idx="10">
                  <c:v>94.18</c:v>
                </c:pt>
                <c:pt idx="11">
                  <c:v>94.33</c:v>
                </c:pt>
                <c:pt idx="12">
                  <c:v>95.08</c:v>
                </c:pt>
                <c:pt idx="13">
                  <c:v>95.03</c:v>
                </c:pt>
                <c:pt idx="14">
                  <c:v>93.14</c:v>
                </c:pt>
                <c:pt idx="15">
                  <c:v>93.09</c:v>
                </c:pt>
                <c:pt idx="16">
                  <c:v>92.38</c:v>
                </c:pt>
                <c:pt idx="17">
                  <c:v>92.94</c:v>
                </c:pt>
                <c:pt idx="18">
                  <c:v>92.72</c:v>
                </c:pt>
                <c:pt idx="19">
                  <c:v>92.44</c:v>
                </c:pt>
                <c:pt idx="20">
                  <c:v>93.81</c:v>
                </c:pt>
                <c:pt idx="21">
                  <c:v>92.72</c:v>
                </c:pt>
                <c:pt idx="22">
                  <c:v>96.63</c:v>
                </c:pt>
                <c:pt idx="23">
                  <c:v>96.28</c:v>
                </c:pt>
                <c:pt idx="24">
                  <c:v>95.97</c:v>
                </c:pt>
                <c:pt idx="25">
                  <c:v>95.28</c:v>
                </c:pt>
                <c:pt idx="26">
                  <c:v>95.29</c:v>
                </c:pt>
                <c:pt idx="27">
                  <c:v>95.53</c:v>
                </c:pt>
                <c:pt idx="28">
                  <c:v>95.85</c:v>
                </c:pt>
                <c:pt idx="29">
                  <c:v>96.06</c:v>
                </c:pt>
                <c:pt idx="31">
                  <c:v>95.12</c:v>
                </c:pt>
                <c:pt idx="32">
                  <c:v>95.08</c:v>
                </c:pt>
                <c:pt idx="33">
                  <c:v>95.48</c:v>
                </c:pt>
                <c:pt idx="34">
                  <c:v>96.01</c:v>
                </c:pt>
                <c:pt idx="35">
                  <c:v>95.33</c:v>
                </c:pt>
                <c:pt idx="36">
                  <c:v>95.68</c:v>
                </c:pt>
                <c:pt idx="37">
                  <c:v>95.83</c:v>
                </c:pt>
                <c:pt idx="38">
                  <c:v>94.57</c:v>
                </c:pt>
                <c:pt idx="39">
                  <c:v>92.89</c:v>
                </c:pt>
                <c:pt idx="40">
                  <c:v>92.5</c:v>
                </c:pt>
                <c:pt idx="41">
                  <c:v>91.9</c:v>
                </c:pt>
                <c:pt idx="42">
                  <c:v>92.96</c:v>
                </c:pt>
                <c:pt idx="43">
                  <c:v>92.44</c:v>
                </c:pt>
                <c:pt idx="44">
                  <c:v>93.07</c:v>
                </c:pt>
                <c:pt idx="45">
                  <c:v>93.86</c:v>
                </c:pt>
                <c:pt idx="46">
                  <c:v>93.85</c:v>
                </c:pt>
                <c:pt idx="47">
                  <c:v>92.67</c:v>
                </c:pt>
                <c:pt idx="48">
                  <c:v>92.87</c:v>
                </c:pt>
                <c:pt idx="49">
                  <c:v>91.3</c:v>
                </c:pt>
                <c:pt idx="50">
                  <c:v>93.06</c:v>
                </c:pt>
                <c:pt idx="51">
                  <c:v>93.05</c:v>
                </c:pt>
                <c:pt idx="52">
                  <c:v>93.08</c:v>
                </c:pt>
                <c:pt idx="53">
                  <c:v>91.63</c:v>
                </c:pt>
                <c:pt idx="54">
                  <c:v>93.01</c:v>
                </c:pt>
                <c:pt idx="55">
                  <c:v>92.28</c:v>
                </c:pt>
                <c:pt idx="56">
                  <c:v>92.85</c:v>
                </c:pt>
                <c:pt idx="57">
                  <c:v>90.93</c:v>
                </c:pt>
                <c:pt idx="58">
                  <c:v>94.12</c:v>
                </c:pt>
                <c:pt idx="59">
                  <c:v>93.95</c:v>
                </c:pt>
                <c:pt idx="60">
                  <c:v>94.12</c:v>
                </c:pt>
                <c:pt idx="61">
                  <c:v>93.98</c:v>
                </c:pt>
                <c:pt idx="62">
                  <c:v>94.7</c:v>
                </c:pt>
                <c:pt idx="63">
                  <c:v>94.14</c:v>
                </c:pt>
                <c:pt idx="64">
                  <c:v>92.06</c:v>
                </c:pt>
                <c:pt idx="65">
                  <c:v>91.39</c:v>
                </c:pt>
                <c:pt idx="66">
                  <c:v>90.69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19376"/>
        <c:axId val="770726824"/>
      </c:lineChart>
      <c:catAx>
        <c:axId val="770719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6824"/>
        <c:crosses val="autoZero"/>
        <c:auto val="1"/>
        <c:lblAlgn val="ctr"/>
        <c:lblOffset val="100"/>
        <c:noMultiLvlLbl val="0"/>
      </c:catAx>
      <c:valAx>
        <c:axId val="770726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38.479999999999997</c:v>
                </c:pt>
                <c:pt idx="1">
                  <c:v>38.46</c:v>
                </c:pt>
                <c:pt idx="2">
                  <c:v>38.64</c:v>
                </c:pt>
                <c:pt idx="3">
                  <c:v>38.26</c:v>
                </c:pt>
                <c:pt idx="4">
                  <c:v>38.049999999999997</c:v>
                </c:pt>
                <c:pt idx="5">
                  <c:v>37.78</c:v>
                </c:pt>
                <c:pt idx="6">
                  <c:v>37.700000000000003</c:v>
                </c:pt>
                <c:pt idx="7">
                  <c:v>37.159999999999997</c:v>
                </c:pt>
                <c:pt idx="8">
                  <c:v>37.44</c:v>
                </c:pt>
                <c:pt idx="9">
                  <c:v>37.69</c:v>
                </c:pt>
                <c:pt idx="10">
                  <c:v>36.72</c:v>
                </c:pt>
                <c:pt idx="11">
                  <c:v>37.42</c:v>
                </c:pt>
                <c:pt idx="12">
                  <c:v>37.17</c:v>
                </c:pt>
                <c:pt idx="13">
                  <c:v>36.299999999999997</c:v>
                </c:pt>
                <c:pt idx="14">
                  <c:v>36.31</c:v>
                </c:pt>
                <c:pt idx="15">
                  <c:v>35.340000000000003</c:v>
                </c:pt>
                <c:pt idx="16">
                  <c:v>35.75</c:v>
                </c:pt>
                <c:pt idx="17">
                  <c:v>36.24</c:v>
                </c:pt>
                <c:pt idx="18">
                  <c:v>35.96</c:v>
                </c:pt>
                <c:pt idx="19">
                  <c:v>35.29</c:v>
                </c:pt>
                <c:pt idx="20">
                  <c:v>35.25</c:v>
                </c:pt>
                <c:pt idx="21">
                  <c:v>34.5</c:v>
                </c:pt>
                <c:pt idx="22">
                  <c:v>34.4</c:v>
                </c:pt>
                <c:pt idx="23">
                  <c:v>34.97</c:v>
                </c:pt>
                <c:pt idx="24">
                  <c:v>35.31</c:v>
                </c:pt>
                <c:pt idx="25">
                  <c:v>35.61</c:v>
                </c:pt>
                <c:pt idx="26">
                  <c:v>37.049999999999997</c:v>
                </c:pt>
                <c:pt idx="27">
                  <c:v>35.89</c:v>
                </c:pt>
                <c:pt idx="28">
                  <c:v>35.85</c:v>
                </c:pt>
                <c:pt idx="29">
                  <c:v>35.520000000000003</c:v>
                </c:pt>
                <c:pt idx="30">
                  <c:v>35.799999999999997</c:v>
                </c:pt>
                <c:pt idx="31">
                  <c:v>36.18</c:v>
                </c:pt>
                <c:pt idx="32">
                  <c:v>36.86</c:v>
                </c:pt>
                <c:pt idx="33">
                  <c:v>37.68</c:v>
                </c:pt>
                <c:pt idx="34">
                  <c:v>37.68</c:v>
                </c:pt>
                <c:pt idx="35">
                  <c:v>38.21</c:v>
                </c:pt>
                <c:pt idx="36">
                  <c:v>38.700000000000003</c:v>
                </c:pt>
                <c:pt idx="37">
                  <c:v>38.659999999999997</c:v>
                </c:pt>
                <c:pt idx="38">
                  <c:v>37.630000000000003</c:v>
                </c:pt>
                <c:pt idx="39">
                  <c:v>38.369999999999997</c:v>
                </c:pt>
                <c:pt idx="40">
                  <c:v>38.44</c:v>
                </c:pt>
                <c:pt idx="41">
                  <c:v>38.78</c:v>
                </c:pt>
                <c:pt idx="42">
                  <c:v>37.299999999999997</c:v>
                </c:pt>
                <c:pt idx="43">
                  <c:v>37.909999999999997</c:v>
                </c:pt>
                <c:pt idx="44">
                  <c:v>42.96</c:v>
                </c:pt>
                <c:pt idx="45">
                  <c:v>43.1</c:v>
                </c:pt>
                <c:pt idx="46">
                  <c:v>41.66</c:v>
                </c:pt>
                <c:pt idx="47">
                  <c:v>40.450000000000003</c:v>
                </c:pt>
                <c:pt idx="48">
                  <c:v>39.76</c:v>
                </c:pt>
                <c:pt idx="49">
                  <c:v>42.46</c:v>
                </c:pt>
                <c:pt idx="50">
                  <c:v>42.6</c:v>
                </c:pt>
                <c:pt idx="51">
                  <c:v>42.96</c:v>
                </c:pt>
                <c:pt idx="52">
                  <c:v>42.13</c:v>
                </c:pt>
                <c:pt idx="53">
                  <c:v>41.87</c:v>
                </c:pt>
                <c:pt idx="54">
                  <c:v>41.69</c:v>
                </c:pt>
                <c:pt idx="55">
                  <c:v>41.11</c:v>
                </c:pt>
                <c:pt idx="56">
                  <c:v>41.12</c:v>
                </c:pt>
                <c:pt idx="57">
                  <c:v>41.19</c:v>
                </c:pt>
                <c:pt idx="58">
                  <c:v>40.14</c:v>
                </c:pt>
                <c:pt idx="59">
                  <c:v>41.16</c:v>
                </c:pt>
                <c:pt idx="60">
                  <c:v>41.19</c:v>
                </c:pt>
                <c:pt idx="61">
                  <c:v>42.77</c:v>
                </c:pt>
                <c:pt idx="62">
                  <c:v>43.98</c:v>
                </c:pt>
                <c:pt idx="63">
                  <c:v>44.55</c:v>
                </c:pt>
                <c:pt idx="64">
                  <c:v>43.16</c:v>
                </c:pt>
                <c:pt idx="65">
                  <c:v>42.06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22120"/>
        <c:axId val="770722904"/>
      </c:lineChart>
      <c:dateAx>
        <c:axId val="77072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2904"/>
        <c:crosses val="autoZero"/>
        <c:auto val="1"/>
        <c:lblOffset val="100"/>
        <c:baseTimeUnit val="days"/>
      </c:dateAx>
      <c:valAx>
        <c:axId val="7707229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42629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216.16</c:v>
                </c:pt>
                <c:pt idx="1">
                  <c:v>215.04</c:v>
                </c:pt>
                <c:pt idx="2">
                  <c:v>215.78</c:v>
                </c:pt>
                <c:pt idx="3">
                  <c:v>215.63</c:v>
                </c:pt>
                <c:pt idx="4">
                  <c:v>214.68</c:v>
                </c:pt>
                <c:pt idx="5">
                  <c:v>215.78</c:v>
                </c:pt>
                <c:pt idx="6">
                  <c:v>216.3</c:v>
                </c:pt>
                <c:pt idx="7">
                  <c:v>214.68</c:v>
                </c:pt>
                <c:pt idx="8">
                  <c:v>216.64</c:v>
                </c:pt>
                <c:pt idx="9">
                  <c:v>215.57</c:v>
                </c:pt>
                <c:pt idx="10">
                  <c:v>214.24</c:v>
                </c:pt>
                <c:pt idx="11">
                  <c:v>215.99</c:v>
                </c:pt>
                <c:pt idx="12">
                  <c:v>217.18</c:v>
                </c:pt>
                <c:pt idx="13">
                  <c:v>215.82</c:v>
                </c:pt>
                <c:pt idx="14">
                  <c:v>213.42</c:v>
                </c:pt>
                <c:pt idx="15">
                  <c:v>213.41</c:v>
                </c:pt>
                <c:pt idx="16">
                  <c:v>213.37</c:v>
                </c:pt>
                <c:pt idx="18">
                  <c:v>215.28</c:v>
                </c:pt>
                <c:pt idx="19">
                  <c:v>213.15</c:v>
                </c:pt>
                <c:pt idx="20">
                  <c:v>213.23</c:v>
                </c:pt>
                <c:pt idx="21">
                  <c:v>216.34</c:v>
                </c:pt>
                <c:pt idx="22">
                  <c:v>213.28</c:v>
                </c:pt>
                <c:pt idx="23">
                  <c:v>218.51</c:v>
                </c:pt>
                <c:pt idx="24">
                  <c:v>219.01</c:v>
                </c:pt>
                <c:pt idx="25">
                  <c:v>219.03</c:v>
                </c:pt>
                <c:pt idx="26">
                  <c:v>218.37</c:v>
                </c:pt>
                <c:pt idx="27">
                  <c:v>217.39</c:v>
                </c:pt>
                <c:pt idx="28">
                  <c:v>217.38</c:v>
                </c:pt>
                <c:pt idx="29">
                  <c:v>218</c:v>
                </c:pt>
                <c:pt idx="30">
                  <c:v>218.36</c:v>
                </c:pt>
                <c:pt idx="31">
                  <c:v>217.29</c:v>
                </c:pt>
                <c:pt idx="32">
                  <c:v>217.7</c:v>
                </c:pt>
                <c:pt idx="33">
                  <c:v>217.85</c:v>
                </c:pt>
                <c:pt idx="34">
                  <c:v>218.97</c:v>
                </c:pt>
                <c:pt idx="35">
                  <c:v>218.53</c:v>
                </c:pt>
                <c:pt idx="36">
                  <c:v>218.54</c:v>
                </c:pt>
                <c:pt idx="37">
                  <c:v>218.86</c:v>
                </c:pt>
                <c:pt idx="38">
                  <c:v>218.37</c:v>
                </c:pt>
                <c:pt idx="39">
                  <c:v>217.96</c:v>
                </c:pt>
                <c:pt idx="40">
                  <c:v>219.09</c:v>
                </c:pt>
                <c:pt idx="41">
                  <c:v>218.46</c:v>
                </c:pt>
                <c:pt idx="42">
                  <c:v>218.65</c:v>
                </c:pt>
                <c:pt idx="43">
                  <c:v>217.64</c:v>
                </c:pt>
                <c:pt idx="44">
                  <c:v>218.18</c:v>
                </c:pt>
                <c:pt idx="45">
                  <c:v>218.05</c:v>
                </c:pt>
                <c:pt idx="46">
                  <c:v>218.18</c:v>
                </c:pt>
                <c:pt idx="47">
                  <c:v>216.41</c:v>
                </c:pt>
                <c:pt idx="48">
                  <c:v>216.18</c:v>
                </c:pt>
                <c:pt idx="49">
                  <c:v>215.55</c:v>
                </c:pt>
                <c:pt idx="50">
                  <c:v>216.94</c:v>
                </c:pt>
                <c:pt idx="51">
                  <c:v>217.12</c:v>
                </c:pt>
                <c:pt idx="52">
                  <c:v>216.77</c:v>
                </c:pt>
                <c:pt idx="53">
                  <c:v>216.52</c:v>
                </c:pt>
                <c:pt idx="54">
                  <c:v>216.75</c:v>
                </c:pt>
                <c:pt idx="55">
                  <c:v>216.65</c:v>
                </c:pt>
                <c:pt idx="56">
                  <c:v>217.24</c:v>
                </c:pt>
                <c:pt idx="57">
                  <c:v>216.27</c:v>
                </c:pt>
                <c:pt idx="58">
                  <c:v>217.09</c:v>
                </c:pt>
                <c:pt idx="59">
                  <c:v>216.19</c:v>
                </c:pt>
                <c:pt idx="60">
                  <c:v>216.41</c:v>
                </c:pt>
                <c:pt idx="61">
                  <c:v>215.83</c:v>
                </c:pt>
                <c:pt idx="62">
                  <c:v>216.12</c:v>
                </c:pt>
                <c:pt idx="63">
                  <c:v>214.92</c:v>
                </c:pt>
                <c:pt idx="64">
                  <c:v>214.95</c:v>
                </c:pt>
                <c:pt idx="65">
                  <c:v>213.4</c:v>
                </c:pt>
                <c:pt idx="66" formatCode="General">
                  <c:v>212.65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29568"/>
        <c:axId val="770731920"/>
      </c:lineChart>
      <c:dateAx>
        <c:axId val="77072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1920"/>
        <c:crosses val="autoZero"/>
        <c:auto val="1"/>
        <c:lblOffset val="100"/>
        <c:baseTimeUnit val="days"/>
      </c:dateAx>
      <c:valAx>
        <c:axId val="7707319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80.150000000000006</c:v>
                </c:pt>
                <c:pt idx="1">
                  <c:v>79.37</c:v>
                </c:pt>
                <c:pt idx="2">
                  <c:v>79.34</c:v>
                </c:pt>
                <c:pt idx="3">
                  <c:v>77.75</c:v>
                </c:pt>
                <c:pt idx="4">
                  <c:v>76.59</c:v>
                </c:pt>
                <c:pt idx="5">
                  <c:v>75.33</c:v>
                </c:pt>
                <c:pt idx="6">
                  <c:v>76.14</c:v>
                </c:pt>
                <c:pt idx="7">
                  <c:v>73.260000000000005</c:v>
                </c:pt>
                <c:pt idx="8">
                  <c:v>74.27</c:v>
                </c:pt>
                <c:pt idx="9">
                  <c:v>73.92</c:v>
                </c:pt>
                <c:pt idx="10">
                  <c:v>72.819999999999993</c:v>
                </c:pt>
                <c:pt idx="11">
                  <c:v>74.77</c:v>
                </c:pt>
                <c:pt idx="12">
                  <c:v>76.900000000000006</c:v>
                </c:pt>
                <c:pt idx="13">
                  <c:v>76.739999999999995</c:v>
                </c:pt>
                <c:pt idx="14">
                  <c:v>75.72</c:v>
                </c:pt>
                <c:pt idx="15">
                  <c:v>76.09</c:v>
                </c:pt>
                <c:pt idx="16">
                  <c:v>76.069999999999993</c:v>
                </c:pt>
                <c:pt idx="17">
                  <c:v>77.02</c:v>
                </c:pt>
                <c:pt idx="18">
                  <c:v>72.400000000000006</c:v>
                </c:pt>
                <c:pt idx="19">
                  <c:v>69.36</c:v>
                </c:pt>
                <c:pt idx="20">
                  <c:v>68.34</c:v>
                </c:pt>
                <c:pt idx="21">
                  <c:v>66.760000000000005</c:v>
                </c:pt>
                <c:pt idx="22">
                  <c:v>71.430000000000007</c:v>
                </c:pt>
                <c:pt idx="23">
                  <c:v>72.05</c:v>
                </c:pt>
                <c:pt idx="24">
                  <c:v>73.010000000000005</c:v>
                </c:pt>
                <c:pt idx="25">
                  <c:v>74.62</c:v>
                </c:pt>
                <c:pt idx="26">
                  <c:v>75.09</c:v>
                </c:pt>
                <c:pt idx="27">
                  <c:v>74.86</c:v>
                </c:pt>
                <c:pt idx="28">
                  <c:v>74.2</c:v>
                </c:pt>
                <c:pt idx="29">
                  <c:v>75.22</c:v>
                </c:pt>
                <c:pt idx="30">
                  <c:v>74.84</c:v>
                </c:pt>
                <c:pt idx="31">
                  <c:v>74.33</c:v>
                </c:pt>
                <c:pt idx="32">
                  <c:v>73.290000000000006</c:v>
                </c:pt>
                <c:pt idx="33">
                  <c:v>73.78</c:v>
                </c:pt>
                <c:pt idx="34">
                  <c:v>72.62</c:v>
                </c:pt>
                <c:pt idx="35">
                  <c:v>72.290000000000006</c:v>
                </c:pt>
                <c:pt idx="36">
                  <c:v>71.8</c:v>
                </c:pt>
                <c:pt idx="37">
                  <c:v>70.19</c:v>
                </c:pt>
                <c:pt idx="38">
                  <c:v>69.599999999999994</c:v>
                </c:pt>
                <c:pt idx="39">
                  <c:v>69.5</c:v>
                </c:pt>
                <c:pt idx="40">
                  <c:v>67.53</c:v>
                </c:pt>
                <c:pt idx="41">
                  <c:v>67.41</c:v>
                </c:pt>
                <c:pt idx="42">
                  <c:v>66.41</c:v>
                </c:pt>
                <c:pt idx="43">
                  <c:v>67</c:v>
                </c:pt>
                <c:pt idx="44">
                  <c:v>65.94</c:v>
                </c:pt>
                <c:pt idx="45">
                  <c:v>66.55</c:v>
                </c:pt>
                <c:pt idx="46">
                  <c:v>65.16</c:v>
                </c:pt>
                <c:pt idx="47">
                  <c:v>64.39</c:v>
                </c:pt>
                <c:pt idx="48">
                  <c:v>65.040000000000006</c:v>
                </c:pt>
                <c:pt idx="50">
                  <c:v>66.14</c:v>
                </c:pt>
                <c:pt idx="51">
                  <c:v>66.02</c:v>
                </c:pt>
                <c:pt idx="52">
                  <c:v>66.47</c:v>
                </c:pt>
                <c:pt idx="53">
                  <c:v>66.47</c:v>
                </c:pt>
                <c:pt idx="54">
                  <c:v>65.87</c:v>
                </c:pt>
                <c:pt idx="55">
                  <c:v>64.94</c:v>
                </c:pt>
                <c:pt idx="56">
                  <c:v>64.81</c:v>
                </c:pt>
                <c:pt idx="57">
                  <c:v>70.92</c:v>
                </c:pt>
                <c:pt idx="58">
                  <c:v>69.489999999999995</c:v>
                </c:pt>
                <c:pt idx="59">
                  <c:v>68.33</c:v>
                </c:pt>
                <c:pt idx="60">
                  <c:v>68.7</c:v>
                </c:pt>
                <c:pt idx="61">
                  <c:v>67.39</c:v>
                </c:pt>
                <c:pt idx="62">
                  <c:v>67.39</c:v>
                </c:pt>
                <c:pt idx="63">
                  <c:v>65.349999999999994</c:v>
                </c:pt>
                <c:pt idx="64">
                  <c:v>65.8</c:v>
                </c:pt>
                <c:pt idx="65">
                  <c:v>64.64</c:v>
                </c:pt>
                <c:pt idx="6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31136"/>
        <c:axId val="770728784"/>
      </c:lineChart>
      <c:dateAx>
        <c:axId val="77073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28784"/>
        <c:crosses val="autoZero"/>
        <c:auto val="1"/>
        <c:lblOffset val="100"/>
        <c:baseTimeUnit val="days"/>
      </c:dateAx>
      <c:valAx>
        <c:axId val="770728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67.010000000000005</c:v>
                </c:pt>
                <c:pt idx="1">
                  <c:v>66.44</c:v>
                </c:pt>
                <c:pt idx="2">
                  <c:v>66.98</c:v>
                </c:pt>
                <c:pt idx="3">
                  <c:v>67</c:v>
                </c:pt>
                <c:pt idx="4">
                  <c:v>65.930000000000007</c:v>
                </c:pt>
                <c:pt idx="5">
                  <c:v>65.94</c:v>
                </c:pt>
                <c:pt idx="6">
                  <c:v>65.400000000000006</c:v>
                </c:pt>
                <c:pt idx="7">
                  <c:v>64.55</c:v>
                </c:pt>
                <c:pt idx="8">
                  <c:v>64.459999999999994</c:v>
                </c:pt>
                <c:pt idx="9">
                  <c:v>64</c:v>
                </c:pt>
                <c:pt idx="10">
                  <c:v>63.72</c:v>
                </c:pt>
                <c:pt idx="11">
                  <c:v>64.11</c:v>
                </c:pt>
                <c:pt idx="12">
                  <c:v>64.930000000000007</c:v>
                </c:pt>
                <c:pt idx="13">
                  <c:v>64.290000000000006</c:v>
                </c:pt>
                <c:pt idx="14">
                  <c:v>62.8</c:v>
                </c:pt>
                <c:pt idx="15">
                  <c:v>62.93</c:v>
                </c:pt>
                <c:pt idx="16">
                  <c:v>62.67</c:v>
                </c:pt>
                <c:pt idx="17">
                  <c:v>62.62</c:v>
                </c:pt>
                <c:pt idx="18">
                  <c:v>61.31</c:v>
                </c:pt>
                <c:pt idx="19">
                  <c:v>61.4</c:v>
                </c:pt>
                <c:pt idx="20">
                  <c:v>62.83</c:v>
                </c:pt>
                <c:pt idx="21">
                  <c:v>62.18</c:v>
                </c:pt>
                <c:pt idx="22">
                  <c:v>64.81</c:v>
                </c:pt>
                <c:pt idx="23">
                  <c:v>65.05</c:v>
                </c:pt>
                <c:pt idx="25">
                  <c:v>65.44</c:v>
                </c:pt>
                <c:pt idx="26">
                  <c:v>65.459999999999994</c:v>
                </c:pt>
                <c:pt idx="27">
                  <c:v>64.67</c:v>
                </c:pt>
                <c:pt idx="28">
                  <c:v>64.31</c:v>
                </c:pt>
                <c:pt idx="29">
                  <c:v>64.930000000000007</c:v>
                </c:pt>
                <c:pt idx="30">
                  <c:v>65.38</c:v>
                </c:pt>
                <c:pt idx="31">
                  <c:v>65.099999999999994</c:v>
                </c:pt>
                <c:pt idx="32">
                  <c:v>64.959999999999994</c:v>
                </c:pt>
                <c:pt idx="33">
                  <c:v>64.959999999999994</c:v>
                </c:pt>
                <c:pt idx="34">
                  <c:v>65.16</c:v>
                </c:pt>
                <c:pt idx="35">
                  <c:v>64.92</c:v>
                </c:pt>
                <c:pt idx="36">
                  <c:v>64.81</c:v>
                </c:pt>
                <c:pt idx="37">
                  <c:v>64.739999999999995</c:v>
                </c:pt>
                <c:pt idx="38">
                  <c:v>64.239999999999995</c:v>
                </c:pt>
                <c:pt idx="39">
                  <c:v>63.44</c:v>
                </c:pt>
                <c:pt idx="40">
                  <c:v>63.36</c:v>
                </c:pt>
                <c:pt idx="41">
                  <c:v>63.09</c:v>
                </c:pt>
                <c:pt idx="42">
                  <c:v>63.53</c:v>
                </c:pt>
                <c:pt idx="43">
                  <c:v>62.7</c:v>
                </c:pt>
                <c:pt idx="44">
                  <c:v>62.74</c:v>
                </c:pt>
                <c:pt idx="45">
                  <c:v>62.29</c:v>
                </c:pt>
                <c:pt idx="46">
                  <c:v>61.95</c:v>
                </c:pt>
                <c:pt idx="47">
                  <c:v>61.8</c:v>
                </c:pt>
                <c:pt idx="48">
                  <c:v>62.26</c:v>
                </c:pt>
                <c:pt idx="49">
                  <c:v>61.82</c:v>
                </c:pt>
                <c:pt idx="50">
                  <c:v>62.71</c:v>
                </c:pt>
                <c:pt idx="51">
                  <c:v>63.21</c:v>
                </c:pt>
                <c:pt idx="52">
                  <c:v>63.56</c:v>
                </c:pt>
                <c:pt idx="53">
                  <c:v>63.65</c:v>
                </c:pt>
                <c:pt idx="54">
                  <c:v>63.33</c:v>
                </c:pt>
                <c:pt idx="55">
                  <c:v>63.47</c:v>
                </c:pt>
                <c:pt idx="56">
                  <c:v>63.33</c:v>
                </c:pt>
                <c:pt idx="57">
                  <c:v>62.96</c:v>
                </c:pt>
                <c:pt idx="58">
                  <c:v>63.63</c:v>
                </c:pt>
                <c:pt idx="59">
                  <c:v>62.58</c:v>
                </c:pt>
                <c:pt idx="60">
                  <c:v>62.72</c:v>
                </c:pt>
                <c:pt idx="61">
                  <c:v>62.29</c:v>
                </c:pt>
                <c:pt idx="62">
                  <c:v>62.43</c:v>
                </c:pt>
                <c:pt idx="63">
                  <c:v>61.73</c:v>
                </c:pt>
                <c:pt idx="64">
                  <c:v>61.19</c:v>
                </c:pt>
                <c:pt idx="65">
                  <c:v>59.53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30352"/>
        <c:axId val="770733488"/>
      </c:lineChart>
      <c:dateAx>
        <c:axId val="77073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3488"/>
        <c:crosses val="autoZero"/>
        <c:auto val="1"/>
        <c:lblOffset val="100"/>
        <c:baseTimeUnit val="days"/>
      </c:dateAx>
      <c:valAx>
        <c:axId val="770733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45.65</c:v>
                </c:pt>
                <c:pt idx="1">
                  <c:v>45.33</c:v>
                </c:pt>
                <c:pt idx="2">
                  <c:v>45.18</c:v>
                </c:pt>
                <c:pt idx="3">
                  <c:v>44.99</c:v>
                </c:pt>
                <c:pt idx="4">
                  <c:v>43.75</c:v>
                </c:pt>
                <c:pt idx="5">
                  <c:v>43.83</c:v>
                </c:pt>
                <c:pt idx="6">
                  <c:v>44.28</c:v>
                </c:pt>
                <c:pt idx="7">
                  <c:v>44.37</c:v>
                </c:pt>
                <c:pt idx="8">
                  <c:v>45.31</c:v>
                </c:pt>
                <c:pt idx="9">
                  <c:v>45.09</c:v>
                </c:pt>
                <c:pt idx="10">
                  <c:v>44.88</c:v>
                </c:pt>
                <c:pt idx="11">
                  <c:v>45.74</c:v>
                </c:pt>
                <c:pt idx="12">
                  <c:v>45.72</c:v>
                </c:pt>
                <c:pt idx="13">
                  <c:v>45.83</c:v>
                </c:pt>
                <c:pt idx="14">
                  <c:v>46.56</c:v>
                </c:pt>
                <c:pt idx="15">
                  <c:v>46.01</c:v>
                </c:pt>
                <c:pt idx="16">
                  <c:v>45.43</c:v>
                </c:pt>
                <c:pt idx="17">
                  <c:v>46.15</c:v>
                </c:pt>
                <c:pt idx="18">
                  <c:v>46.52</c:v>
                </c:pt>
                <c:pt idx="19">
                  <c:v>46.96</c:v>
                </c:pt>
                <c:pt idx="20">
                  <c:v>48.54</c:v>
                </c:pt>
                <c:pt idx="21">
                  <c:v>48.72</c:v>
                </c:pt>
                <c:pt idx="22">
                  <c:v>49.9</c:v>
                </c:pt>
                <c:pt idx="23">
                  <c:v>49.77</c:v>
                </c:pt>
                <c:pt idx="24">
                  <c:v>49.99</c:v>
                </c:pt>
                <c:pt idx="25">
                  <c:v>50.55</c:v>
                </c:pt>
                <c:pt idx="26">
                  <c:v>50.43</c:v>
                </c:pt>
                <c:pt idx="27">
                  <c:v>50.8</c:v>
                </c:pt>
                <c:pt idx="28">
                  <c:v>50.62</c:v>
                </c:pt>
                <c:pt idx="29">
                  <c:v>49.56</c:v>
                </c:pt>
                <c:pt idx="30">
                  <c:v>48.51</c:v>
                </c:pt>
                <c:pt idx="31">
                  <c:v>48.38</c:v>
                </c:pt>
                <c:pt idx="32">
                  <c:v>48.63</c:v>
                </c:pt>
                <c:pt idx="33">
                  <c:v>48.41</c:v>
                </c:pt>
                <c:pt idx="34">
                  <c:v>48.63</c:v>
                </c:pt>
                <c:pt idx="35">
                  <c:v>48.65</c:v>
                </c:pt>
                <c:pt idx="36">
                  <c:v>48.53</c:v>
                </c:pt>
                <c:pt idx="37">
                  <c:v>48.61</c:v>
                </c:pt>
                <c:pt idx="38">
                  <c:v>48.44</c:v>
                </c:pt>
                <c:pt idx="39">
                  <c:v>48.27</c:v>
                </c:pt>
                <c:pt idx="40">
                  <c:v>47.9</c:v>
                </c:pt>
                <c:pt idx="41">
                  <c:v>48.24</c:v>
                </c:pt>
                <c:pt idx="42">
                  <c:v>48.18</c:v>
                </c:pt>
                <c:pt idx="43">
                  <c:v>48.93</c:v>
                </c:pt>
                <c:pt idx="44">
                  <c:v>48.91</c:v>
                </c:pt>
                <c:pt idx="45">
                  <c:v>48.68</c:v>
                </c:pt>
                <c:pt idx="46">
                  <c:v>47.84</c:v>
                </c:pt>
                <c:pt idx="47">
                  <c:v>47.57</c:v>
                </c:pt>
                <c:pt idx="49">
                  <c:v>47.7</c:v>
                </c:pt>
                <c:pt idx="50">
                  <c:v>47.81</c:v>
                </c:pt>
                <c:pt idx="51">
                  <c:v>47.97</c:v>
                </c:pt>
                <c:pt idx="52">
                  <c:v>48.13</c:v>
                </c:pt>
                <c:pt idx="53">
                  <c:v>48</c:v>
                </c:pt>
                <c:pt idx="54">
                  <c:v>47.97</c:v>
                </c:pt>
                <c:pt idx="55">
                  <c:v>48.12</c:v>
                </c:pt>
                <c:pt idx="56">
                  <c:v>48.32</c:v>
                </c:pt>
                <c:pt idx="57">
                  <c:v>48.3</c:v>
                </c:pt>
                <c:pt idx="58">
                  <c:v>48.61</c:v>
                </c:pt>
                <c:pt idx="59">
                  <c:v>48.37</c:v>
                </c:pt>
                <c:pt idx="60">
                  <c:v>48.28</c:v>
                </c:pt>
                <c:pt idx="61">
                  <c:v>47.71</c:v>
                </c:pt>
                <c:pt idx="62">
                  <c:v>48.94</c:v>
                </c:pt>
                <c:pt idx="63">
                  <c:v>48.27</c:v>
                </c:pt>
                <c:pt idx="64">
                  <c:v>48.35</c:v>
                </c:pt>
                <c:pt idx="65">
                  <c:v>48.08</c:v>
                </c:pt>
                <c:pt idx="66">
                  <c:v>47.79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35056"/>
        <c:axId val="770704872"/>
      </c:lineChart>
      <c:dateAx>
        <c:axId val="77073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4872"/>
        <c:crosses val="autoZero"/>
        <c:auto val="1"/>
        <c:lblOffset val="100"/>
        <c:baseTimeUnit val="days"/>
      </c:dateAx>
      <c:valAx>
        <c:axId val="7707048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42649</c:v>
                </c:pt>
                <c:pt idx="4">
                  <c:v>42648</c:v>
                </c:pt>
                <c:pt idx="5">
                  <c:v>42647</c:v>
                </c:pt>
                <c:pt idx="6">
                  <c:v>42646</c:v>
                </c:pt>
                <c:pt idx="7">
                  <c:v>42643</c:v>
                </c:pt>
                <c:pt idx="8">
                  <c:v>42642</c:v>
                </c:pt>
                <c:pt idx="9">
                  <c:v>42641</c:v>
                </c:pt>
                <c:pt idx="10">
                  <c:v>42640</c:v>
                </c:pt>
                <c:pt idx="11">
                  <c:v>42639</c:v>
                </c:pt>
                <c:pt idx="12">
                  <c:v>42636</c:v>
                </c:pt>
                <c:pt idx="13">
                  <c:v>42635</c:v>
                </c:pt>
                <c:pt idx="14">
                  <c:v>42634</c:v>
                </c:pt>
                <c:pt idx="15">
                  <c:v>42633</c:v>
                </c:pt>
                <c:pt idx="16">
                  <c:v>42632</c:v>
                </c:pt>
                <c:pt idx="17">
                  <c:v>42629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42585</c:v>
                </c:pt>
                <c:pt idx="50">
                  <c:v>42584</c:v>
                </c:pt>
                <c:pt idx="51">
                  <c:v>42583</c:v>
                </c:pt>
                <c:pt idx="52">
                  <c:v>42580</c:v>
                </c:pt>
                <c:pt idx="53">
                  <c:v>42579</c:v>
                </c:pt>
                <c:pt idx="54">
                  <c:v>42578</c:v>
                </c:pt>
                <c:pt idx="55">
                  <c:v>42577</c:v>
                </c:pt>
                <c:pt idx="56">
                  <c:v>42576</c:v>
                </c:pt>
                <c:pt idx="57">
                  <c:v>42573</c:v>
                </c:pt>
                <c:pt idx="58">
                  <c:v>42572</c:v>
                </c:pt>
                <c:pt idx="59">
                  <c:v>42571</c:v>
                </c:pt>
                <c:pt idx="60">
                  <c:v>42570</c:v>
                </c:pt>
                <c:pt idx="61">
                  <c:v>42569</c:v>
                </c:pt>
                <c:pt idx="62">
                  <c:v>42566</c:v>
                </c:pt>
                <c:pt idx="63">
                  <c:v>42565</c:v>
                </c:pt>
                <c:pt idx="64">
                  <c:v>42564</c:v>
                </c:pt>
                <c:pt idx="65">
                  <c:v>42563</c:v>
                </c:pt>
                <c:pt idx="66">
                  <c:v>42562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31.51</c:v>
                </c:pt>
                <c:pt idx="1">
                  <c:v>31.37</c:v>
                </c:pt>
                <c:pt idx="2">
                  <c:v>31.78</c:v>
                </c:pt>
                <c:pt idx="4">
                  <c:v>10.4</c:v>
                </c:pt>
                <c:pt idx="5">
                  <c:v>10.199999999999999</c:v>
                </c:pt>
                <c:pt idx="6">
                  <c:v>10.119999999999999</c:v>
                </c:pt>
                <c:pt idx="7">
                  <c:v>10.14</c:v>
                </c:pt>
                <c:pt idx="8">
                  <c:v>9.9600000000000009</c:v>
                </c:pt>
                <c:pt idx="9">
                  <c:v>9.8800000000000008</c:v>
                </c:pt>
                <c:pt idx="10">
                  <c:v>9.65</c:v>
                </c:pt>
                <c:pt idx="11">
                  <c:v>9.68</c:v>
                </c:pt>
                <c:pt idx="12">
                  <c:v>9.76</c:v>
                </c:pt>
                <c:pt idx="13">
                  <c:v>9.7799999999999994</c:v>
                </c:pt>
                <c:pt idx="14">
                  <c:v>9.67</c:v>
                </c:pt>
                <c:pt idx="15">
                  <c:v>9.44</c:v>
                </c:pt>
                <c:pt idx="16">
                  <c:v>9.36</c:v>
                </c:pt>
                <c:pt idx="17">
                  <c:v>9.44</c:v>
                </c:pt>
                <c:pt idx="18">
                  <c:v>9.4700000000000006</c:v>
                </c:pt>
                <c:pt idx="19">
                  <c:v>9.39</c:v>
                </c:pt>
                <c:pt idx="20">
                  <c:v>9.52</c:v>
                </c:pt>
                <c:pt idx="21">
                  <c:v>9.7799999999999994</c:v>
                </c:pt>
                <c:pt idx="22">
                  <c:v>9.6</c:v>
                </c:pt>
                <c:pt idx="23">
                  <c:v>10.119999999999999</c:v>
                </c:pt>
                <c:pt idx="24">
                  <c:v>10.210000000000001</c:v>
                </c:pt>
                <c:pt idx="25">
                  <c:v>10.32</c:v>
                </c:pt>
                <c:pt idx="26">
                  <c:v>10.130000000000001</c:v>
                </c:pt>
                <c:pt idx="27">
                  <c:v>10.130000000000001</c:v>
                </c:pt>
                <c:pt idx="28">
                  <c:v>10.08</c:v>
                </c:pt>
                <c:pt idx="29">
                  <c:v>10.17</c:v>
                </c:pt>
                <c:pt idx="30">
                  <c:v>10.26</c:v>
                </c:pt>
                <c:pt idx="31">
                  <c:v>10</c:v>
                </c:pt>
                <c:pt idx="32">
                  <c:v>10.08</c:v>
                </c:pt>
                <c:pt idx="33">
                  <c:v>10.039999999999999</c:v>
                </c:pt>
                <c:pt idx="34">
                  <c:v>10.5</c:v>
                </c:pt>
                <c:pt idx="35">
                  <c:v>10.32</c:v>
                </c:pt>
                <c:pt idx="36">
                  <c:v>10.27</c:v>
                </c:pt>
                <c:pt idx="37">
                  <c:v>10.45</c:v>
                </c:pt>
                <c:pt idx="38">
                  <c:v>10.36</c:v>
                </c:pt>
                <c:pt idx="39">
                  <c:v>10.29</c:v>
                </c:pt>
                <c:pt idx="40">
                  <c:v>10.52</c:v>
                </c:pt>
                <c:pt idx="41">
                  <c:v>10.17</c:v>
                </c:pt>
                <c:pt idx="42">
                  <c:v>10.42</c:v>
                </c:pt>
                <c:pt idx="43">
                  <c:v>10.33</c:v>
                </c:pt>
                <c:pt idx="44">
                  <c:v>10.35</c:v>
                </c:pt>
                <c:pt idx="45">
                  <c:v>10.45</c:v>
                </c:pt>
                <c:pt idx="46">
                  <c:v>10.5</c:v>
                </c:pt>
                <c:pt idx="47">
                  <c:v>10.4</c:v>
                </c:pt>
                <c:pt idx="48">
                  <c:v>10.41</c:v>
                </c:pt>
                <c:pt idx="50">
                  <c:v>10.32</c:v>
                </c:pt>
                <c:pt idx="51">
                  <c:v>10.47</c:v>
                </c:pt>
                <c:pt idx="52">
                  <c:v>10.62</c:v>
                </c:pt>
                <c:pt idx="53">
                  <c:v>10.68</c:v>
                </c:pt>
                <c:pt idx="54">
                  <c:v>10.74</c:v>
                </c:pt>
                <c:pt idx="55">
                  <c:v>10.67</c:v>
                </c:pt>
                <c:pt idx="56">
                  <c:v>10.49</c:v>
                </c:pt>
                <c:pt idx="57">
                  <c:v>10.57</c:v>
                </c:pt>
                <c:pt idx="58">
                  <c:v>10.6</c:v>
                </c:pt>
                <c:pt idx="59">
                  <c:v>10.61</c:v>
                </c:pt>
                <c:pt idx="60">
                  <c:v>10.63</c:v>
                </c:pt>
                <c:pt idx="61">
                  <c:v>10.92</c:v>
                </c:pt>
                <c:pt idx="62">
                  <c:v>10.92</c:v>
                </c:pt>
                <c:pt idx="63">
                  <c:v>10.71</c:v>
                </c:pt>
                <c:pt idx="64">
                  <c:v>10.71</c:v>
                </c:pt>
                <c:pt idx="65">
                  <c:v>10.69</c:v>
                </c:pt>
                <c:pt idx="66">
                  <c:v>10.14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10360"/>
        <c:axId val="770704480"/>
      </c:lineChart>
      <c:dateAx>
        <c:axId val="77071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4480"/>
        <c:crosses val="autoZero"/>
        <c:auto val="1"/>
        <c:lblOffset val="100"/>
        <c:baseTimeUnit val="days"/>
      </c:dateAx>
      <c:valAx>
        <c:axId val="7707044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18.25</c:v>
                </c:pt>
                <c:pt idx="1">
                  <c:v>17.989999999999998</c:v>
                </c:pt>
                <c:pt idx="2">
                  <c:v>17.97</c:v>
                </c:pt>
                <c:pt idx="3">
                  <c:v>18.04</c:v>
                </c:pt>
                <c:pt idx="4">
                  <c:v>17.87</c:v>
                </c:pt>
                <c:pt idx="5">
                  <c:v>17.27</c:v>
                </c:pt>
                <c:pt idx="6">
                  <c:v>17.13</c:v>
                </c:pt>
                <c:pt idx="7">
                  <c:v>17.34</c:v>
                </c:pt>
                <c:pt idx="8">
                  <c:v>17.649999999999999</c:v>
                </c:pt>
                <c:pt idx="9">
                  <c:v>18.07</c:v>
                </c:pt>
                <c:pt idx="10">
                  <c:v>17.559999999999999</c:v>
                </c:pt>
                <c:pt idx="11">
                  <c:v>18.41</c:v>
                </c:pt>
                <c:pt idx="12">
                  <c:v>18.47</c:v>
                </c:pt>
                <c:pt idx="13">
                  <c:v>18.420000000000002</c:v>
                </c:pt>
                <c:pt idx="14">
                  <c:v>18.38</c:v>
                </c:pt>
                <c:pt idx="15">
                  <c:v>18.84</c:v>
                </c:pt>
                <c:pt idx="16">
                  <c:v>18.62</c:v>
                </c:pt>
                <c:pt idx="17">
                  <c:v>18.850000000000001</c:v>
                </c:pt>
                <c:pt idx="18">
                  <c:v>18.75</c:v>
                </c:pt>
                <c:pt idx="19">
                  <c:v>18.53</c:v>
                </c:pt>
                <c:pt idx="20">
                  <c:v>18.38</c:v>
                </c:pt>
                <c:pt idx="21">
                  <c:v>18.09</c:v>
                </c:pt>
                <c:pt idx="22">
                  <c:v>19.059999999999999</c:v>
                </c:pt>
                <c:pt idx="23">
                  <c:v>19.63</c:v>
                </c:pt>
                <c:pt idx="24">
                  <c:v>18.84</c:v>
                </c:pt>
                <c:pt idx="25">
                  <c:v>19.12</c:v>
                </c:pt>
                <c:pt idx="26">
                  <c:v>18.86</c:v>
                </c:pt>
                <c:pt idx="27">
                  <c:v>18.66</c:v>
                </c:pt>
                <c:pt idx="28">
                  <c:v>18.8</c:v>
                </c:pt>
                <c:pt idx="29">
                  <c:v>19.079999999999998</c:v>
                </c:pt>
                <c:pt idx="30">
                  <c:v>19.04</c:v>
                </c:pt>
                <c:pt idx="31">
                  <c:v>19.350000000000001</c:v>
                </c:pt>
                <c:pt idx="32">
                  <c:v>19.37</c:v>
                </c:pt>
                <c:pt idx="33">
                  <c:v>19.78</c:v>
                </c:pt>
                <c:pt idx="34">
                  <c:v>19.18</c:v>
                </c:pt>
                <c:pt idx="35">
                  <c:v>19.47</c:v>
                </c:pt>
                <c:pt idx="36">
                  <c:v>19.23</c:v>
                </c:pt>
                <c:pt idx="37">
                  <c:v>18.48</c:v>
                </c:pt>
                <c:pt idx="38">
                  <c:v>18.78</c:v>
                </c:pt>
                <c:pt idx="39">
                  <c:v>18.89</c:v>
                </c:pt>
                <c:pt idx="40">
                  <c:v>18.95</c:v>
                </c:pt>
                <c:pt idx="41">
                  <c:v>18.61</c:v>
                </c:pt>
                <c:pt idx="42">
                  <c:v>17.190000000000001</c:v>
                </c:pt>
                <c:pt idx="43">
                  <c:v>17.309999999999999</c:v>
                </c:pt>
                <c:pt idx="44">
                  <c:v>17.46</c:v>
                </c:pt>
                <c:pt idx="45">
                  <c:v>17.55</c:v>
                </c:pt>
                <c:pt idx="46">
                  <c:v>16.8</c:v>
                </c:pt>
                <c:pt idx="47">
                  <c:v>16.47</c:v>
                </c:pt>
                <c:pt idx="48">
                  <c:v>20.14</c:v>
                </c:pt>
                <c:pt idx="49">
                  <c:v>21.5</c:v>
                </c:pt>
                <c:pt idx="50">
                  <c:v>21.69</c:v>
                </c:pt>
                <c:pt idx="51">
                  <c:v>21.84</c:v>
                </c:pt>
                <c:pt idx="52">
                  <c:v>21.66</c:v>
                </c:pt>
                <c:pt idx="53">
                  <c:v>21.75</c:v>
                </c:pt>
                <c:pt idx="54">
                  <c:v>21.58</c:v>
                </c:pt>
                <c:pt idx="55">
                  <c:v>21.48</c:v>
                </c:pt>
                <c:pt idx="56">
                  <c:v>21.26</c:v>
                </c:pt>
                <c:pt idx="57">
                  <c:v>21.54</c:v>
                </c:pt>
                <c:pt idx="58">
                  <c:v>20.81</c:v>
                </c:pt>
                <c:pt idx="59">
                  <c:v>20.94</c:v>
                </c:pt>
                <c:pt idx="60">
                  <c:v>21.06</c:v>
                </c:pt>
                <c:pt idx="61">
                  <c:v>21.02</c:v>
                </c:pt>
                <c:pt idx="62">
                  <c:v>20.99</c:v>
                </c:pt>
                <c:pt idx="63">
                  <c:v>21.59</c:v>
                </c:pt>
                <c:pt idx="64">
                  <c:v>21.33</c:v>
                </c:pt>
                <c:pt idx="65">
                  <c:v>21.43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09968"/>
        <c:axId val="770712320"/>
      </c:lineChart>
      <c:dateAx>
        <c:axId val="77070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2320"/>
        <c:crosses val="autoZero"/>
        <c:auto val="1"/>
        <c:lblOffset val="100"/>
        <c:baseTimeUnit val="days"/>
      </c:dateAx>
      <c:valAx>
        <c:axId val="7707123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51.34</c:v>
                </c:pt>
                <c:pt idx="1">
                  <c:v>51.91</c:v>
                </c:pt>
                <c:pt idx="2">
                  <c:v>52.32</c:v>
                </c:pt>
                <c:pt idx="3">
                  <c:v>52.57</c:v>
                </c:pt>
                <c:pt idx="4">
                  <c:v>51.6</c:v>
                </c:pt>
                <c:pt idx="5">
                  <c:v>52.25</c:v>
                </c:pt>
                <c:pt idx="6">
                  <c:v>52.66</c:v>
                </c:pt>
                <c:pt idx="7">
                  <c:v>52.01</c:v>
                </c:pt>
                <c:pt idx="8">
                  <c:v>52.14</c:v>
                </c:pt>
                <c:pt idx="9">
                  <c:v>52.4</c:v>
                </c:pt>
                <c:pt idx="10">
                  <c:v>51.35</c:v>
                </c:pt>
                <c:pt idx="11">
                  <c:v>51.97</c:v>
                </c:pt>
                <c:pt idx="12">
                  <c:v>52.36</c:v>
                </c:pt>
                <c:pt idx="13">
                  <c:v>52.5</c:v>
                </c:pt>
                <c:pt idx="14">
                  <c:v>51.61</c:v>
                </c:pt>
                <c:pt idx="15">
                  <c:v>51.14</c:v>
                </c:pt>
                <c:pt idx="16">
                  <c:v>50.99</c:v>
                </c:pt>
                <c:pt idx="17">
                  <c:v>50.83</c:v>
                </c:pt>
                <c:pt idx="18">
                  <c:v>50.06</c:v>
                </c:pt>
                <c:pt idx="19">
                  <c:v>49.67</c:v>
                </c:pt>
                <c:pt idx="20">
                  <c:v>50.54</c:v>
                </c:pt>
                <c:pt idx="21">
                  <c:v>50.4</c:v>
                </c:pt>
                <c:pt idx="22">
                  <c:v>52.47</c:v>
                </c:pt>
                <c:pt idx="23">
                  <c:v>53.63</c:v>
                </c:pt>
                <c:pt idx="24">
                  <c:v>54.04</c:v>
                </c:pt>
                <c:pt idx="25">
                  <c:v>53.57</c:v>
                </c:pt>
                <c:pt idx="26">
                  <c:v>53.22</c:v>
                </c:pt>
                <c:pt idx="27">
                  <c:v>53.08</c:v>
                </c:pt>
                <c:pt idx="28">
                  <c:v>53.55</c:v>
                </c:pt>
                <c:pt idx="29">
                  <c:v>53.91</c:v>
                </c:pt>
                <c:pt idx="31">
                  <c:v>53.87</c:v>
                </c:pt>
                <c:pt idx="32">
                  <c:v>53.7</c:v>
                </c:pt>
                <c:pt idx="33">
                  <c:v>53.84</c:v>
                </c:pt>
                <c:pt idx="34">
                  <c:v>54.46</c:v>
                </c:pt>
                <c:pt idx="35">
                  <c:v>53.85</c:v>
                </c:pt>
                <c:pt idx="36">
                  <c:v>53.8</c:v>
                </c:pt>
                <c:pt idx="37">
                  <c:v>54</c:v>
                </c:pt>
                <c:pt idx="38">
                  <c:v>53.95</c:v>
                </c:pt>
                <c:pt idx="39">
                  <c:v>54.39</c:v>
                </c:pt>
                <c:pt idx="40">
                  <c:v>54.89</c:v>
                </c:pt>
                <c:pt idx="41">
                  <c:v>54.89</c:v>
                </c:pt>
                <c:pt idx="42">
                  <c:v>54.47</c:v>
                </c:pt>
                <c:pt idx="43">
                  <c:v>54.19</c:v>
                </c:pt>
                <c:pt idx="44">
                  <c:v>54.15</c:v>
                </c:pt>
                <c:pt idx="45">
                  <c:v>54.16</c:v>
                </c:pt>
                <c:pt idx="46">
                  <c:v>53.75</c:v>
                </c:pt>
                <c:pt idx="47">
                  <c:v>53.28</c:v>
                </c:pt>
                <c:pt idx="48">
                  <c:v>53.51</c:v>
                </c:pt>
                <c:pt idx="49">
                  <c:v>53.82</c:v>
                </c:pt>
                <c:pt idx="50">
                  <c:v>53.97</c:v>
                </c:pt>
                <c:pt idx="51">
                  <c:v>52.46</c:v>
                </c:pt>
                <c:pt idx="52">
                  <c:v>49.39</c:v>
                </c:pt>
                <c:pt idx="53">
                  <c:v>49.16</c:v>
                </c:pt>
                <c:pt idx="54">
                  <c:v>49.56</c:v>
                </c:pt>
                <c:pt idx="55">
                  <c:v>48.97</c:v>
                </c:pt>
                <c:pt idx="56">
                  <c:v>48.98</c:v>
                </c:pt>
                <c:pt idx="57">
                  <c:v>48.62</c:v>
                </c:pt>
                <c:pt idx="58">
                  <c:v>48.83</c:v>
                </c:pt>
                <c:pt idx="59">
                  <c:v>48.04</c:v>
                </c:pt>
                <c:pt idx="60">
                  <c:v>48.31</c:v>
                </c:pt>
                <c:pt idx="61">
                  <c:v>48.69</c:v>
                </c:pt>
                <c:pt idx="62">
                  <c:v>48.72</c:v>
                </c:pt>
                <c:pt idx="63">
                  <c:v>48.97</c:v>
                </c:pt>
                <c:pt idx="64">
                  <c:v>49.29</c:v>
                </c:pt>
                <c:pt idx="65">
                  <c:v>48.59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03304"/>
        <c:axId val="770707224"/>
      </c:lineChart>
      <c:dateAx>
        <c:axId val="77070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7224"/>
        <c:crosses val="autoZero"/>
        <c:auto val="1"/>
        <c:lblOffset val="100"/>
        <c:baseTimeUnit val="days"/>
      </c:dateAx>
      <c:valAx>
        <c:axId val="770707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46.42</c:v>
                </c:pt>
                <c:pt idx="1">
                  <c:v>46.96</c:v>
                </c:pt>
                <c:pt idx="2">
                  <c:v>47.52</c:v>
                </c:pt>
                <c:pt idx="3">
                  <c:v>47.01</c:v>
                </c:pt>
                <c:pt idx="4">
                  <c:v>47.35</c:v>
                </c:pt>
                <c:pt idx="5">
                  <c:v>46.44</c:v>
                </c:pt>
                <c:pt idx="6">
                  <c:v>46.79</c:v>
                </c:pt>
                <c:pt idx="7">
                  <c:v>46.87</c:v>
                </c:pt>
                <c:pt idx="8">
                  <c:v>48.24</c:v>
                </c:pt>
                <c:pt idx="9">
                  <c:v>48.17</c:v>
                </c:pt>
                <c:pt idx="10">
                  <c:v>47.97</c:v>
                </c:pt>
                <c:pt idx="11">
                  <c:v>50.51</c:v>
                </c:pt>
                <c:pt idx="12">
                  <c:v>50.11</c:v>
                </c:pt>
                <c:pt idx="13">
                  <c:v>49.84</c:v>
                </c:pt>
                <c:pt idx="14">
                  <c:v>49.12</c:v>
                </c:pt>
                <c:pt idx="15">
                  <c:v>49.62</c:v>
                </c:pt>
                <c:pt idx="16">
                  <c:v>47.85</c:v>
                </c:pt>
                <c:pt idx="17">
                  <c:v>47.68</c:v>
                </c:pt>
                <c:pt idx="18">
                  <c:v>47.49</c:v>
                </c:pt>
                <c:pt idx="19">
                  <c:v>47.5</c:v>
                </c:pt>
                <c:pt idx="20">
                  <c:v>48.31</c:v>
                </c:pt>
                <c:pt idx="21">
                  <c:v>47.73</c:v>
                </c:pt>
                <c:pt idx="22">
                  <c:v>49.17</c:v>
                </c:pt>
                <c:pt idx="23">
                  <c:v>49.92</c:v>
                </c:pt>
                <c:pt idx="24">
                  <c:v>48.74</c:v>
                </c:pt>
                <c:pt idx="25">
                  <c:v>49.21</c:v>
                </c:pt>
                <c:pt idx="26">
                  <c:v>49.62</c:v>
                </c:pt>
                <c:pt idx="27">
                  <c:v>48.95</c:v>
                </c:pt>
                <c:pt idx="28">
                  <c:v>49.25</c:v>
                </c:pt>
                <c:pt idx="29">
                  <c:v>50.21</c:v>
                </c:pt>
                <c:pt idx="30">
                  <c:v>49.59</c:v>
                </c:pt>
                <c:pt idx="31">
                  <c:v>50.26</c:v>
                </c:pt>
                <c:pt idx="32">
                  <c:v>50.34</c:v>
                </c:pt>
                <c:pt idx="33">
                  <c:v>50.78</c:v>
                </c:pt>
                <c:pt idx="34">
                  <c:v>50.13</c:v>
                </c:pt>
                <c:pt idx="35">
                  <c:v>50.08</c:v>
                </c:pt>
                <c:pt idx="36">
                  <c:v>49.31</c:v>
                </c:pt>
                <c:pt idx="37">
                  <c:v>48.8</c:v>
                </c:pt>
                <c:pt idx="38">
                  <c:v>49.9</c:v>
                </c:pt>
                <c:pt idx="39">
                  <c:v>49.96</c:v>
                </c:pt>
                <c:pt idx="40">
                  <c:v>48.79</c:v>
                </c:pt>
                <c:pt idx="41">
                  <c:v>49.13</c:v>
                </c:pt>
                <c:pt idx="42">
                  <c:v>48.71</c:v>
                </c:pt>
                <c:pt idx="43">
                  <c:v>50.11</c:v>
                </c:pt>
                <c:pt idx="44">
                  <c:v>50.27</c:v>
                </c:pt>
                <c:pt idx="45">
                  <c:v>50.41</c:v>
                </c:pt>
                <c:pt idx="46">
                  <c:v>49.67</c:v>
                </c:pt>
                <c:pt idx="47">
                  <c:v>49.02</c:v>
                </c:pt>
                <c:pt idx="48">
                  <c:v>50.32</c:v>
                </c:pt>
                <c:pt idx="49">
                  <c:v>52.9</c:v>
                </c:pt>
                <c:pt idx="50">
                  <c:v>51.72</c:v>
                </c:pt>
                <c:pt idx="51">
                  <c:v>52.06</c:v>
                </c:pt>
                <c:pt idx="52">
                  <c:v>52.33</c:v>
                </c:pt>
                <c:pt idx="53">
                  <c:v>52.16</c:v>
                </c:pt>
                <c:pt idx="54">
                  <c:v>51.68</c:v>
                </c:pt>
                <c:pt idx="55">
                  <c:v>51.44</c:v>
                </c:pt>
                <c:pt idx="56">
                  <c:v>51.35</c:v>
                </c:pt>
                <c:pt idx="57">
                  <c:v>51.59</c:v>
                </c:pt>
                <c:pt idx="58">
                  <c:v>51.19</c:v>
                </c:pt>
                <c:pt idx="59">
                  <c:v>52</c:v>
                </c:pt>
                <c:pt idx="60">
                  <c:v>51.64</c:v>
                </c:pt>
                <c:pt idx="61">
                  <c:v>51.57</c:v>
                </c:pt>
                <c:pt idx="62">
                  <c:v>51.72</c:v>
                </c:pt>
                <c:pt idx="63">
                  <c:v>51.91</c:v>
                </c:pt>
                <c:pt idx="64">
                  <c:v>51.1</c:v>
                </c:pt>
                <c:pt idx="65">
                  <c:v>50.23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08400"/>
        <c:axId val="770708792"/>
      </c:lineChart>
      <c:dateAx>
        <c:axId val="77070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8792"/>
        <c:crosses val="autoZero"/>
        <c:auto val="1"/>
        <c:lblOffset val="100"/>
        <c:baseTimeUnit val="days"/>
      </c:dateAx>
      <c:valAx>
        <c:axId val="770708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0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12-Sep-16</c:v>
                </c:pt>
                <c:pt idx="21">
                  <c:v>9-Sep-16</c:v>
                </c:pt>
                <c:pt idx="22">
                  <c:v>8-Sep-16</c:v>
                </c:pt>
                <c:pt idx="23">
                  <c:v>7-Sep-16</c:v>
                </c:pt>
                <c:pt idx="24">
                  <c:v>6-Sep-16</c:v>
                </c:pt>
                <c:pt idx="25">
                  <c:v>2-Sep-16</c:v>
                </c:pt>
                <c:pt idx="26">
                  <c:v>1-Sep-16</c:v>
                </c:pt>
                <c:pt idx="27">
                  <c:v>31-Aug-16</c:v>
                </c:pt>
                <c:pt idx="28">
                  <c:v>30-Aug-16</c:v>
                </c:pt>
                <c:pt idx="29">
                  <c:v>29-Aug-16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68.489999999999995</c:v>
                </c:pt>
                <c:pt idx="1">
                  <c:v>68.430000000000007</c:v>
                </c:pt>
                <c:pt idx="2">
                  <c:v>67.77</c:v>
                </c:pt>
                <c:pt idx="3">
                  <c:v>67.81</c:v>
                </c:pt>
                <c:pt idx="4">
                  <c:v>67.84</c:v>
                </c:pt>
                <c:pt idx="5">
                  <c:v>68.400000000000006</c:v>
                </c:pt>
                <c:pt idx="6">
                  <c:v>69.180000000000007</c:v>
                </c:pt>
                <c:pt idx="7">
                  <c:v>68.64</c:v>
                </c:pt>
                <c:pt idx="8">
                  <c:v>69.099999999999994</c:v>
                </c:pt>
                <c:pt idx="9">
                  <c:v>68.98</c:v>
                </c:pt>
                <c:pt idx="10">
                  <c:v>68.39</c:v>
                </c:pt>
                <c:pt idx="11">
                  <c:v>68.489999999999995</c:v>
                </c:pt>
                <c:pt idx="12">
                  <c:v>68.94</c:v>
                </c:pt>
                <c:pt idx="13">
                  <c:v>68.66</c:v>
                </c:pt>
                <c:pt idx="14">
                  <c:v>67.87</c:v>
                </c:pt>
                <c:pt idx="15">
                  <c:v>67.459999999999994</c:v>
                </c:pt>
                <c:pt idx="16">
                  <c:v>67.41</c:v>
                </c:pt>
                <c:pt idx="17">
                  <c:v>67.819999999999993</c:v>
                </c:pt>
                <c:pt idx="18">
                  <c:v>67.39</c:v>
                </c:pt>
                <c:pt idx="19">
                  <c:v>67.92</c:v>
                </c:pt>
                <c:pt idx="20">
                  <c:v>68.48</c:v>
                </c:pt>
                <c:pt idx="21">
                  <c:v>67.959999999999994</c:v>
                </c:pt>
                <c:pt idx="22">
                  <c:v>69.22</c:v>
                </c:pt>
                <c:pt idx="23">
                  <c:v>69.44</c:v>
                </c:pt>
                <c:pt idx="24">
                  <c:v>69.31</c:v>
                </c:pt>
                <c:pt idx="25">
                  <c:v>68.95</c:v>
                </c:pt>
                <c:pt idx="26">
                  <c:v>68.66</c:v>
                </c:pt>
                <c:pt idx="27">
                  <c:v>68.959999999999994</c:v>
                </c:pt>
                <c:pt idx="28">
                  <c:v>69.17</c:v>
                </c:pt>
                <c:pt idx="29">
                  <c:v>68.739999999999995</c:v>
                </c:pt>
                <c:pt idx="31">
                  <c:v>68.319999999999993</c:v>
                </c:pt>
                <c:pt idx="32">
                  <c:v>68.540000000000006</c:v>
                </c:pt>
                <c:pt idx="33">
                  <c:v>68.260000000000005</c:v>
                </c:pt>
                <c:pt idx="34">
                  <c:v>68.36</c:v>
                </c:pt>
                <c:pt idx="35">
                  <c:v>68.87</c:v>
                </c:pt>
                <c:pt idx="36">
                  <c:v>69.17</c:v>
                </c:pt>
                <c:pt idx="37">
                  <c:v>69.44</c:v>
                </c:pt>
                <c:pt idx="38">
                  <c:v>69.12</c:v>
                </c:pt>
                <c:pt idx="39">
                  <c:v>68.95</c:v>
                </c:pt>
                <c:pt idx="40">
                  <c:v>69.39</c:v>
                </c:pt>
                <c:pt idx="41">
                  <c:v>69.13</c:v>
                </c:pt>
                <c:pt idx="42">
                  <c:v>69.11</c:v>
                </c:pt>
                <c:pt idx="43">
                  <c:v>69.42</c:v>
                </c:pt>
                <c:pt idx="44">
                  <c:v>69.37</c:v>
                </c:pt>
                <c:pt idx="45">
                  <c:v>69.17</c:v>
                </c:pt>
                <c:pt idx="46">
                  <c:v>68.84</c:v>
                </c:pt>
                <c:pt idx="47">
                  <c:v>68.62</c:v>
                </c:pt>
                <c:pt idx="48">
                  <c:v>68.63</c:v>
                </c:pt>
                <c:pt idx="49">
                  <c:v>68.11</c:v>
                </c:pt>
                <c:pt idx="50">
                  <c:v>68.39</c:v>
                </c:pt>
                <c:pt idx="51">
                  <c:v>68.33</c:v>
                </c:pt>
                <c:pt idx="52">
                  <c:v>69.17</c:v>
                </c:pt>
                <c:pt idx="53">
                  <c:v>68.86</c:v>
                </c:pt>
                <c:pt idx="54">
                  <c:v>69.040000000000006</c:v>
                </c:pt>
                <c:pt idx="55">
                  <c:v>69.22</c:v>
                </c:pt>
                <c:pt idx="56">
                  <c:v>69.2</c:v>
                </c:pt>
                <c:pt idx="57">
                  <c:v>68.89</c:v>
                </c:pt>
                <c:pt idx="58">
                  <c:v>69.099999999999994</c:v>
                </c:pt>
                <c:pt idx="59">
                  <c:v>69.12</c:v>
                </c:pt>
                <c:pt idx="60">
                  <c:v>69.349999999999994</c:v>
                </c:pt>
                <c:pt idx="61">
                  <c:v>69.489999999999995</c:v>
                </c:pt>
                <c:pt idx="62">
                  <c:v>69.31</c:v>
                </c:pt>
                <c:pt idx="63">
                  <c:v>69.28</c:v>
                </c:pt>
                <c:pt idx="64">
                  <c:v>69.599999999999994</c:v>
                </c:pt>
                <c:pt idx="65">
                  <c:v>69.94</c:v>
                </c:pt>
                <c:pt idx="66">
                  <c:v>69.66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15064"/>
        <c:axId val="770712712"/>
      </c:lineChart>
      <c:catAx>
        <c:axId val="77071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2712"/>
        <c:crosses val="autoZero"/>
        <c:auto val="1"/>
        <c:lblAlgn val="ctr"/>
        <c:lblOffset val="100"/>
        <c:noMultiLvlLbl val="0"/>
      </c:catAx>
      <c:valAx>
        <c:axId val="77071271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1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10/10/2016</c:v>
                </c:pt>
                <c:pt idx="1">
                  <c:v>10/7/2016</c:v>
                </c:pt>
                <c:pt idx="2">
                  <c:v>10/6/2016</c:v>
                </c:pt>
                <c:pt idx="3">
                  <c:v>10/5/2016</c:v>
                </c:pt>
                <c:pt idx="4">
                  <c:v>10/4/2016</c:v>
                </c:pt>
                <c:pt idx="5">
                  <c:v>10/3/2016</c:v>
                </c:pt>
                <c:pt idx="6">
                  <c:v>9/30/2016</c:v>
                </c:pt>
                <c:pt idx="7">
                  <c:v>9/29/2016</c:v>
                </c:pt>
                <c:pt idx="8">
                  <c:v>9/28/2016</c:v>
                </c:pt>
                <c:pt idx="9">
                  <c:v>9/27/2016</c:v>
                </c:pt>
                <c:pt idx="10">
                  <c:v>9/26/2016</c:v>
                </c:pt>
                <c:pt idx="11">
                  <c:v>9/23/2016</c:v>
                </c:pt>
                <c:pt idx="12">
                  <c:v>9/22/2016</c:v>
                </c:pt>
                <c:pt idx="13">
                  <c:v>9/21/2016</c:v>
                </c:pt>
                <c:pt idx="14">
                  <c:v>9/20/2016</c:v>
                </c:pt>
                <c:pt idx="15">
                  <c:v>9/19/2016</c:v>
                </c:pt>
                <c:pt idx="16">
                  <c:v>9/16/2016</c:v>
                </c:pt>
                <c:pt idx="17">
                  <c:v>9/15/2016</c:v>
                </c:pt>
                <c:pt idx="18">
                  <c:v>9/14/2016</c:v>
                </c:pt>
                <c:pt idx="19">
                  <c:v>9/13/2016</c:v>
                </c:pt>
                <c:pt idx="20">
                  <c:v>9/12/2016</c:v>
                </c:pt>
                <c:pt idx="21">
                  <c:v>9/9/2016</c:v>
                </c:pt>
                <c:pt idx="22">
                  <c:v>9/8/2016</c:v>
                </c:pt>
                <c:pt idx="23">
                  <c:v>9/7/2016</c:v>
                </c:pt>
                <c:pt idx="24">
                  <c:v>9/6/2016</c:v>
                </c:pt>
                <c:pt idx="25">
                  <c:v>9/2/2016</c:v>
                </c:pt>
                <c:pt idx="26">
                  <c:v>9/1/2016</c:v>
                </c:pt>
                <c:pt idx="27">
                  <c:v>8/31/2016</c:v>
                </c:pt>
                <c:pt idx="28">
                  <c:v>8/30/2016</c:v>
                </c:pt>
                <c:pt idx="29">
                  <c:v>8/29/2016</c:v>
                </c:pt>
                <c:pt idx="30">
                  <c:v>8/26/2016</c:v>
                </c:pt>
                <c:pt idx="31">
                  <c:v>8/25/2016</c:v>
                </c:pt>
                <c:pt idx="32">
                  <c:v>8/24/2016</c:v>
                </c:pt>
                <c:pt idx="33">
                  <c:v>8/23/2016</c:v>
                </c:pt>
                <c:pt idx="34">
                  <c:v>8/22/2016</c:v>
                </c:pt>
                <c:pt idx="35">
                  <c:v>8/19/2016</c:v>
                </c:pt>
                <c:pt idx="36">
                  <c:v>8/18/2016</c:v>
                </c:pt>
                <c:pt idx="37">
                  <c:v>8/17/2016</c:v>
                </c:pt>
                <c:pt idx="38">
                  <c:v>8/16/2016</c:v>
                </c:pt>
                <c:pt idx="39">
                  <c:v>8/15/2016</c:v>
                </c:pt>
                <c:pt idx="40">
                  <c:v>8/12/2016</c:v>
                </c:pt>
                <c:pt idx="41">
                  <c:v>8/11/2016</c:v>
                </c:pt>
                <c:pt idx="42">
                  <c:v>8/10/2016</c:v>
                </c:pt>
                <c:pt idx="43">
                  <c:v>8/9/2016</c:v>
                </c:pt>
                <c:pt idx="44">
                  <c:v>8/8/2016</c:v>
                </c:pt>
                <c:pt idx="45">
                  <c:v>8/5/2016</c:v>
                </c:pt>
                <c:pt idx="46">
                  <c:v>8/4/2016</c:v>
                </c:pt>
                <c:pt idx="47">
                  <c:v>8/4/2016</c:v>
                </c:pt>
                <c:pt idx="48">
                  <c:v>8/3/2016</c:v>
                </c:pt>
                <c:pt idx="49">
                  <c:v>8/2/2016</c:v>
                </c:pt>
                <c:pt idx="50">
                  <c:v>8/1/2016</c:v>
                </c:pt>
                <c:pt idx="51">
                  <c:v>7/29/2016</c:v>
                </c:pt>
                <c:pt idx="52">
                  <c:v>7/28/2016</c:v>
                </c:pt>
                <c:pt idx="53">
                  <c:v>7/27/2016</c:v>
                </c:pt>
                <c:pt idx="54">
                  <c:v>7/26/2016</c:v>
                </c:pt>
                <c:pt idx="55">
                  <c:v>7/25/2016</c:v>
                </c:pt>
                <c:pt idx="56">
                  <c:v>7/22/2016</c:v>
                </c:pt>
                <c:pt idx="57">
                  <c:v>7/21/2016</c:v>
                </c:pt>
                <c:pt idx="58">
                  <c:v>7/20/2016</c:v>
                </c:pt>
                <c:pt idx="59">
                  <c:v>7/19/2016</c:v>
                </c:pt>
                <c:pt idx="60">
                  <c:v>7/18/2016</c:v>
                </c:pt>
                <c:pt idx="61">
                  <c:v>7/15/2016</c:v>
                </c:pt>
                <c:pt idx="62">
                  <c:v>7/14/2016</c:v>
                </c:pt>
                <c:pt idx="63">
                  <c:v>7/13/2016</c:v>
                </c:pt>
                <c:pt idx="64">
                  <c:v>7/12/2016</c:v>
                </c:pt>
                <c:pt idx="65">
                  <c:v>7/11/2016</c:v>
                </c:pt>
                <c:pt idx="66">
                  <c:v>7/8/2016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95.83</c:v>
                </c:pt>
                <c:pt idx="1">
                  <c:v>96.78</c:v>
                </c:pt>
                <c:pt idx="2">
                  <c:v>97.45</c:v>
                </c:pt>
                <c:pt idx="3">
                  <c:v>97.04</c:v>
                </c:pt>
                <c:pt idx="4">
                  <c:v>95.79</c:v>
                </c:pt>
                <c:pt idx="5">
                  <c:v>96.91</c:v>
                </c:pt>
                <c:pt idx="6">
                  <c:v>97.06</c:v>
                </c:pt>
                <c:pt idx="7">
                  <c:v>95.15</c:v>
                </c:pt>
                <c:pt idx="8">
                  <c:v>95.53</c:v>
                </c:pt>
                <c:pt idx="9">
                  <c:v>94.48</c:v>
                </c:pt>
                <c:pt idx="10">
                  <c:v>93.28</c:v>
                </c:pt>
                <c:pt idx="11">
                  <c:v>93.62</c:v>
                </c:pt>
                <c:pt idx="12">
                  <c:v>93.91</c:v>
                </c:pt>
                <c:pt idx="13">
                  <c:v>93.11</c:v>
                </c:pt>
                <c:pt idx="14">
                  <c:v>91.92</c:v>
                </c:pt>
                <c:pt idx="15">
                  <c:v>92.03</c:v>
                </c:pt>
                <c:pt idx="16">
                  <c:v>91.35</c:v>
                </c:pt>
                <c:pt idx="17">
                  <c:v>91.51</c:v>
                </c:pt>
                <c:pt idx="18">
                  <c:v>90.67</c:v>
                </c:pt>
                <c:pt idx="19">
                  <c:v>90.74</c:v>
                </c:pt>
                <c:pt idx="20">
                  <c:v>92.38</c:v>
                </c:pt>
                <c:pt idx="21">
                  <c:v>90.78</c:v>
                </c:pt>
                <c:pt idx="22">
                  <c:v>93.99</c:v>
                </c:pt>
                <c:pt idx="23">
                  <c:v>93.94</c:v>
                </c:pt>
                <c:pt idx="24">
                  <c:v>95.15</c:v>
                </c:pt>
                <c:pt idx="25">
                  <c:v>94.16</c:v>
                </c:pt>
                <c:pt idx="26">
                  <c:v>93.8</c:v>
                </c:pt>
                <c:pt idx="27">
                  <c:v>93.9</c:v>
                </c:pt>
                <c:pt idx="28">
                  <c:v>94.37</c:v>
                </c:pt>
                <c:pt idx="29">
                  <c:v>94.01</c:v>
                </c:pt>
                <c:pt idx="30">
                  <c:v>92.27</c:v>
                </c:pt>
                <c:pt idx="31">
                  <c:v>92.08</c:v>
                </c:pt>
                <c:pt idx="32">
                  <c:v>92.1</c:v>
                </c:pt>
                <c:pt idx="33">
                  <c:v>92.03</c:v>
                </c:pt>
                <c:pt idx="34">
                  <c:v>91.36</c:v>
                </c:pt>
                <c:pt idx="35">
                  <c:v>91.58</c:v>
                </c:pt>
                <c:pt idx="36">
                  <c:v>91.67</c:v>
                </c:pt>
                <c:pt idx="37">
                  <c:v>89.82</c:v>
                </c:pt>
                <c:pt idx="38">
                  <c:v>89.12</c:v>
                </c:pt>
                <c:pt idx="39">
                  <c:v>88.92</c:v>
                </c:pt>
                <c:pt idx="40">
                  <c:v>88.36</c:v>
                </c:pt>
                <c:pt idx="41">
                  <c:v>89.48</c:v>
                </c:pt>
                <c:pt idx="42">
                  <c:v>88.57</c:v>
                </c:pt>
                <c:pt idx="43">
                  <c:v>89.25</c:v>
                </c:pt>
                <c:pt idx="44">
                  <c:v>89.52</c:v>
                </c:pt>
                <c:pt idx="45">
                  <c:v>88.88</c:v>
                </c:pt>
                <c:pt idx="46">
                  <c:v>87.61</c:v>
                </c:pt>
                <c:pt idx="48">
                  <c:v>88.33</c:v>
                </c:pt>
                <c:pt idx="49">
                  <c:v>87.17</c:v>
                </c:pt>
                <c:pt idx="50">
                  <c:v>88.55</c:v>
                </c:pt>
                <c:pt idx="51">
                  <c:v>89.78</c:v>
                </c:pt>
                <c:pt idx="52">
                  <c:v>90.02</c:v>
                </c:pt>
                <c:pt idx="53">
                  <c:v>90.14</c:v>
                </c:pt>
                <c:pt idx="54">
                  <c:v>92.75</c:v>
                </c:pt>
                <c:pt idx="55">
                  <c:v>91.96</c:v>
                </c:pt>
                <c:pt idx="56">
                  <c:v>92.01</c:v>
                </c:pt>
                <c:pt idx="57">
                  <c:v>91.56</c:v>
                </c:pt>
                <c:pt idx="58">
                  <c:v>91.75</c:v>
                </c:pt>
                <c:pt idx="59">
                  <c:v>91.4</c:v>
                </c:pt>
                <c:pt idx="60">
                  <c:v>91.61</c:v>
                </c:pt>
                <c:pt idx="61">
                  <c:v>91.49</c:v>
                </c:pt>
                <c:pt idx="62">
                  <c:v>91.79</c:v>
                </c:pt>
                <c:pt idx="63">
                  <c:v>90.77</c:v>
                </c:pt>
                <c:pt idx="64">
                  <c:v>88.42</c:v>
                </c:pt>
                <c:pt idx="65">
                  <c:v>86.95</c:v>
                </c:pt>
                <c:pt idx="66">
                  <c:v>86.42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0736"/>
        <c:axId val="820042896"/>
      </c:lineChart>
      <c:catAx>
        <c:axId val="82005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2896"/>
        <c:crosses val="autoZero"/>
        <c:auto val="1"/>
        <c:lblAlgn val="ctr"/>
        <c:lblOffset val="100"/>
        <c:noMultiLvlLbl val="0"/>
      </c:catAx>
      <c:valAx>
        <c:axId val="820042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15-Sep-16</c:v>
                </c:pt>
                <c:pt idx="19">
                  <c:v>14-Sep-16</c:v>
                </c:pt>
                <c:pt idx="20">
                  <c:v>13-Sep-16</c:v>
                </c:pt>
                <c:pt idx="21">
                  <c:v>12-Sep-16</c:v>
                </c:pt>
                <c:pt idx="22">
                  <c:v>9-Sep-16</c:v>
                </c:pt>
                <c:pt idx="23">
                  <c:v>8-Sep-16</c:v>
                </c:pt>
                <c:pt idx="24">
                  <c:v>7-Sep-16</c:v>
                </c:pt>
                <c:pt idx="25">
                  <c:v>6-Sep-16</c:v>
                </c:pt>
                <c:pt idx="26">
                  <c:v>2-Sep-16</c:v>
                </c:pt>
                <c:pt idx="27">
                  <c:v>1-Sep-16</c:v>
                </c:pt>
                <c:pt idx="28">
                  <c:v>31-Aug-16</c:v>
                </c:pt>
                <c:pt idx="29">
                  <c:v>30-Aug-16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174.77</c:v>
                </c:pt>
                <c:pt idx="1">
                  <c:v>174.21</c:v>
                </c:pt>
                <c:pt idx="2">
                  <c:v>174.19</c:v>
                </c:pt>
                <c:pt idx="3">
                  <c:v>173.48</c:v>
                </c:pt>
                <c:pt idx="4">
                  <c:v>169.05</c:v>
                </c:pt>
                <c:pt idx="5">
                  <c:v>170.07</c:v>
                </c:pt>
                <c:pt idx="6">
                  <c:v>172.52</c:v>
                </c:pt>
                <c:pt idx="7">
                  <c:v>172.46</c:v>
                </c:pt>
                <c:pt idx="8">
                  <c:v>170.7</c:v>
                </c:pt>
                <c:pt idx="9">
                  <c:v>170.86</c:v>
                </c:pt>
                <c:pt idx="10">
                  <c:v>166.69</c:v>
                </c:pt>
                <c:pt idx="11">
                  <c:v>166.65</c:v>
                </c:pt>
                <c:pt idx="12">
                  <c:v>168.84</c:v>
                </c:pt>
                <c:pt idx="13">
                  <c:v>169.83</c:v>
                </c:pt>
                <c:pt idx="14">
                  <c:v>168.23</c:v>
                </c:pt>
                <c:pt idx="15">
                  <c:v>170.73</c:v>
                </c:pt>
                <c:pt idx="16">
                  <c:v>171.24</c:v>
                </c:pt>
                <c:pt idx="17">
                  <c:v>172.72</c:v>
                </c:pt>
                <c:pt idx="19">
                  <c:v>169.61</c:v>
                </c:pt>
                <c:pt idx="20">
                  <c:v>165.24</c:v>
                </c:pt>
                <c:pt idx="21">
                  <c:v>164.48</c:v>
                </c:pt>
                <c:pt idx="22">
                  <c:v>160.78</c:v>
                </c:pt>
                <c:pt idx="23">
                  <c:v>168.38</c:v>
                </c:pt>
                <c:pt idx="24">
                  <c:v>168.9</c:v>
                </c:pt>
                <c:pt idx="25">
                  <c:v>171.1</c:v>
                </c:pt>
                <c:pt idx="26">
                  <c:v>173.11</c:v>
                </c:pt>
                <c:pt idx="27">
                  <c:v>177.09</c:v>
                </c:pt>
                <c:pt idx="28">
                  <c:v>176.42</c:v>
                </c:pt>
                <c:pt idx="29">
                  <c:v>177</c:v>
                </c:pt>
                <c:pt idx="30">
                  <c:v>177.4</c:v>
                </c:pt>
                <c:pt idx="31">
                  <c:v>177.16</c:v>
                </c:pt>
                <c:pt idx="32">
                  <c:v>176.04</c:v>
                </c:pt>
                <c:pt idx="33">
                  <c:v>175.3</c:v>
                </c:pt>
                <c:pt idx="34">
                  <c:v>177.34</c:v>
                </c:pt>
                <c:pt idx="35">
                  <c:v>175.93</c:v>
                </c:pt>
                <c:pt idx="36">
                  <c:v>174.93</c:v>
                </c:pt>
                <c:pt idx="37">
                  <c:v>173.93</c:v>
                </c:pt>
                <c:pt idx="38">
                  <c:v>173.03</c:v>
                </c:pt>
                <c:pt idx="39">
                  <c:v>172.4</c:v>
                </c:pt>
                <c:pt idx="40">
                  <c:v>175.54</c:v>
                </c:pt>
                <c:pt idx="41">
                  <c:v>172.47</c:v>
                </c:pt>
                <c:pt idx="42">
                  <c:v>172.09</c:v>
                </c:pt>
                <c:pt idx="43">
                  <c:v>171.85</c:v>
                </c:pt>
                <c:pt idx="44">
                  <c:v>171.17</c:v>
                </c:pt>
                <c:pt idx="45">
                  <c:v>168.35</c:v>
                </c:pt>
                <c:pt idx="46">
                  <c:v>170.12</c:v>
                </c:pt>
                <c:pt idx="47">
                  <c:v>166.99</c:v>
                </c:pt>
                <c:pt idx="48">
                  <c:v>164.11</c:v>
                </c:pt>
                <c:pt idx="49">
                  <c:v>162.88999999999999</c:v>
                </c:pt>
                <c:pt idx="50">
                  <c:v>163.51</c:v>
                </c:pt>
                <c:pt idx="51">
                  <c:v>161.97999999999999</c:v>
                </c:pt>
                <c:pt idx="52">
                  <c:v>164.23</c:v>
                </c:pt>
                <c:pt idx="53">
                  <c:v>165.66</c:v>
                </c:pt>
                <c:pt idx="54">
                  <c:v>163.44</c:v>
                </c:pt>
                <c:pt idx="55">
                  <c:v>159.78</c:v>
                </c:pt>
                <c:pt idx="56">
                  <c:v>159.66999999999999</c:v>
                </c:pt>
                <c:pt idx="57">
                  <c:v>160.41</c:v>
                </c:pt>
                <c:pt idx="58">
                  <c:v>162.66999999999999</c:v>
                </c:pt>
                <c:pt idx="59">
                  <c:v>160.53</c:v>
                </c:pt>
                <c:pt idx="60">
                  <c:v>162.33000000000001</c:v>
                </c:pt>
                <c:pt idx="61">
                  <c:v>161.16</c:v>
                </c:pt>
                <c:pt idx="62">
                  <c:v>160.79</c:v>
                </c:pt>
                <c:pt idx="63">
                  <c:v>157.41</c:v>
                </c:pt>
                <c:pt idx="64">
                  <c:v>158.59</c:v>
                </c:pt>
                <c:pt idx="65">
                  <c:v>157.36000000000001</c:v>
                </c:pt>
                <c:pt idx="66">
                  <c:v>155.13999999999999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41720"/>
        <c:axId val="820044072"/>
      </c:lineChart>
      <c:catAx>
        <c:axId val="82004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4072"/>
        <c:crosses val="autoZero"/>
        <c:auto val="1"/>
        <c:lblAlgn val="ctr"/>
        <c:lblOffset val="100"/>
        <c:noMultiLvlLbl val="0"/>
      </c:catAx>
      <c:valAx>
        <c:axId val="8200440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54.2</c:v>
                </c:pt>
                <c:pt idx="1">
                  <c:v>52.82</c:v>
                </c:pt>
                <c:pt idx="2">
                  <c:v>53.98</c:v>
                </c:pt>
                <c:pt idx="3">
                  <c:v>53.82</c:v>
                </c:pt>
                <c:pt idx="4">
                  <c:v>53.73</c:v>
                </c:pt>
                <c:pt idx="5">
                  <c:v>53.25</c:v>
                </c:pt>
                <c:pt idx="6">
                  <c:v>52.47</c:v>
                </c:pt>
                <c:pt idx="7">
                  <c:v>51.14</c:v>
                </c:pt>
                <c:pt idx="8">
                  <c:v>50.66</c:v>
                </c:pt>
                <c:pt idx="9">
                  <c:v>50.41</c:v>
                </c:pt>
                <c:pt idx="10">
                  <c:v>49.45</c:v>
                </c:pt>
                <c:pt idx="11">
                  <c:v>50.95</c:v>
                </c:pt>
                <c:pt idx="12">
                  <c:v>51.04</c:v>
                </c:pt>
                <c:pt idx="13">
                  <c:v>50.23</c:v>
                </c:pt>
                <c:pt idx="14">
                  <c:v>50.31</c:v>
                </c:pt>
                <c:pt idx="15">
                  <c:v>50.96</c:v>
                </c:pt>
                <c:pt idx="16">
                  <c:v>51</c:v>
                </c:pt>
                <c:pt idx="17">
                  <c:v>51.71</c:v>
                </c:pt>
                <c:pt idx="18">
                  <c:v>51</c:v>
                </c:pt>
                <c:pt idx="19">
                  <c:v>51.64</c:v>
                </c:pt>
                <c:pt idx="20">
                  <c:v>53.25</c:v>
                </c:pt>
                <c:pt idx="21">
                  <c:v>52.45</c:v>
                </c:pt>
                <c:pt idx="22">
                  <c:v>54.36</c:v>
                </c:pt>
                <c:pt idx="23">
                  <c:v>53.68</c:v>
                </c:pt>
                <c:pt idx="24">
                  <c:v>51.14</c:v>
                </c:pt>
                <c:pt idx="25">
                  <c:v>51.09</c:v>
                </c:pt>
                <c:pt idx="26">
                  <c:v>50.89</c:v>
                </c:pt>
                <c:pt idx="27">
                  <c:v>50.41</c:v>
                </c:pt>
                <c:pt idx="28">
                  <c:v>50.99</c:v>
                </c:pt>
                <c:pt idx="29">
                  <c:v>46.95</c:v>
                </c:pt>
                <c:pt idx="30">
                  <c:v>46.87</c:v>
                </c:pt>
                <c:pt idx="31">
                  <c:v>47.53</c:v>
                </c:pt>
                <c:pt idx="32">
                  <c:v>47.6</c:v>
                </c:pt>
                <c:pt idx="33">
                  <c:v>47.49</c:v>
                </c:pt>
                <c:pt idx="34">
                  <c:v>46.95</c:v>
                </c:pt>
                <c:pt idx="35">
                  <c:v>47.09</c:v>
                </c:pt>
                <c:pt idx="36">
                  <c:v>47.6</c:v>
                </c:pt>
                <c:pt idx="37">
                  <c:v>48.18</c:v>
                </c:pt>
                <c:pt idx="38">
                  <c:v>47.99</c:v>
                </c:pt>
                <c:pt idx="39">
                  <c:v>48.01</c:v>
                </c:pt>
                <c:pt idx="40">
                  <c:v>47.1</c:v>
                </c:pt>
                <c:pt idx="41">
                  <c:v>47.27</c:v>
                </c:pt>
                <c:pt idx="42">
                  <c:v>47.12</c:v>
                </c:pt>
                <c:pt idx="43">
                  <c:v>47.81</c:v>
                </c:pt>
                <c:pt idx="44">
                  <c:v>48.49</c:v>
                </c:pt>
                <c:pt idx="45">
                  <c:v>48.41</c:v>
                </c:pt>
                <c:pt idx="46">
                  <c:v>45.9</c:v>
                </c:pt>
                <c:pt idx="47">
                  <c:v>44.9</c:v>
                </c:pt>
                <c:pt idx="48">
                  <c:v>44.4</c:v>
                </c:pt>
                <c:pt idx="49">
                  <c:v>47.36</c:v>
                </c:pt>
                <c:pt idx="50">
                  <c:v>46.89</c:v>
                </c:pt>
                <c:pt idx="51">
                  <c:v>47.4</c:v>
                </c:pt>
                <c:pt idx="52">
                  <c:v>47.44</c:v>
                </c:pt>
                <c:pt idx="53">
                  <c:v>47.73</c:v>
                </c:pt>
                <c:pt idx="54">
                  <c:v>46.89</c:v>
                </c:pt>
                <c:pt idx="55">
                  <c:v>47.57</c:v>
                </c:pt>
                <c:pt idx="56">
                  <c:v>46.66</c:v>
                </c:pt>
                <c:pt idx="57">
                  <c:v>48.3</c:v>
                </c:pt>
                <c:pt idx="58">
                  <c:v>47.85</c:v>
                </c:pt>
                <c:pt idx="59">
                  <c:v>47.71</c:v>
                </c:pt>
                <c:pt idx="60">
                  <c:v>47.43</c:v>
                </c:pt>
                <c:pt idx="61">
                  <c:v>47.85</c:v>
                </c:pt>
                <c:pt idx="62">
                  <c:v>45.86</c:v>
                </c:pt>
                <c:pt idx="63">
                  <c:v>46.16</c:v>
                </c:pt>
                <c:pt idx="64">
                  <c:v>42.41</c:v>
                </c:pt>
                <c:pt idx="65">
                  <c:v>41.48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1128"/>
        <c:axId val="820047208"/>
      </c:lineChart>
      <c:dateAx>
        <c:axId val="82005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7208"/>
        <c:crosses val="autoZero"/>
        <c:auto val="1"/>
        <c:lblOffset val="100"/>
        <c:baseTimeUnit val="days"/>
      </c:dateAx>
      <c:valAx>
        <c:axId val="820047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42642</c:v>
                </c:pt>
                <c:pt idx="9">
                  <c:v>42641</c:v>
                </c:pt>
                <c:pt idx="10">
                  <c:v>42640</c:v>
                </c:pt>
                <c:pt idx="11">
                  <c:v>42639</c:v>
                </c:pt>
                <c:pt idx="12">
                  <c:v>42636</c:v>
                </c:pt>
                <c:pt idx="13">
                  <c:v>42635</c:v>
                </c:pt>
                <c:pt idx="14">
                  <c:v>42634</c:v>
                </c:pt>
                <c:pt idx="15">
                  <c:v>42633</c:v>
                </c:pt>
                <c:pt idx="16">
                  <c:v>42632</c:v>
                </c:pt>
                <c:pt idx="17">
                  <c:v>42629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76.47</c:v>
                </c:pt>
                <c:pt idx="1">
                  <c:v>76.400000000000006</c:v>
                </c:pt>
                <c:pt idx="2">
                  <c:v>76.709999999999994</c:v>
                </c:pt>
                <c:pt idx="3">
                  <c:v>75.88</c:v>
                </c:pt>
                <c:pt idx="4">
                  <c:v>75.69</c:v>
                </c:pt>
                <c:pt idx="5">
                  <c:v>75.790000000000006</c:v>
                </c:pt>
                <c:pt idx="6">
                  <c:v>77.7</c:v>
                </c:pt>
                <c:pt idx="7">
                  <c:v>76.900000000000006</c:v>
                </c:pt>
                <c:pt idx="9">
                  <c:v>78.260000000000005</c:v>
                </c:pt>
                <c:pt idx="10">
                  <c:v>78.14</c:v>
                </c:pt>
                <c:pt idx="11">
                  <c:v>76.88</c:v>
                </c:pt>
                <c:pt idx="12">
                  <c:v>77.66</c:v>
                </c:pt>
                <c:pt idx="13">
                  <c:v>77.56</c:v>
                </c:pt>
                <c:pt idx="14">
                  <c:v>76.849999999999994</c:v>
                </c:pt>
                <c:pt idx="15">
                  <c:v>75.959999999999994</c:v>
                </c:pt>
                <c:pt idx="16">
                  <c:v>76.569999999999993</c:v>
                </c:pt>
                <c:pt idx="17">
                  <c:v>77</c:v>
                </c:pt>
                <c:pt idx="18">
                  <c:v>76.599999999999994</c:v>
                </c:pt>
                <c:pt idx="19">
                  <c:v>75.260000000000005</c:v>
                </c:pt>
                <c:pt idx="20">
                  <c:v>78.09</c:v>
                </c:pt>
                <c:pt idx="21">
                  <c:v>79.98</c:v>
                </c:pt>
                <c:pt idx="22">
                  <c:v>78.81</c:v>
                </c:pt>
                <c:pt idx="23">
                  <c:v>80.709999999999994</c:v>
                </c:pt>
                <c:pt idx="24">
                  <c:v>81.16</c:v>
                </c:pt>
                <c:pt idx="25">
                  <c:v>80.81</c:v>
                </c:pt>
                <c:pt idx="26">
                  <c:v>79.73</c:v>
                </c:pt>
                <c:pt idx="27">
                  <c:v>79.7</c:v>
                </c:pt>
                <c:pt idx="28">
                  <c:v>79.67</c:v>
                </c:pt>
                <c:pt idx="29">
                  <c:v>79.72</c:v>
                </c:pt>
                <c:pt idx="30">
                  <c:v>79.77</c:v>
                </c:pt>
                <c:pt idx="31">
                  <c:v>79.349999999999994</c:v>
                </c:pt>
                <c:pt idx="32">
                  <c:v>79.36</c:v>
                </c:pt>
                <c:pt idx="33">
                  <c:v>81.08</c:v>
                </c:pt>
                <c:pt idx="34">
                  <c:v>82.02</c:v>
                </c:pt>
                <c:pt idx="35">
                  <c:v>82.15</c:v>
                </c:pt>
                <c:pt idx="36">
                  <c:v>81.72</c:v>
                </c:pt>
                <c:pt idx="37">
                  <c:v>82.42</c:v>
                </c:pt>
                <c:pt idx="38">
                  <c:v>82.78</c:v>
                </c:pt>
                <c:pt idx="39">
                  <c:v>82.68</c:v>
                </c:pt>
                <c:pt idx="40">
                  <c:v>83.19</c:v>
                </c:pt>
                <c:pt idx="41">
                  <c:v>83.6</c:v>
                </c:pt>
                <c:pt idx="42">
                  <c:v>83.61</c:v>
                </c:pt>
                <c:pt idx="43">
                  <c:v>83.55</c:v>
                </c:pt>
                <c:pt idx="44">
                  <c:v>83.8</c:v>
                </c:pt>
                <c:pt idx="45">
                  <c:v>83.78</c:v>
                </c:pt>
                <c:pt idx="46">
                  <c:v>84.36</c:v>
                </c:pt>
                <c:pt idx="47">
                  <c:v>83.58</c:v>
                </c:pt>
                <c:pt idx="48">
                  <c:v>84.64</c:v>
                </c:pt>
                <c:pt idx="49">
                  <c:v>84.92</c:v>
                </c:pt>
                <c:pt idx="50">
                  <c:v>82.41</c:v>
                </c:pt>
                <c:pt idx="51">
                  <c:v>83.6</c:v>
                </c:pt>
                <c:pt idx="52">
                  <c:v>82.56</c:v>
                </c:pt>
                <c:pt idx="53">
                  <c:v>83.34</c:v>
                </c:pt>
                <c:pt idx="54">
                  <c:v>83.64</c:v>
                </c:pt>
                <c:pt idx="55">
                  <c:v>82.86</c:v>
                </c:pt>
                <c:pt idx="56">
                  <c:v>82.99</c:v>
                </c:pt>
                <c:pt idx="57">
                  <c:v>82.61</c:v>
                </c:pt>
                <c:pt idx="58">
                  <c:v>83.29</c:v>
                </c:pt>
                <c:pt idx="59">
                  <c:v>82.82</c:v>
                </c:pt>
                <c:pt idx="60">
                  <c:v>83.21</c:v>
                </c:pt>
                <c:pt idx="61">
                  <c:v>82.36</c:v>
                </c:pt>
                <c:pt idx="62">
                  <c:v>82.97</c:v>
                </c:pt>
                <c:pt idx="63">
                  <c:v>82.28</c:v>
                </c:pt>
                <c:pt idx="64">
                  <c:v>81.77</c:v>
                </c:pt>
                <c:pt idx="65">
                  <c:v>81.06</c:v>
                </c:pt>
                <c:pt idx="66">
                  <c:v>80.38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40544"/>
        <c:axId val="820044856"/>
      </c:lineChart>
      <c:dateAx>
        <c:axId val="82004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4856"/>
        <c:crosses val="autoZero"/>
        <c:auto val="1"/>
        <c:lblOffset val="100"/>
        <c:baseTimeUnit val="days"/>
      </c:dateAx>
      <c:valAx>
        <c:axId val="820044856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39.770000000000003</c:v>
                </c:pt>
                <c:pt idx="1">
                  <c:v>38.950000000000003</c:v>
                </c:pt>
                <c:pt idx="2">
                  <c:v>39.94</c:v>
                </c:pt>
                <c:pt idx="3">
                  <c:v>40.32</c:v>
                </c:pt>
                <c:pt idx="4">
                  <c:v>40.15</c:v>
                </c:pt>
                <c:pt idx="5">
                  <c:v>39.979999999999997</c:v>
                </c:pt>
                <c:pt idx="6">
                  <c:v>39.36</c:v>
                </c:pt>
                <c:pt idx="7">
                  <c:v>39.03</c:v>
                </c:pt>
                <c:pt idx="8">
                  <c:v>39.229999999999997</c:v>
                </c:pt>
                <c:pt idx="9">
                  <c:v>39.21</c:v>
                </c:pt>
                <c:pt idx="10">
                  <c:v>38.04</c:v>
                </c:pt>
                <c:pt idx="11">
                  <c:v>38.78</c:v>
                </c:pt>
                <c:pt idx="12">
                  <c:v>38.5</c:v>
                </c:pt>
                <c:pt idx="13">
                  <c:v>38.049999999999997</c:v>
                </c:pt>
                <c:pt idx="14">
                  <c:v>37.630000000000003</c:v>
                </c:pt>
                <c:pt idx="15">
                  <c:v>37.57</c:v>
                </c:pt>
                <c:pt idx="16">
                  <c:v>36.770000000000003</c:v>
                </c:pt>
                <c:pt idx="17">
                  <c:v>37.29</c:v>
                </c:pt>
                <c:pt idx="18">
                  <c:v>37.119999999999997</c:v>
                </c:pt>
                <c:pt idx="19">
                  <c:v>37.53</c:v>
                </c:pt>
                <c:pt idx="20">
                  <c:v>38.44</c:v>
                </c:pt>
                <c:pt idx="21">
                  <c:v>37.75</c:v>
                </c:pt>
                <c:pt idx="22">
                  <c:v>39.29</c:v>
                </c:pt>
                <c:pt idx="23">
                  <c:v>38.9</c:v>
                </c:pt>
                <c:pt idx="24">
                  <c:v>36.82</c:v>
                </c:pt>
                <c:pt idx="25">
                  <c:v>37.17</c:v>
                </c:pt>
                <c:pt idx="26">
                  <c:v>36.82</c:v>
                </c:pt>
                <c:pt idx="27">
                  <c:v>36.75</c:v>
                </c:pt>
                <c:pt idx="28">
                  <c:v>37.159999999999997</c:v>
                </c:pt>
                <c:pt idx="29">
                  <c:v>36.549999999999997</c:v>
                </c:pt>
                <c:pt idx="30">
                  <c:v>36.090000000000003</c:v>
                </c:pt>
                <c:pt idx="31">
                  <c:v>36.47</c:v>
                </c:pt>
                <c:pt idx="32">
                  <c:v>36.770000000000003</c:v>
                </c:pt>
                <c:pt idx="33">
                  <c:v>36.69</c:v>
                </c:pt>
                <c:pt idx="34">
                  <c:v>36.61</c:v>
                </c:pt>
                <c:pt idx="35">
                  <c:v>36.770000000000003</c:v>
                </c:pt>
                <c:pt idx="36">
                  <c:v>37.07</c:v>
                </c:pt>
                <c:pt idx="37">
                  <c:v>37.51</c:v>
                </c:pt>
                <c:pt idx="38">
                  <c:v>36.94</c:v>
                </c:pt>
                <c:pt idx="39">
                  <c:v>36.92</c:v>
                </c:pt>
                <c:pt idx="40">
                  <c:v>36.35</c:v>
                </c:pt>
                <c:pt idx="41">
                  <c:v>36.700000000000003</c:v>
                </c:pt>
                <c:pt idx="42">
                  <c:v>36.479999999999997</c:v>
                </c:pt>
                <c:pt idx="44">
                  <c:v>37.15</c:v>
                </c:pt>
                <c:pt idx="45">
                  <c:v>37.44</c:v>
                </c:pt>
                <c:pt idx="46">
                  <c:v>37.67</c:v>
                </c:pt>
                <c:pt idx="47">
                  <c:v>36.54</c:v>
                </c:pt>
                <c:pt idx="48">
                  <c:v>36.479999999999997</c:v>
                </c:pt>
                <c:pt idx="49">
                  <c:v>36.39</c:v>
                </c:pt>
                <c:pt idx="50">
                  <c:v>39.479999999999997</c:v>
                </c:pt>
                <c:pt idx="51">
                  <c:v>38.75</c:v>
                </c:pt>
                <c:pt idx="52">
                  <c:v>39.36</c:v>
                </c:pt>
                <c:pt idx="53">
                  <c:v>38.54</c:v>
                </c:pt>
                <c:pt idx="54">
                  <c:v>39.03</c:v>
                </c:pt>
                <c:pt idx="55">
                  <c:v>38.96</c:v>
                </c:pt>
                <c:pt idx="56">
                  <c:v>38.96</c:v>
                </c:pt>
                <c:pt idx="57">
                  <c:v>38.520000000000003</c:v>
                </c:pt>
                <c:pt idx="58">
                  <c:v>40.21</c:v>
                </c:pt>
                <c:pt idx="59">
                  <c:v>40.53</c:v>
                </c:pt>
                <c:pt idx="60">
                  <c:v>40.1</c:v>
                </c:pt>
                <c:pt idx="61">
                  <c:v>39.979999999999997</c:v>
                </c:pt>
                <c:pt idx="62">
                  <c:v>40.98</c:v>
                </c:pt>
                <c:pt idx="63">
                  <c:v>39.56</c:v>
                </c:pt>
                <c:pt idx="64">
                  <c:v>40.21</c:v>
                </c:pt>
                <c:pt idx="65">
                  <c:v>38.119999999999997</c:v>
                </c:pt>
                <c:pt idx="66">
                  <c:v>37.369999999999997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1912"/>
        <c:axId val="820049952"/>
      </c:lineChart>
      <c:dateAx>
        <c:axId val="82005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49952"/>
        <c:crosses val="autoZero"/>
        <c:auto val="1"/>
        <c:lblOffset val="100"/>
        <c:baseTimeUnit val="days"/>
      </c:dateAx>
      <c:valAx>
        <c:axId val="8200499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42592</c:v>
                </c:pt>
                <c:pt idx="43">
                  <c:v>42591</c:v>
                </c:pt>
                <c:pt idx="44">
                  <c:v>42590</c:v>
                </c:pt>
                <c:pt idx="45">
                  <c:v>42587</c:v>
                </c:pt>
                <c:pt idx="46">
                  <c:v>42586</c:v>
                </c:pt>
                <c:pt idx="47">
                  <c:v>42585</c:v>
                </c:pt>
                <c:pt idx="48">
                  <c:v>42584</c:v>
                </c:pt>
                <c:pt idx="49">
                  <c:v>42583</c:v>
                </c:pt>
                <c:pt idx="50">
                  <c:v>42580</c:v>
                </c:pt>
                <c:pt idx="51">
                  <c:v>42579</c:v>
                </c:pt>
                <c:pt idx="52">
                  <c:v>42578</c:v>
                </c:pt>
                <c:pt idx="53">
                  <c:v>42577</c:v>
                </c:pt>
                <c:pt idx="54">
                  <c:v>42576</c:v>
                </c:pt>
                <c:pt idx="55">
                  <c:v>42573</c:v>
                </c:pt>
                <c:pt idx="56">
                  <c:v>42572</c:v>
                </c:pt>
                <c:pt idx="57">
                  <c:v>42571</c:v>
                </c:pt>
                <c:pt idx="58">
                  <c:v>42570</c:v>
                </c:pt>
                <c:pt idx="59">
                  <c:v>42569</c:v>
                </c:pt>
                <c:pt idx="60">
                  <c:v>42566</c:v>
                </c:pt>
                <c:pt idx="61">
                  <c:v>42565</c:v>
                </c:pt>
                <c:pt idx="62">
                  <c:v>42564</c:v>
                </c:pt>
                <c:pt idx="63">
                  <c:v>42563</c:v>
                </c:pt>
                <c:pt idx="64">
                  <c:v>42562</c:v>
                </c:pt>
                <c:pt idx="65">
                  <c:v>42559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92.49</c:v>
                </c:pt>
                <c:pt idx="1">
                  <c:v>92.49</c:v>
                </c:pt>
                <c:pt idx="2">
                  <c:v>92.83</c:v>
                </c:pt>
                <c:pt idx="3">
                  <c:v>92.45</c:v>
                </c:pt>
                <c:pt idx="4">
                  <c:v>92.59</c:v>
                </c:pt>
                <c:pt idx="5">
                  <c:v>92.49</c:v>
                </c:pt>
                <c:pt idx="6">
                  <c:v>92.86</c:v>
                </c:pt>
                <c:pt idx="7">
                  <c:v>91.8</c:v>
                </c:pt>
                <c:pt idx="8">
                  <c:v>92.2</c:v>
                </c:pt>
                <c:pt idx="9">
                  <c:v>91.72</c:v>
                </c:pt>
                <c:pt idx="10">
                  <c:v>91.96</c:v>
                </c:pt>
                <c:pt idx="11">
                  <c:v>93.27</c:v>
                </c:pt>
                <c:pt idx="12">
                  <c:v>93.41</c:v>
                </c:pt>
                <c:pt idx="13">
                  <c:v>92.39</c:v>
                </c:pt>
                <c:pt idx="14">
                  <c:v>92.95</c:v>
                </c:pt>
                <c:pt idx="15">
                  <c:v>92.63</c:v>
                </c:pt>
                <c:pt idx="16">
                  <c:v>92.56</c:v>
                </c:pt>
                <c:pt idx="17">
                  <c:v>92.5</c:v>
                </c:pt>
                <c:pt idx="18">
                  <c:v>92.26</c:v>
                </c:pt>
                <c:pt idx="19">
                  <c:v>92.7</c:v>
                </c:pt>
                <c:pt idx="20">
                  <c:v>93.64</c:v>
                </c:pt>
                <c:pt idx="21">
                  <c:v>92.42</c:v>
                </c:pt>
                <c:pt idx="22">
                  <c:v>94.09</c:v>
                </c:pt>
                <c:pt idx="23">
                  <c:v>93.71</c:v>
                </c:pt>
                <c:pt idx="24">
                  <c:v>93.8</c:v>
                </c:pt>
                <c:pt idx="25">
                  <c:v>94.42</c:v>
                </c:pt>
                <c:pt idx="26">
                  <c:v>94.26</c:v>
                </c:pt>
                <c:pt idx="27">
                  <c:v>94.46</c:v>
                </c:pt>
                <c:pt idx="28">
                  <c:v>94.86</c:v>
                </c:pt>
                <c:pt idx="29">
                  <c:v>94.87</c:v>
                </c:pt>
                <c:pt idx="30">
                  <c:v>95.21</c:v>
                </c:pt>
                <c:pt idx="31">
                  <c:v>95.55</c:v>
                </c:pt>
                <c:pt idx="32">
                  <c:v>95.82</c:v>
                </c:pt>
                <c:pt idx="33">
                  <c:v>95.97</c:v>
                </c:pt>
                <c:pt idx="34">
                  <c:v>95.87</c:v>
                </c:pt>
                <c:pt idx="35">
                  <c:v>96.39</c:v>
                </c:pt>
                <c:pt idx="36">
                  <c:v>96.65</c:v>
                </c:pt>
                <c:pt idx="37">
                  <c:v>96.87</c:v>
                </c:pt>
                <c:pt idx="38">
                  <c:v>96.88</c:v>
                </c:pt>
                <c:pt idx="39">
                  <c:v>97.1</c:v>
                </c:pt>
                <c:pt idx="40">
                  <c:v>96.84</c:v>
                </c:pt>
                <c:pt idx="41">
                  <c:v>97.77</c:v>
                </c:pt>
                <c:pt idx="42">
                  <c:v>97.86</c:v>
                </c:pt>
                <c:pt idx="43">
                  <c:v>96.67</c:v>
                </c:pt>
                <c:pt idx="44">
                  <c:v>95.75</c:v>
                </c:pt>
                <c:pt idx="45">
                  <c:v>95.83</c:v>
                </c:pt>
                <c:pt idx="46">
                  <c:v>95.16</c:v>
                </c:pt>
                <c:pt idx="47">
                  <c:v>96.09</c:v>
                </c:pt>
                <c:pt idx="48">
                  <c:v>95.01</c:v>
                </c:pt>
                <c:pt idx="49">
                  <c:v>95.54</c:v>
                </c:pt>
                <c:pt idx="50">
                  <c:v>95.95</c:v>
                </c:pt>
                <c:pt idx="51">
                  <c:v>95.91</c:v>
                </c:pt>
                <c:pt idx="52">
                  <c:v>96.33</c:v>
                </c:pt>
                <c:pt idx="53">
                  <c:v>96.69</c:v>
                </c:pt>
                <c:pt idx="54">
                  <c:v>97.39</c:v>
                </c:pt>
                <c:pt idx="55">
                  <c:v>97.71</c:v>
                </c:pt>
                <c:pt idx="56">
                  <c:v>98.01</c:v>
                </c:pt>
                <c:pt idx="57">
                  <c:v>98.22</c:v>
                </c:pt>
                <c:pt idx="58">
                  <c:v>99.47</c:v>
                </c:pt>
                <c:pt idx="59">
                  <c:v>100.15</c:v>
                </c:pt>
                <c:pt idx="60">
                  <c:v>99.8</c:v>
                </c:pt>
                <c:pt idx="61">
                  <c:v>99.97</c:v>
                </c:pt>
                <c:pt idx="62">
                  <c:v>99.88</c:v>
                </c:pt>
                <c:pt idx="63">
                  <c:v>100.2</c:v>
                </c:pt>
                <c:pt idx="64">
                  <c:v>99.98</c:v>
                </c:pt>
                <c:pt idx="65">
                  <c:v>99.62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64848"/>
        <c:axId val="820064064"/>
      </c:lineChart>
      <c:dateAx>
        <c:axId val="82006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4064"/>
        <c:crosses val="autoZero"/>
        <c:auto val="1"/>
        <c:lblOffset val="100"/>
        <c:baseTimeUnit val="days"/>
      </c:dateAx>
      <c:valAx>
        <c:axId val="820064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4.1500000000000004</c:v>
                </c:pt>
                <c:pt idx="1">
                  <c:v>4.2300000000000004</c:v>
                </c:pt>
                <c:pt idx="2">
                  <c:v>3.99</c:v>
                </c:pt>
                <c:pt idx="3">
                  <c:v>4.03</c:v>
                </c:pt>
                <c:pt idx="4">
                  <c:v>4.0999999999999996</c:v>
                </c:pt>
                <c:pt idx="5">
                  <c:v>4.1399999999999997</c:v>
                </c:pt>
                <c:pt idx="6">
                  <c:v>4.16</c:v>
                </c:pt>
                <c:pt idx="7">
                  <c:v>4.25</c:v>
                </c:pt>
                <c:pt idx="8">
                  <c:v>4.34</c:v>
                </c:pt>
                <c:pt idx="9">
                  <c:v>4.34</c:v>
                </c:pt>
                <c:pt idx="10">
                  <c:v>4.3600000000000003</c:v>
                </c:pt>
                <c:pt idx="11">
                  <c:v>4.33</c:v>
                </c:pt>
                <c:pt idx="12">
                  <c:v>4.33</c:v>
                </c:pt>
                <c:pt idx="13">
                  <c:v>4.13</c:v>
                </c:pt>
                <c:pt idx="14">
                  <c:v>4.21</c:v>
                </c:pt>
                <c:pt idx="15">
                  <c:v>4.3</c:v>
                </c:pt>
                <c:pt idx="16">
                  <c:v>4.28</c:v>
                </c:pt>
                <c:pt idx="17">
                  <c:v>4.3499999999999996</c:v>
                </c:pt>
                <c:pt idx="18">
                  <c:v>4.3899999999999997</c:v>
                </c:pt>
                <c:pt idx="19">
                  <c:v>4.4800000000000004</c:v>
                </c:pt>
                <c:pt idx="21">
                  <c:v>4.6399999999999997</c:v>
                </c:pt>
                <c:pt idx="22">
                  <c:v>4.5599999999999996</c:v>
                </c:pt>
                <c:pt idx="23">
                  <c:v>4.7699999999999996</c:v>
                </c:pt>
                <c:pt idx="24">
                  <c:v>4.7300000000000004</c:v>
                </c:pt>
                <c:pt idx="25">
                  <c:v>4.68</c:v>
                </c:pt>
                <c:pt idx="26">
                  <c:v>4.5599999999999996</c:v>
                </c:pt>
                <c:pt idx="27">
                  <c:v>4.54</c:v>
                </c:pt>
                <c:pt idx="28">
                  <c:v>4.5999999999999996</c:v>
                </c:pt>
                <c:pt idx="29">
                  <c:v>4.63</c:v>
                </c:pt>
                <c:pt idx="30">
                  <c:v>4.66</c:v>
                </c:pt>
                <c:pt idx="31">
                  <c:v>4.6100000000000003</c:v>
                </c:pt>
                <c:pt idx="32">
                  <c:v>4.62</c:v>
                </c:pt>
                <c:pt idx="33">
                  <c:v>4.66</c:v>
                </c:pt>
                <c:pt idx="34">
                  <c:v>4.6500000000000004</c:v>
                </c:pt>
                <c:pt idx="35">
                  <c:v>4.6399999999999997</c:v>
                </c:pt>
                <c:pt idx="36">
                  <c:v>4.6900000000000004</c:v>
                </c:pt>
                <c:pt idx="37">
                  <c:v>4.78</c:v>
                </c:pt>
                <c:pt idx="38">
                  <c:v>4.72</c:v>
                </c:pt>
                <c:pt idx="39">
                  <c:v>4.8499999999999996</c:v>
                </c:pt>
                <c:pt idx="40">
                  <c:v>4.9000000000000004</c:v>
                </c:pt>
                <c:pt idx="41">
                  <c:v>4.8499999999999996</c:v>
                </c:pt>
                <c:pt idx="42">
                  <c:v>4.8499999999999996</c:v>
                </c:pt>
                <c:pt idx="43">
                  <c:v>4.88</c:v>
                </c:pt>
                <c:pt idx="44">
                  <c:v>4.95</c:v>
                </c:pt>
                <c:pt idx="45">
                  <c:v>4.93</c:v>
                </c:pt>
                <c:pt idx="46">
                  <c:v>4.8600000000000003</c:v>
                </c:pt>
                <c:pt idx="47">
                  <c:v>4.93</c:v>
                </c:pt>
                <c:pt idx="48">
                  <c:v>4.82</c:v>
                </c:pt>
                <c:pt idx="49">
                  <c:v>4.8499999999999996</c:v>
                </c:pt>
                <c:pt idx="50">
                  <c:v>5.08</c:v>
                </c:pt>
                <c:pt idx="51">
                  <c:v>5.2</c:v>
                </c:pt>
                <c:pt idx="52">
                  <c:v>5.09</c:v>
                </c:pt>
                <c:pt idx="53">
                  <c:v>5.09</c:v>
                </c:pt>
                <c:pt idx="54">
                  <c:v>5.15</c:v>
                </c:pt>
                <c:pt idx="55">
                  <c:v>5.13</c:v>
                </c:pt>
                <c:pt idx="56">
                  <c:v>5.17</c:v>
                </c:pt>
                <c:pt idx="57">
                  <c:v>5.0999999999999996</c:v>
                </c:pt>
                <c:pt idx="58">
                  <c:v>5.04</c:v>
                </c:pt>
                <c:pt idx="59">
                  <c:v>5.0199999999999996</c:v>
                </c:pt>
                <c:pt idx="60">
                  <c:v>5.2</c:v>
                </c:pt>
                <c:pt idx="61">
                  <c:v>5.17</c:v>
                </c:pt>
                <c:pt idx="62">
                  <c:v>5.1100000000000003</c:v>
                </c:pt>
                <c:pt idx="63">
                  <c:v>5.0599999999999996</c:v>
                </c:pt>
                <c:pt idx="64">
                  <c:v>5.04</c:v>
                </c:pt>
                <c:pt idx="65">
                  <c:v>4.92</c:v>
                </c:pt>
                <c:pt idx="66">
                  <c:v>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5048"/>
        <c:axId val="820056616"/>
      </c:lineChart>
      <c:dateAx>
        <c:axId val="820055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6616"/>
        <c:crosses val="autoZero"/>
        <c:auto val="1"/>
        <c:lblOffset val="100"/>
        <c:baseTimeUnit val="days"/>
      </c:dateAx>
      <c:valAx>
        <c:axId val="8200566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14-Sep-16</c:v>
                </c:pt>
                <c:pt idx="20">
                  <c:v>13-Sep-16</c:v>
                </c:pt>
                <c:pt idx="21">
                  <c:v>12-Sep-16</c:v>
                </c:pt>
                <c:pt idx="22">
                  <c:v>9-Sep-16</c:v>
                </c:pt>
                <c:pt idx="23">
                  <c:v>8-Sep-16</c:v>
                </c:pt>
                <c:pt idx="24">
                  <c:v>7-Sep-16</c:v>
                </c:pt>
                <c:pt idx="25">
                  <c:v>6-Sep-16</c:v>
                </c:pt>
                <c:pt idx="26">
                  <c:v>2-Sep-16</c:v>
                </c:pt>
                <c:pt idx="27">
                  <c:v>1-Sep-16</c:v>
                </c:pt>
                <c:pt idx="28">
                  <c:v>31-Aug-16</c:v>
                </c:pt>
                <c:pt idx="29">
                  <c:v>30-Aug-16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75.489999999999995</c:v>
                </c:pt>
                <c:pt idx="1">
                  <c:v>75.239999999999995</c:v>
                </c:pt>
                <c:pt idx="2">
                  <c:v>76.209999999999994</c:v>
                </c:pt>
                <c:pt idx="3">
                  <c:v>77.569999999999993</c:v>
                </c:pt>
                <c:pt idx="4">
                  <c:v>77.239999999999995</c:v>
                </c:pt>
                <c:pt idx="5">
                  <c:v>78.03</c:v>
                </c:pt>
                <c:pt idx="6">
                  <c:v>79.12</c:v>
                </c:pt>
                <c:pt idx="7">
                  <c:v>77.86</c:v>
                </c:pt>
                <c:pt idx="8">
                  <c:v>78.97</c:v>
                </c:pt>
                <c:pt idx="9">
                  <c:v>79.25</c:v>
                </c:pt>
                <c:pt idx="10">
                  <c:v>80.62</c:v>
                </c:pt>
                <c:pt idx="11">
                  <c:v>81.37</c:v>
                </c:pt>
                <c:pt idx="12">
                  <c:v>81.52</c:v>
                </c:pt>
                <c:pt idx="13">
                  <c:v>81.7</c:v>
                </c:pt>
                <c:pt idx="14">
                  <c:v>81.78</c:v>
                </c:pt>
                <c:pt idx="15">
                  <c:v>78.989999999999995</c:v>
                </c:pt>
                <c:pt idx="16">
                  <c:v>78.8</c:v>
                </c:pt>
                <c:pt idx="17">
                  <c:v>78.84</c:v>
                </c:pt>
                <c:pt idx="18">
                  <c:v>77.62</c:v>
                </c:pt>
                <c:pt idx="20">
                  <c:v>78.06</c:v>
                </c:pt>
                <c:pt idx="21">
                  <c:v>78.849999999999994</c:v>
                </c:pt>
                <c:pt idx="22">
                  <c:v>78.05</c:v>
                </c:pt>
                <c:pt idx="23">
                  <c:v>78.989999999999995</c:v>
                </c:pt>
                <c:pt idx="24">
                  <c:v>78.22</c:v>
                </c:pt>
                <c:pt idx="25">
                  <c:v>77.88</c:v>
                </c:pt>
                <c:pt idx="26">
                  <c:v>76.89</c:v>
                </c:pt>
                <c:pt idx="27">
                  <c:v>77.42</c:v>
                </c:pt>
                <c:pt idx="28">
                  <c:v>78.38</c:v>
                </c:pt>
                <c:pt idx="29">
                  <c:v>77.92</c:v>
                </c:pt>
                <c:pt idx="30">
                  <c:v>78.17</c:v>
                </c:pt>
                <c:pt idx="31">
                  <c:v>79.77</c:v>
                </c:pt>
                <c:pt idx="32">
                  <c:v>80.08</c:v>
                </c:pt>
                <c:pt idx="33">
                  <c:v>80.5</c:v>
                </c:pt>
                <c:pt idx="34">
                  <c:v>81.47</c:v>
                </c:pt>
                <c:pt idx="35">
                  <c:v>80.92</c:v>
                </c:pt>
                <c:pt idx="36">
                  <c:v>81</c:v>
                </c:pt>
                <c:pt idx="37">
                  <c:v>80.59</c:v>
                </c:pt>
                <c:pt idx="38">
                  <c:v>80.7</c:v>
                </c:pt>
                <c:pt idx="39">
                  <c:v>79.25</c:v>
                </c:pt>
                <c:pt idx="40">
                  <c:v>79.650000000000006</c:v>
                </c:pt>
                <c:pt idx="41">
                  <c:v>79.66</c:v>
                </c:pt>
                <c:pt idx="42">
                  <c:v>79.569999999999993</c:v>
                </c:pt>
                <c:pt idx="43">
                  <c:v>78.900000000000006</c:v>
                </c:pt>
                <c:pt idx="44">
                  <c:v>79.33</c:v>
                </c:pt>
                <c:pt idx="45">
                  <c:v>79.739999999999995</c:v>
                </c:pt>
                <c:pt idx="46">
                  <c:v>80.41</c:v>
                </c:pt>
                <c:pt idx="47">
                  <c:v>79.77</c:v>
                </c:pt>
                <c:pt idx="48">
                  <c:v>80.09</c:v>
                </c:pt>
                <c:pt idx="49">
                  <c:v>79.569999999999993</c:v>
                </c:pt>
                <c:pt idx="50">
                  <c:v>80.459999999999994</c:v>
                </c:pt>
                <c:pt idx="51">
                  <c:v>79.47</c:v>
                </c:pt>
                <c:pt idx="52">
                  <c:v>81.239999999999995</c:v>
                </c:pt>
                <c:pt idx="53">
                  <c:v>81.790000000000006</c:v>
                </c:pt>
                <c:pt idx="54">
                  <c:v>81.05</c:v>
                </c:pt>
                <c:pt idx="55">
                  <c:v>88.55</c:v>
                </c:pt>
                <c:pt idx="56">
                  <c:v>86.55</c:v>
                </c:pt>
                <c:pt idx="57">
                  <c:v>87.24</c:v>
                </c:pt>
                <c:pt idx="58">
                  <c:v>86.66</c:v>
                </c:pt>
                <c:pt idx="59">
                  <c:v>85.44</c:v>
                </c:pt>
                <c:pt idx="60">
                  <c:v>86.93</c:v>
                </c:pt>
                <c:pt idx="61">
                  <c:v>86.67</c:v>
                </c:pt>
                <c:pt idx="62">
                  <c:v>85.54</c:v>
                </c:pt>
                <c:pt idx="63">
                  <c:v>85.75</c:v>
                </c:pt>
                <c:pt idx="64">
                  <c:v>86.63</c:v>
                </c:pt>
                <c:pt idx="65">
                  <c:v>86.25</c:v>
                </c:pt>
                <c:pt idx="66">
                  <c:v>86.55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5440"/>
        <c:axId val="820057400"/>
      </c:lineChart>
      <c:catAx>
        <c:axId val="820055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7400"/>
        <c:crosses val="autoZero"/>
        <c:auto val="1"/>
        <c:lblAlgn val="ctr"/>
        <c:lblOffset val="100"/>
        <c:noMultiLvlLbl val="0"/>
      </c:catAx>
      <c:valAx>
        <c:axId val="8200574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42598</c:v>
                </c:pt>
                <c:pt idx="39">
                  <c:v>42597</c:v>
                </c:pt>
                <c:pt idx="40">
                  <c:v>42594</c:v>
                </c:pt>
                <c:pt idx="41">
                  <c:v>42593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60.65</c:v>
                </c:pt>
                <c:pt idx="1">
                  <c:v>61.99</c:v>
                </c:pt>
                <c:pt idx="2">
                  <c:v>61.87</c:v>
                </c:pt>
                <c:pt idx="3">
                  <c:v>61.72</c:v>
                </c:pt>
                <c:pt idx="4">
                  <c:v>62.57</c:v>
                </c:pt>
                <c:pt idx="5">
                  <c:v>62.48</c:v>
                </c:pt>
                <c:pt idx="6">
                  <c:v>61.59</c:v>
                </c:pt>
                <c:pt idx="7">
                  <c:v>62.16</c:v>
                </c:pt>
                <c:pt idx="8">
                  <c:v>61.41</c:v>
                </c:pt>
                <c:pt idx="9">
                  <c:v>61</c:v>
                </c:pt>
                <c:pt idx="10">
                  <c:v>61.32</c:v>
                </c:pt>
                <c:pt idx="11">
                  <c:v>61.57</c:v>
                </c:pt>
                <c:pt idx="12">
                  <c:v>60.62</c:v>
                </c:pt>
                <c:pt idx="13">
                  <c:v>60.02</c:v>
                </c:pt>
                <c:pt idx="14">
                  <c:v>60.08</c:v>
                </c:pt>
                <c:pt idx="15">
                  <c:v>59.45</c:v>
                </c:pt>
                <c:pt idx="16">
                  <c:v>60.07</c:v>
                </c:pt>
                <c:pt idx="17">
                  <c:v>59.43</c:v>
                </c:pt>
                <c:pt idx="18">
                  <c:v>59.69</c:v>
                </c:pt>
                <c:pt idx="19">
                  <c:v>61.66</c:v>
                </c:pt>
                <c:pt idx="20">
                  <c:v>60.37</c:v>
                </c:pt>
                <c:pt idx="21">
                  <c:v>62.59</c:v>
                </c:pt>
                <c:pt idx="22">
                  <c:v>62.68</c:v>
                </c:pt>
                <c:pt idx="23">
                  <c:v>62.9</c:v>
                </c:pt>
                <c:pt idx="24">
                  <c:v>63.77</c:v>
                </c:pt>
                <c:pt idx="25">
                  <c:v>62.99</c:v>
                </c:pt>
                <c:pt idx="26">
                  <c:v>62.72</c:v>
                </c:pt>
                <c:pt idx="27">
                  <c:v>62.91</c:v>
                </c:pt>
                <c:pt idx="28">
                  <c:v>63.02</c:v>
                </c:pt>
                <c:pt idx="29">
                  <c:v>62.37</c:v>
                </c:pt>
                <c:pt idx="30">
                  <c:v>61.94</c:v>
                </c:pt>
                <c:pt idx="31">
                  <c:v>61.53</c:v>
                </c:pt>
                <c:pt idx="32">
                  <c:v>62.1</c:v>
                </c:pt>
                <c:pt idx="33">
                  <c:v>62.11</c:v>
                </c:pt>
                <c:pt idx="34">
                  <c:v>61.78</c:v>
                </c:pt>
                <c:pt idx="35">
                  <c:v>61.23</c:v>
                </c:pt>
                <c:pt idx="36">
                  <c:v>60.46</c:v>
                </c:pt>
                <c:pt idx="37">
                  <c:v>59.8</c:v>
                </c:pt>
                <c:pt idx="38">
                  <c:v>60.38</c:v>
                </c:pt>
                <c:pt idx="39">
                  <c:v>59.35</c:v>
                </c:pt>
                <c:pt idx="40">
                  <c:v>59.66</c:v>
                </c:pt>
                <c:pt idx="42">
                  <c:v>59.29</c:v>
                </c:pt>
                <c:pt idx="43">
                  <c:v>59.58</c:v>
                </c:pt>
                <c:pt idx="44">
                  <c:v>59.21</c:v>
                </c:pt>
                <c:pt idx="45">
                  <c:v>58.93</c:v>
                </c:pt>
                <c:pt idx="46">
                  <c:v>58.44</c:v>
                </c:pt>
                <c:pt idx="47">
                  <c:v>58.13</c:v>
                </c:pt>
                <c:pt idx="48">
                  <c:v>57.35</c:v>
                </c:pt>
                <c:pt idx="49">
                  <c:v>58.48</c:v>
                </c:pt>
                <c:pt idx="50">
                  <c:v>58.54</c:v>
                </c:pt>
                <c:pt idx="51">
                  <c:v>58.36</c:v>
                </c:pt>
                <c:pt idx="52">
                  <c:v>58.52</c:v>
                </c:pt>
                <c:pt idx="53">
                  <c:v>58.32</c:v>
                </c:pt>
                <c:pt idx="54">
                  <c:v>57.69</c:v>
                </c:pt>
                <c:pt idx="55">
                  <c:v>57.86</c:v>
                </c:pt>
                <c:pt idx="56">
                  <c:v>57.65</c:v>
                </c:pt>
                <c:pt idx="57">
                  <c:v>59.42</c:v>
                </c:pt>
                <c:pt idx="58">
                  <c:v>59.3</c:v>
                </c:pt>
                <c:pt idx="59">
                  <c:v>59.37</c:v>
                </c:pt>
                <c:pt idx="60">
                  <c:v>59.81</c:v>
                </c:pt>
                <c:pt idx="61">
                  <c:v>59.68</c:v>
                </c:pt>
                <c:pt idx="62">
                  <c:v>59.87</c:v>
                </c:pt>
                <c:pt idx="63">
                  <c:v>59.87</c:v>
                </c:pt>
                <c:pt idx="64">
                  <c:v>59.33</c:v>
                </c:pt>
                <c:pt idx="65">
                  <c:v>58.76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65240"/>
        <c:axId val="820058576"/>
      </c:lineChart>
      <c:dateAx>
        <c:axId val="82006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8576"/>
        <c:crosses val="autoZero"/>
        <c:auto val="1"/>
        <c:lblOffset val="100"/>
        <c:baseTimeUnit val="days"/>
      </c:dateAx>
      <c:valAx>
        <c:axId val="8200585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42648</c:v>
                </c:pt>
                <c:pt idx="5">
                  <c:v>42647</c:v>
                </c:pt>
                <c:pt idx="6">
                  <c:v>42646</c:v>
                </c:pt>
                <c:pt idx="7">
                  <c:v>42643</c:v>
                </c:pt>
                <c:pt idx="8">
                  <c:v>42642</c:v>
                </c:pt>
                <c:pt idx="9">
                  <c:v>42641</c:v>
                </c:pt>
                <c:pt idx="10">
                  <c:v>42640</c:v>
                </c:pt>
                <c:pt idx="11">
                  <c:v>42639</c:v>
                </c:pt>
                <c:pt idx="12">
                  <c:v>42636</c:v>
                </c:pt>
                <c:pt idx="13">
                  <c:v>42635</c:v>
                </c:pt>
                <c:pt idx="14">
                  <c:v>42634</c:v>
                </c:pt>
                <c:pt idx="15">
                  <c:v>42633</c:v>
                </c:pt>
                <c:pt idx="16">
                  <c:v>42632</c:v>
                </c:pt>
                <c:pt idx="17">
                  <c:v>42629</c:v>
                </c:pt>
                <c:pt idx="18">
                  <c:v>42628</c:v>
                </c:pt>
                <c:pt idx="19">
                  <c:v>42627</c:v>
                </c:pt>
                <c:pt idx="20">
                  <c:v>42626</c:v>
                </c:pt>
                <c:pt idx="21">
                  <c:v>42625</c:v>
                </c:pt>
                <c:pt idx="22">
                  <c:v>42622</c:v>
                </c:pt>
                <c:pt idx="23">
                  <c:v>42621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62.44</c:v>
                </c:pt>
                <c:pt idx="1">
                  <c:v>62.13</c:v>
                </c:pt>
                <c:pt idx="2">
                  <c:v>62.42</c:v>
                </c:pt>
                <c:pt idx="3">
                  <c:v>62.36</c:v>
                </c:pt>
                <c:pt idx="5">
                  <c:v>63.05</c:v>
                </c:pt>
                <c:pt idx="6">
                  <c:v>63.88</c:v>
                </c:pt>
                <c:pt idx="7">
                  <c:v>63.88</c:v>
                </c:pt>
                <c:pt idx="8">
                  <c:v>63.66</c:v>
                </c:pt>
                <c:pt idx="9">
                  <c:v>64.08</c:v>
                </c:pt>
                <c:pt idx="10">
                  <c:v>63.92</c:v>
                </c:pt>
                <c:pt idx="11">
                  <c:v>63.9</c:v>
                </c:pt>
                <c:pt idx="12">
                  <c:v>64.650000000000006</c:v>
                </c:pt>
                <c:pt idx="13">
                  <c:v>65.06</c:v>
                </c:pt>
                <c:pt idx="14">
                  <c:v>65.260000000000005</c:v>
                </c:pt>
                <c:pt idx="15">
                  <c:v>64.7</c:v>
                </c:pt>
                <c:pt idx="16">
                  <c:v>65.209999999999994</c:v>
                </c:pt>
                <c:pt idx="17">
                  <c:v>65.19</c:v>
                </c:pt>
                <c:pt idx="18">
                  <c:v>65.540000000000006</c:v>
                </c:pt>
                <c:pt idx="19">
                  <c:v>65.48</c:v>
                </c:pt>
                <c:pt idx="20">
                  <c:v>65.599999999999994</c:v>
                </c:pt>
                <c:pt idx="21">
                  <c:v>66.28</c:v>
                </c:pt>
                <c:pt idx="22">
                  <c:v>65.05</c:v>
                </c:pt>
                <c:pt idx="23">
                  <c:v>67.47</c:v>
                </c:pt>
                <c:pt idx="24">
                  <c:v>67.849999999999994</c:v>
                </c:pt>
                <c:pt idx="25">
                  <c:v>70.900000000000006</c:v>
                </c:pt>
                <c:pt idx="26">
                  <c:v>70.94</c:v>
                </c:pt>
                <c:pt idx="27">
                  <c:v>70.11</c:v>
                </c:pt>
                <c:pt idx="28">
                  <c:v>70.819999999999993</c:v>
                </c:pt>
                <c:pt idx="29">
                  <c:v>70.510000000000005</c:v>
                </c:pt>
                <c:pt idx="30">
                  <c:v>71.42</c:v>
                </c:pt>
                <c:pt idx="31">
                  <c:v>70.87</c:v>
                </c:pt>
                <c:pt idx="32">
                  <c:v>71.39</c:v>
                </c:pt>
                <c:pt idx="33">
                  <c:v>71</c:v>
                </c:pt>
                <c:pt idx="34">
                  <c:v>71.099999999999994</c:v>
                </c:pt>
                <c:pt idx="35">
                  <c:v>71.56</c:v>
                </c:pt>
                <c:pt idx="36">
                  <c:v>71.45</c:v>
                </c:pt>
                <c:pt idx="37">
                  <c:v>71.27</c:v>
                </c:pt>
                <c:pt idx="38">
                  <c:v>70.56</c:v>
                </c:pt>
                <c:pt idx="39">
                  <c:v>70.5</c:v>
                </c:pt>
                <c:pt idx="40">
                  <c:v>71.040000000000006</c:v>
                </c:pt>
                <c:pt idx="41">
                  <c:v>71.17</c:v>
                </c:pt>
                <c:pt idx="42">
                  <c:v>71.069999999999993</c:v>
                </c:pt>
                <c:pt idx="43">
                  <c:v>71.06</c:v>
                </c:pt>
                <c:pt idx="44">
                  <c:v>70.930000000000007</c:v>
                </c:pt>
                <c:pt idx="45">
                  <c:v>70.63</c:v>
                </c:pt>
                <c:pt idx="46">
                  <c:v>70.55</c:v>
                </c:pt>
                <c:pt idx="47">
                  <c:v>70.489999999999995</c:v>
                </c:pt>
                <c:pt idx="48">
                  <c:v>69.78</c:v>
                </c:pt>
                <c:pt idx="49">
                  <c:v>70.97</c:v>
                </c:pt>
                <c:pt idx="50">
                  <c:v>71.63</c:v>
                </c:pt>
                <c:pt idx="51">
                  <c:v>71.89</c:v>
                </c:pt>
                <c:pt idx="52">
                  <c:v>71.34</c:v>
                </c:pt>
                <c:pt idx="53">
                  <c:v>70.55</c:v>
                </c:pt>
                <c:pt idx="54">
                  <c:v>71.28</c:v>
                </c:pt>
                <c:pt idx="55">
                  <c:v>71.69</c:v>
                </c:pt>
                <c:pt idx="56">
                  <c:v>71.22</c:v>
                </c:pt>
                <c:pt idx="57">
                  <c:v>71.209999999999994</c:v>
                </c:pt>
                <c:pt idx="58">
                  <c:v>71.7</c:v>
                </c:pt>
                <c:pt idx="59">
                  <c:v>72.64</c:v>
                </c:pt>
                <c:pt idx="60">
                  <c:v>72.28</c:v>
                </c:pt>
                <c:pt idx="61">
                  <c:v>72.02</c:v>
                </c:pt>
                <c:pt idx="62">
                  <c:v>72.09</c:v>
                </c:pt>
                <c:pt idx="63">
                  <c:v>71.94</c:v>
                </c:pt>
                <c:pt idx="64">
                  <c:v>71.42</c:v>
                </c:pt>
                <c:pt idx="65">
                  <c:v>71.81</c:v>
                </c:pt>
                <c:pt idx="66">
                  <c:v>72.459999999999994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59360"/>
        <c:axId val="820061320"/>
      </c:lineChart>
      <c:dateAx>
        <c:axId val="82005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1320"/>
        <c:crosses val="autoZero"/>
        <c:auto val="1"/>
        <c:lblOffset val="100"/>
        <c:baseTimeUnit val="days"/>
      </c:dateAx>
      <c:valAx>
        <c:axId val="820061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12-Sep-16</c:v>
                </c:pt>
                <c:pt idx="21">
                  <c:v>9-Sep-16</c:v>
                </c:pt>
                <c:pt idx="22">
                  <c:v>8-Sep-16</c:v>
                </c:pt>
                <c:pt idx="23">
                  <c:v>7-Sep-16</c:v>
                </c:pt>
                <c:pt idx="24">
                  <c:v>7-Sep-16</c:v>
                </c:pt>
                <c:pt idx="25">
                  <c:v>6-Sep-16</c:v>
                </c:pt>
                <c:pt idx="26">
                  <c:v>2-Sep-16</c:v>
                </c:pt>
                <c:pt idx="27">
                  <c:v>1-Sep-16</c:v>
                </c:pt>
                <c:pt idx="28">
                  <c:v>31-Aug-16</c:v>
                </c:pt>
                <c:pt idx="29">
                  <c:v>30-Aug-16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</c:v>
                </c:pt>
                <c:pt idx="1">
                  <c:v>32.340000000000003</c:v>
                </c:pt>
                <c:pt idx="2">
                  <c:v>32.53</c:v>
                </c:pt>
                <c:pt idx="3">
                  <c:v>32.68</c:v>
                </c:pt>
                <c:pt idx="4">
                  <c:v>32.17</c:v>
                </c:pt>
                <c:pt idx="5">
                  <c:v>32.04</c:v>
                </c:pt>
                <c:pt idx="6">
                  <c:v>31.77</c:v>
                </c:pt>
                <c:pt idx="7">
                  <c:v>31.48</c:v>
                </c:pt>
                <c:pt idx="8">
                  <c:v>31.9</c:v>
                </c:pt>
                <c:pt idx="9">
                  <c:v>31.6</c:v>
                </c:pt>
                <c:pt idx="10">
                  <c:v>31.8</c:v>
                </c:pt>
                <c:pt idx="11">
                  <c:v>32.119999999999997</c:v>
                </c:pt>
                <c:pt idx="12">
                  <c:v>32.39</c:v>
                </c:pt>
                <c:pt idx="13">
                  <c:v>32.11</c:v>
                </c:pt>
                <c:pt idx="14">
                  <c:v>31.65</c:v>
                </c:pt>
                <c:pt idx="15">
                  <c:v>31.72</c:v>
                </c:pt>
                <c:pt idx="16">
                  <c:v>30.97</c:v>
                </c:pt>
                <c:pt idx="17">
                  <c:v>31.12</c:v>
                </c:pt>
                <c:pt idx="18">
                  <c:v>30.71</c:v>
                </c:pt>
                <c:pt idx="19">
                  <c:v>30.94</c:v>
                </c:pt>
                <c:pt idx="20">
                  <c:v>31.18</c:v>
                </c:pt>
                <c:pt idx="21">
                  <c:v>30.48</c:v>
                </c:pt>
                <c:pt idx="22">
                  <c:v>31.71</c:v>
                </c:pt>
                <c:pt idx="23">
                  <c:v>31.89</c:v>
                </c:pt>
                <c:pt idx="25">
                  <c:v>32.119999999999997</c:v>
                </c:pt>
                <c:pt idx="26">
                  <c:v>32.159999999999997</c:v>
                </c:pt>
                <c:pt idx="27">
                  <c:v>31.8</c:v>
                </c:pt>
                <c:pt idx="28">
                  <c:v>31.92</c:v>
                </c:pt>
                <c:pt idx="29">
                  <c:v>31.67</c:v>
                </c:pt>
                <c:pt idx="30">
                  <c:v>31.81</c:v>
                </c:pt>
                <c:pt idx="31">
                  <c:v>31.53</c:v>
                </c:pt>
                <c:pt idx="32">
                  <c:v>31.54</c:v>
                </c:pt>
                <c:pt idx="33">
                  <c:v>31.78</c:v>
                </c:pt>
                <c:pt idx="34">
                  <c:v>31.9</c:v>
                </c:pt>
                <c:pt idx="35">
                  <c:v>31.87</c:v>
                </c:pt>
                <c:pt idx="36">
                  <c:v>31.83</c:v>
                </c:pt>
                <c:pt idx="37">
                  <c:v>31.55</c:v>
                </c:pt>
                <c:pt idx="38">
                  <c:v>31.85</c:v>
                </c:pt>
                <c:pt idx="39">
                  <c:v>31.71</c:v>
                </c:pt>
                <c:pt idx="40">
                  <c:v>31.86</c:v>
                </c:pt>
                <c:pt idx="41">
                  <c:v>31.57</c:v>
                </c:pt>
                <c:pt idx="42">
                  <c:v>31.75</c:v>
                </c:pt>
                <c:pt idx="43">
                  <c:v>31.25</c:v>
                </c:pt>
                <c:pt idx="44">
                  <c:v>31.07</c:v>
                </c:pt>
                <c:pt idx="45">
                  <c:v>30.88</c:v>
                </c:pt>
                <c:pt idx="46">
                  <c:v>30.8</c:v>
                </c:pt>
                <c:pt idx="47">
                  <c:v>30.34</c:v>
                </c:pt>
                <c:pt idx="48">
                  <c:v>30.24</c:v>
                </c:pt>
                <c:pt idx="49">
                  <c:v>29.93</c:v>
                </c:pt>
                <c:pt idx="50">
                  <c:v>31.3</c:v>
                </c:pt>
                <c:pt idx="51">
                  <c:v>31.54</c:v>
                </c:pt>
                <c:pt idx="52">
                  <c:v>30.99</c:v>
                </c:pt>
                <c:pt idx="53">
                  <c:v>32.020000000000003</c:v>
                </c:pt>
                <c:pt idx="54">
                  <c:v>32.15</c:v>
                </c:pt>
                <c:pt idx="55">
                  <c:v>32.06</c:v>
                </c:pt>
                <c:pt idx="56">
                  <c:v>32.159999999999997</c:v>
                </c:pt>
                <c:pt idx="57">
                  <c:v>32.03</c:v>
                </c:pt>
                <c:pt idx="58">
                  <c:v>31.49</c:v>
                </c:pt>
                <c:pt idx="59">
                  <c:v>31.25</c:v>
                </c:pt>
                <c:pt idx="60">
                  <c:v>30.87</c:v>
                </c:pt>
                <c:pt idx="61">
                  <c:v>30.77</c:v>
                </c:pt>
                <c:pt idx="62">
                  <c:v>30.76</c:v>
                </c:pt>
                <c:pt idx="63">
                  <c:v>30.63</c:v>
                </c:pt>
                <c:pt idx="64">
                  <c:v>30.6</c:v>
                </c:pt>
                <c:pt idx="65">
                  <c:v>30.13</c:v>
                </c:pt>
                <c:pt idx="66">
                  <c:v>29.66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62888"/>
        <c:axId val="820066416"/>
      </c:lineChart>
      <c:catAx>
        <c:axId val="82006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6416"/>
        <c:crosses val="autoZero"/>
        <c:auto val="1"/>
        <c:lblAlgn val="ctr"/>
        <c:lblOffset val="100"/>
        <c:noMultiLvlLbl val="0"/>
      </c:catAx>
      <c:valAx>
        <c:axId val="8200664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13-Sep-16</c:v>
                </c:pt>
                <c:pt idx="21">
                  <c:v>12-Sep-16</c:v>
                </c:pt>
                <c:pt idx="22">
                  <c:v>9-Sep-16</c:v>
                </c:pt>
                <c:pt idx="23">
                  <c:v>8-Sep-16</c:v>
                </c:pt>
                <c:pt idx="24">
                  <c:v>7-Sep-16</c:v>
                </c:pt>
                <c:pt idx="25">
                  <c:v>6-Sep-16</c:v>
                </c:pt>
                <c:pt idx="26">
                  <c:v>2-Sep-16</c:v>
                </c:pt>
                <c:pt idx="27">
                  <c:v>1-Sep-16</c:v>
                </c:pt>
                <c:pt idx="28">
                  <c:v>31-Aug-16</c:v>
                </c:pt>
                <c:pt idx="29">
                  <c:v>30-Aug-16</c:v>
                </c:pt>
                <c:pt idx="30">
                  <c:v>29-Aug-16</c:v>
                </c:pt>
                <c:pt idx="31">
                  <c:v>26-Aug-16</c:v>
                </c:pt>
                <c:pt idx="32">
                  <c:v>25-Aug-16</c:v>
                </c:pt>
                <c:pt idx="33">
                  <c:v>24-Aug-16</c:v>
                </c:pt>
                <c:pt idx="34">
                  <c:v>23-Aug-16</c:v>
                </c:pt>
                <c:pt idx="35">
                  <c:v>22-Aug-16</c:v>
                </c:pt>
                <c:pt idx="36">
                  <c:v>19-Aug-16</c:v>
                </c:pt>
                <c:pt idx="37">
                  <c:v>18-Aug-16</c:v>
                </c:pt>
                <c:pt idx="38">
                  <c:v>17-Aug-16</c:v>
                </c:pt>
                <c:pt idx="39">
                  <c:v>16-Aug-16</c:v>
                </c:pt>
                <c:pt idx="40">
                  <c:v>15-Aug-16</c:v>
                </c:pt>
                <c:pt idx="41">
                  <c:v>12-Aug-16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159.11000000000001</c:v>
                </c:pt>
                <c:pt idx="1">
                  <c:v>158.21</c:v>
                </c:pt>
                <c:pt idx="2">
                  <c:v>158.44</c:v>
                </c:pt>
                <c:pt idx="3">
                  <c:v>158.28</c:v>
                </c:pt>
                <c:pt idx="4">
                  <c:v>157.57</c:v>
                </c:pt>
                <c:pt idx="5">
                  <c:v>159.12</c:v>
                </c:pt>
                <c:pt idx="6">
                  <c:v>159.06</c:v>
                </c:pt>
                <c:pt idx="7">
                  <c:v>156.06</c:v>
                </c:pt>
                <c:pt idx="8">
                  <c:v>158.63999999999999</c:v>
                </c:pt>
                <c:pt idx="9">
                  <c:v>158.88</c:v>
                </c:pt>
                <c:pt idx="10">
                  <c:v>156.16</c:v>
                </c:pt>
                <c:pt idx="11">
                  <c:v>157.66</c:v>
                </c:pt>
                <c:pt idx="12">
                  <c:v>157.66</c:v>
                </c:pt>
                <c:pt idx="13">
                  <c:v>155.41999999999999</c:v>
                </c:pt>
                <c:pt idx="14">
                  <c:v>151.62</c:v>
                </c:pt>
                <c:pt idx="15">
                  <c:v>150</c:v>
                </c:pt>
                <c:pt idx="16">
                  <c:v>150.05000000000001</c:v>
                </c:pt>
                <c:pt idx="17">
                  <c:v>150</c:v>
                </c:pt>
                <c:pt idx="18">
                  <c:v>147.85</c:v>
                </c:pt>
                <c:pt idx="19">
                  <c:v>145.15</c:v>
                </c:pt>
                <c:pt idx="21">
                  <c:v>146.4</c:v>
                </c:pt>
                <c:pt idx="22">
                  <c:v>143.68</c:v>
                </c:pt>
                <c:pt idx="23">
                  <c:v>150.65</c:v>
                </c:pt>
                <c:pt idx="24">
                  <c:v>150.5</c:v>
                </c:pt>
                <c:pt idx="25">
                  <c:v>151</c:v>
                </c:pt>
                <c:pt idx="26">
                  <c:v>151.18</c:v>
                </c:pt>
                <c:pt idx="27">
                  <c:v>150.94999999999999</c:v>
                </c:pt>
                <c:pt idx="28">
                  <c:v>152.19</c:v>
                </c:pt>
                <c:pt idx="29">
                  <c:v>153.16</c:v>
                </c:pt>
                <c:pt idx="30">
                  <c:v>153.51</c:v>
                </c:pt>
                <c:pt idx="31">
                  <c:v>152.36000000000001</c:v>
                </c:pt>
                <c:pt idx="32">
                  <c:v>151.35</c:v>
                </c:pt>
                <c:pt idx="33">
                  <c:v>151.26</c:v>
                </c:pt>
                <c:pt idx="34">
                  <c:v>154.55000000000001</c:v>
                </c:pt>
                <c:pt idx="35">
                  <c:v>153.99</c:v>
                </c:pt>
                <c:pt idx="36">
                  <c:v>153.58000000000001</c:v>
                </c:pt>
                <c:pt idx="37">
                  <c:v>153.35</c:v>
                </c:pt>
                <c:pt idx="38">
                  <c:v>154.66999999999999</c:v>
                </c:pt>
                <c:pt idx="39">
                  <c:v>154.97</c:v>
                </c:pt>
                <c:pt idx="40">
                  <c:v>155.97</c:v>
                </c:pt>
                <c:pt idx="41">
                  <c:v>155.49</c:v>
                </c:pt>
                <c:pt idx="42">
                  <c:v>157.46</c:v>
                </c:pt>
                <c:pt idx="43">
                  <c:v>156.01</c:v>
                </c:pt>
                <c:pt idx="44">
                  <c:v>156.68</c:v>
                </c:pt>
                <c:pt idx="45">
                  <c:v>156.52000000000001</c:v>
                </c:pt>
                <c:pt idx="46">
                  <c:v>157.51</c:v>
                </c:pt>
                <c:pt idx="47">
                  <c:v>156.41999999999999</c:v>
                </c:pt>
                <c:pt idx="48">
                  <c:v>156</c:v>
                </c:pt>
                <c:pt idx="49">
                  <c:v>156.44</c:v>
                </c:pt>
                <c:pt idx="50">
                  <c:v>159.56</c:v>
                </c:pt>
                <c:pt idx="51">
                  <c:v>158.84</c:v>
                </c:pt>
                <c:pt idx="52">
                  <c:v>158.82</c:v>
                </c:pt>
                <c:pt idx="53">
                  <c:v>158.9</c:v>
                </c:pt>
                <c:pt idx="54">
                  <c:v>158.88999999999999</c:v>
                </c:pt>
                <c:pt idx="55">
                  <c:v>156.97999999999999</c:v>
                </c:pt>
                <c:pt idx="56">
                  <c:v>156.88999999999999</c:v>
                </c:pt>
                <c:pt idx="57">
                  <c:v>156.19999999999999</c:v>
                </c:pt>
                <c:pt idx="58">
                  <c:v>157.69</c:v>
                </c:pt>
                <c:pt idx="59">
                  <c:v>156.63999999999999</c:v>
                </c:pt>
                <c:pt idx="60">
                  <c:v>157.05000000000001</c:v>
                </c:pt>
                <c:pt idx="61">
                  <c:v>157.04</c:v>
                </c:pt>
                <c:pt idx="62">
                  <c:v>157.72999999999999</c:v>
                </c:pt>
                <c:pt idx="63">
                  <c:v>154.80000000000001</c:v>
                </c:pt>
                <c:pt idx="64">
                  <c:v>154.38</c:v>
                </c:pt>
                <c:pt idx="65">
                  <c:v>152.34</c:v>
                </c:pt>
                <c:pt idx="66">
                  <c:v>152.69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67592"/>
        <c:axId val="820066808"/>
      </c:lineChart>
      <c:catAx>
        <c:axId val="82006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6808"/>
        <c:crosses val="autoZero"/>
        <c:auto val="1"/>
        <c:lblAlgn val="ctr"/>
        <c:lblOffset val="100"/>
        <c:noMultiLvlLbl val="0"/>
      </c:catAx>
      <c:valAx>
        <c:axId val="820066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10-Oct-16</c:v>
                </c:pt>
                <c:pt idx="1">
                  <c:v>7-Oct-16</c:v>
                </c:pt>
                <c:pt idx="2">
                  <c:v>6-Oct-16</c:v>
                </c:pt>
                <c:pt idx="3">
                  <c:v>5-Oct-16</c:v>
                </c:pt>
                <c:pt idx="4">
                  <c:v>4-Oct-16</c:v>
                </c:pt>
                <c:pt idx="5">
                  <c:v>3-Oct-16</c:v>
                </c:pt>
                <c:pt idx="6">
                  <c:v>30-Sep-16</c:v>
                </c:pt>
                <c:pt idx="7">
                  <c:v>29-Sep-16</c:v>
                </c:pt>
                <c:pt idx="8">
                  <c:v>28-Sep-16</c:v>
                </c:pt>
                <c:pt idx="9">
                  <c:v>27-Sep-16</c:v>
                </c:pt>
                <c:pt idx="10">
                  <c:v>26-Sep-16</c:v>
                </c:pt>
                <c:pt idx="11">
                  <c:v>23-Sep-16</c:v>
                </c:pt>
                <c:pt idx="12">
                  <c:v>22-Sep-16</c:v>
                </c:pt>
                <c:pt idx="13">
                  <c:v>21-Sep-16</c:v>
                </c:pt>
                <c:pt idx="14">
                  <c:v>20-Sep-16</c:v>
                </c:pt>
                <c:pt idx="15">
                  <c:v>19-Sep-16</c:v>
                </c:pt>
                <c:pt idx="16">
                  <c:v>16-Sep-16</c:v>
                </c:pt>
                <c:pt idx="17">
                  <c:v>15-Sep-16</c:v>
                </c:pt>
                <c:pt idx="18">
                  <c:v>14-Sep-16</c:v>
                </c:pt>
                <c:pt idx="19">
                  <c:v>13-Sep-16</c:v>
                </c:pt>
                <c:pt idx="20">
                  <c:v>12-Sep-16</c:v>
                </c:pt>
                <c:pt idx="21">
                  <c:v>9-Sep-16</c:v>
                </c:pt>
                <c:pt idx="22">
                  <c:v>8-Sep-16</c:v>
                </c:pt>
                <c:pt idx="23">
                  <c:v>7-Sep-16</c:v>
                </c:pt>
                <c:pt idx="24">
                  <c:v>6-Sep-16</c:v>
                </c:pt>
                <c:pt idx="25">
                  <c:v>2-Sep-16</c:v>
                </c:pt>
                <c:pt idx="26">
                  <c:v>1-Sep-16</c:v>
                </c:pt>
                <c:pt idx="27">
                  <c:v>31-Aug-16</c:v>
                </c:pt>
                <c:pt idx="28">
                  <c:v>30-Aug-16</c:v>
                </c:pt>
                <c:pt idx="29">
                  <c:v>29-Aug-16</c:v>
                </c:pt>
                <c:pt idx="30">
                  <c:v>26-Aug-16</c:v>
                </c:pt>
                <c:pt idx="31">
                  <c:v>25-Aug-16</c:v>
                </c:pt>
                <c:pt idx="32">
                  <c:v>24-Aug-16</c:v>
                </c:pt>
                <c:pt idx="33">
                  <c:v>23-Aug-16</c:v>
                </c:pt>
                <c:pt idx="34">
                  <c:v>22-Aug-16</c:v>
                </c:pt>
                <c:pt idx="35">
                  <c:v>19-Aug-16</c:v>
                </c:pt>
                <c:pt idx="36">
                  <c:v>18-Aug-16</c:v>
                </c:pt>
                <c:pt idx="37">
                  <c:v>17-Aug-16</c:v>
                </c:pt>
                <c:pt idx="38">
                  <c:v>16-Aug-16</c:v>
                </c:pt>
                <c:pt idx="39">
                  <c:v>15-Aug-16</c:v>
                </c:pt>
                <c:pt idx="40">
                  <c:v>12-Aug-16</c:v>
                </c:pt>
                <c:pt idx="41">
                  <c:v>11-Aug-16</c:v>
                </c:pt>
                <c:pt idx="42">
                  <c:v>11-Aug-16</c:v>
                </c:pt>
                <c:pt idx="43">
                  <c:v>10-Aug-16</c:v>
                </c:pt>
                <c:pt idx="44">
                  <c:v>9-Aug-16</c:v>
                </c:pt>
                <c:pt idx="45">
                  <c:v>8-Aug-16</c:v>
                </c:pt>
                <c:pt idx="46">
                  <c:v>5-Aug-16</c:v>
                </c:pt>
                <c:pt idx="47">
                  <c:v>4-Aug-16</c:v>
                </c:pt>
                <c:pt idx="48">
                  <c:v>3-Aug-16</c:v>
                </c:pt>
                <c:pt idx="49">
                  <c:v>2-Aug-16</c:v>
                </c:pt>
                <c:pt idx="50">
                  <c:v>1-Aug-16</c:v>
                </c:pt>
                <c:pt idx="51">
                  <c:v>29-Jul-16</c:v>
                </c:pt>
                <c:pt idx="52">
                  <c:v>28-Jul-16</c:v>
                </c:pt>
                <c:pt idx="53">
                  <c:v>27-Jul-16</c:v>
                </c:pt>
                <c:pt idx="54">
                  <c:v>26-Jul-16</c:v>
                </c:pt>
                <c:pt idx="55">
                  <c:v>25-Jul-16</c:v>
                </c:pt>
                <c:pt idx="56">
                  <c:v>22-Jul-16</c:v>
                </c:pt>
                <c:pt idx="57">
                  <c:v>21-Jul-16</c:v>
                </c:pt>
                <c:pt idx="58">
                  <c:v>20-Jul-16</c:v>
                </c:pt>
                <c:pt idx="59">
                  <c:v>19-Jul-16</c:v>
                </c:pt>
                <c:pt idx="60">
                  <c:v>18-Jul-16</c:v>
                </c:pt>
                <c:pt idx="61">
                  <c:v>15-Jul-16</c:v>
                </c:pt>
                <c:pt idx="62">
                  <c:v>14-Jul-16</c:v>
                </c:pt>
                <c:pt idx="63">
                  <c:v>13-Jul-16</c:v>
                </c:pt>
                <c:pt idx="64">
                  <c:v>12-Jul-16</c:v>
                </c:pt>
                <c:pt idx="65">
                  <c:v>11-Jul-16</c:v>
                </c:pt>
                <c:pt idx="66">
                  <c:v>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34.89</c:v>
                </c:pt>
                <c:pt idx="1">
                  <c:v>34.950000000000003</c:v>
                </c:pt>
                <c:pt idx="2">
                  <c:v>35.869999999999997</c:v>
                </c:pt>
                <c:pt idx="3">
                  <c:v>35.409999999999997</c:v>
                </c:pt>
                <c:pt idx="4">
                  <c:v>34.56</c:v>
                </c:pt>
                <c:pt idx="5">
                  <c:v>34.880000000000003</c:v>
                </c:pt>
                <c:pt idx="6">
                  <c:v>35.14</c:v>
                </c:pt>
                <c:pt idx="7">
                  <c:v>34.56</c:v>
                </c:pt>
                <c:pt idx="8">
                  <c:v>34.69</c:v>
                </c:pt>
                <c:pt idx="9">
                  <c:v>33.81</c:v>
                </c:pt>
                <c:pt idx="10">
                  <c:v>33.619999999999997</c:v>
                </c:pt>
                <c:pt idx="11">
                  <c:v>33.26</c:v>
                </c:pt>
                <c:pt idx="12">
                  <c:v>33.67</c:v>
                </c:pt>
                <c:pt idx="13">
                  <c:v>32.93</c:v>
                </c:pt>
                <c:pt idx="14">
                  <c:v>32.22</c:v>
                </c:pt>
                <c:pt idx="15">
                  <c:v>32.44</c:v>
                </c:pt>
                <c:pt idx="16">
                  <c:v>32.17</c:v>
                </c:pt>
                <c:pt idx="17">
                  <c:v>32.53</c:v>
                </c:pt>
                <c:pt idx="18">
                  <c:v>31.87</c:v>
                </c:pt>
                <c:pt idx="19">
                  <c:v>32.35</c:v>
                </c:pt>
                <c:pt idx="20">
                  <c:v>33.369999999999997</c:v>
                </c:pt>
                <c:pt idx="21">
                  <c:v>32.75</c:v>
                </c:pt>
                <c:pt idx="22">
                  <c:v>33.68</c:v>
                </c:pt>
                <c:pt idx="23">
                  <c:v>33.81</c:v>
                </c:pt>
                <c:pt idx="24">
                  <c:v>33.51</c:v>
                </c:pt>
                <c:pt idx="25">
                  <c:v>33.950000000000003</c:v>
                </c:pt>
                <c:pt idx="26">
                  <c:v>33.700000000000003</c:v>
                </c:pt>
                <c:pt idx="27">
                  <c:v>33.869999999999997</c:v>
                </c:pt>
                <c:pt idx="28">
                  <c:v>34.380000000000003</c:v>
                </c:pt>
                <c:pt idx="29">
                  <c:v>34.380000000000003</c:v>
                </c:pt>
                <c:pt idx="30">
                  <c:v>34.15</c:v>
                </c:pt>
                <c:pt idx="31">
                  <c:v>34.200000000000003</c:v>
                </c:pt>
                <c:pt idx="32">
                  <c:v>34.07</c:v>
                </c:pt>
                <c:pt idx="33">
                  <c:v>34.299999999999997</c:v>
                </c:pt>
                <c:pt idx="34">
                  <c:v>33.64</c:v>
                </c:pt>
                <c:pt idx="35">
                  <c:v>33.72</c:v>
                </c:pt>
                <c:pt idx="36">
                  <c:v>33.6</c:v>
                </c:pt>
                <c:pt idx="37">
                  <c:v>33.630000000000003</c:v>
                </c:pt>
                <c:pt idx="38">
                  <c:v>33.54</c:v>
                </c:pt>
                <c:pt idx="39">
                  <c:v>33.72</c:v>
                </c:pt>
                <c:pt idx="40">
                  <c:v>33.520000000000003</c:v>
                </c:pt>
                <c:pt idx="41">
                  <c:v>33.880000000000003</c:v>
                </c:pt>
                <c:pt idx="43">
                  <c:v>33.729999999999997</c:v>
                </c:pt>
                <c:pt idx="44">
                  <c:v>33.880000000000003</c:v>
                </c:pt>
                <c:pt idx="45">
                  <c:v>34.159999999999997</c:v>
                </c:pt>
                <c:pt idx="46">
                  <c:v>34.01</c:v>
                </c:pt>
                <c:pt idx="47">
                  <c:v>33.36</c:v>
                </c:pt>
                <c:pt idx="48">
                  <c:v>33.42</c:v>
                </c:pt>
                <c:pt idx="49">
                  <c:v>33.340000000000003</c:v>
                </c:pt>
                <c:pt idx="50">
                  <c:v>33.61</c:v>
                </c:pt>
                <c:pt idx="51">
                  <c:v>33.450000000000003</c:v>
                </c:pt>
                <c:pt idx="52">
                  <c:v>33.35</c:v>
                </c:pt>
                <c:pt idx="53">
                  <c:v>32.409999999999997</c:v>
                </c:pt>
                <c:pt idx="54">
                  <c:v>31.99</c:v>
                </c:pt>
                <c:pt idx="55">
                  <c:v>31.13</c:v>
                </c:pt>
                <c:pt idx="56">
                  <c:v>31.06</c:v>
                </c:pt>
                <c:pt idx="57">
                  <c:v>30.88</c:v>
                </c:pt>
                <c:pt idx="58">
                  <c:v>31.6</c:v>
                </c:pt>
                <c:pt idx="59">
                  <c:v>31.53</c:v>
                </c:pt>
                <c:pt idx="60">
                  <c:v>31.7</c:v>
                </c:pt>
                <c:pt idx="61">
                  <c:v>31.73</c:v>
                </c:pt>
                <c:pt idx="62">
                  <c:v>31.52</c:v>
                </c:pt>
                <c:pt idx="63">
                  <c:v>31.53</c:v>
                </c:pt>
                <c:pt idx="64">
                  <c:v>31.82</c:v>
                </c:pt>
                <c:pt idx="65">
                  <c:v>31.28</c:v>
                </c:pt>
                <c:pt idx="66">
                  <c:v>30.7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04872"/>
        <c:axId val="820006832"/>
      </c:lineChart>
      <c:catAx>
        <c:axId val="820004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6832"/>
        <c:crosses val="autoZero"/>
        <c:auto val="1"/>
        <c:lblAlgn val="ctr"/>
        <c:lblOffset val="100"/>
        <c:noMultiLvlLbl val="0"/>
      </c:catAx>
      <c:valAx>
        <c:axId val="820006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42608</c:v>
                </c:pt>
                <c:pt idx="31">
                  <c:v>42607</c:v>
                </c:pt>
                <c:pt idx="32">
                  <c:v>42606</c:v>
                </c:pt>
                <c:pt idx="33">
                  <c:v>42605</c:v>
                </c:pt>
                <c:pt idx="34">
                  <c:v>42604</c:v>
                </c:pt>
                <c:pt idx="35">
                  <c:v>42601</c:v>
                </c:pt>
                <c:pt idx="36">
                  <c:v>42600</c:v>
                </c:pt>
                <c:pt idx="37">
                  <c:v>42599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  <c:pt idx="66">
                  <c:v>42559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99.98</c:v>
                </c:pt>
                <c:pt idx="1">
                  <c:v>100.58</c:v>
                </c:pt>
                <c:pt idx="2">
                  <c:v>102.08</c:v>
                </c:pt>
                <c:pt idx="3">
                  <c:v>102.25</c:v>
                </c:pt>
                <c:pt idx="4">
                  <c:v>101.43</c:v>
                </c:pt>
                <c:pt idx="5">
                  <c:v>102.43</c:v>
                </c:pt>
                <c:pt idx="6">
                  <c:v>101.6</c:v>
                </c:pt>
                <c:pt idx="7">
                  <c:v>101.06</c:v>
                </c:pt>
                <c:pt idx="8">
                  <c:v>102.35</c:v>
                </c:pt>
                <c:pt idx="9">
                  <c:v>102.35</c:v>
                </c:pt>
                <c:pt idx="10">
                  <c:v>102.23</c:v>
                </c:pt>
                <c:pt idx="11">
                  <c:v>102.56</c:v>
                </c:pt>
                <c:pt idx="12">
                  <c:v>103</c:v>
                </c:pt>
                <c:pt idx="13">
                  <c:v>101.96</c:v>
                </c:pt>
                <c:pt idx="14">
                  <c:v>100.24</c:v>
                </c:pt>
                <c:pt idx="15">
                  <c:v>100.44</c:v>
                </c:pt>
                <c:pt idx="16">
                  <c:v>100.1</c:v>
                </c:pt>
                <c:pt idx="17">
                  <c:v>102.71</c:v>
                </c:pt>
                <c:pt idx="18">
                  <c:v>101.66</c:v>
                </c:pt>
                <c:pt idx="19">
                  <c:v>102.32</c:v>
                </c:pt>
                <c:pt idx="20">
                  <c:v>104.03</c:v>
                </c:pt>
                <c:pt idx="21">
                  <c:v>102.68</c:v>
                </c:pt>
                <c:pt idx="22">
                  <c:v>105.75</c:v>
                </c:pt>
                <c:pt idx="23">
                  <c:v>105.85</c:v>
                </c:pt>
                <c:pt idx="24">
                  <c:v>106.01</c:v>
                </c:pt>
                <c:pt idx="25">
                  <c:v>106.93</c:v>
                </c:pt>
                <c:pt idx="26">
                  <c:v>106.72</c:v>
                </c:pt>
                <c:pt idx="27">
                  <c:v>106.43</c:v>
                </c:pt>
                <c:pt idx="28">
                  <c:v>107.35</c:v>
                </c:pt>
                <c:pt idx="29">
                  <c:v>107.97</c:v>
                </c:pt>
                <c:pt idx="30">
                  <c:v>107.31</c:v>
                </c:pt>
                <c:pt idx="31">
                  <c:v>107.72</c:v>
                </c:pt>
                <c:pt idx="32">
                  <c:v>107.96</c:v>
                </c:pt>
                <c:pt idx="33">
                  <c:v>108</c:v>
                </c:pt>
                <c:pt idx="34">
                  <c:v>108.5</c:v>
                </c:pt>
                <c:pt idx="35">
                  <c:v>109.14</c:v>
                </c:pt>
                <c:pt idx="36">
                  <c:v>109.33</c:v>
                </c:pt>
                <c:pt idx="37">
                  <c:v>108.94</c:v>
                </c:pt>
                <c:pt idx="39">
                  <c:v>109.16</c:v>
                </c:pt>
                <c:pt idx="40">
                  <c:v>109.69</c:v>
                </c:pt>
                <c:pt idx="41">
                  <c:v>108.87</c:v>
                </c:pt>
                <c:pt idx="42">
                  <c:v>109.18</c:v>
                </c:pt>
                <c:pt idx="43">
                  <c:v>108.12</c:v>
                </c:pt>
                <c:pt idx="44">
                  <c:v>108.34</c:v>
                </c:pt>
                <c:pt idx="45">
                  <c:v>107.79</c:v>
                </c:pt>
                <c:pt idx="46">
                  <c:v>107.74</c:v>
                </c:pt>
                <c:pt idx="47">
                  <c:v>106.36</c:v>
                </c:pt>
                <c:pt idx="48">
                  <c:v>106.29</c:v>
                </c:pt>
                <c:pt idx="49">
                  <c:v>106.27</c:v>
                </c:pt>
                <c:pt idx="50">
                  <c:v>106.94</c:v>
                </c:pt>
                <c:pt idx="51">
                  <c:v>107.65</c:v>
                </c:pt>
                <c:pt idx="52">
                  <c:v>107.58</c:v>
                </c:pt>
                <c:pt idx="53">
                  <c:v>107.69</c:v>
                </c:pt>
                <c:pt idx="54">
                  <c:v>107.89</c:v>
                </c:pt>
                <c:pt idx="55">
                  <c:v>104.65</c:v>
                </c:pt>
                <c:pt idx="56">
                  <c:v>105.13</c:v>
                </c:pt>
                <c:pt idx="57">
                  <c:v>105.85</c:v>
                </c:pt>
                <c:pt idx="58">
                  <c:v>106.04</c:v>
                </c:pt>
                <c:pt idx="59">
                  <c:v>105.62</c:v>
                </c:pt>
                <c:pt idx="60">
                  <c:v>105.49</c:v>
                </c:pt>
                <c:pt idx="61">
                  <c:v>105.5</c:v>
                </c:pt>
                <c:pt idx="62">
                  <c:v>105.14</c:v>
                </c:pt>
                <c:pt idx="63">
                  <c:v>105.09</c:v>
                </c:pt>
                <c:pt idx="64">
                  <c:v>104.5</c:v>
                </c:pt>
                <c:pt idx="65">
                  <c:v>103.96</c:v>
                </c:pt>
                <c:pt idx="66">
                  <c:v>103.66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03696"/>
        <c:axId val="820008008"/>
      </c:lineChart>
      <c:dateAx>
        <c:axId val="820003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8008"/>
        <c:crosses val="autoZero"/>
        <c:auto val="1"/>
        <c:lblOffset val="100"/>
        <c:baseTimeUnit val="days"/>
      </c:dateAx>
      <c:valAx>
        <c:axId val="820008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42620</c:v>
                </c:pt>
                <c:pt idx="25">
                  <c:v>42619</c:v>
                </c:pt>
                <c:pt idx="26">
                  <c:v>42615</c:v>
                </c:pt>
                <c:pt idx="27">
                  <c:v>42614</c:v>
                </c:pt>
                <c:pt idx="28">
                  <c:v>42613</c:v>
                </c:pt>
                <c:pt idx="29">
                  <c:v>42612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138.08000000000001</c:v>
                </c:pt>
                <c:pt idx="1">
                  <c:v>136.66</c:v>
                </c:pt>
                <c:pt idx="2">
                  <c:v>136.47</c:v>
                </c:pt>
                <c:pt idx="3">
                  <c:v>137.6</c:v>
                </c:pt>
                <c:pt idx="4">
                  <c:v>138.16</c:v>
                </c:pt>
                <c:pt idx="5">
                  <c:v>138.49</c:v>
                </c:pt>
                <c:pt idx="6">
                  <c:v>140</c:v>
                </c:pt>
                <c:pt idx="7">
                  <c:v>138.32</c:v>
                </c:pt>
                <c:pt idx="8">
                  <c:v>140.41</c:v>
                </c:pt>
                <c:pt idx="9">
                  <c:v>140.79</c:v>
                </c:pt>
                <c:pt idx="10">
                  <c:v>139.72</c:v>
                </c:pt>
                <c:pt idx="11">
                  <c:v>140.51</c:v>
                </c:pt>
                <c:pt idx="12">
                  <c:v>141.04</c:v>
                </c:pt>
                <c:pt idx="13">
                  <c:v>139.91</c:v>
                </c:pt>
                <c:pt idx="14">
                  <c:v>137.47</c:v>
                </c:pt>
                <c:pt idx="15">
                  <c:v>137.68</c:v>
                </c:pt>
                <c:pt idx="16">
                  <c:v>138.47</c:v>
                </c:pt>
                <c:pt idx="17">
                  <c:v>135.61000000000001</c:v>
                </c:pt>
                <c:pt idx="18">
                  <c:v>133.69</c:v>
                </c:pt>
                <c:pt idx="19">
                  <c:v>133.94999999999999</c:v>
                </c:pt>
                <c:pt idx="20">
                  <c:v>135.53</c:v>
                </c:pt>
                <c:pt idx="21">
                  <c:v>133.62</c:v>
                </c:pt>
                <c:pt idx="22">
                  <c:v>135.44</c:v>
                </c:pt>
                <c:pt idx="23">
                  <c:v>134.99</c:v>
                </c:pt>
                <c:pt idx="25">
                  <c:v>135.97</c:v>
                </c:pt>
                <c:pt idx="26">
                  <c:v>136.61000000000001</c:v>
                </c:pt>
                <c:pt idx="27">
                  <c:v>135.74</c:v>
                </c:pt>
                <c:pt idx="28">
                  <c:v>136.05000000000001</c:v>
                </c:pt>
                <c:pt idx="29">
                  <c:v>136.87</c:v>
                </c:pt>
                <c:pt idx="30">
                  <c:v>137.27000000000001</c:v>
                </c:pt>
                <c:pt idx="31">
                  <c:v>136.62</c:v>
                </c:pt>
                <c:pt idx="32">
                  <c:v>137.30000000000001</c:v>
                </c:pt>
                <c:pt idx="33">
                  <c:v>139.87</c:v>
                </c:pt>
                <c:pt idx="34">
                  <c:v>142.01</c:v>
                </c:pt>
                <c:pt idx="35">
                  <c:v>142.09</c:v>
                </c:pt>
                <c:pt idx="36">
                  <c:v>142.04</c:v>
                </c:pt>
                <c:pt idx="37">
                  <c:v>142.16999999999999</c:v>
                </c:pt>
                <c:pt idx="38">
                  <c:v>141.71</c:v>
                </c:pt>
                <c:pt idx="39">
                  <c:v>141.08000000000001</c:v>
                </c:pt>
                <c:pt idx="40">
                  <c:v>141.62</c:v>
                </c:pt>
                <c:pt idx="41">
                  <c:v>142.88</c:v>
                </c:pt>
                <c:pt idx="42">
                  <c:v>142.63</c:v>
                </c:pt>
                <c:pt idx="43">
                  <c:v>142.19</c:v>
                </c:pt>
                <c:pt idx="44">
                  <c:v>141.82</c:v>
                </c:pt>
                <c:pt idx="45">
                  <c:v>142.13</c:v>
                </c:pt>
                <c:pt idx="46">
                  <c:v>142.99</c:v>
                </c:pt>
                <c:pt idx="47">
                  <c:v>142.71</c:v>
                </c:pt>
                <c:pt idx="48">
                  <c:v>142.88</c:v>
                </c:pt>
                <c:pt idx="49">
                  <c:v>143.16999999999999</c:v>
                </c:pt>
                <c:pt idx="50">
                  <c:v>143.51</c:v>
                </c:pt>
                <c:pt idx="51">
                  <c:v>143.19999999999999</c:v>
                </c:pt>
                <c:pt idx="52">
                  <c:v>142.76</c:v>
                </c:pt>
                <c:pt idx="53">
                  <c:v>141.68</c:v>
                </c:pt>
                <c:pt idx="54">
                  <c:v>141.69999999999999</c:v>
                </c:pt>
                <c:pt idx="55">
                  <c:v>141.72999999999999</c:v>
                </c:pt>
                <c:pt idx="56">
                  <c:v>143.69</c:v>
                </c:pt>
                <c:pt idx="57">
                  <c:v>142.87</c:v>
                </c:pt>
                <c:pt idx="58">
                  <c:v>143.02000000000001</c:v>
                </c:pt>
                <c:pt idx="59">
                  <c:v>142.59</c:v>
                </c:pt>
                <c:pt idx="60">
                  <c:v>140.75</c:v>
                </c:pt>
                <c:pt idx="61">
                  <c:v>141.33000000000001</c:v>
                </c:pt>
                <c:pt idx="62">
                  <c:v>140.84</c:v>
                </c:pt>
                <c:pt idx="63">
                  <c:v>141.47999999999999</c:v>
                </c:pt>
                <c:pt idx="64">
                  <c:v>139.86000000000001</c:v>
                </c:pt>
                <c:pt idx="65">
                  <c:v>140.32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013496"/>
        <c:axId val="820009184"/>
      </c:lineChart>
      <c:dateAx>
        <c:axId val="820013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9184"/>
        <c:crosses val="autoZero"/>
        <c:auto val="1"/>
        <c:lblOffset val="100"/>
        <c:baseTimeUnit val="days"/>
      </c:dateAx>
      <c:valAx>
        <c:axId val="820009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1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34" activePane="bottomLeft" state="frozen"/>
      <selection activeCell="E5" sqref="E5"/>
      <selection pane="bottomLeft" activeCell="H255" sqref="H255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-7685.0019999986871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-9797.0319999986204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-9799.5599999999977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2.4980000013765675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298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358</v>
      </c>
    </row>
    <row r="276" spans="1:1" ht="18" customHeight="1" x14ac:dyDescent="0.25">
      <c r="A276" s="545" t="s">
        <v>359</v>
      </c>
    </row>
    <row r="277" spans="1:1" ht="18" customHeight="1" x14ac:dyDescent="0.25">
      <c r="A277" s="544" t="s">
        <v>360</v>
      </c>
    </row>
    <row r="278" spans="1:1" ht="18" customHeight="1" x14ac:dyDescent="0.25">
      <c r="A278" s="545" t="s">
        <v>361</v>
      </c>
    </row>
    <row r="279" spans="1:1" ht="18" customHeight="1" x14ac:dyDescent="0.25">
      <c r="A279" s="545" t="s">
        <v>362</v>
      </c>
    </row>
    <row r="280" spans="1:1" ht="18" customHeight="1" x14ac:dyDescent="0.25">
      <c r="A280" s="544" t="s">
        <v>363</v>
      </c>
    </row>
    <row r="281" spans="1:1" ht="18" customHeight="1" x14ac:dyDescent="0.25">
      <c r="A281" s="545" t="s">
        <v>364</v>
      </c>
    </row>
    <row r="282" spans="1:1" ht="18" customHeight="1" x14ac:dyDescent="0.25">
      <c r="A282" s="545" t="s">
        <v>365</v>
      </c>
    </row>
    <row r="283" spans="1:1" ht="18" customHeight="1" x14ac:dyDescent="0.25">
      <c r="A283" s="545" t="s">
        <v>366</v>
      </c>
    </row>
  </sheetData>
  <mergeCells count="3">
    <mergeCell ref="B12:B13"/>
    <mergeCell ref="B14:B15"/>
    <mergeCell ref="B163:B164"/>
  </mergeCells>
  <conditionalFormatting sqref="Q13">
    <cfRule type="expression" dxfId="837" priority="5">
      <formula>#REF!&gt;0</formula>
    </cfRule>
    <cfRule type="expression" dxfId="83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0"/>
  <sheetViews>
    <sheetView topLeftCell="F1" zoomScaleNormal="100" workbookViewId="0">
      <pane ySplit="1" topLeftCell="A269" activePane="bottomLeft" state="frozen"/>
      <selection pane="bottomLeft" activeCell="N283" sqref="N283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390</v>
      </c>
      <c r="H1" s="350" t="s">
        <v>389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391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-9799.5599999999977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314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 t="shared" ref="N283" si="751">M283/J283</f>
        <v>-2.6291625000000058E-2</v>
      </c>
      <c r="O283" s="256" t="b">
        <f t="shared" ref="O283" si="752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3">I283-Q283</f>
        <v>90552.049999999988</v>
      </c>
      <c r="S283" s="255">
        <v>-27372</v>
      </c>
      <c r="T283" s="255">
        <f t="shared" ref="T283" si="754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5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6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7">(F284-F$2)/F$2</f>
        <v>4.3266492527053869E-2</v>
      </c>
      <c r="I284" s="508">
        <v>389657.79</v>
      </c>
      <c r="J284" s="255">
        <v>400000</v>
      </c>
      <c r="K284" s="255">
        <f t="shared" ref="K284" si="758">I284-I283-J284+J283</f>
        <v>174.44000000000233</v>
      </c>
      <c r="L284" s="175">
        <f t="shared" si="637"/>
        <v>4.478753713092032E-4</v>
      </c>
      <c r="M284" s="256">
        <f t="shared" ref="M284" si="759">I284-J284</f>
        <v>-10342.210000000021</v>
      </c>
      <c r="N284" s="257">
        <f t="shared" ref="N284" si="760">M284/J284</f>
        <v>-2.5855525000000053E-2</v>
      </c>
      <c r="O284" s="256" t="b">
        <f t="shared" ref="O284" si="761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2">I284-Q284</f>
        <v>85713.06</v>
      </c>
      <c r="S284" s="255">
        <v>-28150</v>
      </c>
      <c r="T284" s="255">
        <f t="shared" ref="T284" si="763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4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5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6">(F285-F$2)/F$2</f>
        <v>4.108058212384863E-2</v>
      </c>
      <c r="I285" s="226">
        <v>389787.58</v>
      </c>
      <c r="J285" s="177">
        <v>400000</v>
      </c>
      <c r="K285" s="177">
        <f t="shared" ref="K285" si="767">I285-I284-J285+J284</f>
        <v>129.79000000003725</v>
      </c>
      <c r="L285" s="175">
        <f t="shared" si="637"/>
        <v>3.3308714295186365E-4</v>
      </c>
      <c r="M285" s="187">
        <f t="shared" ref="M285" si="768">I285-J285</f>
        <v>-10212.419999999984</v>
      </c>
      <c r="N285" s="189">
        <f t="shared" ref="N285" si="769">M285/J285</f>
        <v>-2.5531049999999958E-2</v>
      </c>
      <c r="O285" s="187" t="b">
        <f t="shared" ref="O285" si="770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1">I285-Q285</f>
        <v>73356.44</v>
      </c>
      <c r="S285" s="177">
        <v>-28447</v>
      </c>
      <c r="T285" s="177">
        <f t="shared" ref="T285" si="772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3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" si="774">(C286-C285)/C285</f>
        <v>-4.9555802332037933E-3</v>
      </c>
      <c r="E286" s="214">
        <f t="shared" ref="E286" si="775">(C286-$C$2)/$C$2</f>
        <v>2.2854397747379105E-2</v>
      </c>
      <c r="F286" s="224">
        <v>5289.65</v>
      </c>
      <c r="G286" s="175">
        <f t="shared" ref="G286:G290" si="776">(F286-F285)/F285</f>
        <v>-2.1166336846593589E-3</v>
      </c>
      <c r="H286" s="208">
        <f t="shared" ref="H286" si="777">(F286-F$2)/F$2</f>
        <v>3.8876995895280521E-2</v>
      </c>
      <c r="I286" s="226">
        <v>385233.03</v>
      </c>
      <c r="J286" s="177">
        <v>400000</v>
      </c>
      <c r="K286" s="177">
        <f t="shared" ref="K286" si="778">I286-I285-J286+J285</f>
        <v>-4554.5499999999884</v>
      </c>
      <c r="L286" s="175">
        <f t="shared" ref="L286:L290" si="779">K286/I285</f>
        <v>-1.1684697598625355E-2</v>
      </c>
      <c r="M286" s="187">
        <f t="shared" ref="M286" si="780">I286-J286</f>
        <v>-14766.969999999972</v>
      </c>
      <c r="N286" s="189">
        <f t="shared" ref="N286" si="781">M286/J286</f>
        <v>-3.6917424999999927E-2</v>
      </c>
      <c r="O286" s="187" t="b">
        <f t="shared" ref="O286" si="782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3">I286-Q286</f>
        <v>48130.640000000014</v>
      </c>
      <c r="S286" s="177">
        <v>-32163</v>
      </c>
      <c r="T286" s="177">
        <f t="shared" ref="T286" si="784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5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ref="D287" si="786">(C287-C286)/C286</f>
        <v>4.2966951717981657E-3</v>
      </c>
      <c r="E287" s="214">
        <f t="shared" ref="E287" si="787">(C287-$C$2)/$C$2</f>
        <v>2.7249291299632789E-2</v>
      </c>
      <c r="F287" s="224">
        <v>5316.02</v>
      </c>
      <c r="G287" s="175">
        <f t="shared" si="776"/>
        <v>4.9852069607631512E-3</v>
      </c>
      <c r="H287" s="208">
        <f t="shared" ref="H287" si="788">(F287-F$2)/F$2</f>
        <v>4.4056012726594387E-2</v>
      </c>
      <c r="I287" s="226">
        <v>390592.54</v>
      </c>
      <c r="J287" s="177">
        <v>400000</v>
      </c>
      <c r="K287" s="177">
        <f t="shared" ref="K287" si="789">I287-I286-J287+J286</f>
        <v>5359.5099999999511</v>
      </c>
      <c r="L287" s="175">
        <f t="shared" si="779"/>
        <v>1.3912384407951599E-2</v>
      </c>
      <c r="M287" s="187">
        <f t="shared" ref="M287" si="790">I287-J287</f>
        <v>-9407.460000000021</v>
      </c>
      <c r="N287" s="189">
        <f t="shared" ref="N287" si="791">M287/J287</f>
        <v>-2.3518650000000054E-2</v>
      </c>
      <c r="O287" s="187" t="b">
        <f t="shared" ref="O287" si="792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3">I287-Q287</f>
        <v>77259.929999999993</v>
      </c>
      <c r="S287" s="177">
        <v>-29624</v>
      </c>
      <c r="T287" s="177">
        <f t="shared" ref="T287" si="794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5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ref="D288:D290" si="796">(C288-C287)/C287</f>
        <v>4.8154167419073849E-4</v>
      </c>
      <c r="E288" s="214">
        <f t="shared" ref="E288" si="797">(C288-$C$2)/$C$2</f>
        <v>2.7743954643176465E-2</v>
      </c>
      <c r="F288" s="224">
        <v>5306.85</v>
      </c>
      <c r="G288" s="175">
        <f t="shared" si="776"/>
        <v>-1.7249746991170221E-3</v>
      </c>
      <c r="H288" s="208">
        <f t="shared" ref="H288" si="798">(F288-F$2)/F$2</f>
        <v>4.225504252018001E-2</v>
      </c>
      <c r="I288" s="226">
        <v>390871.84</v>
      </c>
      <c r="J288" s="177">
        <v>400000</v>
      </c>
      <c r="K288" s="177">
        <f t="shared" ref="K288" si="799">I288-I287-J288+J287</f>
        <v>279.30000000004657</v>
      </c>
      <c r="L288" s="175">
        <f t="shared" si="779"/>
        <v>7.1506742038659153E-4</v>
      </c>
      <c r="M288" s="187">
        <f t="shared" ref="M288" si="800">I288-J288</f>
        <v>-9128.1599999999744</v>
      </c>
      <c r="N288" s="189">
        <f t="shared" ref="N288" si="801">M288/J288</f>
        <v>-2.2820399999999935E-2</v>
      </c>
      <c r="O288" s="187" t="b">
        <f t="shared" ref="O288" si="802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3">I288-Q288</f>
        <v>55624.650000000023</v>
      </c>
      <c r="S288" s="177">
        <v>-29330</v>
      </c>
      <c r="T288" s="177">
        <f t="shared" ref="T288" si="804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5">N288/V288</f>
        <v>-6.4510845240131703E-2</v>
      </c>
    </row>
    <row r="289" spans="2:23" ht="20.100000000000001" customHeight="1" x14ac:dyDescent="0.25">
      <c r="B289" s="176">
        <v>42650</v>
      </c>
      <c r="C289" s="220">
        <v>2153.7399999999998</v>
      </c>
      <c r="D289" s="175">
        <f t="shared" si="796"/>
        <v>-3.2534698278855224E-3</v>
      </c>
      <c r="E289" s="214">
        <f t="shared" ref="E289" si="806">(C289-$C$2)/$C$2</f>
        <v>2.4400220695953143E-2</v>
      </c>
      <c r="F289" s="224">
        <v>5292.4</v>
      </c>
      <c r="G289" s="175">
        <f t="shared" si="776"/>
        <v>-2.7228958798535341E-3</v>
      </c>
      <c r="H289" s="208">
        <f t="shared" ref="H289" si="807">(F289-F$2)/F$2</f>
        <v>3.9417090559145239E-2</v>
      </c>
      <c r="I289" s="226">
        <v>386326.18</v>
      </c>
      <c r="J289" s="177">
        <v>400000</v>
      </c>
      <c r="K289" s="177">
        <f t="shared" ref="K289" si="808">I289-I288-J289+J288</f>
        <v>-4545.6600000000326</v>
      </c>
      <c r="L289" s="175">
        <f t="shared" si="779"/>
        <v>-1.1629540772238881E-2</v>
      </c>
      <c r="M289" s="187">
        <f t="shared" ref="M289" si="809">I289-J289</f>
        <v>-13673.820000000007</v>
      </c>
      <c r="N289" s="189">
        <f t="shared" ref="N289" si="810">M289/J289</f>
        <v>-3.4184550000000015E-2</v>
      </c>
      <c r="O289" s="187" t="b">
        <f t="shared" ref="O289" si="811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12">I289-Q289</f>
        <v>46203.149999999965</v>
      </c>
      <c r="S289" s="177">
        <v>-30659</v>
      </c>
      <c r="T289" s="177">
        <f t="shared" ref="T289" si="813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4">N289/V289</f>
        <v>-9.6755446524912025E-2</v>
      </c>
    </row>
    <row r="290" spans="2:23" ht="20.100000000000001" customHeight="1" x14ac:dyDescent="0.25">
      <c r="B290" s="249">
        <v>42651</v>
      </c>
      <c r="C290" s="250">
        <v>2163.66</v>
      </c>
      <c r="D290" s="175">
        <f t="shared" si="796"/>
        <v>4.6059412928208948E-3</v>
      </c>
      <c r="E290" s="251">
        <f t="shared" ref="E290" si="815">(C290-$C$2)/$C$2</f>
        <v>2.911854797283147E-2</v>
      </c>
      <c r="F290" s="252">
        <v>5328.67</v>
      </c>
      <c r="G290" s="175">
        <f t="shared" si="776"/>
        <v>6.8532234902880431E-3</v>
      </c>
      <c r="H290" s="253">
        <f t="shared" ref="H290" si="816">(F290-F$2)/F$2</f>
        <v>4.6540448180372028E-2</v>
      </c>
      <c r="I290" s="254">
        <v>390200.44</v>
      </c>
      <c r="J290" s="255">
        <v>400000</v>
      </c>
      <c r="K290" s="255">
        <f t="shared" ref="K290" si="817">I290-I289-J290+J289</f>
        <v>3874.2600000000093</v>
      </c>
      <c r="L290" s="175">
        <f t="shared" si="779"/>
        <v>1.0028468689333997E-2</v>
      </c>
      <c r="M290" s="256">
        <f t="shared" ref="M290" si="818">I290-J290</f>
        <v>-9799.5599999999977</v>
      </c>
      <c r="N290" s="257">
        <f t="shared" ref="N290" si="819">M290/J290</f>
        <v>-2.4498899999999994E-2</v>
      </c>
      <c r="O290" s="256" t="b">
        <f t="shared" ref="O290" si="820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21">I290-Q290</f>
        <v>50076.409999999974</v>
      </c>
      <c r="S290" s="255">
        <v>-26735</v>
      </c>
      <c r="T290" s="255">
        <f t="shared" ref="T290" si="822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3">N290/V290</f>
        <v>-6.944003694464651E-2</v>
      </c>
    </row>
  </sheetData>
  <conditionalFormatting sqref="D3:D290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0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0">
    <cfRule type="colorScale" priority="1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0">
    <cfRule type="colorScale" priority="2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1:L1048576">
    <cfRule type="colorScale" priority="4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35" activePane="bottomLeft" state="frozen"/>
      <selection pane="bottomLeft" activeCell="M14" sqref="M14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386</v>
      </c>
    </row>
    <row r="2" spans="1:20" ht="21.95" customHeight="1" x14ac:dyDescent="0.25">
      <c r="A2" s="51"/>
      <c r="B2" s="51"/>
      <c r="C2" s="52"/>
      <c r="E2" s="23" t="s">
        <v>10</v>
      </c>
      <c r="F2" s="248">
        <v>31.51</v>
      </c>
      <c r="G2" s="248">
        <v>31.51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1.15E-2</v>
      </c>
      <c r="P2" s="375">
        <v>4.4999999999999997E-3</v>
      </c>
      <c r="Q2" s="152"/>
    </row>
    <row r="3" spans="1:20" ht="21.95" customHeight="1" x14ac:dyDescent="0.25">
      <c r="A3" s="51"/>
      <c r="B3" s="52"/>
      <c r="C3" s="52"/>
      <c r="E3" s="23" t="s">
        <v>213</v>
      </c>
      <c r="F3" s="248">
        <v>116.05</v>
      </c>
      <c r="G3" s="248">
        <v>116.05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0.02</v>
      </c>
      <c r="P3" s="375">
        <v>1.7399999999999999E-2</v>
      </c>
      <c r="S3" s="49"/>
    </row>
    <row r="4" spans="1:20" ht="21.95" customHeight="1" x14ac:dyDescent="0.25">
      <c r="A4" s="51"/>
      <c r="B4" s="51"/>
      <c r="C4" s="52"/>
      <c r="E4" s="23" t="s">
        <v>289</v>
      </c>
      <c r="F4" s="248">
        <v>55.31</v>
      </c>
      <c r="G4" s="248">
        <v>55.31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6.6E-3</v>
      </c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68.489999999999995</v>
      </c>
      <c r="G5" s="248">
        <v>68.489999999999995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P5" s="375">
        <v>8.9999999999999998E-4</v>
      </c>
      <c r="Q5" s="461"/>
      <c r="R5" s="49"/>
    </row>
    <row r="6" spans="1:20" ht="21.95" customHeight="1" x14ac:dyDescent="0.25">
      <c r="A6" s="51"/>
      <c r="B6" s="52"/>
      <c r="C6" s="52"/>
      <c r="E6" s="23" t="s">
        <v>33</v>
      </c>
      <c r="F6" s="248">
        <v>174.77</v>
      </c>
      <c r="G6" s="248">
        <v>174.77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1.17E-2</v>
      </c>
      <c r="P6" s="375">
        <v>3.2000000000000002E-3</v>
      </c>
      <c r="Q6" s="152"/>
    </row>
    <row r="7" spans="1:20" ht="21.95" customHeight="1" x14ac:dyDescent="0.25">
      <c r="A7" s="51"/>
      <c r="B7" s="51"/>
      <c r="C7" s="52"/>
      <c r="E7" s="23" t="s">
        <v>249</v>
      </c>
      <c r="F7" s="248">
        <v>61.9</v>
      </c>
      <c r="G7" s="248">
        <v>61.9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2.07E-2</v>
      </c>
      <c r="P7" s="375">
        <v>2.3E-3</v>
      </c>
      <c r="Q7" s="49"/>
      <c r="R7" s="49"/>
      <c r="S7" s="49"/>
    </row>
    <row r="8" spans="1:20" ht="21.95" customHeight="1" x14ac:dyDescent="0.25">
      <c r="A8" s="52"/>
      <c r="B8" s="52"/>
      <c r="C8" s="52"/>
      <c r="E8" s="23" t="s">
        <v>62</v>
      </c>
      <c r="F8" s="248">
        <v>304.58999999999997</v>
      </c>
      <c r="G8" s="248">
        <v>304.58999999999997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-3.3E-3</v>
      </c>
      <c r="Q8" s="49"/>
      <c r="T8" s="49"/>
    </row>
    <row r="9" spans="1:20" ht="21.95" customHeight="1" x14ac:dyDescent="0.25">
      <c r="A9" s="51"/>
      <c r="B9" s="51"/>
      <c r="C9" s="52"/>
      <c r="E9" s="23" t="s">
        <v>52</v>
      </c>
      <c r="F9" s="248">
        <v>76.47</v>
      </c>
      <c r="G9" s="248">
        <v>77.66</v>
      </c>
      <c r="H9" s="336">
        <v>50</v>
      </c>
      <c r="I9" s="49">
        <v>3883</v>
      </c>
      <c r="J9" s="379">
        <v>-59.5</v>
      </c>
      <c r="K9" s="365">
        <v>-1.5323203708472802E-2</v>
      </c>
      <c r="L9" s="379">
        <v>431.44999999999891</v>
      </c>
      <c r="M9">
        <v>25</v>
      </c>
      <c r="N9" s="376" t="str">
        <f>HYPERLINK("http://finance.yahoo.com/q?s=" &amp; E9, "Link")</f>
        <v>Link</v>
      </c>
      <c r="O9" s="375">
        <v>2.35E-2</v>
      </c>
      <c r="P9" s="375">
        <v>8.9999999999999998E-4</v>
      </c>
      <c r="R9" s="49"/>
    </row>
    <row r="10" spans="1:20" ht="21.95" customHeight="1" x14ac:dyDescent="0.25">
      <c r="A10" s="52"/>
      <c r="B10" s="52"/>
      <c r="C10" s="52"/>
      <c r="E10" s="23" t="s">
        <v>246</v>
      </c>
      <c r="F10" s="248">
        <v>23.86</v>
      </c>
      <c r="G10" s="248">
        <v>21.368600000000001</v>
      </c>
      <c r="H10" s="336">
        <v>200</v>
      </c>
      <c r="I10" s="49">
        <v>4273.72</v>
      </c>
      <c r="J10" s="379">
        <v>498.27999999999975</v>
      </c>
      <c r="K10" s="365">
        <v>0.11659163445429269</v>
      </c>
      <c r="L10" s="379">
        <v>498.27999999999975</v>
      </c>
      <c r="M10" s="30">
        <v>42657</v>
      </c>
      <c r="N10" s="376" t="str">
        <f>HYPERLINK("http://finance.yahoo.com/q?s=" &amp; E10, "Link")</f>
        <v>Link</v>
      </c>
      <c r="O10" s="375">
        <v>5.0099999999999999E-2</v>
      </c>
      <c r="P10" s="375">
        <v>-3.8E-3</v>
      </c>
    </row>
    <row r="11" spans="1:20" ht="21.95" customHeight="1" x14ac:dyDescent="0.25">
      <c r="A11" s="52"/>
      <c r="B11" s="52"/>
      <c r="C11" s="52"/>
      <c r="E11" s="23" t="s">
        <v>8</v>
      </c>
      <c r="F11" s="248">
        <v>67.010000000000005</v>
      </c>
      <c r="G11" s="248">
        <v>67.010000000000005</v>
      </c>
      <c r="H11" s="50">
        <v>0</v>
      </c>
      <c r="I11" s="49">
        <v>0</v>
      </c>
      <c r="J11" s="379">
        <v>0</v>
      </c>
      <c r="K11" s="365">
        <v>0</v>
      </c>
      <c r="L11" s="49">
        <v>121.94999999999982</v>
      </c>
      <c r="M11">
        <v>0</v>
      </c>
      <c r="N11" s="376" t="str">
        <f>HYPERLINK("http://finance.yahoo.com/q?s=" &amp; E11, "Link")</f>
        <v>Link</v>
      </c>
      <c r="O11" s="365">
        <v>1.72E-2</v>
      </c>
      <c r="P11" s="365">
        <v>8.6E-3</v>
      </c>
      <c r="Q11" s="49"/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13.15</v>
      </c>
      <c r="G12" s="248">
        <v>20.51971000000006</v>
      </c>
      <c r="H12" s="336">
        <v>3000</v>
      </c>
      <c r="I12" s="49">
        <v>61559.130000000179</v>
      </c>
      <c r="J12" s="379">
        <v>-22109.130000000179</v>
      </c>
      <c r="K12" s="365">
        <v>-0.35915273656401764</v>
      </c>
      <c r="L12" s="379">
        <v>-22109.130000000179</v>
      </c>
      <c r="M12" s="30">
        <v>42660</v>
      </c>
      <c r="N12" s="376" t="str">
        <f>HYPERLINK("http://finance.yahoo.com/q?s=" &amp; E12, "Link")</f>
        <v>Link</v>
      </c>
      <c r="O12" s="375">
        <v>0</v>
      </c>
      <c r="P12" s="375">
        <v>4.7800000000000002E-2</v>
      </c>
      <c r="R12" s="49"/>
    </row>
    <row r="13" spans="1:20" ht="21.95" customHeight="1" x14ac:dyDescent="0.25">
      <c r="A13" s="52"/>
      <c r="B13" s="52"/>
      <c r="C13" s="52"/>
      <c r="E13" s="23" t="s">
        <v>373</v>
      </c>
      <c r="F13" s="248">
        <v>86.83</v>
      </c>
      <c r="G13" s="248">
        <v>89.204999999999998</v>
      </c>
      <c r="H13" s="50">
        <v>40</v>
      </c>
      <c r="I13" s="49">
        <v>3568.2</v>
      </c>
      <c r="J13" s="379">
        <v>-95</v>
      </c>
      <c r="K13" s="365">
        <v>-2.6624068157614485E-2</v>
      </c>
      <c r="L13" s="49">
        <v>-95</v>
      </c>
      <c r="M13" s="30">
        <v>42657</v>
      </c>
      <c r="N13" s="376" t="str">
        <f>HYPERLINK("http://finance.yahoo.com/q?s=" &amp; E13, "Link")</f>
        <v>Link</v>
      </c>
      <c r="O13" s="365">
        <v>1.9699999999999999E-2</v>
      </c>
      <c r="P13" s="365">
        <v>5.0000000000000001E-3</v>
      </c>
      <c r="S13" s="49"/>
    </row>
    <row r="14" spans="1:20" ht="21.95" customHeight="1" x14ac:dyDescent="0.25">
      <c r="A14" s="51"/>
      <c r="B14" s="51"/>
      <c r="C14" s="52"/>
      <c r="E14" s="23" t="s">
        <v>32</v>
      </c>
      <c r="F14" s="248">
        <v>39.770000000000003</v>
      </c>
      <c r="G14" s="248">
        <v>39.770000000000003</v>
      </c>
      <c r="H14" s="50">
        <v>0</v>
      </c>
      <c r="I14" s="49">
        <v>0</v>
      </c>
      <c r="J14" s="379">
        <v>0</v>
      </c>
      <c r="K14" s="365">
        <v>0</v>
      </c>
      <c r="L14" s="49">
        <v>1198.4699999999971</v>
      </c>
      <c r="M14">
        <v>0</v>
      </c>
      <c r="N14" s="376" t="str">
        <f>HYPERLINK("http://finance.yahoo.com/q?s=" &amp; E14, "Link")</f>
        <v>Link</v>
      </c>
      <c r="O14" s="365">
        <v>2.0799999999999999E-2</v>
      </c>
      <c r="P14" s="365">
        <v>2.1100000000000001E-2</v>
      </c>
      <c r="Q14" s="152"/>
      <c r="R14" s="49"/>
      <c r="S14" s="49"/>
    </row>
    <row r="15" spans="1:20" ht="21.95" customHeight="1" x14ac:dyDescent="0.25">
      <c r="A15" s="51"/>
      <c r="B15" s="51"/>
      <c r="C15" s="52"/>
      <c r="E15" s="23" t="s">
        <v>344</v>
      </c>
      <c r="F15" s="248">
        <v>69.41</v>
      </c>
      <c r="G15" s="248">
        <v>69.80923076923078</v>
      </c>
      <c r="H15" s="336">
        <v>65</v>
      </c>
      <c r="I15" s="49">
        <v>4537.6000000000004</v>
      </c>
      <c r="J15" s="379">
        <v>-25.950000000000728</v>
      </c>
      <c r="K15" s="365">
        <v>-5.7188822284910323E-3</v>
      </c>
      <c r="L15" s="379">
        <v>-25.950000000000728</v>
      </c>
      <c r="M15">
        <v>40</v>
      </c>
      <c r="N15" s="376" t="str">
        <f>HYPERLINK("http://finance.yahoo.com/q?s=" &amp; E15, "Link")</f>
        <v>Link</v>
      </c>
      <c r="O15" s="375">
        <v>1.44E-2</v>
      </c>
      <c r="P15" s="375">
        <v>-3.5999999999999999E-3</v>
      </c>
      <c r="Q15" s="461"/>
      <c r="R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92.49</v>
      </c>
      <c r="G16" s="248">
        <v>93.310571428571421</v>
      </c>
      <c r="H16" s="336">
        <v>70</v>
      </c>
      <c r="I16" s="49">
        <v>6531.74</v>
      </c>
      <c r="J16" s="379">
        <v>-57.440000000000509</v>
      </c>
      <c r="K16" s="365">
        <v>-8.793981389338807E-3</v>
      </c>
      <c r="L16" s="379">
        <v>-57.440000000000509</v>
      </c>
      <c r="M16">
        <v>70</v>
      </c>
      <c r="N16" s="376" t="str">
        <f>HYPERLINK("http://finance.yahoo.com/q?s=" &amp; E16, "Link")</f>
        <v>Link</v>
      </c>
      <c r="O16" s="375">
        <v>1.54E-2</v>
      </c>
      <c r="P16" s="375">
        <v>0</v>
      </c>
      <c r="R16" s="49"/>
    </row>
    <row r="17" spans="1:21" ht="21.95" customHeight="1" x14ac:dyDescent="0.25">
      <c r="A17" s="51"/>
      <c r="B17" s="51"/>
      <c r="C17" s="52"/>
      <c r="E17" s="23" t="s">
        <v>205</v>
      </c>
      <c r="F17" s="248">
        <v>12.12</v>
      </c>
      <c r="G17" s="248">
        <v>11.884439999999998</v>
      </c>
      <c r="H17" s="336">
        <v>250</v>
      </c>
      <c r="I17" s="49">
        <v>2971.1099999999997</v>
      </c>
      <c r="J17" s="379">
        <v>58.890000000000327</v>
      </c>
      <c r="K17" s="365">
        <v>1.9820875026505362E-2</v>
      </c>
      <c r="L17" s="379">
        <v>58.890000000000327</v>
      </c>
      <c r="M17">
        <v>150</v>
      </c>
      <c r="N17" s="376" t="str">
        <f>HYPERLINK("http://finance.yahoo.com/q?s=" &amp; E17, "Link")</f>
        <v>Link</v>
      </c>
      <c r="O17" s="375">
        <v>4.8800000000000003E-2</v>
      </c>
      <c r="P17" s="375">
        <v>-1.38E-2</v>
      </c>
      <c r="Q17" s="152"/>
      <c r="S17" s="49"/>
    </row>
    <row r="18" spans="1:21" ht="21.95" customHeight="1" x14ac:dyDescent="0.25">
      <c r="A18" s="61"/>
      <c r="B18" s="62"/>
      <c r="C18" s="61"/>
      <c r="E18" s="23" t="s">
        <v>345</v>
      </c>
      <c r="F18" s="248">
        <v>24.71</v>
      </c>
      <c r="G18" s="248">
        <v>24.28</v>
      </c>
      <c r="H18" s="336">
        <v>100</v>
      </c>
      <c r="I18" s="443">
        <v>2428</v>
      </c>
      <c r="J18" s="379">
        <v>43</v>
      </c>
      <c r="K18" s="365">
        <v>1.7710049423393728E-2</v>
      </c>
      <c r="L18" s="379">
        <v>43</v>
      </c>
      <c r="M18">
        <v>100</v>
      </c>
      <c r="N18" s="376" t="str">
        <f>HYPERLINK("http://finance.yahoo.com/q?s=" &amp; E18, "Link")</f>
        <v>Link</v>
      </c>
      <c r="O18" s="375">
        <v>1.4800000000000001E-2</v>
      </c>
      <c r="P18" s="375">
        <v>1.4800000000000001E-2</v>
      </c>
      <c r="R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4.1500000000000004</v>
      </c>
      <c r="G19" s="248">
        <v>4.0900499999999997</v>
      </c>
      <c r="H19" s="336">
        <v>800</v>
      </c>
      <c r="I19" s="49">
        <v>3272.04</v>
      </c>
      <c r="J19" s="379">
        <v>47.960000000000491</v>
      </c>
      <c r="K19" s="365">
        <v>1.4657522524174672E-2</v>
      </c>
      <c r="L19" s="379">
        <v>482.89000000000078</v>
      </c>
      <c r="M19" s="30">
        <v>42667</v>
      </c>
      <c r="N19" s="376" t="str">
        <f>HYPERLINK("http://finance.yahoo.com/q?s=" &amp; E19, "Link")</f>
        <v>Link</v>
      </c>
      <c r="O19" s="375" t="e">
        <v>#VALUE!</v>
      </c>
      <c r="P19" s="375">
        <v>-1.89E-2</v>
      </c>
      <c r="Q19" s="49"/>
    </row>
    <row r="20" spans="1:21" ht="21.95" customHeight="1" x14ac:dyDescent="0.25">
      <c r="A20" s="52"/>
      <c r="B20" s="159"/>
      <c r="C20" s="337"/>
      <c r="E20" s="23" t="s">
        <v>55</v>
      </c>
      <c r="F20" s="248">
        <v>75.489999999999995</v>
      </c>
      <c r="G20" s="248">
        <v>82.091039999999992</v>
      </c>
      <c r="H20" s="50">
        <v>250</v>
      </c>
      <c r="I20" s="49">
        <v>20522.759999999998</v>
      </c>
      <c r="J20" s="379">
        <v>-1650.2599999999984</v>
      </c>
      <c r="K20" s="365">
        <v>-8.0411211747347805E-2</v>
      </c>
      <c r="L20" s="49">
        <v>-1650.2599999999984</v>
      </c>
      <c r="M20">
        <v>150</v>
      </c>
      <c r="N20" s="376" t="str">
        <f>HYPERLINK("http://finance.yahoo.com/q?s=" &amp; E20, "Link")</f>
        <v>Link</v>
      </c>
      <c r="O20" s="365">
        <v>2.5000000000000001E-2</v>
      </c>
      <c r="P20" s="365">
        <v>3.3E-3</v>
      </c>
      <c r="Q20" s="152"/>
      <c r="R20" s="49"/>
      <c r="S20" s="49"/>
    </row>
    <row r="21" spans="1:21" ht="21.95" customHeight="1" x14ac:dyDescent="0.25">
      <c r="A21" s="51"/>
      <c r="B21" s="51"/>
      <c r="C21" s="52"/>
      <c r="E21" s="23" t="s">
        <v>176</v>
      </c>
      <c r="F21" s="248">
        <v>62.44</v>
      </c>
      <c r="G21" s="248">
        <v>66.959999999999994</v>
      </c>
      <c r="H21" s="336">
        <v>25</v>
      </c>
      <c r="I21" s="49">
        <v>1673.9999999999998</v>
      </c>
      <c r="J21" s="379">
        <v>-112.99999999999977</v>
      </c>
      <c r="K21" s="365">
        <v>-6.750298685782552E-2</v>
      </c>
      <c r="L21" s="379">
        <v>-63.049999999999955</v>
      </c>
      <c r="M21">
        <v>25</v>
      </c>
      <c r="N21" s="376" t="str">
        <f>HYPERLINK("http://finance.yahoo.com/q?s=" &amp; E21, "Link")</f>
        <v>Link</v>
      </c>
      <c r="O21" s="375">
        <v>3.09E-2</v>
      </c>
      <c r="P21" s="375">
        <v>5.0000000000000001E-3</v>
      </c>
      <c r="Q21" s="152"/>
    </row>
    <row r="22" spans="1:21" ht="21.95" customHeight="1" x14ac:dyDescent="0.25">
      <c r="A22" s="51"/>
      <c r="B22" s="51"/>
      <c r="C22" s="52"/>
      <c r="E22" s="23" t="s">
        <v>56</v>
      </c>
      <c r="F22" s="248">
        <v>32.15</v>
      </c>
      <c r="G22" s="248">
        <v>32.15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4.7E-2</v>
      </c>
      <c r="P22" s="375">
        <v>-5.8999999999999999E-3</v>
      </c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53.95</v>
      </c>
      <c r="G23" s="248">
        <v>53.95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1.8800000000000001E-2</v>
      </c>
      <c r="P23" s="375">
        <v>1.66E-2</v>
      </c>
      <c r="Q23" s="461"/>
      <c r="T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38.020000000000003</v>
      </c>
      <c r="G24" s="248">
        <v>38.020000000000003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2.7300000000000001E-2</v>
      </c>
      <c r="P24" s="375">
        <v>-2.0999999999999999E-3</v>
      </c>
      <c r="Q24" s="49"/>
      <c r="R24" s="49"/>
      <c r="S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177</v>
      </c>
      <c r="F25" s="248">
        <v>46.78</v>
      </c>
      <c r="G25" s="248">
        <v>46.78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3.7600000000000001E-2</v>
      </c>
      <c r="P25" s="375">
        <v>-8.9999999999999998E-4</v>
      </c>
      <c r="R25" s="49"/>
    </row>
    <row r="26" spans="1:21" ht="21.95" customHeight="1" x14ac:dyDescent="0.25">
      <c r="A26" s="52"/>
      <c r="B26" s="51"/>
      <c r="C26" s="52"/>
      <c r="E26" s="23" t="s">
        <v>354</v>
      </c>
      <c r="F26" s="248">
        <v>119.8</v>
      </c>
      <c r="G26" s="248">
        <v>118.5</v>
      </c>
      <c r="H26" s="50">
        <v>20</v>
      </c>
      <c r="I26" s="49">
        <v>2370</v>
      </c>
      <c r="J26" s="379">
        <v>26</v>
      </c>
      <c r="K26" s="365">
        <v>1.0970464135021073E-2</v>
      </c>
      <c r="L26" s="49">
        <v>26</v>
      </c>
      <c r="M26">
        <v>20</v>
      </c>
      <c r="N26" s="376" t="str">
        <f>HYPERLINK("http://finance.yahoo.com/q?s=" &amp; E26, "Link")</f>
        <v>Link</v>
      </c>
      <c r="O26" s="365">
        <v>2.6800000000000001E-2</v>
      </c>
      <c r="P26" s="365">
        <v>4.7000000000000002E-3</v>
      </c>
      <c r="Q26" s="461"/>
      <c r="R26" s="49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18.25</v>
      </c>
      <c r="G27" s="248">
        <v>18.25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1.4500000000000001E-2</v>
      </c>
      <c r="Q27" s="152"/>
    </row>
    <row r="28" spans="1:21" ht="21.95" customHeight="1" x14ac:dyDescent="0.25">
      <c r="A28" s="51"/>
      <c r="B28" s="52"/>
      <c r="C28" s="52"/>
      <c r="E28" s="23" t="s">
        <v>24</v>
      </c>
      <c r="F28" s="248">
        <v>46.42</v>
      </c>
      <c r="G28" s="248">
        <v>46.42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-1.15E-2</v>
      </c>
      <c r="R28" s="49"/>
    </row>
    <row r="29" spans="1:21" ht="21.95" customHeight="1" x14ac:dyDescent="0.25">
      <c r="A29" s="51"/>
      <c r="B29" s="51"/>
      <c r="C29" s="52"/>
      <c r="E29" s="23" t="s">
        <v>204</v>
      </c>
      <c r="F29" s="248">
        <v>29.05</v>
      </c>
      <c r="G29" s="248">
        <v>31.785940000000004</v>
      </c>
      <c r="H29" s="336">
        <v>1000</v>
      </c>
      <c r="I29" s="49">
        <v>31785.940000000002</v>
      </c>
      <c r="J29" s="379">
        <v>-2735.9400000000023</v>
      </c>
      <c r="K29" s="365">
        <v>-8.6073905632490427E-2</v>
      </c>
      <c r="L29" s="379">
        <v>-2735.9400000000023</v>
      </c>
      <c r="M29">
        <v>700</v>
      </c>
      <c r="N29" s="376" t="str">
        <f>HYPERLINK("http://finance.yahoo.com/q?s=" &amp; E29, "Link")</f>
        <v>Link</v>
      </c>
      <c r="O29" s="375">
        <v>1.66E-2</v>
      </c>
      <c r="P29" s="375">
        <v>1.6999999999999999E-3</v>
      </c>
      <c r="R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39.770000000000003</v>
      </c>
      <c r="G30" s="248">
        <v>39.770000000000003</v>
      </c>
      <c r="H30" s="50">
        <v>0</v>
      </c>
      <c r="I30" s="49">
        <v>0</v>
      </c>
      <c r="J30" s="379">
        <v>0</v>
      </c>
      <c r="K30" s="365">
        <v>0</v>
      </c>
      <c r="L30" s="49">
        <v>117.73999999999978</v>
      </c>
      <c r="M30">
        <v>0</v>
      </c>
      <c r="N30" s="376" t="str">
        <f>HYPERLINK("http://finance.yahoo.com/q?s=" &amp; E30, "Link")</f>
        <v>Link</v>
      </c>
      <c r="O30" s="365">
        <v>1.04E-2</v>
      </c>
      <c r="P30" s="365">
        <v>3.3799999999999997E-2</v>
      </c>
    </row>
    <row r="31" spans="1:21" ht="21.95" customHeight="1" x14ac:dyDescent="0.25">
      <c r="A31" s="52"/>
      <c r="B31" s="52"/>
      <c r="C31" s="52"/>
      <c r="E31" s="23" t="s">
        <v>250</v>
      </c>
      <c r="F31" s="248">
        <v>24.83</v>
      </c>
      <c r="G31" s="248">
        <v>24.8</v>
      </c>
      <c r="H31" s="336">
        <v>150</v>
      </c>
      <c r="I31" s="49">
        <v>3720</v>
      </c>
      <c r="J31" s="379">
        <v>4.4999999999995453</v>
      </c>
      <c r="K31" s="365">
        <v>1.2096774193547412E-3</v>
      </c>
      <c r="L31" s="379">
        <v>292.4399999999996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1.0200000000000001E-2</v>
      </c>
    </row>
    <row r="32" spans="1:21" ht="21.95" customHeight="1" x14ac:dyDescent="0.25">
      <c r="A32" s="51"/>
      <c r="B32" s="51"/>
      <c r="C32" s="52"/>
      <c r="E32" s="23" t="s">
        <v>50</v>
      </c>
      <c r="F32" s="248">
        <v>15.72</v>
      </c>
      <c r="G32" s="248">
        <v>15.915273713576996</v>
      </c>
      <c r="H32" s="336">
        <v>9678</v>
      </c>
      <c r="I32" s="49">
        <v>154028.01899999817</v>
      </c>
      <c r="J32" s="379">
        <v>-1889.8589999982214</v>
      </c>
      <c r="K32" s="365">
        <v>-1.2269579341912987E-2</v>
      </c>
      <c r="L32" s="379">
        <v>-1889.8589999982214</v>
      </c>
      <c r="M32">
        <v>1220</v>
      </c>
      <c r="N32" s="376" t="str">
        <f>HYPERLINK("http://finance.yahoo.com/q?s=" &amp; E32, "Link")</f>
        <v>Link</v>
      </c>
      <c r="O32" s="375">
        <v>1.29E-2</v>
      </c>
      <c r="P32" s="375">
        <v>1.03E-2</v>
      </c>
    </row>
    <row r="33" spans="1:20" ht="21.95" customHeight="1" x14ac:dyDescent="0.25">
      <c r="A33" s="51"/>
      <c r="B33" s="51"/>
      <c r="C33" s="52"/>
      <c r="E33" s="23" t="s">
        <v>34</v>
      </c>
      <c r="F33" s="248">
        <v>17.5</v>
      </c>
      <c r="G33" s="248">
        <v>16.98935650000017</v>
      </c>
      <c r="H33" s="50">
        <v>2000</v>
      </c>
      <c r="I33" s="49">
        <v>33978.713000000338</v>
      </c>
      <c r="J33" s="379">
        <v>1021.2869999996619</v>
      </c>
      <c r="K33" s="365">
        <v>3.0056671069314769E-2</v>
      </c>
      <c r="L33" s="49">
        <v>1021.2869999996619</v>
      </c>
      <c r="M33">
        <v>1500</v>
      </c>
      <c r="N33" s="376" t="str">
        <f>HYPERLINK("http://finance.yahoo.com/q?s=" &amp; E33, "Link")</f>
        <v>Link</v>
      </c>
      <c r="O33" s="365">
        <v>0</v>
      </c>
      <c r="P33" s="365">
        <v>-6.1999999999999998E-3</v>
      </c>
      <c r="Q33" s="152"/>
      <c r="S33" s="49"/>
      <c r="T33" s="49"/>
    </row>
    <row r="34" spans="1:20" ht="21.95" customHeight="1" x14ac:dyDescent="0.25">
      <c r="A34" s="52"/>
      <c r="B34" s="52"/>
      <c r="C34" s="52"/>
      <c r="E34" s="23" t="s">
        <v>214</v>
      </c>
      <c r="F34" s="248">
        <v>38.869999999999997</v>
      </c>
      <c r="G34" s="248">
        <v>38.869999999999997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8.1500000000000003E-2</v>
      </c>
      <c r="Q34" s="49"/>
      <c r="S34" s="49"/>
    </row>
    <row r="35" spans="1:20" ht="21.95" customHeight="1" x14ac:dyDescent="0.25">
      <c r="A35" s="51"/>
      <c r="B35" s="52"/>
      <c r="C35" s="52"/>
      <c r="E35" s="23" t="s">
        <v>352</v>
      </c>
      <c r="F35" s="248">
        <v>38.479999999999997</v>
      </c>
      <c r="G35" s="248">
        <v>34.68</v>
      </c>
      <c r="H35" s="336">
        <v>50</v>
      </c>
      <c r="I35" s="49">
        <v>1734</v>
      </c>
      <c r="J35" s="379">
        <v>189.99999999999977</v>
      </c>
      <c r="K35" s="365">
        <v>0.10957324106113026</v>
      </c>
      <c r="L35" s="379">
        <v>189.99999999999977</v>
      </c>
      <c r="M35">
        <v>50</v>
      </c>
      <c r="N35" s="376" t="str">
        <f>HYPERLINK("http://finance.yahoo.com/q?s=" &amp; E35, "Link")</f>
        <v>Link</v>
      </c>
      <c r="O35" s="375">
        <v>0</v>
      </c>
      <c r="P35" s="375">
        <v>5.0000000000000001E-4</v>
      </c>
      <c r="Q35" s="152"/>
      <c r="R35" s="49"/>
    </row>
    <row r="36" spans="1:20" ht="21.95" customHeight="1" x14ac:dyDescent="0.25">
      <c r="A36" s="51"/>
      <c r="B36" s="51"/>
      <c r="C36" s="52"/>
      <c r="E36" s="23" t="s">
        <v>202</v>
      </c>
      <c r="F36" s="248">
        <v>51.79</v>
      </c>
      <c r="G36" s="248">
        <v>52.679999999999993</v>
      </c>
      <c r="H36" s="336">
        <v>40</v>
      </c>
      <c r="I36" s="49">
        <v>2107.1999999999998</v>
      </c>
      <c r="J36" s="379">
        <v>-35.599999999999909</v>
      </c>
      <c r="K36" s="365">
        <v>-1.6894457099468366E-2</v>
      </c>
      <c r="L36" s="379">
        <v>246.36000000000104</v>
      </c>
      <c r="M36" s="30">
        <v>42671</v>
      </c>
      <c r="N36" s="376" t="str">
        <f>HYPERLINK("http://finance.yahoo.com/q?s=" &amp; E36, "Link")</f>
        <v>Link</v>
      </c>
      <c r="O36" s="375">
        <v>1.24E-2</v>
      </c>
      <c r="P36" s="375">
        <v>0</v>
      </c>
    </row>
    <row r="37" spans="1:20" ht="21.95" customHeight="1" x14ac:dyDescent="0.25">
      <c r="A37" s="52"/>
      <c r="B37" s="159"/>
      <c r="C37" s="337"/>
      <c r="E37" s="23" t="s">
        <v>47</v>
      </c>
      <c r="F37" s="248">
        <v>95.83</v>
      </c>
      <c r="G37" s="248">
        <v>95.83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2.4400000000000002E-2</v>
      </c>
      <c r="P37" s="375">
        <v>-9.7999999999999997E-3</v>
      </c>
      <c r="R37" s="49"/>
    </row>
    <row r="38" spans="1:20" ht="21.95" customHeight="1" x14ac:dyDescent="0.25">
      <c r="A38" s="51"/>
      <c r="B38" s="51"/>
      <c r="C38" s="52"/>
      <c r="E38" s="23" t="s">
        <v>179</v>
      </c>
      <c r="F38" s="248">
        <v>51.34</v>
      </c>
      <c r="G38" s="248">
        <v>51.34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1.46E-2</v>
      </c>
      <c r="P38" s="375">
        <v>-1.0999999999999999E-2</v>
      </c>
      <c r="Q38" s="152"/>
    </row>
    <row r="39" spans="1:20" ht="21.95" customHeight="1" x14ac:dyDescent="0.25">
      <c r="A39" s="51"/>
      <c r="B39" s="51"/>
      <c r="C39" s="52"/>
      <c r="E39" s="23" t="s">
        <v>23</v>
      </c>
      <c r="F39" s="248">
        <v>31.86</v>
      </c>
      <c r="G39" s="248">
        <v>31.18</v>
      </c>
      <c r="H39" s="336">
        <v>50</v>
      </c>
      <c r="I39" s="49">
        <v>1559</v>
      </c>
      <c r="J39" s="379">
        <v>34</v>
      </c>
      <c r="K39" s="365">
        <v>2.1808851828094923E-2</v>
      </c>
      <c r="L39" s="379">
        <v>34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9.1999999999999998E-3</v>
      </c>
      <c r="Q39" s="461"/>
    </row>
    <row r="40" spans="1:20" ht="21.95" customHeight="1" x14ac:dyDescent="0.25">
      <c r="A40" s="51"/>
      <c r="B40" s="51"/>
      <c r="C40" s="52"/>
      <c r="E40" s="23" t="s">
        <v>228</v>
      </c>
      <c r="F40" s="248">
        <v>81.56</v>
      </c>
      <c r="G40" s="248">
        <v>74.272999999999982</v>
      </c>
      <c r="H40" s="336">
        <v>30</v>
      </c>
      <c r="I40" s="49">
        <v>2228.1899999999996</v>
      </c>
      <c r="J40" s="379">
        <v>218.61000000000058</v>
      </c>
      <c r="K40" s="365">
        <v>9.8111022848141619E-2</v>
      </c>
      <c r="L40" s="379">
        <v>652.60000000000218</v>
      </c>
      <c r="M40" s="30">
        <v>42671</v>
      </c>
      <c r="N40" s="376" t="str">
        <f>HYPERLINK("http://finance.yahoo.com/q?s=" &amp; E40, "Link")</f>
        <v>Link</v>
      </c>
      <c r="O40" s="375">
        <v>1.2800000000000001E-2</v>
      </c>
      <c r="P40" s="375">
        <v>1.8599999999999998E-2</v>
      </c>
      <c r="R40" s="49"/>
      <c r="S40" s="49"/>
    </row>
    <row r="41" spans="1:20" ht="21.95" customHeight="1" x14ac:dyDescent="0.25">
      <c r="A41" s="52"/>
      <c r="B41" s="52"/>
      <c r="C41" s="52"/>
      <c r="E41" s="23" t="s">
        <v>180</v>
      </c>
      <c r="F41" s="248">
        <v>216.16</v>
      </c>
      <c r="G41" s="248">
        <v>216.16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5.1999999999999998E-3</v>
      </c>
      <c r="Q41" s="152"/>
      <c r="S41" s="49"/>
    </row>
    <row r="42" spans="1:20" ht="21.95" customHeight="1" x14ac:dyDescent="0.25">
      <c r="A42" s="51"/>
      <c r="B42" s="51"/>
      <c r="C42" s="52"/>
      <c r="E42" s="23" t="s">
        <v>398</v>
      </c>
      <c r="F42" s="248">
        <v>25.59</v>
      </c>
      <c r="G42" s="248">
        <v>25.516000000000005</v>
      </c>
      <c r="H42" s="336">
        <v>200</v>
      </c>
      <c r="I42" s="49">
        <v>5103.2000000000007</v>
      </c>
      <c r="J42" s="379">
        <v>14.799999999999272</v>
      </c>
      <c r="K42" s="365">
        <v>2.9001410879446032E-3</v>
      </c>
      <c r="L42" s="379">
        <v>14.799999999999272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1.03E-2</v>
      </c>
      <c r="Q42" s="461"/>
      <c r="R42" s="49"/>
    </row>
    <row r="43" spans="1:20" ht="21.95" customHeight="1" x14ac:dyDescent="0.25">
      <c r="A43" s="51"/>
      <c r="B43" s="51"/>
      <c r="C43" s="52"/>
      <c r="E43" s="23" t="s">
        <v>175</v>
      </c>
      <c r="F43" s="248">
        <v>80.150000000000006</v>
      </c>
      <c r="G43" s="248">
        <v>80.150000000000006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1.41E-2</v>
      </c>
      <c r="P43" s="375">
        <v>9.7999999999999997E-3</v>
      </c>
      <c r="Q43" s="152"/>
    </row>
    <row r="44" spans="1:20" ht="21.95" customHeight="1" x14ac:dyDescent="0.25">
      <c r="A44" s="51"/>
      <c r="B44" s="51"/>
      <c r="C44" s="52"/>
      <c r="E44" s="23" t="s">
        <v>39</v>
      </c>
      <c r="F44" s="248">
        <v>34.89</v>
      </c>
      <c r="G44" s="248">
        <v>34.89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2.9000000000000001E-2</v>
      </c>
      <c r="P44" s="375">
        <v>-1.6999999999999999E-3</v>
      </c>
      <c r="Q44" s="152"/>
      <c r="R44" s="49"/>
      <c r="S44" s="49"/>
    </row>
    <row r="45" spans="1:20" ht="21.95" customHeight="1" x14ac:dyDescent="0.25">
      <c r="A45" s="51"/>
      <c r="B45" s="51"/>
      <c r="C45" s="51"/>
      <c r="E45" s="23" t="s">
        <v>0</v>
      </c>
      <c r="F45" s="248">
        <v>159.11000000000001</v>
      </c>
      <c r="G45" s="248">
        <v>159.11000000000001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5.7000000000000002E-3</v>
      </c>
    </row>
    <row r="46" spans="1:20" ht="21.95" customHeight="1" x14ac:dyDescent="0.25">
      <c r="A46" s="159"/>
      <c r="B46" s="51"/>
      <c r="C46" s="52"/>
      <c r="E46" s="23" t="s">
        <v>13</v>
      </c>
      <c r="F46" s="248">
        <v>54.2</v>
      </c>
      <c r="G46" s="248">
        <v>54.2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2.6100000000000002E-2</v>
      </c>
      <c r="Q46" s="49"/>
      <c r="R46" s="49"/>
      <c r="S46" s="49"/>
    </row>
    <row r="47" spans="1:20" ht="21.95" customHeight="1" x14ac:dyDescent="0.25">
      <c r="A47" s="61"/>
      <c r="B47" s="62"/>
      <c r="C47" s="61"/>
      <c r="E47" s="23" t="s">
        <v>51</v>
      </c>
      <c r="F47" s="248">
        <v>138.08000000000001</v>
      </c>
      <c r="G47" s="248">
        <v>138.08000000000001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1.83E-2</v>
      </c>
      <c r="P47" s="375">
        <v>1.04E-2</v>
      </c>
      <c r="Q47" s="152"/>
      <c r="R47" s="49"/>
      <c r="S47" s="49"/>
    </row>
    <row r="48" spans="1:20" ht="21.95" customHeight="1" x14ac:dyDescent="0.25">
      <c r="A48" s="51"/>
      <c r="B48" s="51"/>
      <c r="C48" s="52"/>
      <c r="E48" s="23" t="s">
        <v>42</v>
      </c>
      <c r="F48" s="248">
        <v>97.35</v>
      </c>
      <c r="G48" s="248">
        <v>97.35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2.4400000000000002E-2</v>
      </c>
      <c r="P48" s="375">
        <v>-7.3000000000000001E-3</v>
      </c>
      <c r="Q48" s="152"/>
      <c r="R48" s="49"/>
      <c r="S48" s="49"/>
    </row>
    <row r="49" spans="1:19" ht="21.95" customHeight="1" x14ac:dyDescent="0.25">
      <c r="A49" s="159"/>
      <c r="B49" s="51"/>
      <c r="C49" s="52"/>
      <c r="E49" s="23" t="s">
        <v>54</v>
      </c>
      <c r="F49" s="248">
        <v>99.98</v>
      </c>
      <c r="G49" s="248">
        <v>99.98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2.5899999999999999E-2</v>
      </c>
      <c r="P49" s="375">
        <v>-6.0000000000000001E-3</v>
      </c>
      <c r="S49" s="49"/>
    </row>
    <row r="50" spans="1:19" ht="21.95" customHeight="1" x14ac:dyDescent="0.25">
      <c r="A50" s="51"/>
      <c r="B50" s="51"/>
      <c r="C50" s="52"/>
      <c r="E50" s="23" t="s">
        <v>247</v>
      </c>
      <c r="F50" s="248">
        <v>48.17</v>
      </c>
      <c r="G50" s="248">
        <v>48.17</v>
      </c>
      <c r="H50" s="50">
        <v>0</v>
      </c>
      <c r="I50" s="49">
        <v>0</v>
      </c>
      <c r="J50" s="379">
        <v>0</v>
      </c>
      <c r="K50" s="365">
        <v>0</v>
      </c>
      <c r="L50" s="49">
        <v>257.64999999999964</v>
      </c>
      <c r="M50">
        <v>0</v>
      </c>
      <c r="N50" s="376" t="str">
        <f>HYPERLINK("http://finance.yahoo.com/q?s=" &amp; E50, "Link")</f>
        <v>Link</v>
      </c>
      <c r="O50" s="365">
        <v>0</v>
      </c>
      <c r="P50" s="365">
        <v>2.0999999999999999E-3</v>
      </c>
    </row>
    <row r="51" spans="1:19" ht="21.95" customHeight="1" x14ac:dyDescent="0.25">
      <c r="A51" s="52"/>
      <c r="B51" s="52"/>
      <c r="C51" s="52"/>
      <c r="E51" s="23" t="s">
        <v>178</v>
      </c>
      <c r="F51" s="248">
        <v>45.65</v>
      </c>
      <c r="G51" s="248">
        <v>45.635000000000005</v>
      </c>
      <c r="H51" s="336">
        <v>80</v>
      </c>
      <c r="I51" s="49">
        <v>3650.8</v>
      </c>
      <c r="J51" s="379">
        <v>1.1999999999998181</v>
      </c>
      <c r="K51" s="365">
        <v>3.2869508053015145E-4</v>
      </c>
      <c r="L51" s="379">
        <v>337.61000000000513</v>
      </c>
      <c r="M51" s="30">
        <v>42660</v>
      </c>
      <c r="N51" s="376" t="str">
        <f>HYPERLINK("http://finance.yahoo.com/q?s=" &amp; E51, "Link")</f>
        <v>Link</v>
      </c>
      <c r="O51" s="375">
        <v>3.3599999999999998E-2</v>
      </c>
      <c r="P51" s="375">
        <v>7.1000000000000004E-3</v>
      </c>
      <c r="R51" s="49"/>
    </row>
    <row r="52" spans="1:19" ht="21.95" customHeight="1" x14ac:dyDescent="0.25">
      <c r="A52" s="51"/>
      <c r="B52" s="51"/>
      <c r="C52" s="52"/>
      <c r="E52" s="23" t="s">
        <v>53</v>
      </c>
      <c r="F52" s="248">
        <v>60.9</v>
      </c>
      <c r="G52" s="248">
        <v>60.9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7.1000000000000004E-3</v>
      </c>
      <c r="P52" s="375">
        <v>4.1000000000000003E-3</v>
      </c>
      <c r="Q52" s="49"/>
      <c r="R52" s="49"/>
      <c r="S52" s="49"/>
    </row>
    <row r="53" spans="1:19" ht="21.95" customHeight="1" x14ac:dyDescent="0.25">
      <c r="A53" s="51"/>
      <c r="B53" s="51"/>
      <c r="C53" s="52"/>
      <c r="E53" s="23"/>
      <c r="G53" s="50"/>
      <c r="H53" s="336"/>
      <c r="J53" s="379"/>
      <c r="K53" s="365"/>
      <c r="L53" s="379"/>
      <c r="N53" s="376"/>
      <c r="O53" s="375"/>
      <c r="P53" s="375"/>
      <c r="Q53" s="152"/>
      <c r="S53" s="49"/>
    </row>
    <row r="54" spans="1:19" ht="21.95" customHeight="1" x14ac:dyDescent="0.25">
      <c r="A54" s="51"/>
      <c r="B54" s="51"/>
      <c r="C54" s="51"/>
      <c r="E54" s="23"/>
      <c r="H54" s="336"/>
      <c r="J54" s="379"/>
      <c r="K54" s="365"/>
      <c r="L54" s="379"/>
      <c r="M54" s="30"/>
      <c r="N54" s="376"/>
      <c r="O54" s="375"/>
      <c r="P54" s="375"/>
    </row>
  </sheetData>
  <sortState ref="A2:U54">
    <sortCondition ref="E1"/>
  </sortState>
  <dataConsolidate/>
  <conditionalFormatting sqref="O1:O1048576">
    <cfRule type="expression" dxfId="83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4" priority="13">
      <formula>$H2=0</formula>
    </cfRule>
  </conditionalFormatting>
  <conditionalFormatting sqref="J2:K200">
    <cfRule type="expression" dxfId="833" priority="14">
      <formula>$J2=0</formula>
    </cfRule>
  </conditionalFormatting>
  <conditionalFormatting sqref="L1:L1048576">
    <cfRule type="expression" dxfId="832" priority="12">
      <formula>$L2=0</formula>
    </cfRule>
  </conditionalFormatting>
  <conditionalFormatting sqref="M1">
    <cfRule type="expression" dxfId="831" priority="8">
      <formula>$L2=0</formula>
    </cfRule>
  </conditionalFormatting>
  <conditionalFormatting sqref="J2:K58">
    <cfRule type="expression" dxfId="830" priority="56">
      <formula>$J2&gt;0</formula>
    </cfRule>
  </conditionalFormatting>
  <conditionalFormatting sqref="L2:L58">
    <cfRule type="expression" dxfId="829" priority="10">
      <formula>$L2&lt;0</formula>
    </cfRule>
    <cfRule type="expression" dxfId="828" priority="11">
      <formula>$L2&gt;0</formula>
    </cfRule>
  </conditionalFormatting>
  <conditionalFormatting sqref="J2:K458">
    <cfRule type="expression" dxfId="827" priority="55">
      <formula>$J2&lt;0</formula>
    </cfRule>
  </conditionalFormatting>
  <conditionalFormatting sqref="P1:P1048576">
    <cfRule type="expression" dxfId="82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42653</v>
      </c>
      <c r="X2" s="10">
        <v>308</v>
      </c>
      <c r="Y2" s="10">
        <v>308.7</v>
      </c>
      <c r="Z2" s="10">
        <v>304.27</v>
      </c>
      <c r="AA2" s="10">
        <v>304.58999999999997</v>
      </c>
      <c r="AB2" s="95">
        <v>976500</v>
      </c>
      <c r="AC2" s="10">
        <v>304.58999999999997</v>
      </c>
      <c r="AD2" s="2">
        <f>Y2-Z2</f>
        <v>4.4300000000000068</v>
      </c>
      <c r="AE2" s="138">
        <f>AC2/AC3-1</f>
        <v>-3.272358388690777E-3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304.58999999999997</v>
      </c>
      <c r="W3" s="133">
        <v>42650</v>
      </c>
      <c r="X3" s="10">
        <v>307.31</v>
      </c>
      <c r="Y3" s="10">
        <v>308</v>
      </c>
      <c r="Z3" s="10">
        <v>302.20999999999998</v>
      </c>
      <c r="AA3" s="10">
        <v>305.58999999999997</v>
      </c>
      <c r="AB3" s="95">
        <v>1524100</v>
      </c>
      <c r="AC3" s="10">
        <v>305.58999999999997</v>
      </c>
      <c r="AD3" s="2">
        <f t="shared" ref="AD3:AD66" si="0">Y3-Z3</f>
        <v>5.7900000000000205</v>
      </c>
      <c r="AE3" s="138">
        <f t="shared" ref="AE3:AE66" si="1">AC3/AC4-1</f>
        <v>-1.3072322624922972E-3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304.58999999999997</v>
      </c>
      <c r="R4" s="557">
        <v>-3.3E-3</v>
      </c>
      <c r="T4" s="1"/>
      <c r="W4" s="133">
        <v>42649</v>
      </c>
      <c r="X4" s="10">
        <v>308.3</v>
      </c>
      <c r="Y4" s="10">
        <v>309.89</v>
      </c>
      <c r="Z4" s="10">
        <v>303.92</v>
      </c>
      <c r="AA4" s="10">
        <v>305.99</v>
      </c>
      <c r="AB4" s="95">
        <v>860500</v>
      </c>
      <c r="AC4" s="10">
        <v>305.99</v>
      </c>
      <c r="AD4" s="2">
        <f t="shared" si="0"/>
        <v>5.9699999999999704</v>
      </c>
      <c r="AE4" s="138">
        <f t="shared" si="1"/>
        <v>-1.1979334840167888E-2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42648</v>
      </c>
      <c r="X5" s="10">
        <v>313.27</v>
      </c>
      <c r="Y5" s="10">
        <v>313.32</v>
      </c>
      <c r="Z5" s="10">
        <v>308.60000000000002</v>
      </c>
      <c r="AA5" s="10">
        <v>309.7</v>
      </c>
      <c r="AB5" s="95">
        <v>974700</v>
      </c>
      <c r="AC5" s="10">
        <v>309.7</v>
      </c>
      <c r="AD5" s="2">
        <f t="shared" si="0"/>
        <v>4.7199999999999704</v>
      </c>
      <c r="AE5" s="138">
        <f t="shared" si="1"/>
        <v>-5.7146526261718789E-3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42647</v>
      </c>
      <c r="X6" s="10">
        <v>311.94</v>
      </c>
      <c r="Y6" s="10">
        <v>314</v>
      </c>
      <c r="Z6" s="10">
        <v>309.89</v>
      </c>
      <c r="AA6" s="10">
        <v>311.48</v>
      </c>
      <c r="AB6" s="95">
        <v>913100</v>
      </c>
      <c r="AC6" s="10">
        <v>311.48</v>
      </c>
      <c r="AD6" s="2">
        <f t="shared" si="0"/>
        <v>4.1100000000000136</v>
      </c>
      <c r="AE6" s="138">
        <f t="shared" si="1"/>
        <v>-3.5302801758707592E-4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42646</v>
      </c>
      <c r="X7" s="10">
        <v>313</v>
      </c>
      <c r="Y7" s="10">
        <v>313</v>
      </c>
      <c r="Z7" s="10">
        <v>308.85000000000002</v>
      </c>
      <c r="AA7" s="10">
        <v>311.58999999999997</v>
      </c>
      <c r="AB7" s="95">
        <v>995000</v>
      </c>
      <c r="AC7" s="10">
        <v>311.58999999999997</v>
      </c>
      <c r="AD7" s="2">
        <f t="shared" si="0"/>
        <v>4.1499999999999773</v>
      </c>
      <c r="AE7" s="138">
        <f t="shared" si="1"/>
        <v>-4.600198064083294E-3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42643</v>
      </c>
      <c r="X8" s="10">
        <v>306.58999999999997</v>
      </c>
      <c r="Y8" s="10">
        <v>314.38</v>
      </c>
      <c r="Z8" s="10">
        <v>306.04000000000002</v>
      </c>
      <c r="AA8" s="10">
        <v>313.02999999999997</v>
      </c>
      <c r="AB8" s="95">
        <v>2116000</v>
      </c>
      <c r="AC8" s="10">
        <v>313.02999999999997</v>
      </c>
      <c r="AD8" s="2">
        <f t="shared" si="0"/>
        <v>8.339999999999975</v>
      </c>
      <c r="AE8" s="138">
        <f t="shared" si="1"/>
        <v>2.3709856759762005E-2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42642</v>
      </c>
      <c r="X9" s="10">
        <v>310.17</v>
      </c>
      <c r="Y9" s="10">
        <v>312.47000000000003</v>
      </c>
      <c r="Z9" s="10">
        <v>304.04000000000002</v>
      </c>
      <c r="AA9" s="10">
        <v>305.77999999999997</v>
      </c>
      <c r="AB9" s="95">
        <v>1123500</v>
      </c>
      <c r="AC9" s="10">
        <v>305.77999999999997</v>
      </c>
      <c r="AD9" s="2">
        <f t="shared" si="0"/>
        <v>8.4300000000000068</v>
      </c>
      <c r="AE9" s="138">
        <f t="shared" si="1"/>
        <v>-1.5359845435517716E-2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42641</v>
      </c>
      <c r="X10" s="10">
        <v>315.99</v>
      </c>
      <c r="Y10" s="10">
        <v>315.99</v>
      </c>
      <c r="Z10" s="10">
        <v>308.74</v>
      </c>
      <c r="AA10" s="10">
        <v>310.55</v>
      </c>
      <c r="AB10" s="95">
        <v>1018100</v>
      </c>
      <c r="AC10" s="10">
        <v>310.55</v>
      </c>
      <c r="AD10" s="2">
        <f t="shared" si="0"/>
        <v>7.25</v>
      </c>
      <c r="AE10" s="138">
        <f t="shared" si="1"/>
        <v>-1.2653800909293134E-2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309.77999999999997</v>
      </c>
      <c r="Y11" s="10">
        <v>315</v>
      </c>
      <c r="Z11" s="10">
        <v>307.5</v>
      </c>
      <c r="AA11" s="10">
        <v>314.52999999999997</v>
      </c>
      <c r="AB11" s="95">
        <v>1102600</v>
      </c>
      <c r="AC11" s="10">
        <v>314.52999999999997</v>
      </c>
      <c r="AD11" s="2">
        <f t="shared" si="0"/>
        <v>7.5</v>
      </c>
      <c r="AE11" s="138">
        <f t="shared" si="1"/>
        <v>1.5202375572913152E-2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42639</v>
      </c>
      <c r="X12" s="10">
        <v>311.7</v>
      </c>
      <c r="Y12" s="10">
        <v>312.02</v>
      </c>
      <c r="Z12" s="10">
        <v>308.68</v>
      </c>
      <c r="AA12" s="10">
        <v>309.82</v>
      </c>
      <c r="AB12" s="95">
        <v>922100</v>
      </c>
      <c r="AC12" s="10">
        <v>309.82</v>
      </c>
      <c r="AD12" s="2">
        <f t="shared" si="0"/>
        <v>3.339999999999975</v>
      </c>
      <c r="AE12" s="138">
        <f t="shared" si="1"/>
        <v>-8.8297395866657746E-3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42636</v>
      </c>
      <c r="X13" s="10">
        <v>312.58</v>
      </c>
      <c r="Y13" s="10">
        <v>317.32</v>
      </c>
      <c r="Z13" s="10">
        <v>312.11</v>
      </c>
      <c r="AA13" s="10">
        <v>312.58</v>
      </c>
      <c r="AB13" s="95">
        <v>878300</v>
      </c>
      <c r="AC13" s="10">
        <v>312.58</v>
      </c>
      <c r="AD13" s="2">
        <f t="shared" si="0"/>
        <v>5.2099999999999795</v>
      </c>
      <c r="AE13" s="138">
        <f t="shared" si="1"/>
        <v>-7.0836377497538461E-3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42635</v>
      </c>
      <c r="X14" s="10">
        <v>313.07</v>
      </c>
      <c r="Y14" s="10">
        <v>315.98</v>
      </c>
      <c r="Z14" s="10">
        <v>311.37</v>
      </c>
      <c r="AA14" s="10">
        <v>314.81</v>
      </c>
      <c r="AB14" s="95">
        <v>1367400</v>
      </c>
      <c r="AC14" s="10">
        <v>314.81</v>
      </c>
      <c r="AD14" s="2">
        <f t="shared" si="0"/>
        <v>4.6100000000000136</v>
      </c>
      <c r="AE14" s="138">
        <f t="shared" si="1"/>
        <v>9.0064102564102466E-3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42634</v>
      </c>
      <c r="X15" s="10">
        <v>309</v>
      </c>
      <c r="Y15" s="10">
        <v>312.39</v>
      </c>
      <c r="Z15" s="10">
        <v>304.11</v>
      </c>
      <c r="AA15" s="10">
        <v>312</v>
      </c>
      <c r="AB15" s="95">
        <v>1511600</v>
      </c>
      <c r="AC15" s="10">
        <v>312</v>
      </c>
      <c r="AD15" s="2">
        <f t="shared" si="0"/>
        <v>8.2799999999999727</v>
      </c>
      <c r="AE15" s="138">
        <f t="shared" si="1"/>
        <v>1.6121152906692693E-2</v>
      </c>
    </row>
    <row r="16" spans="1:40" x14ac:dyDescent="0.25">
      <c r="G16" s="1"/>
      <c r="W16" s="133">
        <v>42633</v>
      </c>
      <c r="X16" s="10">
        <v>306.06</v>
      </c>
      <c r="Y16" s="10">
        <v>308.86</v>
      </c>
      <c r="Z16" s="10">
        <v>304</v>
      </c>
      <c r="AA16" s="10">
        <v>307.05</v>
      </c>
      <c r="AB16" s="95">
        <v>1087300</v>
      </c>
      <c r="AC16" s="10">
        <v>307.05</v>
      </c>
      <c r="AD16" s="2">
        <f t="shared" si="0"/>
        <v>4.8600000000000136</v>
      </c>
      <c r="AE16" s="138">
        <f t="shared" si="1"/>
        <v>1.1696869851729907E-2</v>
      </c>
    </row>
    <row r="17" spans="1:31" x14ac:dyDescent="0.25">
      <c r="G17" s="1"/>
      <c r="W17" s="133">
        <v>42632</v>
      </c>
      <c r="X17" s="10">
        <v>304.83</v>
      </c>
      <c r="Y17" s="10">
        <v>308</v>
      </c>
      <c r="Z17" s="10">
        <v>303.17</v>
      </c>
      <c r="AA17" s="10">
        <v>303.5</v>
      </c>
      <c r="AB17" s="95">
        <v>1104800</v>
      </c>
      <c r="AC17" s="10">
        <v>303.5</v>
      </c>
      <c r="AD17" s="2">
        <f t="shared" si="0"/>
        <v>4.8299999999999841</v>
      </c>
      <c r="AE17" s="138">
        <f t="shared" si="1"/>
        <v>-3.3168040458441128E-3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42629</v>
      </c>
      <c r="X18" s="10">
        <v>303.14999999999998</v>
      </c>
      <c r="Y18" s="10">
        <v>306.29000000000002</v>
      </c>
      <c r="Z18" s="10">
        <v>300.17</v>
      </c>
      <c r="AA18" s="10">
        <v>304.51</v>
      </c>
      <c r="AB18" s="95">
        <v>1855800</v>
      </c>
      <c r="AC18" s="10">
        <v>304.51</v>
      </c>
      <c r="AD18" s="2">
        <f t="shared" si="0"/>
        <v>6.1200000000000045</v>
      </c>
      <c r="AE18" s="138">
        <f t="shared" si="1"/>
        <v>5.5808731259494593E-3</v>
      </c>
    </row>
    <row r="19" spans="1:31" x14ac:dyDescent="0.25">
      <c r="N19" s="2"/>
      <c r="W19" s="133">
        <v>42628</v>
      </c>
      <c r="X19" s="10">
        <v>300</v>
      </c>
      <c r="Y19" s="10">
        <v>304.45999999999998</v>
      </c>
      <c r="Z19" s="10">
        <v>298.01</v>
      </c>
      <c r="AA19" s="10">
        <v>302.82</v>
      </c>
      <c r="AB19" s="95">
        <v>1271400</v>
      </c>
      <c r="AC19" s="10">
        <v>302.82</v>
      </c>
      <c r="AD19" s="2">
        <f t="shared" si="0"/>
        <v>6.4499999999999886</v>
      </c>
      <c r="AE19" s="138">
        <f t="shared" si="1"/>
        <v>1.0107074952466544E-2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42627</v>
      </c>
      <c r="X20" s="10">
        <v>298.33999999999997</v>
      </c>
      <c r="Y20" s="10">
        <v>304.11</v>
      </c>
      <c r="Z20" s="10">
        <v>298.20999999999998</v>
      </c>
      <c r="AA20" s="10">
        <v>299.79000000000002</v>
      </c>
      <c r="AB20" s="95">
        <v>1534200</v>
      </c>
      <c r="AC20" s="10">
        <v>299.79000000000002</v>
      </c>
      <c r="AD20" s="2">
        <f t="shared" si="0"/>
        <v>5.9000000000000341</v>
      </c>
      <c r="AE20" s="138">
        <f t="shared" si="1"/>
        <v>8.0024209004403435E-3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42626</v>
      </c>
      <c r="X21" s="10">
        <v>300.25</v>
      </c>
      <c r="Y21" s="10">
        <v>300.76</v>
      </c>
      <c r="Z21" s="10">
        <v>294.74</v>
      </c>
      <c r="AA21" s="10">
        <v>297.41000000000003</v>
      </c>
      <c r="AB21" s="95">
        <v>1818000</v>
      </c>
      <c r="AC21" s="10">
        <v>297.41000000000003</v>
      </c>
      <c r="AD21" s="2">
        <f t="shared" si="0"/>
        <v>6.0199999999999818</v>
      </c>
      <c r="AE21" s="138">
        <f t="shared" si="1"/>
        <v>-1.7346197052798495E-2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42625</v>
      </c>
      <c r="X22" s="10">
        <v>294.14</v>
      </c>
      <c r="Y22" s="10">
        <v>303.85000000000002</v>
      </c>
      <c r="Z22" s="10">
        <v>293.83</v>
      </c>
      <c r="AA22" s="10">
        <v>302.66000000000003</v>
      </c>
      <c r="AB22" s="95">
        <v>1789200</v>
      </c>
      <c r="AC22" s="10">
        <v>302.66000000000003</v>
      </c>
      <c r="AD22" s="2">
        <f t="shared" si="0"/>
        <v>10.020000000000039</v>
      </c>
      <c r="AE22" s="138">
        <f t="shared" si="1"/>
        <v>2.2154677473826379E-2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42622</v>
      </c>
      <c r="X23" s="10">
        <v>304.62</v>
      </c>
      <c r="Y23" s="10">
        <v>305.48</v>
      </c>
      <c r="Z23" s="10">
        <v>296.07</v>
      </c>
      <c r="AA23" s="10">
        <v>296.10000000000002</v>
      </c>
      <c r="AB23" s="95">
        <v>1927500</v>
      </c>
      <c r="AC23" s="10">
        <v>296.10000000000002</v>
      </c>
      <c r="AD23" s="2">
        <f t="shared" si="0"/>
        <v>9.410000000000025</v>
      </c>
      <c r="AE23" s="138">
        <f t="shared" si="1"/>
        <v>-3.7792870373379195E-2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42621</v>
      </c>
      <c r="X24" s="10">
        <v>311.35000000000002</v>
      </c>
      <c r="Y24" s="10">
        <v>312.45</v>
      </c>
      <c r="Z24" s="10">
        <v>307.42</v>
      </c>
      <c r="AA24" s="10">
        <v>307.73</v>
      </c>
      <c r="AB24" s="95">
        <v>1469700</v>
      </c>
      <c r="AC24" s="10">
        <v>307.73</v>
      </c>
      <c r="AD24" s="2">
        <f t="shared" si="0"/>
        <v>5.0299999999999727</v>
      </c>
      <c r="AE24" s="138">
        <f t="shared" si="1"/>
        <v>-1.4633365353826422E-2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42620</v>
      </c>
      <c r="X25" s="10">
        <v>309.95999999999998</v>
      </c>
      <c r="Y25" s="10">
        <v>313.72000000000003</v>
      </c>
      <c r="Z25" s="10">
        <v>309.95999999999998</v>
      </c>
      <c r="AA25" s="10">
        <v>312.3</v>
      </c>
      <c r="AB25" s="95">
        <v>1154200</v>
      </c>
      <c r="AC25" s="10">
        <v>312.3</v>
      </c>
      <c r="AD25" s="2">
        <f t="shared" si="0"/>
        <v>3.7600000000000477</v>
      </c>
      <c r="AE25" s="138">
        <f t="shared" si="1"/>
        <v>5.2467248205492201E-3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42619</v>
      </c>
      <c r="X26" s="10">
        <v>310.43</v>
      </c>
      <c r="Y26" s="10">
        <v>316.47000000000003</v>
      </c>
      <c r="Z26" s="10">
        <v>309.12</v>
      </c>
      <c r="AA26" s="10">
        <v>310.67</v>
      </c>
      <c r="AB26" s="95">
        <v>1701200</v>
      </c>
      <c r="AC26" s="10">
        <v>310.67</v>
      </c>
      <c r="AD26" s="2">
        <f t="shared" si="0"/>
        <v>7.3500000000000227</v>
      </c>
      <c r="AE26" s="138">
        <f t="shared" si="1"/>
        <v>-9.3115214133102642E-3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42615</v>
      </c>
      <c r="X27" s="10">
        <v>311.83</v>
      </c>
      <c r="Y27" s="10">
        <v>318.88</v>
      </c>
      <c r="Z27" s="10">
        <v>308.66000000000003</v>
      </c>
      <c r="AA27" s="10">
        <v>313.58999999999997</v>
      </c>
      <c r="AB27" s="95">
        <v>2230400</v>
      </c>
      <c r="AC27" s="10">
        <v>313.58999999999997</v>
      </c>
      <c r="AD27" s="2">
        <f t="shared" si="0"/>
        <v>10.21999999999997</v>
      </c>
      <c r="AE27" s="138">
        <f t="shared" si="1"/>
        <v>2.4703460445054448E-2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42614</v>
      </c>
      <c r="X28" s="10">
        <v>307.95999999999998</v>
      </c>
      <c r="Y28" s="10">
        <v>309.25</v>
      </c>
      <c r="Z28" s="10">
        <v>305.02</v>
      </c>
      <c r="AA28" s="10">
        <v>306.02999999999997</v>
      </c>
      <c r="AB28" s="95">
        <v>1053900</v>
      </c>
      <c r="AC28" s="10">
        <v>306.02999999999997</v>
      </c>
      <c r="AD28" s="2">
        <f t="shared" si="0"/>
        <v>4.2300000000000182</v>
      </c>
      <c r="AE28" s="138">
        <f t="shared" si="1"/>
        <v>1.3087720446289808E-3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42613</v>
      </c>
      <c r="X29" s="10">
        <v>307.68</v>
      </c>
      <c r="Y29" s="10">
        <v>308.68</v>
      </c>
      <c r="Z29" s="10">
        <v>304.22000000000003</v>
      </c>
      <c r="AA29" s="10">
        <v>305.63</v>
      </c>
      <c r="AB29" s="95">
        <v>1041700</v>
      </c>
      <c r="AC29" s="10">
        <v>305.63</v>
      </c>
      <c r="AD29" s="2">
        <f t="shared" si="0"/>
        <v>4.4599999999999795</v>
      </c>
      <c r="AE29" s="138">
        <f t="shared" si="1"/>
        <v>-7.2435522640161842E-3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42612</v>
      </c>
      <c r="X30" s="10">
        <v>305.24</v>
      </c>
      <c r="Y30" s="10">
        <v>309</v>
      </c>
      <c r="Z30" s="10">
        <v>305</v>
      </c>
      <c r="AA30" s="10">
        <v>307.86</v>
      </c>
      <c r="AB30" s="95">
        <v>1069700</v>
      </c>
      <c r="AC30" s="10">
        <v>307.86</v>
      </c>
      <c r="AD30" s="2">
        <f t="shared" si="0"/>
        <v>4</v>
      </c>
      <c r="AE30" s="138">
        <f t="shared" si="1"/>
        <v>5.6511939372163589E-3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42611</v>
      </c>
      <c r="X31" s="10">
        <v>307.87</v>
      </c>
      <c r="Y31" s="10">
        <v>309.14</v>
      </c>
      <c r="Z31" s="10">
        <v>304.79000000000002</v>
      </c>
      <c r="AA31" s="10">
        <v>306.13</v>
      </c>
      <c r="AB31" s="95">
        <v>1036400</v>
      </c>
      <c r="AC31" s="10">
        <v>306.13</v>
      </c>
      <c r="AD31" s="2">
        <f t="shared" si="0"/>
        <v>4.3499999999999659</v>
      </c>
      <c r="AE31" s="138">
        <f t="shared" si="1"/>
        <v>-6.6197228802284958E-3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42608</v>
      </c>
      <c r="X32" s="10">
        <v>307.20999999999998</v>
      </c>
      <c r="Y32" s="10">
        <v>310.74</v>
      </c>
      <c r="Z32" s="10">
        <v>304.56</v>
      </c>
      <c r="AA32" s="10">
        <v>308.17</v>
      </c>
      <c r="AB32" s="95">
        <v>1112700</v>
      </c>
      <c r="AC32" s="10">
        <v>308.17</v>
      </c>
      <c r="AD32" s="2">
        <f t="shared" si="0"/>
        <v>6.1800000000000068</v>
      </c>
      <c r="AE32" s="138">
        <f t="shared" si="1"/>
        <v>4.3017761121069142E-3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42607</v>
      </c>
      <c r="X33" s="10">
        <v>309.02999999999997</v>
      </c>
      <c r="Y33" s="10">
        <v>311.97000000000003</v>
      </c>
      <c r="Z33" s="10">
        <v>301.02</v>
      </c>
      <c r="AA33" s="10">
        <v>306.85000000000002</v>
      </c>
      <c r="AB33" s="95">
        <v>1663100</v>
      </c>
      <c r="AC33" s="10">
        <v>306.85000000000002</v>
      </c>
      <c r="AD33" s="2">
        <f t="shared" si="0"/>
        <v>10.950000000000045</v>
      </c>
      <c r="AE33" s="138">
        <f t="shared" si="1"/>
        <v>-8.0173277729285175E-3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42606</v>
      </c>
      <c r="X34" s="10">
        <v>318.18</v>
      </c>
      <c r="Y34" s="10">
        <v>321.74</v>
      </c>
      <c r="Z34" s="10">
        <v>306.73</v>
      </c>
      <c r="AA34" s="10">
        <v>309.33</v>
      </c>
      <c r="AB34" s="95">
        <v>1643000</v>
      </c>
      <c r="AC34" s="10">
        <v>309.33</v>
      </c>
      <c r="AD34" s="2">
        <f t="shared" si="0"/>
        <v>15.009999999999991</v>
      </c>
      <c r="AE34" s="138">
        <f t="shared" si="1"/>
        <v>-2.7783889115881588E-2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42605</v>
      </c>
      <c r="X35" s="10">
        <v>316.81</v>
      </c>
      <c r="Y35" s="10">
        <v>322.99</v>
      </c>
      <c r="Z35" s="10">
        <v>315.27999999999997</v>
      </c>
      <c r="AA35" s="10">
        <v>318.17</v>
      </c>
      <c r="AB35" s="95">
        <v>1429000</v>
      </c>
      <c r="AC35" s="10">
        <v>318.17</v>
      </c>
      <c r="AD35" s="2">
        <f t="shared" si="0"/>
        <v>7.7100000000000364</v>
      </c>
      <c r="AE35" s="138">
        <f t="shared" si="1"/>
        <v>4.2927937880750111E-3</v>
      </c>
    </row>
    <row r="36" spans="1:31" x14ac:dyDescent="0.25">
      <c r="W36" s="133">
        <v>42604</v>
      </c>
      <c r="X36" s="10">
        <v>316.14999999999998</v>
      </c>
      <c r="Y36" s="10">
        <v>320.82</v>
      </c>
      <c r="Z36" s="10">
        <v>315.13</v>
      </c>
      <c r="AA36" s="10">
        <v>316.81</v>
      </c>
      <c r="AB36" s="95">
        <v>1317300</v>
      </c>
      <c r="AC36" s="10">
        <v>316.81</v>
      </c>
      <c r="AD36" s="2">
        <f t="shared" si="0"/>
        <v>5.6899999999999977</v>
      </c>
      <c r="AE36" s="138">
        <f t="shared" si="1"/>
        <v>0</v>
      </c>
    </row>
    <row r="37" spans="1:31" x14ac:dyDescent="0.25">
      <c r="W37" s="133">
        <v>42601</v>
      </c>
      <c r="X37" s="10">
        <v>313.69</v>
      </c>
      <c r="Y37" s="10">
        <v>319.89</v>
      </c>
      <c r="Z37" s="10">
        <v>312.39</v>
      </c>
      <c r="AA37" s="10">
        <v>316.81</v>
      </c>
      <c r="AB37" s="95">
        <v>1392600</v>
      </c>
      <c r="AC37" s="10">
        <v>316.81</v>
      </c>
      <c r="AD37" s="2">
        <f t="shared" si="0"/>
        <v>7.5</v>
      </c>
      <c r="AE37" s="138">
        <f t="shared" si="1"/>
        <v>1.094517837768838E-2</v>
      </c>
    </row>
    <row r="38" spans="1:31" x14ac:dyDescent="0.25">
      <c r="W38" s="133">
        <v>42600</v>
      </c>
      <c r="X38" s="10">
        <v>313.57</v>
      </c>
      <c r="Y38" s="10">
        <v>313.76</v>
      </c>
      <c r="Z38" s="10">
        <v>312</v>
      </c>
      <c r="AA38" s="10">
        <v>313.38</v>
      </c>
      <c r="AB38" s="95">
        <v>587300</v>
      </c>
      <c r="AC38" s="10">
        <v>313.38</v>
      </c>
      <c r="AD38" s="2">
        <f t="shared" si="0"/>
        <v>1.7599999999999909</v>
      </c>
      <c r="AE38" s="138">
        <f t="shared" si="1"/>
        <v>-1.4020776241157051E-3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42599</v>
      </c>
      <c r="X39" s="10">
        <v>314.17</v>
      </c>
      <c r="Y39" s="10">
        <v>314.70999999999998</v>
      </c>
      <c r="Z39" s="10">
        <v>311.29000000000002</v>
      </c>
      <c r="AA39" s="10">
        <v>313.82</v>
      </c>
      <c r="AB39" s="95">
        <v>852600</v>
      </c>
      <c r="AC39" s="10">
        <v>313.82</v>
      </c>
      <c r="AD39" s="2">
        <f t="shared" si="0"/>
        <v>3.4199999999999591</v>
      </c>
      <c r="AE39" s="138">
        <f t="shared" si="1"/>
        <v>1.2762427413692823E-3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42598</v>
      </c>
      <c r="X40" s="10">
        <v>313.27</v>
      </c>
      <c r="Y40" s="10">
        <v>316.67</v>
      </c>
      <c r="Z40" s="10">
        <v>312.64</v>
      </c>
      <c r="AA40" s="10">
        <v>313.42</v>
      </c>
      <c r="AB40" s="95">
        <v>938500</v>
      </c>
      <c r="AC40" s="10">
        <v>313.42</v>
      </c>
      <c r="AD40" s="2">
        <f t="shared" si="0"/>
        <v>4.0300000000000296</v>
      </c>
      <c r="AE40" s="138">
        <f t="shared" si="1"/>
        <v>9.5727368454756601E-5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42597</v>
      </c>
      <c r="X41" s="10">
        <v>313.39999999999998</v>
      </c>
      <c r="Y41" s="10">
        <v>315.08</v>
      </c>
      <c r="Z41" s="10">
        <v>310.01</v>
      </c>
      <c r="AA41" s="10">
        <v>313.39</v>
      </c>
      <c r="AB41" s="95">
        <v>923300</v>
      </c>
      <c r="AC41" s="10">
        <v>313.39</v>
      </c>
      <c r="AD41" s="2">
        <f t="shared" si="0"/>
        <v>5.0699999999999932</v>
      </c>
      <c r="AE41" s="138">
        <f t="shared" si="1"/>
        <v>-1.7519271198318531E-3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5" t="s">
        <v>78</v>
      </c>
      <c r="P42" s="585"/>
      <c r="T42" s="112" t="s">
        <v>113</v>
      </c>
      <c r="U42" s="4"/>
      <c r="W42" s="133">
        <v>42594</v>
      </c>
      <c r="X42" s="10">
        <v>311.99</v>
      </c>
      <c r="Y42" s="10">
        <v>315.23</v>
      </c>
      <c r="Z42" s="10">
        <v>311.64999999999998</v>
      </c>
      <c r="AA42" s="10">
        <v>313.94</v>
      </c>
      <c r="AB42" s="95">
        <v>989200</v>
      </c>
      <c r="AC42" s="10">
        <v>313.94</v>
      </c>
      <c r="AD42" s="2">
        <f t="shared" si="0"/>
        <v>3.5800000000000409</v>
      </c>
      <c r="AE42" s="138">
        <f t="shared" si="1"/>
        <v>-1.7488632388947822E-3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335.04899999999998</v>
      </c>
      <c r="Q43" s="2"/>
      <c r="T43" s="434" t="s">
        <v>98</v>
      </c>
      <c r="U43" s="519">
        <v>305.58999999999997</v>
      </c>
      <c r="W43" s="133">
        <v>42593</v>
      </c>
      <c r="X43" s="10">
        <v>309.47000000000003</v>
      </c>
      <c r="Y43" s="10">
        <v>316.25</v>
      </c>
      <c r="Z43" s="10">
        <v>309.42</v>
      </c>
      <c r="AA43" s="10">
        <v>314.49</v>
      </c>
      <c r="AB43" s="95">
        <v>1755400</v>
      </c>
      <c r="AC43" s="10">
        <v>314.49</v>
      </c>
      <c r="AD43" s="2">
        <f t="shared" si="0"/>
        <v>6.8299999999999841</v>
      </c>
      <c r="AE43" s="138">
        <f t="shared" si="1"/>
        <v>1.819535727004884E-2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332.00310000000002</v>
      </c>
      <c r="Q44" s="2"/>
      <c r="T44" s="434" t="s">
        <v>99</v>
      </c>
      <c r="U44" s="519">
        <v>308</v>
      </c>
      <c r="W44" s="133">
        <v>42592</v>
      </c>
      <c r="X44" s="10">
        <v>315</v>
      </c>
      <c r="Y44" s="10">
        <v>315</v>
      </c>
      <c r="Z44" s="10">
        <v>307.14</v>
      </c>
      <c r="AA44" s="10">
        <v>308.87</v>
      </c>
      <c r="AB44" s="95">
        <v>1235300</v>
      </c>
      <c r="AC44" s="10">
        <v>308.87</v>
      </c>
      <c r="AD44" s="2">
        <f t="shared" si="0"/>
        <v>7.8600000000000136</v>
      </c>
      <c r="AE44" s="138">
        <f t="shared" si="1"/>
        <v>-1.765154888365883E-2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328.9572</v>
      </c>
      <c r="Q45" s="2"/>
      <c r="T45" s="434" t="s">
        <v>100</v>
      </c>
      <c r="U45" s="519" t="s">
        <v>466</v>
      </c>
      <c r="W45" s="133">
        <v>42591</v>
      </c>
      <c r="X45" s="10">
        <v>313.72000000000003</v>
      </c>
      <c r="Y45" s="10">
        <v>316.24</v>
      </c>
      <c r="Z45" s="10">
        <v>311.8</v>
      </c>
      <c r="AA45" s="10">
        <v>314.42</v>
      </c>
      <c r="AB45" s="95">
        <v>1130600</v>
      </c>
      <c r="AC45" s="10">
        <v>314.42</v>
      </c>
      <c r="AD45" s="2">
        <f t="shared" si="0"/>
        <v>4.4399999999999977</v>
      </c>
      <c r="AE45" s="138">
        <f t="shared" si="1"/>
        <v>2.4549657261279112E-3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325.91129999999998</v>
      </c>
      <c r="Q46" s="2"/>
      <c r="T46" s="434" t="s">
        <v>101</v>
      </c>
      <c r="U46" s="519" t="s">
        <v>467</v>
      </c>
      <c r="W46" s="133">
        <v>42590</v>
      </c>
      <c r="X46" s="10">
        <v>316.02</v>
      </c>
      <c r="Y46" s="10">
        <v>316.35000000000002</v>
      </c>
      <c r="Z46" s="10">
        <v>309.16000000000003</v>
      </c>
      <c r="AA46" s="10">
        <v>313.64999999999998</v>
      </c>
      <c r="AB46" s="95">
        <v>2136800</v>
      </c>
      <c r="AC46" s="10">
        <v>313.64999999999998</v>
      </c>
      <c r="AD46" s="2">
        <f t="shared" si="0"/>
        <v>7.1899999999999977</v>
      </c>
      <c r="AE46" s="138">
        <f t="shared" si="1"/>
        <v>-7.3110520319027428E-3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322.86539999999997</v>
      </c>
      <c r="Q47" s="2"/>
      <c r="T47" s="434" t="s">
        <v>102</v>
      </c>
      <c r="U47" s="519">
        <v>341.79</v>
      </c>
      <c r="W47" s="133">
        <v>42587</v>
      </c>
      <c r="X47" s="10">
        <v>316.16000000000003</v>
      </c>
      <c r="Y47" s="10">
        <v>318.91000000000003</v>
      </c>
      <c r="Z47" s="10">
        <v>313.69</v>
      </c>
      <c r="AA47" s="10">
        <v>315.95999999999998</v>
      </c>
      <c r="AB47" s="95">
        <v>1358300</v>
      </c>
      <c r="AC47" s="10">
        <v>315.95999999999998</v>
      </c>
      <c r="AD47" s="2">
        <f t="shared" si="0"/>
        <v>5.2200000000000273</v>
      </c>
      <c r="AE47" s="138">
        <f t="shared" si="1"/>
        <v>4.4506612410986079E-3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319.81950000000001</v>
      </c>
      <c r="Q48" s="2"/>
      <c r="T48" s="434" t="s">
        <v>103</v>
      </c>
      <c r="U48" s="519">
        <v>0.32451200000000002</v>
      </c>
      <c r="W48" s="133">
        <v>42586</v>
      </c>
      <c r="X48" s="10">
        <v>320.14999999999998</v>
      </c>
      <c r="Y48" s="10">
        <v>320.45</v>
      </c>
      <c r="Z48" s="10">
        <v>314.01</v>
      </c>
      <c r="AA48" s="10">
        <v>314.56</v>
      </c>
      <c r="AB48" s="95">
        <v>2002300</v>
      </c>
      <c r="AC48" s="10">
        <v>314.56</v>
      </c>
      <c r="AD48" s="2">
        <f t="shared" si="0"/>
        <v>6.4399999999999977</v>
      </c>
      <c r="AE48" s="138">
        <f t="shared" si="1"/>
        <v>-2.1099147320594924E-2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316.77359999999999</v>
      </c>
      <c r="Q49" s="2"/>
      <c r="T49" s="434" t="s">
        <v>104</v>
      </c>
      <c r="U49" s="519" t="s">
        <v>382</v>
      </c>
      <c r="W49" s="133">
        <v>42585</v>
      </c>
      <c r="X49" s="10">
        <v>321.77</v>
      </c>
      <c r="Y49" s="10">
        <v>324.3</v>
      </c>
      <c r="Z49" s="10">
        <v>310.06</v>
      </c>
      <c r="AA49" s="10">
        <v>321.33999999999997</v>
      </c>
      <c r="AB49" s="95">
        <v>6040500</v>
      </c>
      <c r="AC49" s="10">
        <v>321.33999999999997</v>
      </c>
      <c r="AD49" s="2">
        <f t="shared" si="0"/>
        <v>14.240000000000009</v>
      </c>
      <c r="AE49" s="138">
        <f t="shared" si="1"/>
        <v>-2.6566901941777132E-2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313.72769999999997</v>
      </c>
      <c r="Q50" s="2"/>
      <c r="T50" s="434"/>
      <c r="U50" s="519"/>
      <c r="W50" s="133">
        <v>42584</v>
      </c>
      <c r="X50" s="10">
        <v>302.88</v>
      </c>
      <c r="Y50" s="10">
        <v>333.65</v>
      </c>
      <c r="Z50" s="10">
        <v>297.66000000000003</v>
      </c>
      <c r="AA50" s="10">
        <v>330.11</v>
      </c>
      <c r="AB50" s="95">
        <v>7800000</v>
      </c>
      <c r="AC50" s="10">
        <v>330.11</v>
      </c>
      <c r="AD50" s="2">
        <f t="shared" si="0"/>
        <v>35.989999999999952</v>
      </c>
      <c r="AE50" s="138">
        <f t="shared" si="1"/>
        <v>9.3695126395653361E-2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310.68179999999995</v>
      </c>
      <c r="Q51" s="2"/>
      <c r="T51" s="434" t="s">
        <v>105</v>
      </c>
      <c r="U51" s="519" t="s">
        <v>468</v>
      </c>
      <c r="W51" s="133">
        <v>42583</v>
      </c>
      <c r="X51" s="10">
        <v>300</v>
      </c>
      <c r="Y51" s="10">
        <v>307.5</v>
      </c>
      <c r="Z51" s="10">
        <v>299.06</v>
      </c>
      <c r="AA51" s="10">
        <v>301.83</v>
      </c>
      <c r="AB51" s="95">
        <v>3565600</v>
      </c>
      <c r="AC51" s="10">
        <v>301.83</v>
      </c>
      <c r="AD51" s="2">
        <f t="shared" si="0"/>
        <v>8.4399999999999977</v>
      </c>
      <c r="AE51" s="138">
        <f t="shared" si="1"/>
        <v>4.1044390025178457E-2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307.63589999999999</v>
      </c>
      <c r="Q52" s="2"/>
      <c r="T52" s="434" t="s">
        <v>106</v>
      </c>
      <c r="U52" s="519" t="s">
        <v>305</v>
      </c>
      <c r="W52" s="133">
        <v>42580</v>
      </c>
      <c r="X52" s="10">
        <v>288.85000000000002</v>
      </c>
      <c r="Y52" s="10">
        <v>290.45999999999998</v>
      </c>
      <c r="Z52" s="10">
        <v>286.8</v>
      </c>
      <c r="AA52" s="10">
        <v>289.93</v>
      </c>
      <c r="AB52" s="95">
        <v>1338500</v>
      </c>
      <c r="AC52" s="10">
        <v>289.93</v>
      </c>
      <c r="AD52" s="2">
        <f t="shared" si="0"/>
        <v>3.6599999999999682</v>
      </c>
      <c r="AE52" s="138">
        <f t="shared" si="1"/>
        <v>3.1138636127738817E-3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304.58999999999997</v>
      </c>
      <c r="Q53" s="2"/>
      <c r="T53" s="434" t="s">
        <v>107</v>
      </c>
      <c r="U53" s="520">
        <v>987242</v>
      </c>
      <c r="W53" s="133">
        <v>42579</v>
      </c>
      <c r="X53" s="10">
        <v>288.61</v>
      </c>
      <c r="Y53" s="10">
        <v>289.98</v>
      </c>
      <c r="Z53" s="10">
        <v>285.07</v>
      </c>
      <c r="AA53" s="10">
        <v>289.02999999999997</v>
      </c>
      <c r="AB53" s="95">
        <v>1454500</v>
      </c>
      <c r="AC53" s="10">
        <v>289.02999999999997</v>
      </c>
      <c r="AD53" s="2">
        <f t="shared" si="0"/>
        <v>4.910000000000025</v>
      </c>
      <c r="AE53" s="138">
        <f t="shared" si="1"/>
        <v>2.3582451881392075E-3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301.54409999999996</v>
      </c>
      <c r="Q54" s="2"/>
      <c r="T54" s="434" t="s">
        <v>110</v>
      </c>
      <c r="U54" s="520">
        <v>1692530</v>
      </c>
      <c r="W54" s="133">
        <v>42578</v>
      </c>
      <c r="X54" s="10">
        <v>286.83</v>
      </c>
      <c r="Y54" s="10">
        <v>288.77</v>
      </c>
      <c r="Z54" s="10">
        <v>286.08</v>
      </c>
      <c r="AA54" s="10">
        <v>288.35000000000002</v>
      </c>
      <c r="AB54" s="95">
        <v>1458200</v>
      </c>
      <c r="AC54" s="10">
        <v>288.35000000000002</v>
      </c>
      <c r="AD54" s="2">
        <f t="shared" si="0"/>
        <v>2.6899999999999977</v>
      </c>
      <c r="AE54" s="138">
        <f t="shared" si="1"/>
        <v>4.5638238573020296E-3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298.4982</v>
      </c>
      <c r="Q55" s="2"/>
      <c r="T55" s="434" t="s">
        <v>108</v>
      </c>
      <c r="U55" s="519" t="s">
        <v>469</v>
      </c>
      <c r="W55" s="133">
        <v>42577</v>
      </c>
      <c r="X55" s="10">
        <v>286</v>
      </c>
      <c r="Y55" s="10">
        <v>289.95</v>
      </c>
      <c r="Z55" s="10">
        <v>285.47000000000003</v>
      </c>
      <c r="AA55" s="10">
        <v>287.04000000000002</v>
      </c>
      <c r="AB55" s="95">
        <v>1987100</v>
      </c>
      <c r="AC55" s="10">
        <v>287.04000000000002</v>
      </c>
      <c r="AD55" s="2">
        <f t="shared" si="0"/>
        <v>4.4799999999999613</v>
      </c>
      <c r="AE55" s="138">
        <f t="shared" si="1"/>
        <v>-1.0788237341221585E-3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295.45229999999998</v>
      </c>
      <c r="T56" s="434" t="s">
        <v>111</v>
      </c>
      <c r="U56" s="519">
        <v>17.79</v>
      </c>
      <c r="W56" s="133">
        <v>42576</v>
      </c>
      <c r="X56" s="10">
        <v>287.83999999999997</v>
      </c>
      <c r="Y56" s="10">
        <v>290.58</v>
      </c>
      <c r="Z56" s="10">
        <v>285.02</v>
      </c>
      <c r="AA56" s="10">
        <v>287.35000000000002</v>
      </c>
      <c r="AB56" s="95">
        <v>1977700</v>
      </c>
      <c r="AC56" s="10">
        <v>287.35000000000002</v>
      </c>
      <c r="AD56" s="2">
        <f t="shared" si="0"/>
        <v>5.5600000000000023</v>
      </c>
      <c r="AE56" s="138">
        <f t="shared" si="1"/>
        <v>-1.4941969560079427E-3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292.40639999999996</v>
      </c>
      <c r="T57" s="434" t="s">
        <v>112</v>
      </c>
      <c r="U57" s="519">
        <v>17.12</v>
      </c>
      <c r="W57" s="133">
        <v>42573</v>
      </c>
      <c r="X57" s="10">
        <v>282.08999999999997</v>
      </c>
      <c r="Y57" s="10">
        <v>290.92</v>
      </c>
      <c r="Z57" s="10">
        <v>281.38</v>
      </c>
      <c r="AA57" s="10">
        <v>287.77999999999997</v>
      </c>
      <c r="AB57" s="95">
        <v>3394600</v>
      </c>
      <c r="AC57" s="10">
        <v>287.77999999999997</v>
      </c>
      <c r="AD57" s="2">
        <f t="shared" si="0"/>
        <v>9.5400000000000205</v>
      </c>
      <c r="AE57" s="138">
        <f t="shared" si="1"/>
        <v>1.8870596565763842E-2</v>
      </c>
    </row>
    <row r="58" spans="1:31" x14ac:dyDescent="0.25">
      <c r="O58" s="83">
        <v>0.95</v>
      </c>
      <c r="P58" s="83">
        <f t="shared" si="5"/>
        <v>289.36049999999994</v>
      </c>
      <c r="T58" s="434" t="s">
        <v>109</v>
      </c>
      <c r="U58" s="519" t="s">
        <v>123</v>
      </c>
      <c r="W58" s="133">
        <v>42572</v>
      </c>
      <c r="X58" s="10">
        <v>279.76</v>
      </c>
      <c r="Y58" s="10">
        <v>282.54000000000002</v>
      </c>
      <c r="Z58" s="10">
        <v>274.23</v>
      </c>
      <c r="AA58" s="10">
        <v>282.45</v>
      </c>
      <c r="AB58" s="95">
        <v>5548000</v>
      </c>
      <c r="AC58" s="10">
        <v>282.45</v>
      </c>
      <c r="AD58" s="2">
        <f t="shared" si="0"/>
        <v>8.3100000000000023</v>
      </c>
      <c r="AE58" s="138">
        <f t="shared" si="1"/>
        <v>7.6369040813993205E-2</v>
      </c>
    </row>
    <row r="59" spans="1:31" x14ac:dyDescent="0.25">
      <c r="O59" s="83">
        <v>0.94</v>
      </c>
      <c r="P59" s="83">
        <f t="shared" si="5"/>
        <v>286.31459999999998</v>
      </c>
      <c r="W59" s="133">
        <v>42571</v>
      </c>
      <c r="X59" s="10">
        <v>259.87</v>
      </c>
      <c r="Y59" s="10">
        <v>263.16000000000003</v>
      </c>
      <c r="Z59" s="10">
        <v>257.57</v>
      </c>
      <c r="AA59" s="10">
        <v>262.41000000000003</v>
      </c>
      <c r="AB59" s="95">
        <v>1830200</v>
      </c>
      <c r="AC59" s="10">
        <v>262.41000000000003</v>
      </c>
      <c r="AD59" s="2">
        <f t="shared" si="0"/>
        <v>5.5900000000000318</v>
      </c>
      <c r="AE59" s="138">
        <f t="shared" si="1"/>
        <v>9.9684396890156179E-3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283.26869999999997</v>
      </c>
      <c r="W60" s="133">
        <v>42570</v>
      </c>
      <c r="X60" s="10">
        <v>260.94</v>
      </c>
      <c r="Y60" s="10">
        <v>262.49</v>
      </c>
      <c r="Z60" s="10">
        <v>258.16000000000003</v>
      </c>
      <c r="AA60" s="10">
        <v>259.82</v>
      </c>
      <c r="AB60" s="95">
        <v>1094500</v>
      </c>
      <c r="AC60" s="10">
        <v>259.82</v>
      </c>
      <c r="AD60" s="2">
        <f t="shared" si="0"/>
        <v>4.3299999999999841</v>
      </c>
      <c r="AE60" s="138">
        <f t="shared" si="1"/>
        <v>-6.4244741873805689E-3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280.22280000000001</v>
      </c>
      <c r="W61" s="133">
        <v>42569</v>
      </c>
      <c r="X61" s="10">
        <v>260.04000000000002</v>
      </c>
      <c r="Y61" s="10">
        <v>262.8</v>
      </c>
      <c r="Z61" s="10">
        <v>257.47000000000003</v>
      </c>
      <c r="AA61" s="10">
        <v>261.5</v>
      </c>
      <c r="AB61" s="95">
        <v>2133000</v>
      </c>
      <c r="AC61" s="10">
        <v>261.5</v>
      </c>
      <c r="AD61" s="2">
        <f t="shared" si="0"/>
        <v>5.3299999999999841</v>
      </c>
      <c r="AE61" s="138">
        <f t="shared" si="1"/>
        <v>4.6100653092584487E-3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277.17689999999999</v>
      </c>
      <c r="W62" s="133">
        <v>42566</v>
      </c>
      <c r="X62" s="10">
        <v>254.12</v>
      </c>
      <c r="Y62" s="10">
        <v>260.45</v>
      </c>
      <c r="Z62" s="10">
        <v>253.81</v>
      </c>
      <c r="AA62" s="10">
        <v>260.3</v>
      </c>
      <c r="AB62" s="95">
        <v>2404900</v>
      </c>
      <c r="AC62" s="10">
        <v>260.3</v>
      </c>
      <c r="AD62" s="2">
        <f t="shared" si="0"/>
        <v>6.6399999999999864</v>
      </c>
      <c r="AE62" s="138">
        <f t="shared" si="1"/>
        <v>2.9382686756040721E-2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274.13099999999997</v>
      </c>
      <c r="W63" s="133">
        <v>42565</v>
      </c>
      <c r="X63" s="10">
        <v>253.3</v>
      </c>
      <c r="Y63" s="10">
        <v>253.8</v>
      </c>
      <c r="Z63" s="10">
        <v>250.02</v>
      </c>
      <c r="AA63" s="10">
        <v>252.87</v>
      </c>
      <c r="AB63" s="95">
        <v>1295400</v>
      </c>
      <c r="AC63" s="10">
        <v>252.87</v>
      </c>
      <c r="AD63" s="2">
        <f t="shared" si="0"/>
        <v>3.7800000000000011</v>
      </c>
      <c r="AE63" s="138">
        <f t="shared" si="1"/>
        <v>6.6881643377523226E-3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42564</v>
      </c>
      <c r="X64" s="10">
        <v>254.24</v>
      </c>
      <c r="Y64" s="10">
        <v>254.27</v>
      </c>
      <c r="Z64" s="10">
        <v>250.82</v>
      </c>
      <c r="AA64" s="10">
        <v>251.19</v>
      </c>
      <c r="AB64" s="95">
        <v>1285400</v>
      </c>
      <c r="AC64" s="10">
        <v>251.19</v>
      </c>
      <c r="AD64" s="2">
        <f t="shared" si="0"/>
        <v>3.4500000000000171</v>
      </c>
      <c r="AE64" s="138">
        <f t="shared" si="1"/>
        <v>-8.5648879065362005E-3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42563</v>
      </c>
      <c r="X65" s="10">
        <v>253.78</v>
      </c>
      <c r="Y65" s="10">
        <v>254.85</v>
      </c>
      <c r="Z65" s="10">
        <v>251.29</v>
      </c>
      <c r="AA65" s="10">
        <v>253.36</v>
      </c>
      <c r="AB65" s="95">
        <v>1175100</v>
      </c>
      <c r="AC65" s="10">
        <v>253.36</v>
      </c>
      <c r="AD65" s="2">
        <f t="shared" si="0"/>
        <v>3.5600000000000023</v>
      </c>
      <c r="AE65" s="138">
        <f t="shared" si="1"/>
        <v>3.2470103745942946E-3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42562</v>
      </c>
      <c r="X66" s="10">
        <v>253.25</v>
      </c>
      <c r="Y66" s="10">
        <v>255.1</v>
      </c>
      <c r="Z66" s="10">
        <v>251.12</v>
      </c>
      <c r="AA66" s="10">
        <v>252.54</v>
      </c>
      <c r="AB66" s="95">
        <v>1746600</v>
      </c>
      <c r="AC66" s="10">
        <v>252.54</v>
      </c>
      <c r="AD66" s="2">
        <f t="shared" si="0"/>
        <v>3.9799999999999898</v>
      </c>
      <c r="AE66" s="138">
        <f t="shared" si="1"/>
        <v>4.934341424592148E-3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42559</v>
      </c>
      <c r="X67" s="10">
        <v>248.63</v>
      </c>
      <c r="Y67" s="10">
        <v>251.78</v>
      </c>
      <c r="Z67" s="10">
        <v>246.11</v>
      </c>
      <c r="AA67" s="10">
        <v>251.3</v>
      </c>
      <c r="AB67" s="95">
        <v>1295600</v>
      </c>
      <c r="AC67" s="10">
        <v>251.3</v>
      </c>
      <c r="AD67" s="2">
        <f>Y67-Z67</f>
        <v>5.6699999999999875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5" priority="58">
      <formula>F19&gt;0</formula>
    </cfRule>
    <cfRule type="expression" dxfId="8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3" priority="47">
      <formula>H25&gt;0</formula>
    </cfRule>
    <cfRule type="expression" dxfId="822" priority="48">
      <formula>H25&lt;0</formula>
    </cfRule>
  </conditionalFormatting>
  <conditionalFormatting sqref="M39">
    <cfRule type="expression" dxfId="821" priority="45">
      <formula>M39&gt;0</formula>
    </cfRule>
    <cfRule type="expression" dxfId="820" priority="46">
      <formula>M39&lt;0</formula>
    </cfRule>
  </conditionalFormatting>
  <conditionalFormatting sqref="F61:F67">
    <cfRule type="expression" dxfId="819" priority="43">
      <formula>F61&gt;0</formula>
    </cfRule>
    <cfRule type="expression" dxfId="818" priority="44">
      <formula>F61&lt;0</formula>
    </cfRule>
  </conditionalFormatting>
  <conditionalFormatting sqref="H61:H67">
    <cfRule type="expression" dxfId="817" priority="41">
      <formula>H61&gt;0</formula>
    </cfRule>
    <cfRule type="expression" dxfId="816" priority="42">
      <formula>H61&lt;0</formula>
    </cfRule>
  </conditionalFormatting>
  <conditionalFormatting sqref="F21:F24">
    <cfRule type="expression" dxfId="815" priority="39">
      <formula>F21&gt;0</formula>
    </cfRule>
    <cfRule type="expression" dxfId="814" priority="40">
      <formula>F21&lt;0</formula>
    </cfRule>
  </conditionalFormatting>
  <conditionalFormatting sqref="H21:H24">
    <cfRule type="expression" dxfId="813" priority="37">
      <formula>H21&gt;0</formula>
    </cfRule>
    <cfRule type="expression" dxfId="812" priority="38">
      <formula>H21&lt;0</formula>
    </cfRule>
  </conditionalFormatting>
  <conditionalFormatting sqref="I25:I28">
    <cfRule type="expression" dxfId="811" priority="31">
      <formula>I25&gt;0</formula>
    </cfRule>
    <cfRule type="expression" dxfId="810" priority="32">
      <formula>I25&lt;0</formula>
    </cfRule>
  </conditionalFormatting>
  <conditionalFormatting sqref="I21:I24">
    <cfRule type="expression" dxfId="809" priority="29">
      <formula>I21&gt;0</formula>
    </cfRule>
    <cfRule type="expression" dxfId="808" priority="30">
      <formula>I21&lt;0</formula>
    </cfRule>
  </conditionalFormatting>
  <conditionalFormatting sqref="H29">
    <cfRule type="expression" dxfId="807" priority="27">
      <formula>H29&gt;0</formula>
    </cfRule>
    <cfRule type="expression" dxfId="806" priority="28">
      <formula>H29&lt;0</formula>
    </cfRule>
  </conditionalFormatting>
  <conditionalFormatting sqref="H30">
    <cfRule type="expression" dxfId="805" priority="25">
      <formula>H30&gt;0</formula>
    </cfRule>
    <cfRule type="expression" dxfId="804" priority="26">
      <formula>H30&lt;0</formula>
    </cfRule>
  </conditionalFormatting>
  <conditionalFormatting sqref="H31">
    <cfRule type="expression" dxfId="803" priority="23">
      <formula>H31&gt;0</formula>
    </cfRule>
    <cfRule type="expression" dxfId="802" priority="24">
      <formula>H31&lt;0</formula>
    </cfRule>
  </conditionalFormatting>
  <conditionalFormatting sqref="Q7">
    <cfRule type="expression" dxfId="801" priority="21">
      <formula>Q7&gt;0</formula>
    </cfRule>
    <cfRule type="expression" dxfId="800" priority="22">
      <formula>Q7&lt;0</formula>
    </cfRule>
  </conditionalFormatting>
  <conditionalFormatting sqref="Q8">
    <cfRule type="expression" dxfId="799" priority="19">
      <formula>Q8&gt;0</formula>
    </cfRule>
    <cfRule type="expression" dxfId="798" priority="20">
      <formula>Q8&lt;0</formula>
    </cfRule>
  </conditionalFormatting>
  <conditionalFormatting sqref="F73:F82">
    <cfRule type="expression" dxfId="797" priority="17">
      <formula>F73&gt;0</formula>
    </cfRule>
    <cfRule type="expression" dxfId="796" priority="18">
      <formula>F73&lt;0</formula>
    </cfRule>
  </conditionalFormatting>
  <conditionalFormatting sqref="H73:H76">
    <cfRule type="expression" dxfId="795" priority="15">
      <formula>H73&gt;0</formula>
    </cfRule>
    <cfRule type="expression" dxfId="794" priority="16">
      <formula>H73&lt;0</formula>
    </cfRule>
  </conditionalFormatting>
  <conditionalFormatting sqref="F69:F72">
    <cfRule type="expression" dxfId="793" priority="13">
      <formula>F69&gt;0</formula>
    </cfRule>
    <cfRule type="expression" dxfId="792" priority="14">
      <formula>F69&lt;0</formula>
    </cfRule>
  </conditionalFormatting>
  <conditionalFormatting sqref="H69:H72">
    <cfRule type="expression" dxfId="791" priority="11">
      <formula>H69&gt;0</formula>
    </cfRule>
    <cfRule type="expression" dxfId="790" priority="12">
      <formula>H69&lt;0</formula>
    </cfRule>
  </conditionalFormatting>
  <conditionalFormatting sqref="I73:I76">
    <cfRule type="expression" dxfId="789" priority="9">
      <formula>I73&gt;0</formula>
    </cfRule>
    <cfRule type="expression" dxfId="788" priority="10">
      <formula>I73&lt;0</formula>
    </cfRule>
  </conditionalFormatting>
  <conditionalFormatting sqref="I69:I72">
    <cfRule type="expression" dxfId="787" priority="7">
      <formula>I69&gt;0</formula>
    </cfRule>
    <cfRule type="expression" dxfId="786" priority="8">
      <formula>I69&lt;0</formula>
    </cfRule>
  </conditionalFormatting>
  <conditionalFormatting sqref="H77">
    <cfRule type="expression" dxfId="785" priority="5">
      <formula>H77&gt;0</formula>
    </cfRule>
    <cfRule type="expression" dxfId="784" priority="6">
      <formula>H77&lt;0</formula>
    </cfRule>
  </conditionalFormatting>
  <conditionalFormatting sqref="H78">
    <cfRule type="expression" dxfId="783" priority="3">
      <formula>H78&gt;0</formula>
    </cfRule>
    <cfRule type="expression" dxfId="782" priority="4">
      <formula>H78&lt;0</formula>
    </cfRule>
  </conditionalFormatting>
  <conditionalFormatting sqref="H79">
    <cfRule type="expression" dxfId="781" priority="1">
      <formula>H79&gt;0</formula>
    </cfRule>
    <cfRule type="expression" dxfId="7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42653</v>
      </c>
      <c r="X2" s="10">
        <v>40.32</v>
      </c>
      <c r="Y2" s="10">
        <v>40.450000000000003</v>
      </c>
      <c r="Z2" s="10">
        <v>38.71</v>
      </c>
      <c r="AA2" s="10">
        <v>38.869999999999997</v>
      </c>
      <c r="AB2" s="95">
        <v>17916800</v>
      </c>
      <c r="AC2" s="10">
        <v>38.869999999999997</v>
      </c>
      <c r="AD2" s="2">
        <f>Y2-Z2</f>
        <v>1.740000000000002</v>
      </c>
      <c r="AE2" s="138">
        <f>AC2/AC3-1</f>
        <v>8.1524763494713381E-2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38.869999999999997</v>
      </c>
      <c r="W3" s="133">
        <v>42650</v>
      </c>
      <c r="X3" s="10">
        <v>36.81</v>
      </c>
      <c r="Y3" s="10">
        <v>36.840000000000003</v>
      </c>
      <c r="Z3" s="10">
        <v>35.58</v>
      </c>
      <c r="AA3" s="10">
        <v>35.94</v>
      </c>
      <c r="AB3" s="95">
        <v>9849800</v>
      </c>
      <c r="AC3" s="10">
        <v>35.94</v>
      </c>
      <c r="AD3" s="2">
        <f t="shared" ref="AD3:AD66" si="0">Y3-Z3</f>
        <v>1.2600000000000051</v>
      </c>
      <c r="AE3" s="138">
        <f t="shared" ref="AE3:AE66" si="1">AC3/AC4-1</f>
        <v>-2.442996742671022E-2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38.869999999999997</v>
      </c>
      <c r="R4" s="557">
        <v>8.1500000000000003E-2</v>
      </c>
      <c r="T4" s="1"/>
      <c r="W4" s="133">
        <v>42649</v>
      </c>
      <c r="X4" s="10">
        <v>37.75</v>
      </c>
      <c r="Y4" s="10">
        <v>37.799999999999997</v>
      </c>
      <c r="Z4" s="10">
        <v>36.43</v>
      </c>
      <c r="AA4" s="10">
        <v>36.840000000000003</v>
      </c>
      <c r="AB4" s="95">
        <v>10535500</v>
      </c>
      <c r="AC4" s="10">
        <v>36.840000000000003</v>
      </c>
      <c r="AD4" s="2">
        <f t="shared" si="0"/>
        <v>1.3699999999999974</v>
      </c>
      <c r="AE4" s="138">
        <f t="shared" si="1"/>
        <v>-3.1291085984748834E-2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42648</v>
      </c>
      <c r="X5" s="10">
        <v>38.08</v>
      </c>
      <c r="Y5" s="10">
        <v>38.46</v>
      </c>
      <c r="Z5" s="10">
        <v>37.82</v>
      </c>
      <c r="AA5" s="10">
        <v>38.03</v>
      </c>
      <c r="AB5" s="95">
        <v>5556300</v>
      </c>
      <c r="AC5" s="10">
        <v>38.03</v>
      </c>
      <c r="AD5" s="2">
        <f t="shared" si="0"/>
        <v>0.64000000000000057</v>
      </c>
      <c r="AE5" s="138">
        <f t="shared" si="1"/>
        <v>1.5801948907032681E-3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42647</v>
      </c>
      <c r="X6" s="10">
        <v>38.07</v>
      </c>
      <c r="Y6" s="10">
        <v>38.35</v>
      </c>
      <c r="Z6" s="10">
        <v>37.619999999999997</v>
      </c>
      <c r="AA6" s="10">
        <v>37.97</v>
      </c>
      <c r="AB6" s="95">
        <v>6043900</v>
      </c>
      <c r="AC6" s="10">
        <v>37.97</v>
      </c>
      <c r="AD6" s="2">
        <f t="shared" si="0"/>
        <v>0.73000000000000398</v>
      </c>
      <c r="AE6" s="138">
        <f t="shared" si="1"/>
        <v>-6.020942408377028E-3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42646</v>
      </c>
      <c r="X7" s="10">
        <v>38.1</v>
      </c>
      <c r="Y7" s="10">
        <v>38.22</v>
      </c>
      <c r="Z7" s="10">
        <v>37.409999999999997</v>
      </c>
      <c r="AA7" s="10">
        <v>38.200000000000003</v>
      </c>
      <c r="AB7" s="95">
        <v>7069400</v>
      </c>
      <c r="AC7" s="10">
        <v>38.200000000000003</v>
      </c>
      <c r="AD7" s="2">
        <f t="shared" si="0"/>
        <v>0.81000000000000227</v>
      </c>
      <c r="AE7" s="138">
        <f t="shared" si="1"/>
        <v>2.0986358866736943E-3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42643</v>
      </c>
      <c r="X8" s="10">
        <v>38.33</v>
      </c>
      <c r="Y8" s="10">
        <v>38.83</v>
      </c>
      <c r="Z8" s="10">
        <v>37.85</v>
      </c>
      <c r="AA8" s="10">
        <v>38.119999999999997</v>
      </c>
      <c r="AB8" s="95">
        <v>7254100</v>
      </c>
      <c r="AC8" s="10">
        <v>38.119999999999997</v>
      </c>
      <c r="AD8" s="2">
        <f t="shared" si="0"/>
        <v>0.97999999999999687</v>
      </c>
      <c r="AE8" s="138">
        <f t="shared" si="1"/>
        <v>-9.0979984403432024E-3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42642</v>
      </c>
      <c r="X9" s="10">
        <v>40.17</v>
      </c>
      <c r="Y9" s="10">
        <v>40.22</v>
      </c>
      <c r="Z9" s="10">
        <v>37.65</v>
      </c>
      <c r="AA9" s="10">
        <v>38.47</v>
      </c>
      <c r="AB9" s="95">
        <v>19112700</v>
      </c>
      <c r="AC9" s="10">
        <v>38.47</v>
      </c>
      <c r="AD9" s="2">
        <f t="shared" si="0"/>
        <v>2.5700000000000003</v>
      </c>
      <c r="AE9" s="138">
        <f t="shared" si="1"/>
        <v>-4.351069119840878E-2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42641</v>
      </c>
      <c r="X10" s="10">
        <v>41.2</v>
      </c>
      <c r="Y10" s="10">
        <v>41.43</v>
      </c>
      <c r="Z10" s="10">
        <v>40.04</v>
      </c>
      <c r="AA10" s="10">
        <v>40.22</v>
      </c>
      <c r="AB10" s="95">
        <v>5552300</v>
      </c>
      <c r="AC10" s="10">
        <v>40.22</v>
      </c>
      <c r="AD10" s="2">
        <f t="shared" si="0"/>
        <v>1.3900000000000006</v>
      </c>
      <c r="AE10" s="138">
        <f t="shared" si="1"/>
        <v>-2.6385862987170272E-2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41.04</v>
      </c>
      <c r="Y11" s="10">
        <v>41.43</v>
      </c>
      <c r="Z11" s="10">
        <v>40.82</v>
      </c>
      <c r="AA11" s="10">
        <v>41.31</v>
      </c>
      <c r="AB11" s="95">
        <v>5546900</v>
      </c>
      <c r="AC11" s="10">
        <v>41.31</v>
      </c>
      <c r="AD11" s="2">
        <f t="shared" si="0"/>
        <v>0.60999999999999943</v>
      </c>
      <c r="AE11" s="138">
        <f t="shared" si="1"/>
        <v>3.1568722680914707E-3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42639</v>
      </c>
      <c r="X12" s="10">
        <v>41.79</v>
      </c>
      <c r="Y12" s="10">
        <v>41.9</v>
      </c>
      <c r="Z12" s="10">
        <v>41.13</v>
      </c>
      <c r="AA12" s="10">
        <v>41.18</v>
      </c>
      <c r="AB12" s="95">
        <v>6498700</v>
      </c>
      <c r="AC12" s="10">
        <v>41.18</v>
      </c>
      <c r="AD12" s="2">
        <f t="shared" si="0"/>
        <v>0.76999999999999602</v>
      </c>
      <c r="AE12" s="138">
        <f t="shared" si="1"/>
        <v>-2.0922491678554533E-2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42636</v>
      </c>
      <c r="X13" s="10">
        <v>42.69</v>
      </c>
      <c r="Y13" s="10">
        <v>42.69</v>
      </c>
      <c r="Z13" s="10">
        <v>41.95</v>
      </c>
      <c r="AA13" s="10">
        <v>42.06</v>
      </c>
      <c r="AB13" s="95">
        <v>5356200</v>
      </c>
      <c r="AC13" s="10">
        <v>42.06</v>
      </c>
      <c r="AD13" s="2">
        <f t="shared" si="0"/>
        <v>0.73999999999999488</v>
      </c>
      <c r="AE13" s="138">
        <f t="shared" si="1"/>
        <v>-1.2444235736088327E-2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42635</v>
      </c>
      <c r="X14" s="10">
        <v>42.42</v>
      </c>
      <c r="Y14" s="10">
        <v>43.72</v>
      </c>
      <c r="Z14" s="10">
        <v>42.29</v>
      </c>
      <c r="AA14" s="10">
        <v>42.59</v>
      </c>
      <c r="AB14" s="95">
        <v>7727500</v>
      </c>
      <c r="AC14" s="10">
        <v>42.59</v>
      </c>
      <c r="AD14" s="2">
        <f t="shared" si="0"/>
        <v>1.4299999999999997</v>
      </c>
      <c r="AE14" s="138">
        <f t="shared" si="1"/>
        <v>1.6225244571701491E-2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42634</v>
      </c>
      <c r="X15" s="10">
        <v>41.05</v>
      </c>
      <c r="Y15" s="10">
        <v>42.07</v>
      </c>
      <c r="Z15" s="10">
        <v>40.92</v>
      </c>
      <c r="AA15" s="10">
        <v>41.91</v>
      </c>
      <c r="AB15" s="95">
        <v>4146600</v>
      </c>
      <c r="AC15" s="10">
        <v>41.91</v>
      </c>
      <c r="AD15" s="2">
        <f t="shared" si="0"/>
        <v>1.1499999999999986</v>
      </c>
      <c r="AE15" s="138">
        <f t="shared" si="1"/>
        <v>1.5753756665050966E-2</v>
      </c>
    </row>
    <row r="16" spans="1:40" x14ac:dyDescent="0.25">
      <c r="G16" s="1"/>
      <c r="W16" s="133">
        <v>42633</v>
      </c>
      <c r="X16" s="10">
        <v>41.56</v>
      </c>
      <c r="Y16" s="10">
        <v>42.04</v>
      </c>
      <c r="Z16" s="10">
        <v>41.13</v>
      </c>
      <c r="AA16" s="10">
        <v>41.26</v>
      </c>
      <c r="AB16" s="95">
        <v>5674800</v>
      </c>
      <c r="AC16" s="10">
        <v>41.26</v>
      </c>
      <c r="AD16" s="2">
        <f t="shared" si="0"/>
        <v>0.90999999999999659</v>
      </c>
      <c r="AE16" s="138">
        <f t="shared" si="1"/>
        <v>-5.5435044589058347E-3</v>
      </c>
    </row>
    <row r="17" spans="1:31" x14ac:dyDescent="0.25">
      <c r="G17" s="1"/>
      <c r="W17" s="133">
        <v>42632</v>
      </c>
      <c r="X17" s="10">
        <v>41.97</v>
      </c>
      <c r="Y17" s="10">
        <v>42.06</v>
      </c>
      <c r="Z17" s="10">
        <v>41.25</v>
      </c>
      <c r="AA17" s="10">
        <v>41.49</v>
      </c>
      <c r="AB17" s="95">
        <v>3393500</v>
      </c>
      <c r="AC17" s="10">
        <v>41.49</v>
      </c>
      <c r="AD17" s="2">
        <f t="shared" si="0"/>
        <v>0.81000000000000227</v>
      </c>
      <c r="AE17" s="138">
        <f t="shared" si="1"/>
        <v>-7.1787508973437664E-3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42629</v>
      </c>
      <c r="X18" s="10">
        <v>41.44</v>
      </c>
      <c r="Y18" s="10">
        <v>41.86</v>
      </c>
      <c r="Z18" s="10">
        <v>40.93</v>
      </c>
      <c r="AA18" s="10">
        <v>41.79</v>
      </c>
      <c r="AB18" s="95">
        <v>8748100</v>
      </c>
      <c r="AC18" s="10">
        <v>41.79</v>
      </c>
      <c r="AD18" s="2">
        <f t="shared" si="0"/>
        <v>0.92999999999999972</v>
      </c>
      <c r="AE18" s="138">
        <f t="shared" si="1"/>
        <v>7.2306579898770984E-3</v>
      </c>
    </row>
    <row r="19" spans="1:31" x14ac:dyDescent="0.25">
      <c r="N19" s="2"/>
      <c r="W19" s="133">
        <v>42628</v>
      </c>
      <c r="X19" s="10">
        <v>40.909999999999997</v>
      </c>
      <c r="Y19" s="10">
        <v>41.58</v>
      </c>
      <c r="Z19" s="10">
        <v>40.659999999999997</v>
      </c>
      <c r="AA19" s="10">
        <v>41.49</v>
      </c>
      <c r="AB19" s="95">
        <v>3759900</v>
      </c>
      <c r="AC19" s="10">
        <v>41.49</v>
      </c>
      <c r="AD19" s="2">
        <f t="shared" si="0"/>
        <v>0.92000000000000171</v>
      </c>
      <c r="AE19" s="138">
        <f t="shared" si="1"/>
        <v>1.5915768854064538E-2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42627</v>
      </c>
      <c r="X20" s="10">
        <v>41.29</v>
      </c>
      <c r="Y20" s="10">
        <v>41.55</v>
      </c>
      <c r="Z20" s="10">
        <v>40.549999999999997</v>
      </c>
      <c r="AA20" s="10">
        <v>40.840000000000003</v>
      </c>
      <c r="AB20" s="95">
        <v>4460200</v>
      </c>
      <c r="AC20" s="10">
        <v>40.840000000000003</v>
      </c>
      <c r="AD20" s="2">
        <f t="shared" si="0"/>
        <v>1</v>
      </c>
      <c r="AE20" s="138">
        <f t="shared" si="1"/>
        <v>-1.7110730872645918E-3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42626</v>
      </c>
      <c r="X21" s="10">
        <v>41.09</v>
      </c>
      <c r="Y21" s="10">
        <v>41.17</v>
      </c>
      <c r="Z21" s="10">
        <v>40.5</v>
      </c>
      <c r="AA21" s="10">
        <v>40.909999999999997</v>
      </c>
      <c r="AB21" s="95">
        <v>5401600</v>
      </c>
      <c r="AC21" s="10">
        <v>40.909999999999997</v>
      </c>
      <c r="AD21" s="2">
        <f t="shared" si="0"/>
        <v>0.67000000000000171</v>
      </c>
      <c r="AE21" s="138">
        <f t="shared" si="1"/>
        <v>-1.0162109847568379E-2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42625</v>
      </c>
      <c r="X22" s="10">
        <v>40.03</v>
      </c>
      <c r="Y22" s="10">
        <v>41.57</v>
      </c>
      <c r="Z22" s="10">
        <v>40</v>
      </c>
      <c r="AA22" s="10">
        <v>41.33</v>
      </c>
      <c r="AB22" s="95">
        <v>8142300</v>
      </c>
      <c r="AC22" s="10">
        <v>41.33</v>
      </c>
      <c r="AD22" s="2">
        <f t="shared" si="0"/>
        <v>1.5700000000000003</v>
      </c>
      <c r="AE22" s="138">
        <f t="shared" si="1"/>
        <v>3.6099273000752108E-2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42622</v>
      </c>
      <c r="X23" s="10">
        <v>40.39</v>
      </c>
      <c r="Y23" s="10">
        <v>40.39</v>
      </c>
      <c r="Z23" s="10">
        <v>39.75</v>
      </c>
      <c r="AA23" s="10">
        <v>39.89</v>
      </c>
      <c r="AB23" s="95">
        <v>5664100</v>
      </c>
      <c r="AC23" s="10">
        <v>39.89</v>
      </c>
      <c r="AD23" s="2">
        <f t="shared" si="0"/>
        <v>0.64000000000000057</v>
      </c>
      <c r="AE23" s="138">
        <f t="shared" si="1"/>
        <v>-1.6761153561745123E-2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42621</v>
      </c>
      <c r="X24" s="10">
        <v>40.5</v>
      </c>
      <c r="Y24" s="10">
        <v>40.78</v>
      </c>
      <c r="Z24" s="10">
        <v>39.97</v>
      </c>
      <c r="AA24" s="10">
        <v>40.57</v>
      </c>
      <c r="AB24" s="95">
        <v>4764500</v>
      </c>
      <c r="AC24" s="10">
        <v>40.57</v>
      </c>
      <c r="AD24" s="2">
        <f t="shared" si="0"/>
        <v>0.81000000000000227</v>
      </c>
      <c r="AE24" s="138">
        <f t="shared" si="1"/>
        <v>6.450012403869998E-3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42620</v>
      </c>
      <c r="X25" s="10">
        <v>40.840000000000003</v>
      </c>
      <c r="Y25" s="10">
        <v>40.880000000000003</v>
      </c>
      <c r="Z25" s="10">
        <v>40.21</v>
      </c>
      <c r="AA25" s="10">
        <v>40.31</v>
      </c>
      <c r="AB25" s="95">
        <v>6902600</v>
      </c>
      <c r="AC25" s="10">
        <v>40.31</v>
      </c>
      <c r="AD25" s="2">
        <f t="shared" si="0"/>
        <v>0.67000000000000171</v>
      </c>
      <c r="AE25" s="138">
        <f t="shared" si="1"/>
        <v>-2.2277227722771187E-3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42619</v>
      </c>
      <c r="X26" s="10">
        <v>40</v>
      </c>
      <c r="Y26" s="10">
        <v>40.93</v>
      </c>
      <c r="Z26" s="10">
        <v>39.9</v>
      </c>
      <c r="AA26" s="10">
        <v>40.4</v>
      </c>
      <c r="AB26" s="95">
        <v>9131300</v>
      </c>
      <c r="AC26" s="10">
        <v>40.4</v>
      </c>
      <c r="AD26" s="2">
        <f t="shared" si="0"/>
        <v>1.0300000000000011</v>
      </c>
      <c r="AE26" s="138">
        <f t="shared" si="1"/>
        <v>1.075806855141348E-2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42615</v>
      </c>
      <c r="X27" s="10">
        <v>42.01</v>
      </c>
      <c r="Y27" s="10">
        <v>42.09</v>
      </c>
      <c r="Z27" s="10">
        <v>39.82</v>
      </c>
      <c r="AA27" s="10">
        <v>39.97</v>
      </c>
      <c r="AB27" s="95">
        <v>17214100</v>
      </c>
      <c r="AC27" s="10">
        <v>39.97</v>
      </c>
      <c r="AD27" s="2">
        <f t="shared" si="0"/>
        <v>2.2700000000000031</v>
      </c>
      <c r="AE27" s="138">
        <f t="shared" si="1"/>
        <v>-4.6517175572519109E-2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42614</v>
      </c>
      <c r="X28" s="10">
        <v>42.52</v>
      </c>
      <c r="Y28" s="10">
        <v>42.63</v>
      </c>
      <c r="Z28" s="10">
        <v>41.55</v>
      </c>
      <c r="AA28" s="10">
        <v>41.92</v>
      </c>
      <c r="AB28" s="95">
        <v>5185700</v>
      </c>
      <c r="AC28" s="10">
        <v>41.92</v>
      </c>
      <c r="AD28" s="2">
        <f t="shared" si="0"/>
        <v>1.0800000000000054</v>
      </c>
      <c r="AE28" s="138">
        <f t="shared" si="1"/>
        <v>-1.0387157695939564E-2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42613</v>
      </c>
      <c r="X29" s="10">
        <v>42.56</v>
      </c>
      <c r="Y29" s="10">
        <v>42.63</v>
      </c>
      <c r="Z29" s="10">
        <v>41.87</v>
      </c>
      <c r="AA29" s="10">
        <v>42.36</v>
      </c>
      <c r="AB29" s="95">
        <v>6174000</v>
      </c>
      <c r="AC29" s="10">
        <v>42.36</v>
      </c>
      <c r="AD29" s="2">
        <f t="shared" si="0"/>
        <v>0.76000000000000512</v>
      </c>
      <c r="AE29" s="138">
        <f t="shared" si="1"/>
        <v>-9.1228070175438658E-3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42612</v>
      </c>
      <c r="X30" s="10">
        <v>43.25</v>
      </c>
      <c r="Y30" s="10">
        <v>44.1</v>
      </c>
      <c r="Z30" s="10">
        <v>42.59</v>
      </c>
      <c r="AA30" s="10">
        <v>42.75</v>
      </c>
      <c r="AB30" s="95">
        <v>4955400</v>
      </c>
      <c r="AC30" s="10">
        <v>42.75</v>
      </c>
      <c r="AD30" s="2">
        <f t="shared" si="0"/>
        <v>1.509999999999998</v>
      </c>
      <c r="AE30" s="138">
        <f t="shared" si="1"/>
        <v>-1.0874595094863437E-2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42611</v>
      </c>
      <c r="X31" s="10">
        <v>43.99</v>
      </c>
      <c r="Y31" s="10">
        <v>44.24</v>
      </c>
      <c r="Z31" s="10">
        <v>42.47</v>
      </c>
      <c r="AA31" s="10">
        <v>43.22</v>
      </c>
      <c r="AB31" s="95">
        <v>11676600</v>
      </c>
      <c r="AC31" s="10">
        <v>43.22</v>
      </c>
      <c r="AD31" s="2">
        <f t="shared" si="0"/>
        <v>1.7700000000000031</v>
      </c>
      <c r="AE31" s="138">
        <f t="shared" si="1"/>
        <v>4.415524052986175E-3</v>
      </c>
    </row>
    <row r="32" spans="1:31" x14ac:dyDescent="0.25">
      <c r="W32" s="133">
        <v>42608</v>
      </c>
      <c r="X32" s="10">
        <v>43.11</v>
      </c>
      <c r="Y32" s="10">
        <v>43.98</v>
      </c>
      <c r="Z32" s="10">
        <v>42.63</v>
      </c>
      <c r="AA32" s="10">
        <v>43.03</v>
      </c>
      <c r="AB32" s="95">
        <v>8306700</v>
      </c>
      <c r="AC32" s="10">
        <v>43.03</v>
      </c>
      <c r="AD32" s="2">
        <f t="shared" si="0"/>
        <v>1.3499999999999943</v>
      </c>
      <c r="AE32" s="138">
        <f t="shared" si="1"/>
        <v>4.2007001166861624E-3</v>
      </c>
    </row>
    <row r="33" spans="1:31" x14ac:dyDescent="0.25">
      <c r="W33" s="133">
        <v>42607</v>
      </c>
      <c r="X33" s="10">
        <v>44.65</v>
      </c>
      <c r="Y33" s="10">
        <v>45.11</v>
      </c>
      <c r="Z33" s="10">
        <v>42.33</v>
      </c>
      <c r="AA33" s="10">
        <v>42.85</v>
      </c>
      <c r="AB33" s="95">
        <v>17699200</v>
      </c>
      <c r="AC33" s="10">
        <v>42.85</v>
      </c>
      <c r="AD33" s="2">
        <f t="shared" si="0"/>
        <v>2.7800000000000011</v>
      </c>
      <c r="AE33" s="138">
        <f t="shared" si="1"/>
        <v>-6.9524913093857998E-3</v>
      </c>
    </row>
    <row r="34" spans="1:31" x14ac:dyDescent="0.25">
      <c r="W34" s="133">
        <v>42606</v>
      </c>
      <c r="X34" s="10">
        <v>45.5</v>
      </c>
      <c r="Y34" s="10">
        <v>45.99</v>
      </c>
      <c r="Z34" s="10">
        <v>42.78</v>
      </c>
      <c r="AA34" s="10">
        <v>43.15</v>
      </c>
      <c r="AB34" s="95">
        <v>17897400</v>
      </c>
      <c r="AC34" s="10">
        <v>43.15</v>
      </c>
      <c r="AD34" s="2">
        <f t="shared" si="0"/>
        <v>3.2100000000000009</v>
      </c>
      <c r="AE34" s="138">
        <f t="shared" si="1"/>
        <v>-5.4142919772029785E-2</v>
      </c>
    </row>
    <row r="35" spans="1:31" x14ac:dyDescent="0.25">
      <c r="L35" t="s">
        <v>219</v>
      </c>
      <c r="M35" s="2">
        <f>K53+M53-F53</f>
        <v>439.77999999999975</v>
      </c>
      <c r="W35" s="133">
        <v>42605</v>
      </c>
      <c r="X35" s="10">
        <v>47.45</v>
      </c>
      <c r="Y35" s="10">
        <v>47.59</v>
      </c>
      <c r="Z35" s="10">
        <v>45.53</v>
      </c>
      <c r="AA35" s="10">
        <v>45.62</v>
      </c>
      <c r="AB35" s="95">
        <v>13058000</v>
      </c>
      <c r="AC35" s="10">
        <v>45.62</v>
      </c>
      <c r="AD35" s="2">
        <f t="shared" si="0"/>
        <v>2.0600000000000023</v>
      </c>
      <c r="AE35" s="138">
        <f t="shared" si="1"/>
        <v>-4.759916492693117E-2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42604</v>
      </c>
      <c r="X36" s="10">
        <v>48.54</v>
      </c>
      <c r="Y36" s="10">
        <v>49.09</v>
      </c>
      <c r="Z36" s="10">
        <v>47.57</v>
      </c>
      <c r="AA36" s="10">
        <v>47.9</v>
      </c>
      <c r="AB36" s="95">
        <v>7245700</v>
      </c>
      <c r="AC36" s="10">
        <v>47.9</v>
      </c>
      <c r="AD36" s="2">
        <f t="shared" si="0"/>
        <v>1.5200000000000031</v>
      </c>
      <c r="AE36" s="138">
        <f t="shared" si="1"/>
        <v>-1.5618577887381746E-2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42601</v>
      </c>
      <c r="X37" s="10">
        <v>48.99</v>
      </c>
      <c r="Y37" s="10">
        <v>49.2</v>
      </c>
      <c r="Z37" s="10">
        <v>48.1</v>
      </c>
      <c r="AA37" s="10">
        <v>48.66</v>
      </c>
      <c r="AB37" s="95">
        <v>5146500</v>
      </c>
      <c r="AC37" s="10">
        <v>48.66</v>
      </c>
      <c r="AD37" s="2">
        <f t="shared" si="0"/>
        <v>1.1000000000000014</v>
      </c>
      <c r="AE37" s="138">
        <f t="shared" si="1"/>
        <v>-1.3381995133819991E-2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42600</v>
      </c>
      <c r="X38" s="10">
        <v>49</v>
      </c>
      <c r="Y38" s="10">
        <v>49.42</v>
      </c>
      <c r="Z38" s="10">
        <v>48.86</v>
      </c>
      <c r="AA38" s="10">
        <v>49.32</v>
      </c>
      <c r="AB38" s="95">
        <v>2983900</v>
      </c>
      <c r="AC38" s="10">
        <v>49.32</v>
      </c>
      <c r="AD38" s="2">
        <f t="shared" si="0"/>
        <v>0.56000000000000227</v>
      </c>
      <c r="AE38" s="138">
        <f t="shared" si="1"/>
        <v>8.5889570552146743E-3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42599</v>
      </c>
      <c r="X39" s="10">
        <v>48.76</v>
      </c>
      <c r="Y39" s="10">
        <v>49.16</v>
      </c>
      <c r="Z39" s="10">
        <v>48.32</v>
      </c>
      <c r="AA39" s="10">
        <v>48.9</v>
      </c>
      <c r="AB39" s="95">
        <v>2566900</v>
      </c>
      <c r="AC39" s="10">
        <v>48.9</v>
      </c>
      <c r="AD39" s="2">
        <f t="shared" si="0"/>
        <v>0.83999999999999631</v>
      </c>
      <c r="AE39" s="138">
        <f t="shared" si="1"/>
        <v>7.6241500103029214E-3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42598</v>
      </c>
      <c r="X40" s="10">
        <v>48.71</v>
      </c>
      <c r="Y40" s="10">
        <v>49.02</v>
      </c>
      <c r="Z40" s="10">
        <v>48.49</v>
      </c>
      <c r="AA40" s="10">
        <v>48.53</v>
      </c>
      <c r="AB40" s="95">
        <v>2217800</v>
      </c>
      <c r="AC40" s="10">
        <v>48.53</v>
      </c>
      <c r="AD40" s="2">
        <f t="shared" si="0"/>
        <v>0.53000000000000114</v>
      </c>
      <c r="AE40" s="138">
        <f t="shared" si="1"/>
        <v>-4.5128205128205368E-3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42597</v>
      </c>
      <c r="X41" s="10">
        <v>48.72</v>
      </c>
      <c r="Y41" s="10">
        <v>48.9</v>
      </c>
      <c r="Z41" s="10">
        <v>48.5</v>
      </c>
      <c r="AA41" s="10">
        <v>48.75</v>
      </c>
      <c r="AB41" s="95">
        <v>3309600</v>
      </c>
      <c r="AC41" s="10">
        <v>48.75</v>
      </c>
      <c r="AD41" s="2">
        <f t="shared" si="0"/>
        <v>0.39999999999999858</v>
      </c>
      <c r="AE41" s="138">
        <f t="shared" si="1"/>
        <v>5.9843169624431702E-3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5" t="s">
        <v>78</v>
      </c>
      <c r="P42" s="585"/>
      <c r="T42" s="112" t="s">
        <v>113</v>
      </c>
      <c r="U42" s="9"/>
      <c r="W42" s="133">
        <v>42594</v>
      </c>
      <c r="X42" s="10">
        <v>48.4</v>
      </c>
      <c r="Y42" s="10">
        <v>48.52</v>
      </c>
      <c r="Z42" s="10">
        <v>47.73</v>
      </c>
      <c r="AA42" s="10">
        <v>48.46</v>
      </c>
      <c r="AB42" s="95">
        <v>3618700</v>
      </c>
      <c r="AC42" s="10">
        <v>48.46</v>
      </c>
      <c r="AD42" s="2">
        <f t="shared" si="0"/>
        <v>0.79000000000000625</v>
      </c>
      <c r="AE42" s="138">
        <f t="shared" si="1"/>
        <v>-5.1324163416136548E-3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42.756999999999998</v>
      </c>
      <c r="Q43" s="2"/>
      <c r="T43" s="139" t="s">
        <v>98</v>
      </c>
      <c r="U43" s="370">
        <v>35.94</v>
      </c>
      <c r="W43" s="133">
        <v>42593</v>
      </c>
      <c r="X43" s="10">
        <v>49.09</v>
      </c>
      <c r="Y43" s="10">
        <v>49.4</v>
      </c>
      <c r="Z43" s="10">
        <v>48.56</v>
      </c>
      <c r="AA43" s="10">
        <v>48.71</v>
      </c>
      <c r="AB43" s="95">
        <v>3444900</v>
      </c>
      <c r="AC43" s="10">
        <v>48.71</v>
      </c>
      <c r="AD43" s="2">
        <f t="shared" si="0"/>
        <v>0.83999999999999631</v>
      </c>
      <c r="AE43" s="138">
        <f t="shared" si="1"/>
        <v>-1.6396802623488416E-3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42.368299999999998</v>
      </c>
      <c r="Q44" s="2"/>
      <c r="T44" s="108" t="s">
        <v>99</v>
      </c>
      <c r="U44" s="371">
        <v>40.380000000000003</v>
      </c>
      <c r="W44" s="133">
        <v>42592</v>
      </c>
      <c r="X44" s="10">
        <v>49.3</v>
      </c>
      <c r="Y44" s="10">
        <v>49.91</v>
      </c>
      <c r="Z44" s="10">
        <v>48.01</v>
      </c>
      <c r="AA44" s="10">
        <v>48.79</v>
      </c>
      <c r="AB44" s="95">
        <v>7496200</v>
      </c>
      <c r="AC44" s="10">
        <v>48.79</v>
      </c>
      <c r="AD44" s="2">
        <f t="shared" si="0"/>
        <v>1.8999999999999986</v>
      </c>
      <c r="AE44" s="138">
        <f t="shared" si="1"/>
        <v>-2.2636217948717952E-2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41.979599999999998</v>
      </c>
      <c r="Q45" s="2"/>
      <c r="T45" s="108" t="s">
        <v>100</v>
      </c>
      <c r="U45" s="371" t="s">
        <v>583</v>
      </c>
      <c r="W45" s="133">
        <v>42591</v>
      </c>
      <c r="X45" s="10">
        <v>48.6</v>
      </c>
      <c r="Y45" s="10">
        <v>50.4</v>
      </c>
      <c r="Z45" s="10">
        <v>48.6</v>
      </c>
      <c r="AA45" s="10">
        <v>49.92</v>
      </c>
      <c r="AB45" s="95">
        <v>7636700</v>
      </c>
      <c r="AC45" s="10">
        <v>49.92</v>
      </c>
      <c r="AD45" s="2">
        <f t="shared" si="0"/>
        <v>1.7999999999999972</v>
      </c>
      <c r="AE45" s="138">
        <f t="shared" si="1"/>
        <v>2.8642077065732519E-2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41.590899999999998</v>
      </c>
      <c r="Q46" s="2"/>
      <c r="T46" s="108" t="s">
        <v>101</v>
      </c>
      <c r="U46" s="371" t="s">
        <v>584</v>
      </c>
      <c r="W46" s="133">
        <v>42590</v>
      </c>
      <c r="X46" s="10">
        <v>48.42</v>
      </c>
      <c r="Y46" s="10">
        <v>49.32</v>
      </c>
      <c r="Z46" s="10">
        <v>48.24</v>
      </c>
      <c r="AA46" s="10">
        <v>48.53</v>
      </c>
      <c r="AB46" s="95">
        <v>6708700</v>
      </c>
      <c r="AC46" s="10">
        <v>48.53</v>
      </c>
      <c r="AD46" s="2">
        <f t="shared" si="0"/>
        <v>1.0799999999999983</v>
      </c>
      <c r="AE46" s="138">
        <f t="shared" si="1"/>
        <v>1.4444903012793553E-3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41.202199999999998</v>
      </c>
      <c r="Q47" s="2"/>
      <c r="T47" s="108" t="s">
        <v>102</v>
      </c>
      <c r="U47" s="371">
        <v>55.41</v>
      </c>
      <c r="W47" s="133">
        <v>42587</v>
      </c>
      <c r="X47" s="10">
        <v>48.98</v>
      </c>
      <c r="Y47" s="10">
        <v>49.11</v>
      </c>
      <c r="Z47" s="10">
        <v>48.3</v>
      </c>
      <c r="AA47" s="10">
        <v>48.46</v>
      </c>
      <c r="AB47" s="95">
        <v>4747200</v>
      </c>
      <c r="AC47" s="10">
        <v>48.46</v>
      </c>
      <c r="AD47" s="2">
        <f t="shared" si="0"/>
        <v>0.81000000000000227</v>
      </c>
      <c r="AE47" s="138">
        <f t="shared" si="1"/>
        <v>-1.8537590113284486E-3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40.813499999999998</v>
      </c>
      <c r="Q48" s="2"/>
      <c r="T48" s="108" t="s">
        <v>103</v>
      </c>
      <c r="U48" s="371">
        <v>1.4604699999999999</v>
      </c>
      <c r="W48" s="133">
        <v>42586</v>
      </c>
      <c r="X48" s="10">
        <v>48.31</v>
      </c>
      <c r="Y48" s="10">
        <v>49.19</v>
      </c>
      <c r="Z48" s="10">
        <v>48.25</v>
      </c>
      <c r="AA48" s="10">
        <v>48.55</v>
      </c>
      <c r="AB48" s="95">
        <v>11709900</v>
      </c>
      <c r="AC48" s="10">
        <v>48.55</v>
      </c>
      <c r="AD48" s="2">
        <f t="shared" si="0"/>
        <v>0.93999999999999773</v>
      </c>
      <c r="AE48" s="138">
        <f t="shared" si="1"/>
        <v>2.8919644701508318E-3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40.424799999999998</v>
      </c>
      <c r="Q49" s="2"/>
      <c r="T49" s="108" t="s">
        <v>122</v>
      </c>
      <c r="U49" s="371" t="s">
        <v>300</v>
      </c>
      <c r="W49" s="133">
        <v>42585</v>
      </c>
      <c r="X49" s="10">
        <v>46.33</v>
      </c>
      <c r="Y49" s="10">
        <v>48.54</v>
      </c>
      <c r="Z49" s="10">
        <v>46.3</v>
      </c>
      <c r="AA49" s="10">
        <v>48.41</v>
      </c>
      <c r="AB49" s="95">
        <v>7782500</v>
      </c>
      <c r="AC49" s="10">
        <v>48.41</v>
      </c>
      <c r="AD49" s="2">
        <f t="shared" si="0"/>
        <v>2.240000000000002</v>
      </c>
      <c r="AE49" s="138">
        <f t="shared" si="1"/>
        <v>4.040404040404022E-2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40.036099999999998</v>
      </c>
      <c r="Q50" s="2"/>
      <c r="T50" s="108"/>
      <c r="U50" s="371"/>
      <c r="W50" s="133">
        <v>42584</v>
      </c>
      <c r="X50" s="10">
        <v>46.4</v>
      </c>
      <c r="Y50" s="10">
        <v>46.74</v>
      </c>
      <c r="Z50" s="10">
        <v>45.68</v>
      </c>
      <c r="AA50" s="10">
        <v>46.53</v>
      </c>
      <c r="AB50" s="95">
        <v>4814300</v>
      </c>
      <c r="AC50" s="10">
        <v>46.53</v>
      </c>
      <c r="AD50" s="2">
        <f t="shared" si="0"/>
        <v>1.0600000000000023</v>
      </c>
      <c r="AE50" s="138">
        <f t="shared" si="1"/>
        <v>-4.49293966623876E-3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39.647399999999998</v>
      </c>
      <c r="Q51" s="2"/>
      <c r="T51" s="108" t="s">
        <v>105</v>
      </c>
      <c r="U51" s="371" t="s">
        <v>585</v>
      </c>
      <c r="W51" s="133">
        <v>42583</v>
      </c>
      <c r="X51" s="10">
        <v>46.79</v>
      </c>
      <c r="Y51" s="10">
        <v>47.12</v>
      </c>
      <c r="Z51" s="10">
        <v>46.36</v>
      </c>
      <c r="AA51" s="10">
        <v>46.74</v>
      </c>
      <c r="AB51" s="95">
        <v>3122700</v>
      </c>
      <c r="AC51" s="10">
        <v>46.74</v>
      </c>
      <c r="AD51" s="2">
        <f t="shared" si="0"/>
        <v>0.75999999999999801</v>
      </c>
      <c r="AE51" s="138">
        <f t="shared" si="1"/>
        <v>-1.0686044026501085E-3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39.258699999999997</v>
      </c>
      <c r="Q52" s="2"/>
      <c r="T52" s="108" t="s">
        <v>106</v>
      </c>
      <c r="U52" s="371" t="s">
        <v>448</v>
      </c>
      <c r="W52" s="133">
        <v>42580</v>
      </c>
      <c r="X52" s="10">
        <v>46.7</v>
      </c>
      <c r="Y52" s="10">
        <v>46.94</v>
      </c>
      <c r="Z52" s="10">
        <v>46.11</v>
      </c>
      <c r="AA52" s="10">
        <v>46.79</v>
      </c>
      <c r="AB52" s="95">
        <v>2658900</v>
      </c>
      <c r="AC52" s="10">
        <v>46.79</v>
      </c>
      <c r="AD52" s="2">
        <f t="shared" si="0"/>
        <v>0.82999999999999829</v>
      </c>
      <c r="AE52" s="138">
        <f t="shared" si="1"/>
        <v>1.4982876712328341E-3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38.869999999999997</v>
      </c>
      <c r="Q53" s="2"/>
      <c r="T53" s="108" t="s">
        <v>107</v>
      </c>
      <c r="U53" s="372">
        <v>17944346</v>
      </c>
      <c r="W53" s="133">
        <v>42579</v>
      </c>
      <c r="X53" s="10">
        <v>46.82</v>
      </c>
      <c r="Y53" s="10">
        <v>46.92</v>
      </c>
      <c r="Z53" s="10">
        <v>45.82</v>
      </c>
      <c r="AA53" s="10">
        <v>46.72</v>
      </c>
      <c r="AB53" s="95">
        <v>3866700</v>
      </c>
      <c r="AC53" s="10">
        <v>46.72</v>
      </c>
      <c r="AD53" s="2">
        <f t="shared" si="0"/>
        <v>1.1000000000000014</v>
      </c>
      <c r="AE53" s="138">
        <f t="shared" si="1"/>
        <v>-4.4747496271042575E-3</v>
      </c>
    </row>
    <row r="54" spans="1:31" x14ac:dyDescent="0.25">
      <c r="O54" s="83">
        <v>0.99</v>
      </c>
      <c r="P54" s="83">
        <f t="shared" si="3"/>
        <v>38.481299999999997</v>
      </c>
      <c r="Q54" s="2"/>
      <c r="T54" s="108" t="s">
        <v>110</v>
      </c>
      <c r="U54" s="372">
        <v>6517480</v>
      </c>
      <c r="W54" s="133">
        <v>42578</v>
      </c>
      <c r="X54" s="10">
        <v>46.53</v>
      </c>
      <c r="Y54" s="10">
        <v>47.01</v>
      </c>
      <c r="Z54" s="10">
        <v>46.38</v>
      </c>
      <c r="AA54" s="10">
        <v>46.93</v>
      </c>
      <c r="AB54" s="95">
        <v>2952100</v>
      </c>
      <c r="AC54" s="10">
        <v>46.93</v>
      </c>
      <c r="AD54" s="2">
        <f t="shared" si="0"/>
        <v>0.62999999999999545</v>
      </c>
      <c r="AE54" s="138">
        <f t="shared" si="1"/>
        <v>9.6815834767642883E-3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38.092599999999997</v>
      </c>
      <c r="Q55" s="2"/>
      <c r="T55" s="108" t="s">
        <v>108</v>
      </c>
      <c r="U55" s="371" t="s">
        <v>586</v>
      </c>
      <c r="W55" s="133">
        <v>42577</v>
      </c>
      <c r="X55" s="10">
        <v>47.13</v>
      </c>
      <c r="Y55" s="10">
        <v>48.34</v>
      </c>
      <c r="Z55" s="10">
        <v>46.42</v>
      </c>
      <c r="AA55" s="10">
        <v>46.48</v>
      </c>
      <c r="AB55" s="95">
        <v>3797000</v>
      </c>
      <c r="AC55" s="10">
        <v>46.48</v>
      </c>
      <c r="AD55" s="2">
        <f t="shared" si="0"/>
        <v>1.9200000000000017</v>
      </c>
      <c r="AE55" s="138">
        <f t="shared" si="1"/>
        <v>-1.6920473773265776E-2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37.703899999999997</v>
      </c>
      <c r="T56" s="108" t="s">
        <v>111</v>
      </c>
      <c r="U56" s="371">
        <v>24.6</v>
      </c>
      <c r="W56" s="133">
        <v>42576</v>
      </c>
      <c r="X56" s="10">
        <v>46.58</v>
      </c>
      <c r="Y56" s="10">
        <v>47.34</v>
      </c>
      <c r="Z56" s="10">
        <v>46.51</v>
      </c>
      <c r="AA56" s="10">
        <v>47.28</v>
      </c>
      <c r="AB56" s="95">
        <v>2763600</v>
      </c>
      <c r="AC56" s="10">
        <v>47.28</v>
      </c>
      <c r="AD56" s="2">
        <f t="shared" si="0"/>
        <v>0.8300000000000054</v>
      </c>
      <c r="AE56" s="138">
        <f t="shared" si="1"/>
        <v>1.481004507405026E-2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37.315199999999997</v>
      </c>
      <c r="T57" s="108" t="s">
        <v>112</v>
      </c>
      <c r="U57" s="371">
        <v>1.58</v>
      </c>
      <c r="W57" s="133">
        <v>42573</v>
      </c>
      <c r="X57" s="10">
        <v>47.04</v>
      </c>
      <c r="Y57" s="10">
        <v>47.06</v>
      </c>
      <c r="Z57" s="10">
        <v>46.09</v>
      </c>
      <c r="AA57" s="10">
        <v>46.59</v>
      </c>
      <c r="AB57" s="95">
        <v>2236400</v>
      </c>
      <c r="AC57" s="10">
        <v>46.59</v>
      </c>
      <c r="AD57" s="2">
        <f t="shared" si="0"/>
        <v>0.96999999999999886</v>
      </c>
      <c r="AE57" s="138">
        <f t="shared" si="1"/>
        <v>-5.7618437900127661E-3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36.926499999999997</v>
      </c>
      <c r="T58" s="108" t="s">
        <v>109</v>
      </c>
      <c r="U58" s="371" t="s">
        <v>123</v>
      </c>
      <c r="W58" s="133">
        <v>42572</v>
      </c>
      <c r="X58" s="10">
        <v>47.02</v>
      </c>
      <c r="Y58" s="10">
        <v>47.69</v>
      </c>
      <c r="Z58" s="10">
        <v>45.97</v>
      </c>
      <c r="AA58" s="10">
        <v>46.86</v>
      </c>
      <c r="AB58" s="95">
        <v>4706300</v>
      </c>
      <c r="AC58" s="10">
        <v>46.86</v>
      </c>
      <c r="AD58" s="2">
        <f t="shared" si="0"/>
        <v>1.7199999999999989</v>
      </c>
      <c r="AE58" s="138">
        <f t="shared" si="1"/>
        <v>-7.2033898305084998E-3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36.537799999999997</v>
      </c>
      <c r="W59" s="133">
        <v>42571</v>
      </c>
      <c r="X59" s="10">
        <v>45.07</v>
      </c>
      <c r="Y59" s="10">
        <v>47.21</v>
      </c>
      <c r="Z59" s="10">
        <v>44.99</v>
      </c>
      <c r="AA59" s="10">
        <v>47.2</v>
      </c>
      <c r="AB59" s="95">
        <v>5311800</v>
      </c>
      <c r="AC59" s="10">
        <v>47.2</v>
      </c>
      <c r="AD59" s="2">
        <f t="shared" si="0"/>
        <v>2.2199999999999989</v>
      </c>
      <c r="AE59" s="138">
        <f t="shared" si="1"/>
        <v>5.0523035833518914E-2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36.149099999999997</v>
      </c>
      <c r="W60" s="133">
        <v>42570</v>
      </c>
      <c r="X60" s="10">
        <v>45.32</v>
      </c>
      <c r="Y60" s="10">
        <v>45.75</v>
      </c>
      <c r="Z60" s="10">
        <v>44.74</v>
      </c>
      <c r="AA60" s="10">
        <v>44.93</v>
      </c>
      <c r="AB60" s="95">
        <v>3856200</v>
      </c>
      <c r="AC60" s="10">
        <v>44.93</v>
      </c>
      <c r="AD60" s="2">
        <f t="shared" si="0"/>
        <v>1.009999999999998</v>
      </c>
      <c r="AE60" s="138">
        <f t="shared" si="1"/>
        <v>-1.3178124313639406E-2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35.760399999999997</v>
      </c>
      <c r="W61" s="133">
        <v>42569</v>
      </c>
      <c r="X61" s="10">
        <v>45.56</v>
      </c>
      <c r="Y61" s="10">
        <v>45.92</v>
      </c>
      <c r="Z61" s="10">
        <v>45.41</v>
      </c>
      <c r="AA61" s="10">
        <v>45.53</v>
      </c>
      <c r="AB61" s="95">
        <v>3529800</v>
      </c>
      <c r="AC61" s="10">
        <v>45.53</v>
      </c>
      <c r="AD61" s="2">
        <f t="shared" si="0"/>
        <v>0.51000000000000512</v>
      </c>
      <c r="AE61" s="138">
        <f t="shared" si="1"/>
        <v>1.7601760176018111E-3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35.371699999999997</v>
      </c>
      <c r="W62" s="133">
        <v>42566</v>
      </c>
      <c r="X62" s="10">
        <v>45.83</v>
      </c>
      <c r="Y62" s="10">
        <v>45.9</v>
      </c>
      <c r="Z62" s="10">
        <v>45.15</v>
      </c>
      <c r="AA62" s="10">
        <v>45.45</v>
      </c>
      <c r="AB62" s="95">
        <v>2696000</v>
      </c>
      <c r="AC62" s="10">
        <v>45.45</v>
      </c>
      <c r="AD62" s="2">
        <f t="shared" si="0"/>
        <v>0.75</v>
      </c>
      <c r="AE62" s="138">
        <f t="shared" si="1"/>
        <v>1.5425297487881018E-3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34.982999999999997</v>
      </c>
      <c r="W63" s="133">
        <v>42565</v>
      </c>
      <c r="X63" s="10">
        <v>45.85</v>
      </c>
      <c r="Y63" s="10">
        <v>45.97</v>
      </c>
      <c r="Z63" s="10">
        <v>45.28</v>
      </c>
      <c r="AA63" s="10">
        <v>45.38</v>
      </c>
      <c r="AB63" s="95">
        <v>2502400</v>
      </c>
      <c r="AC63" s="10">
        <v>45.38</v>
      </c>
      <c r="AD63" s="2">
        <f t="shared" si="0"/>
        <v>0.68999999999999773</v>
      </c>
      <c r="AE63" s="138">
        <f t="shared" si="1"/>
        <v>1.7660044150111798E-3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42564</v>
      </c>
      <c r="X64" s="10">
        <v>45.94</v>
      </c>
      <c r="Y64" s="10">
        <v>46.78</v>
      </c>
      <c r="Z64" s="10">
        <v>45.28</v>
      </c>
      <c r="AA64" s="10">
        <v>45.3</v>
      </c>
      <c r="AB64" s="95">
        <v>3604100</v>
      </c>
      <c r="AC64" s="10">
        <v>45.3</v>
      </c>
      <c r="AD64" s="2">
        <f t="shared" si="0"/>
        <v>1.5</v>
      </c>
      <c r="AE64" s="138">
        <f t="shared" si="1"/>
        <v>3.1000885739591588E-3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42563</v>
      </c>
      <c r="X65" s="10">
        <v>44.78</v>
      </c>
      <c r="Y65" s="10">
        <v>45.39</v>
      </c>
      <c r="Z65" s="10">
        <v>44.74</v>
      </c>
      <c r="AA65" s="10">
        <v>45.16</v>
      </c>
      <c r="AB65" s="95">
        <v>2629100</v>
      </c>
      <c r="AC65" s="10">
        <v>45.16</v>
      </c>
      <c r="AD65" s="2">
        <f t="shared" si="0"/>
        <v>0.64999999999999858</v>
      </c>
      <c r="AE65" s="138">
        <f t="shared" si="1"/>
        <v>1.3692480359146941E-2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42562</v>
      </c>
      <c r="X66" s="10">
        <v>44.72</v>
      </c>
      <c r="Y66" s="10">
        <v>44.88</v>
      </c>
      <c r="Z66" s="10">
        <v>44.31</v>
      </c>
      <c r="AA66" s="10">
        <v>44.55</v>
      </c>
      <c r="AB66" s="95">
        <v>3109900</v>
      </c>
      <c r="AC66" s="10">
        <v>44.55</v>
      </c>
      <c r="AD66" s="2">
        <f t="shared" si="0"/>
        <v>0.57000000000000028</v>
      </c>
      <c r="AE66" s="138">
        <f t="shared" si="1"/>
        <v>2.2451728783101643E-4</v>
      </c>
    </row>
    <row r="67" spans="2:31" x14ac:dyDescent="0.25">
      <c r="W67" s="133">
        <v>42559</v>
      </c>
      <c r="X67" s="10">
        <v>44.18</v>
      </c>
      <c r="Y67" s="10">
        <v>44.79</v>
      </c>
      <c r="Z67" s="10">
        <v>43.8</v>
      </c>
      <c r="AA67" s="10">
        <v>44.54</v>
      </c>
      <c r="AB67" s="95">
        <v>2490500</v>
      </c>
      <c r="AC67" s="10">
        <v>44.54</v>
      </c>
      <c r="AD67" s="2">
        <f>Y67-Z67</f>
        <v>0.99000000000000199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79" priority="25">
      <formula>N19&gt;0</formula>
    </cfRule>
    <cfRule type="expression" dxfId="77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7" priority="19">
      <formula>F21&gt;0</formula>
    </cfRule>
    <cfRule type="expression" dxfId="776" priority="20">
      <formula>F21&lt;0</formula>
    </cfRule>
  </conditionalFormatting>
  <conditionalFormatting sqref="H21:H31">
    <cfRule type="expression" dxfId="775" priority="17">
      <formula>H21&gt;0</formula>
    </cfRule>
    <cfRule type="expression" dxfId="774" priority="18">
      <formula>H21&lt;0</formula>
    </cfRule>
  </conditionalFormatting>
  <conditionalFormatting sqref="I21:I31">
    <cfRule type="expression" dxfId="773" priority="15">
      <formula>I21&gt;0</formula>
    </cfRule>
    <cfRule type="expression" dxfId="772" priority="16">
      <formula>I21&lt;0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56:F66">
    <cfRule type="expression" dxfId="767" priority="5">
      <formula>F56&gt;0</formula>
    </cfRule>
    <cfRule type="expression" dxfId="766" priority="6">
      <formula>F56&lt;0</formula>
    </cfRule>
  </conditionalFormatting>
  <conditionalFormatting sqref="H56:H66">
    <cfRule type="expression" dxfId="765" priority="3">
      <formula>H56&gt;0</formula>
    </cfRule>
    <cfRule type="expression" dxfId="764" priority="4">
      <formula>H56&lt;0</formula>
    </cfRule>
  </conditionalFormatting>
  <conditionalFormatting sqref="I56:I66">
    <cfRule type="expression" dxfId="763" priority="1">
      <formula>I56&gt;0</formula>
    </cfRule>
    <cfRule type="expression" dxfId="76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279</v>
      </c>
      <c r="W2" s="133">
        <v>42653</v>
      </c>
      <c r="X2" s="10">
        <v>80.290000000000006</v>
      </c>
      <c r="Y2" s="10">
        <v>81.97</v>
      </c>
      <c r="Z2" s="10">
        <v>80.290000000000006</v>
      </c>
      <c r="AA2" s="10">
        <v>81.56</v>
      </c>
      <c r="AB2" s="95">
        <v>810300</v>
      </c>
      <c r="AC2" s="10">
        <v>81.56</v>
      </c>
      <c r="AD2" s="2">
        <f>Y2-Z2</f>
        <v>1.6799999999999926</v>
      </c>
      <c r="AE2" s="138">
        <f>AC2/AC3-1</f>
        <v>1.8608717372299299E-2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42650</v>
      </c>
      <c r="X3" s="10">
        <v>82.03</v>
      </c>
      <c r="Y3" s="10">
        <v>82.24</v>
      </c>
      <c r="Z3" s="10">
        <v>79.61</v>
      </c>
      <c r="AA3" s="10">
        <v>80.069999999999993</v>
      </c>
      <c r="AB3" s="95">
        <v>1324100</v>
      </c>
      <c r="AC3" s="10">
        <v>80.069999999999993</v>
      </c>
      <c r="AD3" s="2">
        <f t="shared" ref="AD3:AD66" si="0">Y3-Z3</f>
        <v>2.6299999999999955</v>
      </c>
      <c r="AE3" s="138">
        <f t="shared" ref="AE3:AE66" si="1">AC3/AC4-1</f>
        <v>-1.7907518704771364E-2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81.56</v>
      </c>
      <c r="R4" s="557">
        <v>1.8599999999999998E-2</v>
      </c>
      <c r="T4" s="1"/>
      <c r="W4" s="133">
        <v>42649</v>
      </c>
      <c r="X4" s="10">
        <v>81.36</v>
      </c>
      <c r="Y4" s="10">
        <v>82.29</v>
      </c>
      <c r="Z4" s="10">
        <v>80.42</v>
      </c>
      <c r="AA4" s="10">
        <v>81.53</v>
      </c>
      <c r="AB4" s="95">
        <v>1347200</v>
      </c>
      <c r="AC4" s="10">
        <v>81.53</v>
      </c>
      <c r="AD4" s="2">
        <f t="shared" si="0"/>
        <v>1.8700000000000045</v>
      </c>
      <c r="AE4" s="138">
        <f t="shared" si="1"/>
        <v>1.2280486307256755E-3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2446.8000000000002</v>
      </c>
      <c r="T5" s="1"/>
      <c r="W5" s="133">
        <v>42648</v>
      </c>
      <c r="X5" s="10">
        <v>78.37</v>
      </c>
      <c r="Y5" s="10">
        <v>82.11</v>
      </c>
      <c r="Z5" s="10">
        <v>78.290000000000006</v>
      </c>
      <c r="AA5" s="10">
        <v>81.430000000000007</v>
      </c>
      <c r="AB5" s="95">
        <v>2803600</v>
      </c>
      <c r="AC5" s="10">
        <v>81.430000000000007</v>
      </c>
      <c r="AD5" s="2">
        <f t="shared" si="0"/>
        <v>3.8199999999999932</v>
      </c>
      <c r="AE5" s="138">
        <f t="shared" si="1"/>
        <v>4.6389103058339876E-2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42647</v>
      </c>
      <c r="X6" s="10">
        <v>76.19</v>
      </c>
      <c r="Y6" s="10">
        <v>78.180000000000007</v>
      </c>
      <c r="Z6" s="10">
        <v>75.89</v>
      </c>
      <c r="AA6" s="10">
        <v>77.819999999999993</v>
      </c>
      <c r="AB6" s="95">
        <v>1545500</v>
      </c>
      <c r="AC6" s="10">
        <v>77.819999999999993</v>
      </c>
      <c r="AD6" s="2">
        <f t="shared" si="0"/>
        <v>2.2900000000000063</v>
      </c>
      <c r="AE6" s="138">
        <f t="shared" si="1"/>
        <v>2.773375594294758E-2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652.60000000000218</v>
      </c>
      <c r="R7" s="30">
        <v>42671</v>
      </c>
      <c r="W7" s="133">
        <v>42646</v>
      </c>
      <c r="X7" s="10">
        <v>74.290000000000006</v>
      </c>
      <c r="Y7" s="10">
        <v>75.81</v>
      </c>
      <c r="Z7" s="10">
        <v>74.23</v>
      </c>
      <c r="AA7" s="10">
        <v>75.72</v>
      </c>
      <c r="AB7" s="95">
        <v>1118900</v>
      </c>
      <c r="AC7" s="10">
        <v>75.72</v>
      </c>
      <c r="AD7" s="2">
        <f t="shared" si="0"/>
        <v>1.5799999999999983</v>
      </c>
      <c r="AE7" s="138">
        <f t="shared" si="1"/>
        <v>1.5966724808801791E-2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218.61000000000058</v>
      </c>
      <c r="W8" s="133">
        <v>42643</v>
      </c>
      <c r="X8" s="10">
        <v>73.69</v>
      </c>
      <c r="Y8" s="10">
        <v>74.78</v>
      </c>
      <c r="Z8" s="10">
        <v>72.650000000000006</v>
      </c>
      <c r="AA8" s="10">
        <v>74.53</v>
      </c>
      <c r="AB8" s="95">
        <v>1315300</v>
      </c>
      <c r="AC8" s="10">
        <v>74.53</v>
      </c>
      <c r="AD8" s="2">
        <f t="shared" si="0"/>
        <v>2.1299999999999955</v>
      </c>
      <c r="AE8" s="138">
        <f t="shared" si="1"/>
        <v>1.8726079825041042E-2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9.8111022848141591E-2</v>
      </c>
      <c r="T9" s="158"/>
      <c r="W9" s="133">
        <v>42642</v>
      </c>
      <c r="X9" s="10">
        <v>74.790000000000006</v>
      </c>
      <c r="Y9" s="10">
        <v>75.459999999999994</v>
      </c>
      <c r="Z9" s="10">
        <v>72.73</v>
      </c>
      <c r="AA9" s="10">
        <v>73.16</v>
      </c>
      <c r="AB9" s="95">
        <v>1445600</v>
      </c>
      <c r="AC9" s="10">
        <v>73.16</v>
      </c>
      <c r="AD9" s="2">
        <f t="shared" si="0"/>
        <v>2.7299999999999898</v>
      </c>
      <c r="AE9" s="138">
        <f t="shared" si="1"/>
        <v>-2.3230974632843959E-2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42641</v>
      </c>
      <c r="X10" s="10">
        <v>74.95</v>
      </c>
      <c r="Y10" s="10">
        <v>75.569999999999993</v>
      </c>
      <c r="Z10" s="10">
        <v>73.84</v>
      </c>
      <c r="AA10" s="10">
        <v>74.900000000000006</v>
      </c>
      <c r="AB10" s="95">
        <v>1322600</v>
      </c>
      <c r="AC10" s="10">
        <v>74.900000000000006</v>
      </c>
      <c r="AD10" s="2">
        <f t="shared" si="0"/>
        <v>1.7299999999999898</v>
      </c>
      <c r="AE10" s="138">
        <f t="shared" si="1"/>
        <v>2.81162136832247E-3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42640</v>
      </c>
      <c r="X11" s="10">
        <v>76.260000000000005</v>
      </c>
      <c r="Y11" s="10">
        <v>76.31</v>
      </c>
      <c r="Z11" s="10">
        <v>74.14</v>
      </c>
      <c r="AA11" s="10">
        <v>74.69</v>
      </c>
      <c r="AB11" s="95">
        <v>1815700</v>
      </c>
      <c r="AC11" s="10">
        <v>74.69</v>
      </c>
      <c r="AD11" s="2">
        <f t="shared" si="0"/>
        <v>2.1700000000000017</v>
      </c>
      <c r="AE11" s="138">
        <f t="shared" si="1"/>
        <v>-2.122919669768053E-2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42639</v>
      </c>
      <c r="X12" s="10">
        <v>78.569999999999993</v>
      </c>
      <c r="Y12" s="10">
        <v>78.63</v>
      </c>
      <c r="Z12" s="10">
        <v>76.23</v>
      </c>
      <c r="AA12" s="10">
        <v>76.31</v>
      </c>
      <c r="AB12" s="95">
        <v>1057100</v>
      </c>
      <c r="AC12" s="10">
        <v>76.31</v>
      </c>
      <c r="AD12" s="2">
        <f t="shared" si="0"/>
        <v>2.3999999999999915</v>
      </c>
      <c r="AE12" s="138">
        <f t="shared" si="1"/>
        <v>-3.3683677345827445E-2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42636</v>
      </c>
      <c r="X13" s="10">
        <v>76.94</v>
      </c>
      <c r="Y13" s="10">
        <v>79.08</v>
      </c>
      <c r="Z13" s="10">
        <v>76.8</v>
      </c>
      <c r="AA13" s="10">
        <v>78.97</v>
      </c>
      <c r="AB13" s="95">
        <v>1438300</v>
      </c>
      <c r="AC13" s="10">
        <v>78.97</v>
      </c>
      <c r="AD13" s="2">
        <f t="shared" si="0"/>
        <v>2.2800000000000011</v>
      </c>
      <c r="AE13" s="138">
        <f t="shared" si="1"/>
        <v>2.2000776497994146E-2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42635</v>
      </c>
      <c r="X14" s="10">
        <v>76.459999999999994</v>
      </c>
      <c r="Y14" s="10">
        <v>78.13</v>
      </c>
      <c r="Z14" s="10">
        <v>76.34</v>
      </c>
      <c r="AA14" s="10">
        <v>77.27</v>
      </c>
      <c r="AB14" s="95">
        <v>1857500</v>
      </c>
      <c r="AC14" s="10">
        <v>77.27</v>
      </c>
      <c r="AD14" s="2">
        <f t="shared" si="0"/>
        <v>1.789999999999992</v>
      </c>
      <c r="AE14" s="138">
        <f t="shared" si="1"/>
        <v>1.9258672998285098E-2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42634</v>
      </c>
      <c r="X15" s="10">
        <v>76</v>
      </c>
      <c r="Y15" s="10">
        <v>76.72</v>
      </c>
      <c r="Z15" s="10">
        <v>74.89</v>
      </c>
      <c r="AA15" s="10">
        <v>75.81</v>
      </c>
      <c r="AB15" s="95">
        <v>1408800</v>
      </c>
      <c r="AC15" s="10">
        <v>75.81</v>
      </c>
      <c r="AD15" s="2">
        <f t="shared" si="0"/>
        <v>1.8299999999999983</v>
      </c>
      <c r="AE15" s="138">
        <f t="shared" si="1"/>
        <v>3.8400423728814914E-3</v>
      </c>
    </row>
    <row r="16" spans="1:40" x14ac:dyDescent="0.25">
      <c r="G16" s="1"/>
      <c r="H16" s="72"/>
      <c r="W16" s="133">
        <v>42633</v>
      </c>
      <c r="X16" s="10">
        <v>77.39</v>
      </c>
      <c r="Y16" s="10">
        <v>77.97</v>
      </c>
      <c r="Z16" s="10">
        <v>75.2</v>
      </c>
      <c r="AA16" s="10">
        <v>75.52</v>
      </c>
      <c r="AB16" s="95">
        <v>1214800</v>
      </c>
      <c r="AC16" s="10">
        <v>75.52</v>
      </c>
      <c r="AD16" s="2">
        <f t="shared" si="0"/>
        <v>2.769999999999996</v>
      </c>
      <c r="AE16" s="138">
        <f t="shared" si="1"/>
        <v>-2.1761658031088205E-2</v>
      </c>
    </row>
    <row r="17" spans="1:31" x14ac:dyDescent="0.25">
      <c r="G17" s="1"/>
      <c r="H17" s="72"/>
      <c r="W17" s="133">
        <v>42632</v>
      </c>
      <c r="X17" s="10">
        <v>77.91</v>
      </c>
      <c r="Y17" s="10">
        <v>78.73</v>
      </c>
      <c r="Z17" s="10">
        <v>77.05</v>
      </c>
      <c r="AA17" s="10">
        <v>77.2</v>
      </c>
      <c r="AB17" s="95">
        <v>1572000</v>
      </c>
      <c r="AC17" s="10">
        <v>77.2</v>
      </c>
      <c r="AD17" s="2">
        <f t="shared" si="0"/>
        <v>1.6800000000000068</v>
      </c>
      <c r="AE17" s="138">
        <f t="shared" si="1"/>
        <v>-7.3293043590072493E-3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42629</v>
      </c>
      <c r="X18" s="10">
        <v>78.75</v>
      </c>
      <c r="Y18" s="10">
        <v>79.3</v>
      </c>
      <c r="Z18" s="10">
        <v>77.36</v>
      </c>
      <c r="AA18" s="10">
        <v>77.77</v>
      </c>
      <c r="AB18" s="95">
        <v>2228400</v>
      </c>
      <c r="AC18" s="10">
        <v>77.77</v>
      </c>
      <c r="AD18" s="2">
        <f t="shared" si="0"/>
        <v>1.9399999999999977</v>
      </c>
      <c r="AE18" s="138">
        <f t="shared" si="1"/>
        <v>-1.5569620253164662E-2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42628</v>
      </c>
      <c r="X19" s="10">
        <v>78.69</v>
      </c>
      <c r="Y19" s="10">
        <v>79.930000000000007</v>
      </c>
      <c r="Z19" s="10">
        <v>78.59</v>
      </c>
      <c r="AA19" s="10">
        <v>79</v>
      </c>
      <c r="AB19" s="95">
        <v>1354200</v>
      </c>
      <c r="AC19" s="10">
        <v>79</v>
      </c>
      <c r="AD19" s="2">
        <f t="shared" si="0"/>
        <v>1.3400000000000034</v>
      </c>
      <c r="AE19" s="138">
        <f t="shared" si="1"/>
        <v>-2.3992928400050628E-3</v>
      </c>
    </row>
    <row r="20" spans="1:31" x14ac:dyDescent="0.25">
      <c r="W20" s="133">
        <v>42627</v>
      </c>
      <c r="X20" s="10">
        <v>79.03</v>
      </c>
      <c r="Y20" s="10">
        <v>80.44</v>
      </c>
      <c r="Z20" s="10">
        <v>78.72</v>
      </c>
      <c r="AA20" s="10">
        <v>79.19</v>
      </c>
      <c r="AB20" s="95">
        <v>2247700</v>
      </c>
      <c r="AC20" s="10">
        <v>79.19</v>
      </c>
      <c r="AD20" s="2">
        <f t="shared" si="0"/>
        <v>1.7199999999999989</v>
      </c>
      <c r="AE20" s="138">
        <f t="shared" si="1"/>
        <v>2.7858680511585465E-3</v>
      </c>
    </row>
    <row r="21" spans="1:31" x14ac:dyDescent="0.25">
      <c r="W21" s="133">
        <v>42626</v>
      </c>
      <c r="X21" s="10">
        <v>77.11</v>
      </c>
      <c r="Y21" s="10">
        <v>79.16</v>
      </c>
      <c r="Z21" s="10">
        <v>77.09</v>
      </c>
      <c r="AA21" s="10">
        <v>78.97</v>
      </c>
      <c r="AB21" s="95">
        <v>1620200</v>
      </c>
      <c r="AC21" s="10">
        <v>78.97</v>
      </c>
      <c r="AD21" s="2">
        <f t="shared" si="0"/>
        <v>2.0699999999999932</v>
      </c>
      <c r="AE21" s="138">
        <f t="shared" si="1"/>
        <v>5.4749172396231227E-3</v>
      </c>
    </row>
    <row r="22" spans="1:31" x14ac:dyDescent="0.25">
      <c r="W22" s="133">
        <v>42625</v>
      </c>
      <c r="X22" s="10">
        <v>76.599999999999994</v>
      </c>
      <c r="Y22" s="10">
        <v>78.930000000000007</v>
      </c>
      <c r="Z22" s="10">
        <v>76.099999999999994</v>
      </c>
      <c r="AA22" s="10">
        <v>78.540000000000006</v>
      </c>
      <c r="AB22" s="95">
        <v>1753800</v>
      </c>
      <c r="AC22" s="10">
        <v>78.540000000000006</v>
      </c>
      <c r="AD22" s="2">
        <f t="shared" si="0"/>
        <v>2.8300000000000125</v>
      </c>
      <c r="AE22" s="138">
        <f t="shared" si="1"/>
        <v>2.132639791937585E-2</v>
      </c>
    </row>
    <row r="23" spans="1:31" x14ac:dyDescent="0.25">
      <c r="W23" s="133">
        <v>42622</v>
      </c>
      <c r="X23" s="10">
        <v>80.69</v>
      </c>
      <c r="Y23" s="10">
        <v>80.95</v>
      </c>
      <c r="Z23" s="10">
        <v>76.88</v>
      </c>
      <c r="AA23" s="10">
        <v>76.900000000000006</v>
      </c>
      <c r="AB23" s="95">
        <v>2449900</v>
      </c>
      <c r="AC23" s="10">
        <v>76.900000000000006</v>
      </c>
      <c r="AD23" s="2">
        <f t="shared" si="0"/>
        <v>4.0700000000000074</v>
      </c>
      <c r="AE23" s="138">
        <f t="shared" si="1"/>
        <v>-5.9557294851412368E-2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42621</v>
      </c>
      <c r="X24" s="10">
        <v>82.4</v>
      </c>
      <c r="Y24" s="10">
        <v>82.42</v>
      </c>
      <c r="Z24" s="10">
        <v>81.510000000000005</v>
      </c>
      <c r="AA24" s="10">
        <v>81.77</v>
      </c>
      <c r="AB24" s="95">
        <v>757900</v>
      </c>
      <c r="AC24" s="10">
        <v>81.77</v>
      </c>
      <c r="AD24" s="2">
        <f t="shared" si="0"/>
        <v>0.90999999999999659</v>
      </c>
      <c r="AE24" s="138">
        <f t="shared" si="1"/>
        <v>-8.6081474296799687E-3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42620</v>
      </c>
      <c r="X25" s="10">
        <v>81.38</v>
      </c>
      <c r="Y25" s="10">
        <v>82.57</v>
      </c>
      <c r="Z25" s="10">
        <v>80.819999999999993</v>
      </c>
      <c r="AA25" s="10">
        <v>82.48</v>
      </c>
      <c r="AB25" s="95">
        <v>743100</v>
      </c>
      <c r="AC25" s="10">
        <v>82.48</v>
      </c>
      <c r="AD25" s="2">
        <f t="shared" si="0"/>
        <v>1.75</v>
      </c>
      <c r="AE25" s="138">
        <f t="shared" si="1"/>
        <v>1.7016029593095006E-2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42619</v>
      </c>
      <c r="X26" s="10">
        <v>82.09</v>
      </c>
      <c r="Y26" s="10">
        <v>82.2</v>
      </c>
      <c r="Z26" s="10">
        <v>80.599999999999994</v>
      </c>
      <c r="AA26" s="10">
        <v>81.099999999999994</v>
      </c>
      <c r="AB26" s="95">
        <v>1803600</v>
      </c>
      <c r="AC26" s="10">
        <v>81.099999999999994</v>
      </c>
      <c r="AD26" s="2">
        <f t="shared" si="0"/>
        <v>1.6000000000000085</v>
      </c>
      <c r="AE26" s="138">
        <f t="shared" si="1"/>
        <v>-1.0975609756097682E-2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42615</v>
      </c>
      <c r="X27" s="10">
        <v>81.39</v>
      </c>
      <c r="Y27" s="10">
        <v>83.34</v>
      </c>
      <c r="Z27" s="10">
        <v>80.849999999999994</v>
      </c>
      <c r="AA27" s="10">
        <v>82</v>
      </c>
      <c r="AB27" s="95">
        <v>1133900</v>
      </c>
      <c r="AC27" s="10">
        <v>82</v>
      </c>
      <c r="AD27" s="2">
        <f t="shared" si="0"/>
        <v>2.4900000000000091</v>
      </c>
      <c r="AE27" s="138">
        <f t="shared" si="1"/>
        <v>1.6991194344536886E-2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42614</v>
      </c>
      <c r="X28" s="10">
        <v>81.349999999999994</v>
      </c>
      <c r="Y28" s="10">
        <v>82.23</v>
      </c>
      <c r="Z28" s="10">
        <v>78.86</v>
      </c>
      <c r="AA28" s="10">
        <v>80.63</v>
      </c>
      <c r="AB28" s="95">
        <v>1619500</v>
      </c>
      <c r="AC28" s="10">
        <v>80.63</v>
      </c>
      <c r="AD28" s="2">
        <f t="shared" si="0"/>
        <v>3.3700000000000045</v>
      </c>
      <c r="AE28" s="138">
        <f t="shared" si="1"/>
        <v>-1.6467431080751549E-2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42613</v>
      </c>
      <c r="X29" s="10">
        <v>79.97</v>
      </c>
      <c r="Y29" s="10">
        <v>82.38</v>
      </c>
      <c r="Z29" s="10">
        <v>79.94</v>
      </c>
      <c r="AA29" s="10">
        <v>81.98</v>
      </c>
      <c r="AB29" s="95">
        <v>1780900</v>
      </c>
      <c r="AC29" s="10">
        <v>81.98</v>
      </c>
      <c r="AD29" s="2">
        <f t="shared" si="0"/>
        <v>2.4399999999999977</v>
      </c>
      <c r="AE29" s="138">
        <f t="shared" si="1"/>
        <v>2.5647441511322366E-2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42612</v>
      </c>
      <c r="X30" s="10">
        <v>78.37</v>
      </c>
      <c r="Y30" s="10">
        <v>81.13</v>
      </c>
      <c r="Z30" s="10">
        <v>78.2</v>
      </c>
      <c r="AA30" s="10">
        <v>79.930000000000007</v>
      </c>
      <c r="AB30" s="95">
        <v>2071800</v>
      </c>
      <c r="AC30" s="10">
        <v>79.930000000000007</v>
      </c>
      <c r="AD30" s="2">
        <f t="shared" si="0"/>
        <v>2.9299999999999926</v>
      </c>
      <c r="AE30" s="138">
        <f t="shared" si="1"/>
        <v>-3.117984534796725E-3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42611</v>
      </c>
      <c r="X31" s="10">
        <v>80.349999999999994</v>
      </c>
      <c r="Y31" s="10">
        <v>82.29</v>
      </c>
      <c r="Z31" s="10">
        <v>79.180000000000007</v>
      </c>
      <c r="AA31" s="10">
        <v>80.180000000000007</v>
      </c>
      <c r="AB31" s="95">
        <v>1589800</v>
      </c>
      <c r="AC31" s="10">
        <v>80.180000000000007</v>
      </c>
      <c r="AD31" s="2">
        <f t="shared" si="0"/>
        <v>3.1099999999999994</v>
      </c>
      <c r="AE31" s="138">
        <f t="shared" si="1"/>
        <v>-5.8276503409795399E-3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42608</v>
      </c>
      <c r="X32" s="10">
        <v>82.29</v>
      </c>
      <c r="Y32" s="10">
        <v>82.45</v>
      </c>
      <c r="Z32" s="10">
        <v>78.709999999999994</v>
      </c>
      <c r="AA32" s="10">
        <v>80.650000000000006</v>
      </c>
      <c r="AB32" s="95">
        <v>5141800</v>
      </c>
      <c r="AC32" s="10">
        <v>80.650000000000006</v>
      </c>
      <c r="AD32" s="2">
        <f t="shared" si="0"/>
        <v>3.7400000000000091</v>
      </c>
      <c r="AE32" s="138">
        <f t="shared" si="1"/>
        <v>-3.3437200383509058E-2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42607</v>
      </c>
      <c r="X33" s="10">
        <v>85.3</v>
      </c>
      <c r="Y33" s="10">
        <v>87.73</v>
      </c>
      <c r="Z33" s="10">
        <v>78.709999999999994</v>
      </c>
      <c r="AA33" s="10">
        <v>83.44</v>
      </c>
      <c r="AB33" s="95">
        <v>10811000</v>
      </c>
      <c r="AC33" s="10">
        <v>83.44</v>
      </c>
      <c r="AD33" s="2">
        <f t="shared" si="0"/>
        <v>9.0200000000000102</v>
      </c>
      <c r="AE33" s="138">
        <f t="shared" si="1"/>
        <v>-0.12628272251308903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42606</v>
      </c>
      <c r="X34" s="10">
        <v>94.74</v>
      </c>
      <c r="Y34" s="10">
        <v>96.2</v>
      </c>
      <c r="Z34" s="10">
        <v>94.32</v>
      </c>
      <c r="AA34" s="10">
        <v>95.5</v>
      </c>
      <c r="AB34" s="95">
        <v>2402200</v>
      </c>
      <c r="AC34" s="10">
        <v>95.5</v>
      </c>
      <c r="AD34" s="2">
        <f t="shared" si="0"/>
        <v>1.8800000000000097</v>
      </c>
      <c r="AE34" s="138">
        <f t="shared" si="1"/>
        <v>5.3689862090746665E-3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42605</v>
      </c>
      <c r="X35" s="10">
        <v>92.59</v>
      </c>
      <c r="Y35" s="10">
        <v>95.3</v>
      </c>
      <c r="Z35" s="10">
        <v>92.59</v>
      </c>
      <c r="AA35" s="10">
        <v>94.99</v>
      </c>
      <c r="AB35" s="95">
        <v>1932500</v>
      </c>
      <c r="AC35" s="10">
        <v>94.99</v>
      </c>
      <c r="AD35" s="2">
        <f t="shared" si="0"/>
        <v>2.7099999999999937</v>
      </c>
      <c r="AE35" s="138">
        <f t="shared" si="1"/>
        <v>2.7919056379179796E-2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42604</v>
      </c>
      <c r="X36" s="10">
        <v>92.02</v>
      </c>
      <c r="Y36" s="10">
        <v>93.35</v>
      </c>
      <c r="Z36" s="10">
        <v>91.63</v>
      </c>
      <c r="AA36" s="10">
        <v>92.41</v>
      </c>
      <c r="AB36" s="95">
        <v>951800</v>
      </c>
      <c r="AC36" s="10">
        <v>92.41</v>
      </c>
      <c r="AD36" s="2">
        <f t="shared" si="0"/>
        <v>1.7199999999999989</v>
      </c>
      <c r="AE36" s="138">
        <f t="shared" si="1"/>
        <v>-6.8780225685115548E-3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42601</v>
      </c>
      <c r="X37" s="10">
        <v>92.64</v>
      </c>
      <c r="Y37" s="10">
        <v>95.34</v>
      </c>
      <c r="Z37" s="10">
        <v>92.23</v>
      </c>
      <c r="AA37" s="10">
        <v>93.05</v>
      </c>
      <c r="AB37" s="95">
        <v>1046300</v>
      </c>
      <c r="AC37" s="10">
        <v>93.05</v>
      </c>
      <c r="AD37" s="2">
        <f t="shared" si="0"/>
        <v>3.1099999999999994</v>
      </c>
      <c r="AE37" s="138">
        <f t="shared" si="1"/>
        <v>1.1835592855604649E-3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42600</v>
      </c>
      <c r="X38" s="10">
        <v>90.68</v>
      </c>
      <c r="Y38" s="10">
        <v>93.06</v>
      </c>
      <c r="Z38" s="10">
        <v>90.17</v>
      </c>
      <c r="AA38" s="10">
        <v>92.94</v>
      </c>
      <c r="AB38" s="95">
        <v>985000</v>
      </c>
      <c r="AC38" s="10">
        <v>92.94</v>
      </c>
      <c r="AD38" s="2">
        <f t="shared" si="0"/>
        <v>2.8900000000000006</v>
      </c>
      <c r="AE38" s="138">
        <f t="shared" si="1"/>
        <v>2.176781002638517E-2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42599</v>
      </c>
      <c r="X39" s="10">
        <v>92.57</v>
      </c>
      <c r="Y39" s="10">
        <v>92.67</v>
      </c>
      <c r="Z39" s="10">
        <v>90.07</v>
      </c>
      <c r="AA39" s="10">
        <v>90.96</v>
      </c>
      <c r="AB39" s="95">
        <v>1152800</v>
      </c>
      <c r="AC39" s="10">
        <v>90.96</v>
      </c>
      <c r="AD39" s="2">
        <f t="shared" si="0"/>
        <v>2.6000000000000085</v>
      </c>
      <c r="AE39" s="138">
        <f t="shared" si="1"/>
        <v>-1.5903927296332498E-2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81.53</v>
      </c>
      <c r="W40" s="133">
        <v>42598</v>
      </c>
      <c r="X40" s="10">
        <v>92.28</v>
      </c>
      <c r="Y40" s="10">
        <v>93</v>
      </c>
      <c r="Z40" s="10">
        <v>89.37</v>
      </c>
      <c r="AA40" s="10">
        <v>92.43</v>
      </c>
      <c r="AB40" s="95">
        <v>956300</v>
      </c>
      <c r="AC40" s="10">
        <v>92.43</v>
      </c>
      <c r="AD40" s="2">
        <f t="shared" si="0"/>
        <v>3.6299999999999955</v>
      </c>
      <c r="AE40" s="138">
        <f t="shared" si="1"/>
        <v>-2.5898348980252228E-3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82.03</v>
      </c>
      <c r="W41" s="133">
        <v>42597</v>
      </c>
      <c r="X41" s="10">
        <v>91.26</v>
      </c>
      <c r="Y41" s="10">
        <v>94.18</v>
      </c>
      <c r="Z41" s="10">
        <v>91.26</v>
      </c>
      <c r="AA41" s="10">
        <v>92.67</v>
      </c>
      <c r="AB41" s="95">
        <v>1646000</v>
      </c>
      <c r="AC41" s="10">
        <v>92.67</v>
      </c>
      <c r="AD41" s="2">
        <f t="shared" si="0"/>
        <v>2.9200000000000017</v>
      </c>
      <c r="AE41" s="138">
        <f t="shared" si="1"/>
        <v>1.5895636921727796E-2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5" t="s">
        <v>78</v>
      </c>
      <c r="P42" s="585"/>
      <c r="T42" s="108" t="s">
        <v>100</v>
      </c>
      <c r="U42" s="371" t="s">
        <v>449</v>
      </c>
      <c r="W42" s="133">
        <v>42594</v>
      </c>
      <c r="X42" s="10">
        <v>90.1</v>
      </c>
      <c r="Y42" s="10">
        <v>91.5</v>
      </c>
      <c r="Z42" s="10">
        <v>89.85</v>
      </c>
      <c r="AA42" s="10">
        <v>91.22</v>
      </c>
      <c r="AB42" s="95">
        <v>709400</v>
      </c>
      <c r="AC42" s="10">
        <v>91.22</v>
      </c>
      <c r="AD42" s="2">
        <f t="shared" si="0"/>
        <v>1.6500000000000057</v>
      </c>
      <c r="AE42" s="138">
        <f t="shared" si="1"/>
        <v>6.6210549547560671E-3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89.716000000000008</v>
      </c>
      <c r="Q43" s="2"/>
      <c r="T43" s="108" t="s">
        <v>101</v>
      </c>
      <c r="U43" s="371" t="s">
        <v>450</v>
      </c>
      <c r="W43" s="133">
        <v>42593</v>
      </c>
      <c r="X43" s="10">
        <v>88.17</v>
      </c>
      <c r="Y43" s="10">
        <v>90.85</v>
      </c>
      <c r="Z43" s="10">
        <v>88.17</v>
      </c>
      <c r="AA43" s="10">
        <v>90.62</v>
      </c>
      <c r="AB43" s="95">
        <v>1040300</v>
      </c>
      <c r="AC43" s="10">
        <v>90.62</v>
      </c>
      <c r="AD43" s="2">
        <f t="shared" si="0"/>
        <v>2.6799999999999926</v>
      </c>
      <c r="AE43" s="138">
        <f t="shared" si="1"/>
        <v>4.0771792810382568E-2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88.900400000000005</v>
      </c>
      <c r="Q44" s="2"/>
      <c r="T44" s="108" t="s">
        <v>102</v>
      </c>
      <c r="U44" s="371">
        <v>109.19</v>
      </c>
      <c r="W44" s="133">
        <v>42592</v>
      </c>
      <c r="X44" s="10">
        <v>87.74</v>
      </c>
      <c r="Y44" s="10">
        <v>89.09</v>
      </c>
      <c r="Z44" s="10">
        <v>86.94</v>
      </c>
      <c r="AA44" s="10">
        <v>87.07</v>
      </c>
      <c r="AB44" s="95">
        <v>600700</v>
      </c>
      <c r="AC44" s="10">
        <v>87.07</v>
      </c>
      <c r="AD44" s="2">
        <f t="shared" si="0"/>
        <v>2.1500000000000057</v>
      </c>
      <c r="AE44" s="138">
        <f t="shared" si="1"/>
        <v>-6.8438462415878476E-3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88.084800000000001</v>
      </c>
      <c r="Q45" s="2"/>
      <c r="T45" s="108" t="s">
        <v>103</v>
      </c>
      <c r="U45" s="371">
        <v>1.0796300000000001</v>
      </c>
      <c r="W45" s="133">
        <v>42591</v>
      </c>
      <c r="X45" s="10">
        <v>87.66</v>
      </c>
      <c r="Y45" s="10">
        <v>88.44</v>
      </c>
      <c r="Z45" s="10">
        <v>86.65</v>
      </c>
      <c r="AA45" s="10">
        <v>87.67</v>
      </c>
      <c r="AB45" s="95">
        <v>1026200</v>
      </c>
      <c r="AC45" s="10">
        <v>87.67</v>
      </c>
      <c r="AD45" s="2">
        <f t="shared" si="0"/>
        <v>1.789999999999992</v>
      </c>
      <c r="AE45" s="138">
        <f t="shared" si="1"/>
        <v>-2.6166097838453695E-3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87.269200000000012</v>
      </c>
      <c r="Q46" s="2"/>
      <c r="T46" s="108" t="s">
        <v>104</v>
      </c>
      <c r="U46" s="371" t="s">
        <v>369</v>
      </c>
      <c r="W46" s="133">
        <v>42590</v>
      </c>
      <c r="X46" s="10">
        <v>87.03</v>
      </c>
      <c r="Y46" s="10">
        <v>88.37</v>
      </c>
      <c r="Z46" s="10">
        <v>86.98</v>
      </c>
      <c r="AA46" s="10">
        <v>87.9</v>
      </c>
      <c r="AB46" s="95">
        <v>775400</v>
      </c>
      <c r="AC46" s="10">
        <v>87.9</v>
      </c>
      <c r="AD46" s="2">
        <f t="shared" si="0"/>
        <v>1.3900000000000006</v>
      </c>
      <c r="AE46" s="138">
        <f t="shared" si="1"/>
        <v>1.0344827586207028E-2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86.453600000000009</v>
      </c>
      <c r="Q47" s="2"/>
      <c r="T47" s="108"/>
      <c r="U47" s="371"/>
      <c r="W47" s="133">
        <v>42587</v>
      </c>
      <c r="X47" s="10">
        <v>86.65</v>
      </c>
      <c r="Y47" s="10">
        <v>87.91</v>
      </c>
      <c r="Z47" s="10">
        <v>86.4</v>
      </c>
      <c r="AA47" s="10">
        <v>87</v>
      </c>
      <c r="AB47" s="95">
        <v>956700</v>
      </c>
      <c r="AC47" s="10">
        <v>87</v>
      </c>
      <c r="AD47" s="2">
        <f t="shared" si="0"/>
        <v>1.5099999999999909</v>
      </c>
      <c r="AE47" s="138">
        <f t="shared" si="1"/>
        <v>9.1636701078761096E-3</v>
      </c>
    </row>
    <row r="48" spans="2:31" x14ac:dyDescent="0.25">
      <c r="O48" s="83">
        <v>1.05</v>
      </c>
      <c r="P48" s="83">
        <f t="shared" si="33"/>
        <v>85.638000000000005</v>
      </c>
      <c r="Q48" s="2"/>
      <c r="T48" s="108" t="s">
        <v>105</v>
      </c>
      <c r="U48" s="371" t="s">
        <v>451</v>
      </c>
      <c r="W48" s="133">
        <v>42586</v>
      </c>
      <c r="X48" s="10">
        <v>84.6</v>
      </c>
      <c r="Y48" s="10">
        <v>86.21</v>
      </c>
      <c r="Z48" s="10">
        <v>83.86</v>
      </c>
      <c r="AA48" s="10">
        <v>86.21</v>
      </c>
      <c r="AB48" s="95">
        <v>1139700</v>
      </c>
      <c r="AC48" s="10">
        <v>86.21</v>
      </c>
      <c r="AD48" s="2">
        <f t="shared" si="0"/>
        <v>2.3499999999999943</v>
      </c>
      <c r="AE48" s="138">
        <f t="shared" si="1"/>
        <v>2.1566536319469032E-2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84.822400000000002</v>
      </c>
      <c r="Q49" s="2"/>
      <c r="T49" s="108" t="s">
        <v>106</v>
      </c>
      <c r="U49" s="371" t="s">
        <v>414</v>
      </c>
      <c r="W49" s="133">
        <v>42585</v>
      </c>
      <c r="X49" s="10">
        <v>82.93</v>
      </c>
      <c r="Y49" s="10">
        <v>84.53</v>
      </c>
      <c r="Z49" s="10">
        <v>81.86</v>
      </c>
      <c r="AA49" s="10">
        <v>84.39</v>
      </c>
      <c r="AB49" s="95">
        <v>1001400</v>
      </c>
      <c r="AC49" s="10">
        <v>84.39</v>
      </c>
      <c r="AD49" s="2">
        <f t="shared" si="0"/>
        <v>2.6700000000000017</v>
      </c>
      <c r="AE49" s="138">
        <f t="shared" si="1"/>
        <v>9.5705227898073009E-3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84.006799999999998</v>
      </c>
      <c r="Q50" s="2"/>
      <c r="T50" s="108" t="s">
        <v>107</v>
      </c>
      <c r="U50" s="372">
        <v>1324133</v>
      </c>
      <c r="W50" s="133">
        <v>42584</v>
      </c>
      <c r="X50" s="10">
        <v>86.52</v>
      </c>
      <c r="Y50" s="10">
        <v>86.7</v>
      </c>
      <c r="Z50" s="10">
        <v>83.46</v>
      </c>
      <c r="AA50" s="10">
        <v>83.59</v>
      </c>
      <c r="AB50" s="95">
        <v>1052700</v>
      </c>
      <c r="AC50" s="10">
        <v>83.59</v>
      </c>
      <c r="AD50" s="2">
        <f t="shared" si="0"/>
        <v>3.2400000000000091</v>
      </c>
      <c r="AE50" s="138">
        <f t="shared" si="1"/>
        <v>-3.5759603183758149E-2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83.191200000000009</v>
      </c>
      <c r="Q51" s="2"/>
      <c r="T51" s="108" t="s">
        <v>110</v>
      </c>
      <c r="U51" s="372">
        <v>1651630</v>
      </c>
      <c r="W51" s="133">
        <v>42583</v>
      </c>
      <c r="X51" s="10">
        <v>87.86</v>
      </c>
      <c r="Y51" s="10">
        <v>88.1</v>
      </c>
      <c r="Z51" s="10">
        <v>86.27</v>
      </c>
      <c r="AA51" s="10">
        <v>86.69</v>
      </c>
      <c r="AB51" s="95">
        <v>776200</v>
      </c>
      <c r="AC51" s="10">
        <v>86.69</v>
      </c>
      <c r="AD51" s="2">
        <f t="shared" si="0"/>
        <v>1.8299999999999983</v>
      </c>
      <c r="AE51" s="138">
        <f t="shared" si="1"/>
        <v>-1.3877829598452962E-2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82.375600000000006</v>
      </c>
      <c r="Q52" s="2"/>
      <c r="T52" s="108" t="s">
        <v>108</v>
      </c>
      <c r="U52" s="371" t="s">
        <v>452</v>
      </c>
      <c r="W52" s="133">
        <v>42580</v>
      </c>
      <c r="X52" s="10">
        <v>86.95</v>
      </c>
      <c r="Y52" s="10">
        <v>88.08</v>
      </c>
      <c r="Z52" s="10">
        <v>84.94</v>
      </c>
      <c r="AA52" s="10">
        <v>87.91</v>
      </c>
      <c r="AB52" s="95">
        <v>1669700</v>
      </c>
      <c r="AC52" s="10">
        <v>87.91</v>
      </c>
      <c r="AD52" s="2">
        <f t="shared" si="0"/>
        <v>3.1400000000000006</v>
      </c>
      <c r="AE52" s="138">
        <f t="shared" si="1"/>
        <v>1.1389783709157886E-2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81.56</v>
      </c>
      <c r="Q53" s="2"/>
      <c r="T53" s="108" t="s">
        <v>111</v>
      </c>
      <c r="U53" s="371">
        <v>12.2</v>
      </c>
      <c r="W53" s="133">
        <v>42579</v>
      </c>
      <c r="X53" s="10">
        <v>87.22</v>
      </c>
      <c r="Y53" s="10">
        <v>87.43</v>
      </c>
      <c r="Z53" s="10">
        <v>85.57</v>
      </c>
      <c r="AA53" s="10">
        <v>86.92</v>
      </c>
      <c r="AB53" s="95">
        <v>1463800</v>
      </c>
      <c r="AC53" s="10">
        <v>86.92</v>
      </c>
      <c r="AD53" s="2">
        <f t="shared" si="0"/>
        <v>1.8600000000000136</v>
      </c>
      <c r="AE53" s="138">
        <f t="shared" si="1"/>
        <v>-3.4395780784223229E-3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80.744399999999999</v>
      </c>
      <c r="Q54" s="2"/>
      <c r="T54" s="108" t="s">
        <v>112</v>
      </c>
      <c r="U54" s="371">
        <v>6.56</v>
      </c>
      <c r="W54" s="133">
        <v>42578</v>
      </c>
      <c r="X54" s="10">
        <v>88.39</v>
      </c>
      <c r="Y54" s="10">
        <v>89.97</v>
      </c>
      <c r="Z54" s="10">
        <v>86.63</v>
      </c>
      <c r="AA54" s="10">
        <v>87.22</v>
      </c>
      <c r="AB54" s="95">
        <v>1732800</v>
      </c>
      <c r="AC54" s="10">
        <v>87.22</v>
      </c>
      <c r="AD54" s="2">
        <f t="shared" si="0"/>
        <v>3.3400000000000034</v>
      </c>
      <c r="AE54" s="138" t="e">
        <f t="shared" si="1"/>
        <v>#DIV/0!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79.928799999999995</v>
      </c>
      <c r="Q55" s="2"/>
      <c r="T55" s="108" t="s">
        <v>109</v>
      </c>
      <c r="U55" s="371" t="s">
        <v>453</v>
      </c>
      <c r="W55" s="133">
        <v>42578</v>
      </c>
      <c r="X55" s="10" t="s">
        <v>141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79.113200000000006</v>
      </c>
      <c r="W56" s="133">
        <v>42577</v>
      </c>
      <c r="X56" s="10">
        <v>89.22</v>
      </c>
      <c r="Y56" s="10">
        <v>89.5</v>
      </c>
      <c r="Z56" s="10">
        <v>87.99</v>
      </c>
      <c r="AA56" s="10">
        <v>89.46</v>
      </c>
      <c r="AB56" s="95">
        <v>1258400</v>
      </c>
      <c r="AC56" s="10">
        <v>89.2</v>
      </c>
      <c r="AD56" s="2">
        <f t="shared" si="0"/>
        <v>1.5100000000000051</v>
      </c>
      <c r="AE56" s="138">
        <f t="shared" si="1"/>
        <v>6.7720090293454938E-3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78.297600000000003</v>
      </c>
      <c r="W57" s="133">
        <v>42576</v>
      </c>
      <c r="X57" s="10">
        <v>89.54</v>
      </c>
      <c r="Y57" s="10">
        <v>89.79</v>
      </c>
      <c r="Z57" s="10">
        <v>88.78</v>
      </c>
      <c r="AA57" s="10">
        <v>88.86</v>
      </c>
      <c r="AB57" s="95">
        <v>910100</v>
      </c>
      <c r="AC57" s="10">
        <v>88.6</v>
      </c>
      <c r="AD57" s="2">
        <f t="shared" si="0"/>
        <v>1.0100000000000051</v>
      </c>
      <c r="AE57" s="138">
        <f t="shared" si="1"/>
        <v>-7.5053209364848161E-3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77.481999999999999</v>
      </c>
      <c r="W58" s="133">
        <v>42573</v>
      </c>
      <c r="X58" s="10">
        <v>87.82</v>
      </c>
      <c r="Y58" s="10">
        <v>89.73</v>
      </c>
      <c r="Z58" s="10">
        <v>87.36</v>
      </c>
      <c r="AA58" s="10">
        <v>89.53</v>
      </c>
      <c r="AB58" s="95">
        <v>1571900</v>
      </c>
      <c r="AC58" s="10">
        <v>89.27</v>
      </c>
      <c r="AD58" s="2">
        <f t="shared" si="0"/>
        <v>2.3700000000000045</v>
      </c>
      <c r="AE58" s="138">
        <f t="shared" si="1"/>
        <v>2.3621144364178503E-2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76.666399999999996</v>
      </c>
      <c r="W59" s="133">
        <v>42572</v>
      </c>
      <c r="X59" s="10">
        <v>89.55</v>
      </c>
      <c r="Y59" s="10">
        <v>89.83</v>
      </c>
      <c r="Z59" s="10">
        <v>86.97</v>
      </c>
      <c r="AA59" s="10">
        <v>87.46</v>
      </c>
      <c r="AB59" s="95">
        <v>1919800</v>
      </c>
      <c r="AC59" s="10">
        <v>87.21</v>
      </c>
      <c r="AD59" s="2">
        <f t="shared" si="0"/>
        <v>2.8599999999999994</v>
      </c>
      <c r="AE59" s="138">
        <f t="shared" si="1"/>
        <v>-2.3294881845671522E-2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75.850800000000007</v>
      </c>
      <c r="W60" s="133">
        <v>42571</v>
      </c>
      <c r="X60" s="10">
        <v>90.96</v>
      </c>
      <c r="Y60" s="10">
        <v>90.99</v>
      </c>
      <c r="Z60" s="10">
        <v>89.13</v>
      </c>
      <c r="AA60" s="10">
        <v>89.55</v>
      </c>
      <c r="AB60" s="95">
        <v>1697800</v>
      </c>
      <c r="AC60" s="10">
        <v>89.29</v>
      </c>
      <c r="AD60" s="2">
        <f t="shared" si="0"/>
        <v>1.8599999999999994</v>
      </c>
      <c r="AE60" s="138">
        <f t="shared" si="1"/>
        <v>-9.3198712970152808E-3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75.035200000000003</v>
      </c>
      <c r="W61" s="133">
        <v>42570</v>
      </c>
      <c r="X61" s="10">
        <v>91.84</v>
      </c>
      <c r="Y61" s="10">
        <v>91.92</v>
      </c>
      <c r="Z61" s="10">
        <v>89.77</v>
      </c>
      <c r="AA61" s="10">
        <v>90.39</v>
      </c>
      <c r="AB61" s="95">
        <v>1353600</v>
      </c>
      <c r="AC61" s="10">
        <v>90.13</v>
      </c>
      <c r="AD61" s="2">
        <f t="shared" si="0"/>
        <v>2.1500000000000057</v>
      </c>
      <c r="AE61" s="138">
        <f t="shared" si="1"/>
        <v>-2.0219589085770151E-2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74.2196</v>
      </c>
      <c r="W62" s="133">
        <v>42569</v>
      </c>
      <c r="X62" s="10">
        <v>90.48</v>
      </c>
      <c r="Y62" s="10">
        <v>92.67</v>
      </c>
      <c r="Z62" s="10">
        <v>90.41</v>
      </c>
      <c r="AA62" s="10">
        <v>92.26</v>
      </c>
      <c r="AB62" s="95">
        <v>1456700</v>
      </c>
      <c r="AC62" s="10">
        <v>91.99</v>
      </c>
      <c r="AD62" s="2">
        <f t="shared" si="0"/>
        <v>2.2600000000000051</v>
      </c>
      <c r="AE62" s="138">
        <f t="shared" si="1"/>
        <v>2.1203374777975181E-2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73.404000000000011</v>
      </c>
      <c r="W63" s="133">
        <v>42566</v>
      </c>
      <c r="X63" s="10">
        <v>91.7</v>
      </c>
      <c r="Y63" s="10">
        <v>91.76</v>
      </c>
      <c r="Z63" s="10">
        <v>90</v>
      </c>
      <c r="AA63" s="10">
        <v>90.34</v>
      </c>
      <c r="AB63" s="95">
        <v>1790700</v>
      </c>
      <c r="AC63" s="10">
        <v>90.08</v>
      </c>
      <c r="AD63" s="2">
        <f t="shared" si="0"/>
        <v>1.7600000000000051</v>
      </c>
      <c r="AE63" s="138">
        <f t="shared" si="1"/>
        <v>-1.3578624616732315E-2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42565</v>
      </c>
      <c r="X64" s="10">
        <v>89.66</v>
      </c>
      <c r="Y64" s="10">
        <v>91.59</v>
      </c>
      <c r="Z64" s="10">
        <v>89.24</v>
      </c>
      <c r="AA64" s="10">
        <v>91.59</v>
      </c>
      <c r="AB64" s="95">
        <v>2416800</v>
      </c>
      <c r="AC64" s="10">
        <v>91.32</v>
      </c>
      <c r="AD64" s="2">
        <f t="shared" si="0"/>
        <v>2.3500000000000085</v>
      </c>
      <c r="AE64" s="138">
        <f t="shared" si="1"/>
        <v>3.1747825104507799E-2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42564</v>
      </c>
      <c r="X65" s="10">
        <v>89.06</v>
      </c>
      <c r="Y65" s="10">
        <v>89.24</v>
      </c>
      <c r="Z65" s="10">
        <v>87.56</v>
      </c>
      <c r="AA65" s="10">
        <v>88.77</v>
      </c>
      <c r="AB65" s="95">
        <v>1099400</v>
      </c>
      <c r="AC65" s="10">
        <v>88.51</v>
      </c>
      <c r="AD65" s="2">
        <f t="shared" si="0"/>
        <v>1.6799999999999926</v>
      </c>
      <c r="AE65" s="138">
        <f t="shared" si="1"/>
        <v>-3.3779979732011522E-3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42563</v>
      </c>
      <c r="X66" s="10">
        <v>88.37</v>
      </c>
      <c r="Y66" s="10">
        <v>89.9</v>
      </c>
      <c r="Z66" s="10">
        <v>88.37</v>
      </c>
      <c r="AA66" s="10">
        <v>89.07</v>
      </c>
      <c r="AB66" s="95">
        <v>2148500</v>
      </c>
      <c r="AC66" s="10">
        <v>88.81</v>
      </c>
      <c r="AD66" s="2">
        <f t="shared" si="0"/>
        <v>1.5300000000000011</v>
      </c>
      <c r="AE66" s="138">
        <f t="shared" si="1"/>
        <v>1.4739488117001986E-2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42562</v>
      </c>
      <c r="X67" s="10">
        <v>84.78</v>
      </c>
      <c r="Y67" s="10">
        <v>87.78</v>
      </c>
      <c r="Z67" s="10">
        <v>84.78</v>
      </c>
      <c r="AA67" s="10">
        <v>87.78</v>
      </c>
      <c r="AB67" s="95">
        <v>2072300</v>
      </c>
      <c r="AC67" s="10">
        <v>87.52</v>
      </c>
      <c r="AD67" s="2">
        <f>Y67-Z67</f>
        <v>3</v>
      </c>
      <c r="AE67" s="138">
        <f>AC67/AC68-1</f>
        <v>4.2028812953923023E-2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42559</v>
      </c>
      <c r="X68" s="10">
        <v>82.47</v>
      </c>
      <c r="Y68" s="10">
        <v>84.71</v>
      </c>
      <c r="Z68" s="10">
        <v>82.47</v>
      </c>
      <c r="AA68" s="10">
        <v>84.23</v>
      </c>
      <c r="AB68" s="95">
        <v>984100</v>
      </c>
      <c r="AC68" s="10">
        <v>83.99</v>
      </c>
      <c r="AD68" s="2">
        <f>Y68-Z68</f>
        <v>2.2399999999999949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1" priority="27">
      <formula>N19&gt;0</formula>
    </cfRule>
    <cfRule type="expression" dxfId="76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59" priority="21">
      <formula>F29&gt;0</formula>
    </cfRule>
    <cfRule type="expression" dxfId="758" priority="22">
      <formula>F29&lt;0</formula>
    </cfRule>
  </conditionalFormatting>
  <conditionalFormatting sqref="H29:H47 H51:H76">
    <cfRule type="expression" dxfId="757" priority="19">
      <formula>H29&gt;0</formula>
    </cfRule>
    <cfRule type="expression" dxfId="756" priority="20">
      <formula>H29&lt;0</formula>
    </cfRule>
  </conditionalFormatting>
  <conditionalFormatting sqref="I25:I47 I50:I76">
    <cfRule type="expression" dxfId="755" priority="17">
      <formula>I25&gt;0</formula>
    </cfRule>
    <cfRule type="expression" dxfId="754" priority="18">
      <formula>I25&lt;0</formula>
    </cfRule>
  </conditionalFormatting>
  <conditionalFormatting sqref="Q7">
    <cfRule type="expression" dxfId="753" priority="15">
      <formula>Q7&gt;0</formula>
    </cfRule>
    <cfRule type="expression" dxfId="752" priority="16">
      <formula>Q7&lt;0</formula>
    </cfRule>
  </conditionalFormatting>
  <conditionalFormatting sqref="Q8">
    <cfRule type="expression" dxfId="751" priority="13">
      <formula>Q8&gt;0</formula>
    </cfRule>
    <cfRule type="expression" dxfId="750" priority="14">
      <formula>Q8&lt;0</formula>
    </cfRule>
  </conditionalFormatting>
  <conditionalFormatting sqref="F25:F28">
    <cfRule type="expression" dxfId="749" priority="11">
      <formula>F25&gt;0</formula>
    </cfRule>
    <cfRule type="expression" dxfId="748" priority="12">
      <formula>F25&lt;0</formula>
    </cfRule>
  </conditionalFormatting>
  <conditionalFormatting sqref="H25:H28">
    <cfRule type="expression" dxfId="747" priority="9">
      <formula>H25&gt;0</formula>
    </cfRule>
    <cfRule type="expression" dxfId="746" priority="10">
      <formula>H25&lt;0</formula>
    </cfRule>
  </conditionalFormatting>
  <conditionalFormatting sqref="F50:F64">
    <cfRule type="expression" dxfId="745" priority="3">
      <formula>F50&gt;0</formula>
    </cfRule>
    <cfRule type="expression" dxfId="744" priority="4">
      <formula>F50&lt;0</formula>
    </cfRule>
  </conditionalFormatting>
  <conditionalFormatting sqref="H50:H64">
    <cfRule type="expression" dxfId="743" priority="1">
      <formula>H50&gt;0</formula>
    </cfRule>
    <cfRule type="expression" dxfId="74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42653</v>
      </c>
      <c r="X2" s="10">
        <v>115.02</v>
      </c>
      <c r="Y2" s="10">
        <v>116.75</v>
      </c>
      <c r="Z2" s="10">
        <v>114.72</v>
      </c>
      <c r="AA2" s="10">
        <v>116.05</v>
      </c>
      <c r="AB2" s="95">
        <v>35826200</v>
      </c>
      <c r="AC2" s="10">
        <v>116.05</v>
      </c>
      <c r="AD2" s="2">
        <f>Y2-Z2</f>
        <v>2.0300000000000011</v>
      </c>
      <c r="AE2" s="138">
        <f>AC2/AC3-1</f>
        <v>1.7446957741539482E-2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116.05</v>
      </c>
      <c r="W3" s="133">
        <v>42650</v>
      </c>
      <c r="X3" s="10">
        <v>114.31</v>
      </c>
      <c r="Y3" s="10">
        <v>114.56</v>
      </c>
      <c r="Z3" s="10">
        <v>113.51</v>
      </c>
      <c r="AA3" s="10">
        <v>114.06</v>
      </c>
      <c r="AB3" s="95">
        <v>24358400</v>
      </c>
      <c r="AC3" s="10">
        <v>114.06</v>
      </c>
      <c r="AD3" s="2">
        <f t="shared" ref="AD3:AD66" si="0">Y3-Z3</f>
        <v>1.0499999999999972</v>
      </c>
      <c r="AE3" s="138">
        <f t="shared" ref="AE3:AE66" si="1">AC3/AC4-1</f>
        <v>1.492668364211136E-3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116.05</v>
      </c>
      <c r="R4" s="557">
        <v>1.7399999999999999E-2</v>
      </c>
      <c r="T4" s="1"/>
      <c r="W4" s="133">
        <v>42649</v>
      </c>
      <c r="X4" s="10">
        <v>113.7</v>
      </c>
      <c r="Y4" s="10">
        <v>114.34</v>
      </c>
      <c r="Z4" s="10">
        <v>113.13</v>
      </c>
      <c r="AA4" s="10">
        <v>113.89</v>
      </c>
      <c r="AB4" s="95">
        <v>28779300</v>
      </c>
      <c r="AC4" s="10">
        <v>113.89</v>
      </c>
      <c r="AD4" s="2">
        <f t="shared" si="0"/>
        <v>1.210000000000008</v>
      </c>
      <c r="AE4" s="138">
        <f t="shared" si="1"/>
        <v>7.4303405572755388E-3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42648</v>
      </c>
      <c r="X5" s="10">
        <v>113.4</v>
      </c>
      <c r="Y5" s="10">
        <v>113.66</v>
      </c>
      <c r="Z5" s="10">
        <v>112.69</v>
      </c>
      <c r="AA5" s="10">
        <v>113.05</v>
      </c>
      <c r="AB5" s="95">
        <v>21453100</v>
      </c>
      <c r="AC5" s="10">
        <v>113.05</v>
      </c>
      <c r="AD5" s="2">
        <f t="shared" si="0"/>
        <v>0.96999999999999886</v>
      </c>
      <c r="AE5" s="138">
        <f t="shared" si="1"/>
        <v>4.4247787610607325E-4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113.06</v>
      </c>
      <c r="Y6" s="10">
        <v>114.31</v>
      </c>
      <c r="Z6" s="10">
        <v>112.63</v>
      </c>
      <c r="AA6" s="10">
        <v>113</v>
      </c>
      <c r="AB6" s="95">
        <v>29736800</v>
      </c>
      <c r="AC6" s="10">
        <v>113</v>
      </c>
      <c r="AD6" s="2">
        <f t="shared" si="0"/>
        <v>1.6800000000000068</v>
      </c>
      <c r="AE6" s="138">
        <f t="shared" si="1"/>
        <v>4.2659082829719086E-3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42646</v>
      </c>
      <c r="X7" s="10">
        <v>112.71</v>
      </c>
      <c r="Y7" s="10">
        <v>113.05</v>
      </c>
      <c r="Z7" s="10">
        <v>112.28</v>
      </c>
      <c r="AA7" s="10">
        <v>112.52</v>
      </c>
      <c r="AB7" s="95">
        <v>21701800</v>
      </c>
      <c r="AC7" s="10">
        <v>112.52</v>
      </c>
      <c r="AD7" s="2">
        <f t="shared" si="0"/>
        <v>0.76999999999999602</v>
      </c>
      <c r="AE7" s="138">
        <f t="shared" si="1"/>
        <v>-4.6881910659000159E-3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112.46</v>
      </c>
      <c r="Y8" s="10">
        <v>113.37</v>
      </c>
      <c r="Z8" s="10">
        <v>111.8</v>
      </c>
      <c r="AA8" s="10">
        <v>113.05</v>
      </c>
      <c r="AB8" s="95">
        <v>36379100</v>
      </c>
      <c r="AC8" s="10">
        <v>113.05</v>
      </c>
      <c r="AD8" s="2">
        <f t="shared" si="0"/>
        <v>1.5700000000000074</v>
      </c>
      <c r="AE8" s="138">
        <f t="shared" si="1"/>
        <v>7.7553931182028357E-3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42642</v>
      </c>
      <c r="X9" s="10">
        <v>113.16</v>
      </c>
      <c r="Y9" s="10">
        <v>113.8</v>
      </c>
      <c r="Z9" s="10">
        <v>111.8</v>
      </c>
      <c r="AA9" s="10">
        <v>112.18</v>
      </c>
      <c r="AB9" s="95">
        <v>35887000</v>
      </c>
      <c r="AC9" s="10">
        <v>112.18</v>
      </c>
      <c r="AD9" s="2">
        <f t="shared" si="0"/>
        <v>2</v>
      </c>
      <c r="AE9" s="138">
        <f t="shared" si="1"/>
        <v>-1.5533128565160093E-2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42641</v>
      </c>
      <c r="X10" s="10">
        <v>113.69</v>
      </c>
      <c r="Y10" s="10">
        <v>114.64</v>
      </c>
      <c r="Z10" s="10">
        <v>113.43</v>
      </c>
      <c r="AA10" s="10">
        <v>113.95</v>
      </c>
      <c r="AB10" s="95">
        <v>29641100</v>
      </c>
      <c r="AC10" s="10">
        <v>113.95</v>
      </c>
      <c r="AD10" s="2">
        <f t="shared" si="0"/>
        <v>1.2099999999999937</v>
      </c>
      <c r="AE10" s="138">
        <f t="shared" si="1"/>
        <v>7.6045627376426506E-3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0.02</v>
      </c>
      <c r="W11" s="133">
        <v>42640</v>
      </c>
      <c r="X11" s="10">
        <v>113</v>
      </c>
      <c r="Y11" s="10">
        <v>113.18</v>
      </c>
      <c r="Z11" s="10">
        <v>112.34</v>
      </c>
      <c r="AA11" s="10">
        <v>113.09</v>
      </c>
      <c r="AB11" s="95">
        <v>24607400</v>
      </c>
      <c r="AC11" s="10">
        <v>113.09</v>
      </c>
      <c r="AD11" s="2">
        <f t="shared" si="0"/>
        <v>0.84000000000000341</v>
      </c>
      <c r="AE11" s="138">
        <f t="shared" si="1"/>
        <v>1.8603827072998236E-3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42639</v>
      </c>
      <c r="X12" s="10">
        <v>111.64</v>
      </c>
      <c r="Y12" s="10">
        <v>113.39</v>
      </c>
      <c r="Z12" s="10">
        <v>111.55</v>
      </c>
      <c r="AA12" s="10">
        <v>112.88</v>
      </c>
      <c r="AB12" s="95">
        <v>29869400</v>
      </c>
      <c r="AC12" s="10">
        <v>112.88</v>
      </c>
      <c r="AD12" s="2">
        <f t="shared" si="0"/>
        <v>1.8400000000000034</v>
      </c>
      <c r="AE12" s="138">
        <f t="shared" si="1"/>
        <v>1.5082956259426794E-3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42636</v>
      </c>
      <c r="X13" s="10">
        <v>114.42</v>
      </c>
      <c r="Y13" s="10">
        <v>114.79</v>
      </c>
      <c r="Z13" s="10">
        <v>111.55</v>
      </c>
      <c r="AA13" s="10">
        <v>112.71</v>
      </c>
      <c r="AB13" s="95">
        <v>52481200</v>
      </c>
      <c r="AC13" s="10">
        <v>112.71</v>
      </c>
      <c r="AD13" s="2">
        <f t="shared" si="0"/>
        <v>3.2400000000000091</v>
      </c>
      <c r="AE13" s="138">
        <f t="shared" si="1"/>
        <v>-1.666375850636892E-2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42635</v>
      </c>
      <c r="X14" s="10">
        <v>114.35</v>
      </c>
      <c r="Y14" s="10">
        <v>114.94</v>
      </c>
      <c r="Z14" s="10">
        <v>114</v>
      </c>
      <c r="AA14" s="10">
        <v>114.62</v>
      </c>
      <c r="AB14" s="95">
        <v>31074000</v>
      </c>
      <c r="AC14" s="10">
        <v>114.62</v>
      </c>
      <c r="AD14" s="2">
        <f t="shared" si="0"/>
        <v>0.93999999999999773</v>
      </c>
      <c r="AE14" s="138">
        <f t="shared" si="1"/>
        <v>9.4231616028181975E-3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42634</v>
      </c>
      <c r="X15" s="10">
        <v>113.85</v>
      </c>
      <c r="Y15" s="10">
        <v>113.99</v>
      </c>
      <c r="Z15" s="10">
        <v>112.44</v>
      </c>
      <c r="AA15" s="10">
        <v>113.55</v>
      </c>
      <c r="AB15" s="95">
        <v>36003200</v>
      </c>
      <c r="AC15" s="10">
        <v>113.55</v>
      </c>
      <c r="AD15" s="2">
        <f t="shared" si="0"/>
        <v>1.5499999999999972</v>
      </c>
      <c r="AE15" s="138">
        <f t="shared" si="1"/>
        <v>-1.7610284406088805E-4</v>
      </c>
    </row>
    <row r="16" spans="1:40" x14ac:dyDescent="0.25">
      <c r="G16" s="1"/>
      <c r="H16" s="72"/>
      <c r="W16" s="133">
        <v>42633</v>
      </c>
      <c r="X16" s="10">
        <v>113.05</v>
      </c>
      <c r="Y16" s="10">
        <v>114.12</v>
      </c>
      <c r="Z16" s="10">
        <v>112.51</v>
      </c>
      <c r="AA16" s="10">
        <v>113.57</v>
      </c>
      <c r="AB16" s="95">
        <v>34514300</v>
      </c>
      <c r="AC16" s="10">
        <v>113.57</v>
      </c>
      <c r="AD16" s="2">
        <f t="shared" si="0"/>
        <v>1.6099999999999994</v>
      </c>
      <c r="AE16" s="138">
        <f t="shared" si="1"/>
        <v>-8.8043669660198276E-5</v>
      </c>
    </row>
    <row r="17" spans="1:31" x14ac:dyDescent="0.25">
      <c r="G17" s="1"/>
      <c r="H17" s="72"/>
      <c r="W17" s="133">
        <v>42632</v>
      </c>
      <c r="X17" s="10">
        <v>115.19</v>
      </c>
      <c r="Y17" s="10">
        <v>116.18</v>
      </c>
      <c r="Z17" s="10">
        <v>113.25</v>
      </c>
      <c r="AA17" s="10">
        <v>113.58</v>
      </c>
      <c r="AB17" s="95">
        <v>47023000</v>
      </c>
      <c r="AC17" s="10">
        <v>113.58</v>
      </c>
      <c r="AD17" s="2">
        <f t="shared" si="0"/>
        <v>2.9300000000000068</v>
      </c>
      <c r="AE17" s="138">
        <f t="shared" si="1"/>
        <v>-1.1660285415941551E-2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42629</v>
      </c>
      <c r="X18" s="10">
        <v>115.12</v>
      </c>
      <c r="Y18" s="10">
        <v>116.13</v>
      </c>
      <c r="Z18" s="10">
        <v>114.04</v>
      </c>
      <c r="AA18" s="10">
        <v>114.92</v>
      </c>
      <c r="AB18" s="95">
        <v>79886900</v>
      </c>
      <c r="AC18" s="10">
        <v>114.92</v>
      </c>
      <c r="AD18" s="2">
        <f t="shared" si="0"/>
        <v>2.0899999999999892</v>
      </c>
      <c r="AE18" s="138">
        <f t="shared" si="1"/>
        <v>-5.6242969628795825E-3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42628</v>
      </c>
      <c r="X19" s="10">
        <v>113.86</v>
      </c>
      <c r="Y19" s="10">
        <v>115.73</v>
      </c>
      <c r="Z19" s="10">
        <v>113.49</v>
      </c>
      <c r="AA19" s="10">
        <v>115.57</v>
      </c>
      <c r="AB19" s="95">
        <v>89983600</v>
      </c>
      <c r="AC19" s="10">
        <v>115.57</v>
      </c>
      <c r="AD19" s="2">
        <f t="shared" si="0"/>
        <v>2.2400000000000091</v>
      </c>
      <c r="AE19" s="138">
        <f t="shared" si="1"/>
        <v>3.3998389549968699E-2</v>
      </c>
    </row>
    <row r="20" spans="1:31" x14ac:dyDescent="0.25">
      <c r="W20" s="133">
        <v>42627</v>
      </c>
      <c r="X20" s="10">
        <v>108.73</v>
      </c>
      <c r="Y20" s="10">
        <v>113.03</v>
      </c>
      <c r="Z20" s="10">
        <v>108.6</v>
      </c>
      <c r="AA20" s="10">
        <v>111.77</v>
      </c>
      <c r="AB20" s="95">
        <v>110888700</v>
      </c>
      <c r="AC20" s="10">
        <v>111.77</v>
      </c>
      <c r="AD20" s="2">
        <f t="shared" si="0"/>
        <v>4.4300000000000068</v>
      </c>
      <c r="AE20" s="138">
        <f t="shared" si="1"/>
        <v>3.5386753126447346E-2</v>
      </c>
    </row>
    <row r="21" spans="1:31" x14ac:dyDescent="0.25">
      <c r="W21" s="133">
        <v>42626</v>
      </c>
      <c r="X21" s="10">
        <v>107.51</v>
      </c>
      <c r="Y21" s="10">
        <v>108.79</v>
      </c>
      <c r="Z21" s="10">
        <v>107.24</v>
      </c>
      <c r="AA21" s="10">
        <v>107.95</v>
      </c>
      <c r="AB21" s="95">
        <v>62176200</v>
      </c>
      <c r="AC21" s="10">
        <v>107.95</v>
      </c>
      <c r="AD21" s="2">
        <f t="shared" si="0"/>
        <v>1.5500000000000114</v>
      </c>
      <c r="AE21" s="138">
        <f t="shared" si="1"/>
        <v>2.3805007587253568E-2</v>
      </c>
    </row>
    <row r="22" spans="1:31" x14ac:dyDescent="0.25">
      <c r="W22" s="133">
        <v>42625</v>
      </c>
      <c r="X22" s="10">
        <v>102.65</v>
      </c>
      <c r="Y22" s="10">
        <v>105.72</v>
      </c>
      <c r="Z22" s="10">
        <v>102.53</v>
      </c>
      <c r="AA22" s="10">
        <v>105.44</v>
      </c>
      <c r="AB22" s="95">
        <v>45292800</v>
      </c>
      <c r="AC22" s="10">
        <v>105.44</v>
      </c>
      <c r="AD22" s="2">
        <f t="shared" si="0"/>
        <v>3.1899999999999977</v>
      </c>
      <c r="AE22" s="138">
        <f t="shared" si="1"/>
        <v>2.2398913992048852E-2</v>
      </c>
    </row>
    <row r="23" spans="1:31" x14ac:dyDescent="0.25">
      <c r="W23" s="133">
        <v>42622</v>
      </c>
      <c r="X23" s="10">
        <v>104.64</v>
      </c>
      <c r="Y23" s="10">
        <v>105.72</v>
      </c>
      <c r="Z23" s="10">
        <v>103.13</v>
      </c>
      <c r="AA23" s="10">
        <v>103.13</v>
      </c>
      <c r="AB23" s="95">
        <v>46557000</v>
      </c>
      <c r="AC23" s="10">
        <v>103.13</v>
      </c>
      <c r="AD23" s="2">
        <f t="shared" si="0"/>
        <v>2.5900000000000034</v>
      </c>
      <c r="AE23" s="138">
        <f t="shared" si="1"/>
        <v>-2.2649734647460229E-2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42621</v>
      </c>
      <c r="X24" s="10">
        <v>107.25</v>
      </c>
      <c r="Y24" s="10">
        <v>107.27</v>
      </c>
      <c r="Z24" s="10">
        <v>105.24</v>
      </c>
      <c r="AA24" s="10">
        <v>105.52</v>
      </c>
      <c r="AB24" s="95">
        <v>53002000</v>
      </c>
      <c r="AC24" s="10">
        <v>105.52</v>
      </c>
      <c r="AD24" s="2">
        <f t="shared" si="0"/>
        <v>2.0300000000000011</v>
      </c>
      <c r="AE24" s="138">
        <f t="shared" si="1"/>
        <v>-2.6208933185677408E-2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42620</v>
      </c>
      <c r="X25" s="10">
        <v>107.83</v>
      </c>
      <c r="Y25" s="10">
        <v>108.76</v>
      </c>
      <c r="Z25" s="10">
        <v>107.07</v>
      </c>
      <c r="AA25" s="10">
        <v>108.36</v>
      </c>
      <c r="AB25" s="95">
        <v>42364300</v>
      </c>
      <c r="AC25" s="10">
        <v>108.36</v>
      </c>
      <c r="AD25" s="2">
        <f t="shared" si="0"/>
        <v>1.6900000000000119</v>
      </c>
      <c r="AE25" s="138">
        <f t="shared" si="1"/>
        <v>6.1281337047354167E-3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42619</v>
      </c>
      <c r="X26" s="10">
        <v>107.9</v>
      </c>
      <c r="Y26" s="10">
        <v>108.3</v>
      </c>
      <c r="Z26" s="10">
        <v>107.51</v>
      </c>
      <c r="AA26" s="10">
        <v>107.7</v>
      </c>
      <c r="AB26" s="95">
        <v>26880400</v>
      </c>
      <c r="AC26" s="10">
        <v>107.7</v>
      </c>
      <c r="AD26" s="2">
        <f t="shared" si="0"/>
        <v>0.78999999999999204</v>
      </c>
      <c r="AE26" s="138">
        <f t="shared" si="1"/>
        <v>-2.784739626845445E-4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42615</v>
      </c>
      <c r="X27" s="10">
        <v>107.7</v>
      </c>
      <c r="Y27" s="10">
        <v>108</v>
      </c>
      <c r="Z27" s="10">
        <v>106.82</v>
      </c>
      <c r="AA27" s="10">
        <v>107.73</v>
      </c>
      <c r="AB27" s="95">
        <v>26802500</v>
      </c>
      <c r="AC27" s="10">
        <v>107.73</v>
      </c>
      <c r="AD27" s="2">
        <f t="shared" si="0"/>
        <v>1.1800000000000068</v>
      </c>
      <c r="AE27" s="138">
        <f t="shared" si="1"/>
        <v>9.3694368968424424E-3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42614</v>
      </c>
      <c r="X28" s="10">
        <v>106.14</v>
      </c>
      <c r="Y28" s="10">
        <v>106.8</v>
      </c>
      <c r="Z28" s="10">
        <v>105.62</v>
      </c>
      <c r="AA28" s="10">
        <v>106.73</v>
      </c>
      <c r="AB28" s="95">
        <v>26701500</v>
      </c>
      <c r="AC28" s="10">
        <v>106.73</v>
      </c>
      <c r="AD28" s="2">
        <f t="shared" si="0"/>
        <v>1.1799999999999926</v>
      </c>
      <c r="AE28" s="138">
        <f t="shared" si="1"/>
        <v>5.9377945334591065E-3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42613</v>
      </c>
      <c r="X29" s="10">
        <v>105.66</v>
      </c>
      <c r="Y29" s="10">
        <v>106.57</v>
      </c>
      <c r="Z29" s="10">
        <v>105.64</v>
      </c>
      <c r="AA29" s="10">
        <v>106.1</v>
      </c>
      <c r="AB29" s="95">
        <v>29662400</v>
      </c>
      <c r="AC29" s="10">
        <v>106.1</v>
      </c>
      <c r="AD29" s="2">
        <f t="shared" si="0"/>
        <v>0.92999999999999261</v>
      </c>
      <c r="AE29" s="138">
        <f t="shared" si="1"/>
        <v>9.4339622641514964E-4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42612</v>
      </c>
      <c r="X30" s="10">
        <v>105.8</v>
      </c>
      <c r="Y30" s="10">
        <v>106.5</v>
      </c>
      <c r="Z30" s="10">
        <v>105.5</v>
      </c>
      <c r="AA30" s="10">
        <v>106</v>
      </c>
      <c r="AB30" s="95">
        <v>24863900</v>
      </c>
      <c r="AC30" s="10">
        <v>106</v>
      </c>
      <c r="AD30" s="2">
        <f t="shared" si="0"/>
        <v>1</v>
      </c>
      <c r="AE30" s="138">
        <f t="shared" si="1"/>
        <v>-7.6764650814453717E-3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42611</v>
      </c>
      <c r="X31" s="10">
        <v>106.62</v>
      </c>
      <c r="Y31" s="10">
        <v>107.44</v>
      </c>
      <c r="Z31" s="10">
        <v>106.29</v>
      </c>
      <c r="AA31" s="10">
        <v>106.82</v>
      </c>
      <c r="AB31" s="95">
        <v>24970300</v>
      </c>
      <c r="AC31" s="10">
        <v>106.82</v>
      </c>
      <c r="AD31" s="2">
        <f t="shared" si="0"/>
        <v>1.1499999999999915</v>
      </c>
      <c r="AE31" s="138">
        <f t="shared" si="1"/>
        <v>-1.1221245558257209E-3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42608</v>
      </c>
      <c r="X32" s="10">
        <v>107.41</v>
      </c>
      <c r="Y32" s="10">
        <v>107.95</v>
      </c>
      <c r="Z32" s="10">
        <v>106.31</v>
      </c>
      <c r="AA32" s="10">
        <v>106.94</v>
      </c>
      <c r="AB32" s="95">
        <v>27766300</v>
      </c>
      <c r="AC32" s="10">
        <v>106.94</v>
      </c>
      <c r="AD32" s="2">
        <f t="shared" si="0"/>
        <v>1.6400000000000006</v>
      </c>
      <c r="AE32" s="138">
        <f t="shared" si="1"/>
        <v>-5.8566514827553817E-3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42607</v>
      </c>
      <c r="X33" s="10">
        <v>107.39</v>
      </c>
      <c r="Y33" s="10">
        <v>107.88</v>
      </c>
      <c r="Z33" s="10">
        <v>106.68</v>
      </c>
      <c r="AA33" s="10">
        <v>107.57</v>
      </c>
      <c r="AB33" s="95">
        <v>25086200</v>
      </c>
      <c r="AC33" s="10">
        <v>107.57</v>
      </c>
      <c r="AD33" s="2">
        <f t="shared" si="0"/>
        <v>1.1999999999999886</v>
      </c>
      <c r="AE33" s="138">
        <f t="shared" si="1"/>
        <v>-4.2580764602425658E-3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42606</v>
      </c>
      <c r="X34" s="10">
        <v>108.57</v>
      </c>
      <c r="Y34" s="10">
        <v>108.75</v>
      </c>
      <c r="Z34" s="10">
        <v>107.68</v>
      </c>
      <c r="AA34" s="10">
        <v>108.03</v>
      </c>
      <c r="AB34" s="95">
        <v>23675100</v>
      </c>
      <c r="AC34" s="10">
        <v>108.03</v>
      </c>
      <c r="AD34" s="2">
        <f t="shared" si="0"/>
        <v>1.0699999999999932</v>
      </c>
      <c r="AE34" s="138">
        <f t="shared" si="1"/>
        <v>-7.5333027101515126E-3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42605</v>
      </c>
      <c r="X35" s="10">
        <v>108.59</v>
      </c>
      <c r="Y35" s="10">
        <v>109.32</v>
      </c>
      <c r="Z35" s="10">
        <v>108.53</v>
      </c>
      <c r="AA35" s="10">
        <v>108.85</v>
      </c>
      <c r="AB35" s="95">
        <v>21257700</v>
      </c>
      <c r="AC35" s="10">
        <v>108.85</v>
      </c>
      <c r="AD35" s="2">
        <f t="shared" si="0"/>
        <v>0.78999999999999204</v>
      </c>
      <c r="AE35" s="138">
        <f t="shared" si="1"/>
        <v>3.1333517648142184E-3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42604</v>
      </c>
      <c r="X36" s="10">
        <v>108.86</v>
      </c>
      <c r="Y36" s="10">
        <v>109.1</v>
      </c>
      <c r="Z36" s="10">
        <v>107.85</v>
      </c>
      <c r="AA36" s="10">
        <v>108.51</v>
      </c>
      <c r="AB36" s="95">
        <v>25820200</v>
      </c>
      <c r="AC36" s="10">
        <v>108.51</v>
      </c>
      <c r="AD36" s="2">
        <f t="shared" si="0"/>
        <v>1.25</v>
      </c>
      <c r="AE36" s="138">
        <f t="shared" si="1"/>
        <v>-7.7724945135332346E-3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42601</v>
      </c>
      <c r="X37" s="10">
        <v>108.77</v>
      </c>
      <c r="Y37" s="10">
        <v>109.69</v>
      </c>
      <c r="Z37" s="10">
        <v>108.36</v>
      </c>
      <c r="AA37" s="10">
        <v>109.36</v>
      </c>
      <c r="AB37" s="95">
        <v>25368100</v>
      </c>
      <c r="AC37" s="10">
        <v>109.36</v>
      </c>
      <c r="AD37" s="2">
        <f t="shared" si="0"/>
        <v>1.3299999999999983</v>
      </c>
      <c r="AE37" s="138">
        <f t="shared" si="1"/>
        <v>2.5669233590026597E-3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42600</v>
      </c>
      <c r="X38" s="10">
        <v>109.23</v>
      </c>
      <c r="Y38" s="10">
        <v>109.6</v>
      </c>
      <c r="Z38" s="10">
        <v>109.02</v>
      </c>
      <c r="AA38" s="10">
        <v>109.08</v>
      </c>
      <c r="AB38" s="95">
        <v>21984700</v>
      </c>
      <c r="AC38" s="10">
        <v>109.08</v>
      </c>
      <c r="AD38" s="2">
        <f t="shared" si="0"/>
        <v>0.57999999999999829</v>
      </c>
      <c r="AE38" s="138">
        <f t="shared" si="1"/>
        <v>-1.281816517121448E-3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42599</v>
      </c>
      <c r="X39" s="10">
        <v>109.1</v>
      </c>
      <c r="Y39" s="10">
        <v>109.37</v>
      </c>
      <c r="Z39" s="10">
        <v>108.34</v>
      </c>
      <c r="AA39" s="10">
        <v>109.22</v>
      </c>
      <c r="AB39" s="95">
        <v>25356000</v>
      </c>
      <c r="AC39" s="10">
        <v>109.22</v>
      </c>
      <c r="AD39" s="2">
        <f t="shared" si="0"/>
        <v>1.0300000000000011</v>
      </c>
      <c r="AE39" s="138">
        <f t="shared" si="1"/>
        <v>-1.4627902724446695E-3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114.06</v>
      </c>
      <c r="W40" s="133">
        <v>42598</v>
      </c>
      <c r="X40" s="10">
        <v>109.63</v>
      </c>
      <c r="Y40" s="10">
        <v>110.23</v>
      </c>
      <c r="Z40" s="10">
        <v>109.21</v>
      </c>
      <c r="AA40" s="10">
        <v>109.38</v>
      </c>
      <c r="AB40" s="95">
        <v>33794400</v>
      </c>
      <c r="AC40" s="10">
        <v>109.38</v>
      </c>
      <c r="AD40" s="2">
        <f t="shared" si="0"/>
        <v>1.0200000000000102</v>
      </c>
      <c r="AE40" s="138">
        <f t="shared" si="1"/>
        <v>-9.1340884179769155E-4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291</v>
      </c>
      <c r="T41" s="108" t="s">
        <v>99</v>
      </c>
      <c r="U41" s="371">
        <v>115.02</v>
      </c>
      <c r="W41" s="133">
        <v>42597</v>
      </c>
      <c r="X41" s="10">
        <v>108.14</v>
      </c>
      <c r="Y41" s="10">
        <v>109.54</v>
      </c>
      <c r="Z41" s="10">
        <v>108.08</v>
      </c>
      <c r="AA41" s="10">
        <v>109.48</v>
      </c>
      <c r="AB41" s="95">
        <v>25868200</v>
      </c>
      <c r="AC41" s="10">
        <v>109.48</v>
      </c>
      <c r="AD41" s="2">
        <f t="shared" si="0"/>
        <v>1.460000000000008</v>
      </c>
      <c r="AE41" s="138">
        <f t="shared" si="1"/>
        <v>1.2017008689221731E-2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5" t="s">
        <v>78</v>
      </c>
      <c r="P42" s="585"/>
      <c r="T42" s="108" t="s">
        <v>100</v>
      </c>
      <c r="U42" s="371" t="s">
        <v>587</v>
      </c>
      <c r="W42" s="133">
        <v>42594</v>
      </c>
      <c r="X42" s="10">
        <v>107.78</v>
      </c>
      <c r="Y42" s="10">
        <v>108.44</v>
      </c>
      <c r="Z42" s="10">
        <v>107.78</v>
      </c>
      <c r="AA42" s="10">
        <v>108.18</v>
      </c>
      <c r="AB42" s="95">
        <v>18660400</v>
      </c>
      <c r="AC42" s="10">
        <v>108.18</v>
      </c>
      <c r="AD42" s="2">
        <f t="shared" si="0"/>
        <v>0.65999999999999659</v>
      </c>
      <c r="AE42" s="138">
        <f t="shared" si="1"/>
        <v>2.316316130825502E-3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127.655</v>
      </c>
      <c r="Q43" s="2"/>
      <c r="T43" s="108" t="s">
        <v>101</v>
      </c>
      <c r="U43" s="371" t="s">
        <v>588</v>
      </c>
      <c r="W43" s="133">
        <v>42593</v>
      </c>
      <c r="X43" s="10">
        <v>108.52</v>
      </c>
      <c r="Y43" s="10">
        <v>108.93</v>
      </c>
      <c r="Z43" s="10">
        <v>107.85</v>
      </c>
      <c r="AA43" s="10">
        <v>107.93</v>
      </c>
      <c r="AB43" s="95">
        <v>27484500</v>
      </c>
      <c r="AC43" s="10">
        <v>107.93</v>
      </c>
      <c r="AD43" s="2">
        <f t="shared" si="0"/>
        <v>1.0800000000000125</v>
      </c>
      <c r="AE43" s="138">
        <f t="shared" si="1"/>
        <v>-6.4814814814806443E-4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126.4945</v>
      </c>
      <c r="Q44" s="2"/>
      <c r="T44" s="108" t="s">
        <v>102</v>
      </c>
      <c r="U44" s="371">
        <v>125.86</v>
      </c>
      <c r="W44" s="133">
        <v>42592</v>
      </c>
      <c r="X44" s="10">
        <v>108.71</v>
      </c>
      <c r="Y44" s="10">
        <v>108.9</v>
      </c>
      <c r="Z44" s="10">
        <v>107.76</v>
      </c>
      <c r="AA44" s="10">
        <v>108</v>
      </c>
      <c r="AB44" s="95">
        <v>24008500</v>
      </c>
      <c r="AC44" s="10">
        <v>108</v>
      </c>
      <c r="AD44" s="2">
        <f t="shared" si="0"/>
        <v>1.1400000000000006</v>
      </c>
      <c r="AE44" s="138">
        <f t="shared" si="1"/>
        <v>-7.4441687344913854E-3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125.334</v>
      </c>
      <c r="Q45" s="2"/>
      <c r="T45" s="108" t="s">
        <v>103</v>
      </c>
      <c r="U45" s="371">
        <v>1.5461</v>
      </c>
      <c r="W45" s="133">
        <v>42591</v>
      </c>
      <c r="X45" s="10">
        <v>108.23</v>
      </c>
      <c r="Y45" s="10">
        <v>108.94</v>
      </c>
      <c r="Z45" s="10">
        <v>108.01</v>
      </c>
      <c r="AA45" s="10">
        <v>108.81</v>
      </c>
      <c r="AB45" s="95">
        <v>26315200</v>
      </c>
      <c r="AC45" s="10">
        <v>108.81</v>
      </c>
      <c r="AD45" s="2">
        <f t="shared" si="0"/>
        <v>0.92999999999999261</v>
      </c>
      <c r="AE45" s="138">
        <f t="shared" si="1"/>
        <v>4.0601642520992076E-3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124.1735</v>
      </c>
      <c r="Q46" s="2"/>
      <c r="T46" s="108" t="s">
        <v>104</v>
      </c>
      <c r="U46" s="371" t="s">
        <v>454</v>
      </c>
      <c r="W46" s="133">
        <v>42590</v>
      </c>
      <c r="X46" s="10">
        <v>107.52</v>
      </c>
      <c r="Y46" s="10">
        <v>108.37</v>
      </c>
      <c r="Z46" s="10">
        <v>107.16</v>
      </c>
      <c r="AA46" s="10">
        <v>108.37</v>
      </c>
      <c r="AB46" s="95">
        <v>28037200</v>
      </c>
      <c r="AC46" s="10">
        <v>108.37</v>
      </c>
      <c r="AD46" s="2">
        <f t="shared" si="0"/>
        <v>1.210000000000008</v>
      </c>
      <c r="AE46" s="138">
        <f t="shared" si="1"/>
        <v>8.2806103461108282E-3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123.01300000000001</v>
      </c>
      <c r="Q47" s="2"/>
      <c r="T47" s="108"/>
      <c r="U47" s="371"/>
      <c r="W47" s="133">
        <v>42587</v>
      </c>
      <c r="X47" s="10">
        <v>106.27</v>
      </c>
      <c r="Y47" s="10">
        <v>107.65</v>
      </c>
      <c r="Z47" s="10">
        <v>106.18</v>
      </c>
      <c r="AA47" s="10">
        <v>107.48</v>
      </c>
      <c r="AB47" s="95">
        <v>40553400</v>
      </c>
      <c r="AC47" s="10">
        <v>107.48</v>
      </c>
      <c r="AD47" s="2">
        <f t="shared" si="0"/>
        <v>1.4699999999999989</v>
      </c>
      <c r="AE47" s="138">
        <f t="shared" si="1"/>
        <v>1.5207329744025611E-2</v>
      </c>
    </row>
    <row r="48" spans="2:31" x14ac:dyDescent="0.25">
      <c r="O48" s="83">
        <v>1.05</v>
      </c>
      <c r="P48" s="83">
        <f t="shared" si="25"/>
        <v>121.85250000000001</v>
      </c>
      <c r="Q48" s="2"/>
      <c r="T48" s="108" t="s">
        <v>105</v>
      </c>
      <c r="U48" s="371" t="s">
        <v>589</v>
      </c>
      <c r="W48" s="133">
        <v>42586</v>
      </c>
      <c r="X48" s="10">
        <v>105.58</v>
      </c>
      <c r="Y48" s="10">
        <v>106</v>
      </c>
      <c r="Z48" s="10">
        <v>105.28</v>
      </c>
      <c r="AA48" s="10">
        <v>105.87</v>
      </c>
      <c r="AB48" s="95">
        <v>27408700</v>
      </c>
      <c r="AC48" s="10">
        <v>105.87</v>
      </c>
      <c r="AD48" s="2">
        <f t="shared" si="0"/>
        <v>0.71999999999999886</v>
      </c>
      <c r="AE48" s="138" t="e">
        <f t="shared" si="1"/>
        <v>#DIV/0!</v>
      </c>
    </row>
    <row r="49" spans="1:31" x14ac:dyDescent="0.25">
      <c r="O49" s="83">
        <v>1.04</v>
      </c>
      <c r="P49" s="83">
        <f t="shared" si="25"/>
        <v>120.69200000000001</v>
      </c>
      <c r="Q49" s="2"/>
      <c r="T49" s="108" t="s">
        <v>106</v>
      </c>
      <c r="U49" s="371" t="s">
        <v>293</v>
      </c>
      <c r="W49" s="133">
        <v>42586</v>
      </c>
      <c r="X49" s="10" t="s">
        <v>216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O50" s="83">
        <v>1.03</v>
      </c>
      <c r="P50" s="83">
        <f t="shared" si="25"/>
        <v>119.53149999999999</v>
      </c>
      <c r="Q50" s="2"/>
      <c r="T50" s="108" t="s">
        <v>107</v>
      </c>
      <c r="U50" s="372">
        <v>36235956</v>
      </c>
      <c r="W50" s="133">
        <v>42585</v>
      </c>
      <c r="X50" s="10">
        <v>104.81</v>
      </c>
      <c r="Y50" s="10">
        <v>105.84</v>
      </c>
      <c r="Z50" s="10">
        <v>104.77</v>
      </c>
      <c r="AA50" s="10">
        <v>105.79</v>
      </c>
      <c r="AB50" s="95">
        <v>30202600</v>
      </c>
      <c r="AC50" s="10">
        <v>105.22</v>
      </c>
      <c r="AD50" s="2">
        <f t="shared" si="0"/>
        <v>1.0700000000000074</v>
      </c>
      <c r="AE50" s="138">
        <f t="shared" si="1"/>
        <v>1.2509622786758934E-2</v>
      </c>
    </row>
    <row r="51" spans="1:31" x14ac:dyDescent="0.25">
      <c r="O51" s="83">
        <v>1.02</v>
      </c>
      <c r="P51" s="83">
        <f t="shared" si="25"/>
        <v>118.371</v>
      </c>
      <c r="Q51" s="2"/>
      <c r="T51" s="108" t="s">
        <v>110</v>
      </c>
      <c r="U51" s="372">
        <v>35493000</v>
      </c>
      <c r="W51" s="133">
        <v>42584</v>
      </c>
      <c r="X51" s="10">
        <v>106.05</v>
      </c>
      <c r="Y51" s="10">
        <v>106.07</v>
      </c>
      <c r="Z51" s="10">
        <v>104</v>
      </c>
      <c r="AA51" s="10">
        <v>104.48</v>
      </c>
      <c r="AB51" s="95">
        <v>33816600</v>
      </c>
      <c r="AC51" s="10">
        <v>103.92</v>
      </c>
      <c r="AD51" s="2">
        <f t="shared" si="0"/>
        <v>2.0699999999999932</v>
      </c>
      <c r="AE51" s="138">
        <f t="shared" si="1"/>
        <v>-1.4789533560864654E-2</v>
      </c>
    </row>
    <row r="52" spans="1:31" x14ac:dyDescent="0.25">
      <c r="O52" s="83">
        <v>1.01</v>
      </c>
      <c r="P52" s="83">
        <f t="shared" si="25"/>
        <v>117.2105</v>
      </c>
      <c r="Q52" s="2"/>
      <c r="T52" s="108" t="s">
        <v>108</v>
      </c>
      <c r="U52" s="371" t="s">
        <v>590</v>
      </c>
      <c r="W52" s="133">
        <v>42583</v>
      </c>
      <c r="X52" s="10">
        <v>104.41</v>
      </c>
      <c r="Y52" s="10">
        <v>106.15</v>
      </c>
      <c r="Z52" s="10">
        <v>104.41</v>
      </c>
      <c r="AA52" s="10">
        <v>106.05</v>
      </c>
      <c r="AB52" s="95">
        <v>38167900</v>
      </c>
      <c r="AC52" s="10">
        <v>105.48</v>
      </c>
      <c r="AD52" s="2">
        <f t="shared" si="0"/>
        <v>1.7400000000000091</v>
      </c>
      <c r="AE52" s="138">
        <f t="shared" si="1"/>
        <v>1.7655571635311063E-2</v>
      </c>
    </row>
    <row r="53" spans="1:31" x14ac:dyDescent="0.25">
      <c r="O53" s="83">
        <v>1</v>
      </c>
      <c r="P53" s="83">
        <f t="shared" si="25"/>
        <v>116.05</v>
      </c>
      <c r="Q53" s="2"/>
      <c r="T53" s="108" t="s">
        <v>111</v>
      </c>
      <c r="U53" s="371">
        <v>13.53</v>
      </c>
      <c r="W53" s="133">
        <v>42580</v>
      </c>
      <c r="X53" s="10">
        <v>104.19</v>
      </c>
      <c r="Y53" s="10">
        <v>104.55</v>
      </c>
      <c r="Z53" s="10">
        <v>103.68</v>
      </c>
      <c r="AA53" s="10">
        <v>104.21</v>
      </c>
      <c r="AB53" s="95">
        <v>27733700</v>
      </c>
      <c r="AC53" s="10">
        <v>103.65</v>
      </c>
      <c r="AD53" s="2">
        <f t="shared" si="0"/>
        <v>0.86999999999999034</v>
      </c>
      <c r="AE53" s="138">
        <f t="shared" si="1"/>
        <v>-1.2526498361918881E-3</v>
      </c>
    </row>
    <row r="54" spans="1:31" x14ac:dyDescent="0.25">
      <c r="O54" s="83">
        <v>0.99</v>
      </c>
      <c r="P54" s="83">
        <f t="shared" si="25"/>
        <v>114.8895</v>
      </c>
      <c r="Q54" s="2"/>
      <c r="T54" s="108" t="s">
        <v>112</v>
      </c>
      <c r="U54" s="371">
        <v>8.58</v>
      </c>
      <c r="W54" s="133">
        <v>42579</v>
      </c>
      <c r="X54" s="10">
        <v>102.83</v>
      </c>
      <c r="Y54" s="10">
        <v>104.45</v>
      </c>
      <c r="Z54" s="10">
        <v>102.82</v>
      </c>
      <c r="AA54" s="10">
        <v>104.34</v>
      </c>
      <c r="AB54" s="95">
        <v>39869800</v>
      </c>
      <c r="AC54" s="10">
        <v>103.78</v>
      </c>
      <c r="AD54" s="2">
        <f t="shared" si="0"/>
        <v>1.6300000000000097</v>
      </c>
      <c r="AE54" s="138">
        <f t="shared" si="1"/>
        <v>1.3476562499999956E-2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113.729</v>
      </c>
      <c r="Q55" s="2"/>
      <c r="T55" s="108" t="s">
        <v>109</v>
      </c>
      <c r="U55" s="371" t="s">
        <v>591</v>
      </c>
      <c r="W55" s="133">
        <v>42578</v>
      </c>
      <c r="X55" s="10">
        <v>104.27</v>
      </c>
      <c r="Y55" s="10">
        <v>104.35</v>
      </c>
      <c r="Z55" s="10">
        <v>102.75</v>
      </c>
      <c r="AA55" s="10">
        <v>102.95</v>
      </c>
      <c r="AB55" s="95">
        <v>92344800</v>
      </c>
      <c r="AC55" s="10">
        <v>102.4</v>
      </c>
      <c r="AD55" s="2">
        <f t="shared" si="0"/>
        <v>1.5999999999999943</v>
      </c>
      <c r="AE55" s="138">
        <f t="shared" si="1"/>
        <v>6.5002600104004049E-2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112.5685</v>
      </c>
      <c r="W56" s="133">
        <v>42577</v>
      </c>
      <c r="X56" s="10">
        <v>96.82</v>
      </c>
      <c r="Y56" s="10">
        <v>97.97</v>
      </c>
      <c r="Z56" s="10">
        <v>96.42</v>
      </c>
      <c r="AA56" s="10">
        <v>96.67</v>
      </c>
      <c r="AB56" s="95">
        <v>56239800</v>
      </c>
      <c r="AC56" s="10">
        <v>96.15</v>
      </c>
      <c r="AD56" s="2">
        <f t="shared" si="0"/>
        <v>1.5499999999999972</v>
      </c>
      <c r="AE56" s="138">
        <f t="shared" si="1"/>
        <v>-6.9200578392892842E-3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111.40799999999999</v>
      </c>
      <c r="W57" s="133">
        <v>42576</v>
      </c>
      <c r="X57" s="10">
        <v>98.25</v>
      </c>
      <c r="Y57" s="10">
        <v>98.84</v>
      </c>
      <c r="Z57" s="10">
        <v>96.92</v>
      </c>
      <c r="AA57" s="10">
        <v>97.34</v>
      </c>
      <c r="AB57" s="95">
        <v>40382900</v>
      </c>
      <c r="AC57" s="10">
        <v>96.82</v>
      </c>
      <c r="AD57" s="2">
        <f t="shared" si="0"/>
        <v>1.9200000000000017</v>
      </c>
      <c r="AE57" s="138">
        <f t="shared" si="1"/>
        <v>-1.3349638234994465E-2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110.24749999999999</v>
      </c>
      <c r="W58" s="133">
        <v>42573</v>
      </c>
      <c r="X58" s="10">
        <v>99.26</v>
      </c>
      <c r="Y58" s="10">
        <v>99.3</v>
      </c>
      <c r="Z58" s="10">
        <v>98.31</v>
      </c>
      <c r="AA58" s="10">
        <v>98.66</v>
      </c>
      <c r="AB58" s="95">
        <v>28313700</v>
      </c>
      <c r="AC58" s="10">
        <v>98.13</v>
      </c>
      <c r="AD58" s="2">
        <f t="shared" si="0"/>
        <v>0.98999999999999488</v>
      </c>
      <c r="AE58" s="138">
        <f t="shared" si="1"/>
        <v>-7.6853069066640245E-3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109.08699999999999</v>
      </c>
      <c r="W59" s="133">
        <v>42572</v>
      </c>
      <c r="X59" s="10">
        <v>99.83</v>
      </c>
      <c r="Y59" s="10">
        <v>101</v>
      </c>
      <c r="Z59" s="10">
        <v>99.13</v>
      </c>
      <c r="AA59" s="10">
        <v>99.43</v>
      </c>
      <c r="AB59" s="95">
        <v>32702000</v>
      </c>
      <c r="AC59" s="10">
        <v>98.89</v>
      </c>
      <c r="AD59" s="2">
        <f t="shared" si="0"/>
        <v>1.8700000000000045</v>
      </c>
      <c r="AE59" s="138">
        <f t="shared" si="1"/>
        <v>-5.3309193321263715E-3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107.9265</v>
      </c>
      <c r="W60" s="133">
        <v>42571</v>
      </c>
      <c r="X60" s="10">
        <v>100</v>
      </c>
      <c r="Y60" s="10">
        <v>100.46</v>
      </c>
      <c r="Z60" s="10">
        <v>99.74</v>
      </c>
      <c r="AA60" s="10">
        <v>99.96</v>
      </c>
      <c r="AB60" s="95">
        <v>26276000</v>
      </c>
      <c r="AC60" s="10">
        <v>99.42</v>
      </c>
      <c r="AD60" s="2">
        <f t="shared" si="0"/>
        <v>0.71999999999999886</v>
      </c>
      <c r="AE60" s="138">
        <f t="shared" si="1"/>
        <v>9.0607067351267112E-4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106.76600000000001</v>
      </c>
      <c r="W61" s="133">
        <v>42570</v>
      </c>
      <c r="X61" s="10">
        <v>99.56</v>
      </c>
      <c r="Y61" s="10">
        <v>100</v>
      </c>
      <c r="Z61" s="10">
        <v>99.34</v>
      </c>
      <c r="AA61" s="10">
        <v>99.87</v>
      </c>
      <c r="AB61" s="95">
        <v>23779900</v>
      </c>
      <c r="AC61" s="10">
        <v>99.33</v>
      </c>
      <c r="AD61" s="2">
        <f t="shared" si="0"/>
        <v>0.65999999999999659</v>
      </c>
      <c r="AE61" s="138">
        <f t="shared" si="1"/>
        <v>4.0286030818803553E-4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105.60550000000001</v>
      </c>
      <c r="W62" s="133">
        <v>42569</v>
      </c>
      <c r="X62" s="10">
        <v>98.7</v>
      </c>
      <c r="Y62" s="10">
        <v>100.13</v>
      </c>
      <c r="Z62" s="10">
        <v>98.6</v>
      </c>
      <c r="AA62" s="10">
        <v>99.83</v>
      </c>
      <c r="AB62" s="95">
        <v>36493900</v>
      </c>
      <c r="AC62" s="10">
        <v>99.29</v>
      </c>
      <c r="AD62" s="2">
        <f t="shared" si="0"/>
        <v>1.5300000000000011</v>
      </c>
      <c r="AE62" s="138">
        <f t="shared" si="1"/>
        <v>1.058524173027986E-2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104.44499999999999</v>
      </c>
      <c r="W63" s="133">
        <v>42566</v>
      </c>
      <c r="X63" s="10">
        <v>98.92</v>
      </c>
      <c r="Y63" s="10">
        <v>99.3</v>
      </c>
      <c r="Z63" s="10">
        <v>98.5</v>
      </c>
      <c r="AA63" s="10">
        <v>98.78</v>
      </c>
      <c r="AB63" s="95">
        <v>30137000</v>
      </c>
      <c r="AC63" s="10">
        <v>98.25</v>
      </c>
      <c r="AD63" s="2">
        <f t="shared" si="0"/>
        <v>0.79999999999999716</v>
      </c>
      <c r="AE63" s="138">
        <f t="shared" si="1"/>
        <v>-1.0177081213114114E-4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42565</v>
      </c>
      <c r="X64" s="10">
        <v>97.39</v>
      </c>
      <c r="Y64" s="10">
        <v>98.99</v>
      </c>
      <c r="Z64" s="10">
        <v>97.32</v>
      </c>
      <c r="AA64" s="10">
        <v>98.79</v>
      </c>
      <c r="AB64" s="95">
        <v>38919000</v>
      </c>
      <c r="AC64" s="10">
        <v>98.26</v>
      </c>
      <c r="AD64" s="2">
        <f t="shared" si="0"/>
        <v>1.6700000000000017</v>
      </c>
      <c r="AE64" s="138">
        <f t="shared" si="1"/>
        <v>1.982355993772722E-2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42564</v>
      </c>
      <c r="X65" s="10">
        <v>97.41</v>
      </c>
      <c r="Y65" s="10">
        <v>97.67</v>
      </c>
      <c r="Z65" s="10">
        <v>96.84</v>
      </c>
      <c r="AA65" s="10">
        <v>96.87</v>
      </c>
      <c r="AB65" s="95">
        <v>25892200</v>
      </c>
      <c r="AC65" s="10">
        <v>96.35</v>
      </c>
      <c r="AD65" s="2">
        <f t="shared" si="0"/>
        <v>0.82999999999999829</v>
      </c>
      <c r="AE65" s="138">
        <f t="shared" si="1"/>
        <v>-5.6759545923633636E-3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42563</v>
      </c>
      <c r="X66" s="10">
        <v>97.17</v>
      </c>
      <c r="Y66" s="10">
        <v>97.7</v>
      </c>
      <c r="Z66" s="10">
        <v>97.12</v>
      </c>
      <c r="AA66" s="10">
        <v>97.42</v>
      </c>
      <c r="AB66" s="95">
        <v>24167500</v>
      </c>
      <c r="AC66" s="10">
        <v>96.9</v>
      </c>
      <c r="AD66" s="2">
        <f t="shared" si="0"/>
        <v>0.57999999999999829</v>
      </c>
      <c r="AE66" s="138">
        <f t="shared" si="1"/>
        <v>4.5614762595895808E-3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42562</v>
      </c>
      <c r="X67" s="10">
        <v>96.75</v>
      </c>
      <c r="Y67" s="10">
        <v>97.65</v>
      </c>
      <c r="Z67" s="10">
        <v>96.73</v>
      </c>
      <c r="AA67" s="10">
        <v>96.98</v>
      </c>
      <c r="AB67" s="95">
        <v>23794900</v>
      </c>
      <c r="AC67" s="10">
        <v>96.46</v>
      </c>
      <c r="AD67" s="2">
        <f>Y67-Z67</f>
        <v>0.92000000000000171</v>
      </c>
      <c r="AE67" s="138">
        <f>AC67/AC68-1</f>
        <v>3.1198003327785884E-3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42559</v>
      </c>
      <c r="X68" s="10">
        <v>96.49</v>
      </c>
      <c r="Y68" s="10">
        <v>96.89</v>
      </c>
      <c r="Z68" s="10">
        <v>96.05</v>
      </c>
      <c r="AA68" s="10">
        <v>96.68</v>
      </c>
      <c r="AB68" s="95">
        <v>28912100</v>
      </c>
      <c r="AC68" s="10">
        <v>96.16</v>
      </c>
      <c r="AD68" s="2">
        <f>Y68-Z68</f>
        <v>0.84000000000000341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1" priority="35">
      <formula>N19&gt;0</formula>
    </cfRule>
    <cfRule type="expression" dxfId="7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39" priority="21">
      <formula>F25&gt;0</formula>
    </cfRule>
    <cfRule type="expression" dxfId="738" priority="22">
      <formula>F25&lt;0</formula>
    </cfRule>
  </conditionalFormatting>
  <conditionalFormatting sqref="H25:H47">
    <cfRule type="expression" dxfId="737" priority="19">
      <formula>H25&gt;0</formula>
    </cfRule>
    <cfRule type="expression" dxfId="736" priority="20">
      <formula>H25&lt;0</formula>
    </cfRule>
  </conditionalFormatting>
  <conditionalFormatting sqref="I25:I27">
    <cfRule type="expression" dxfId="735" priority="15">
      <formula>I25&gt;0</formula>
    </cfRule>
    <cfRule type="expression" dxfId="734" priority="16">
      <formula>I25&lt;0</formula>
    </cfRule>
  </conditionalFormatting>
  <conditionalFormatting sqref="Q7">
    <cfRule type="expression" dxfId="733" priority="5">
      <formula>Q7&gt;0</formula>
    </cfRule>
    <cfRule type="expression" dxfId="732" priority="6">
      <formula>Q7&lt;0</formula>
    </cfRule>
  </conditionalFormatting>
  <conditionalFormatting sqref="Q8">
    <cfRule type="expression" dxfId="731" priority="3">
      <formula>Q8&gt;0</formula>
    </cfRule>
    <cfRule type="expression" dxfId="7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284</v>
      </c>
      <c r="W2" s="133">
        <v>42653</v>
      </c>
      <c r="X2" s="10">
        <v>62.15</v>
      </c>
      <c r="Y2" s="10">
        <v>62.49</v>
      </c>
      <c r="Z2" s="10">
        <v>61.87</v>
      </c>
      <c r="AA2" s="10">
        <v>61.9</v>
      </c>
      <c r="AB2" s="95">
        <v>2500800</v>
      </c>
      <c r="AC2" s="10">
        <v>61.9</v>
      </c>
      <c r="AD2" s="2">
        <f>Y2-Z2</f>
        <v>0.62000000000000455</v>
      </c>
      <c r="AE2" s="138">
        <f>AC2/AC3-1</f>
        <v>2.26683937823835E-3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61.9</v>
      </c>
      <c r="T3" s="1">
        <v>42572</v>
      </c>
      <c r="U3" t="s">
        <v>275</v>
      </c>
      <c r="W3" s="133">
        <v>42650</v>
      </c>
      <c r="X3" s="10">
        <v>62.11</v>
      </c>
      <c r="Y3" s="10">
        <v>62.27</v>
      </c>
      <c r="Z3" s="10">
        <v>61.48</v>
      </c>
      <c r="AA3" s="10">
        <v>61.76</v>
      </c>
      <c r="AB3" s="95">
        <v>4217400</v>
      </c>
      <c r="AC3" s="10">
        <v>61.76</v>
      </c>
      <c r="AD3" s="2">
        <f t="shared" ref="AD3:AD66" si="0">Y3-Z3</f>
        <v>0.79000000000000625</v>
      </c>
      <c r="AE3" s="138">
        <f t="shared" ref="AE3:AE66" si="1">AC3/AC4-1</f>
        <v>-2.9060381013884529E-3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61.9</v>
      </c>
      <c r="R4" s="527">
        <v>2.3E-3</v>
      </c>
      <c r="T4" s="163"/>
      <c r="U4" s="1"/>
      <c r="W4" s="133">
        <v>42649</v>
      </c>
      <c r="X4" s="10">
        <v>63.56</v>
      </c>
      <c r="Y4" s="10">
        <v>63.68</v>
      </c>
      <c r="Z4" s="10">
        <v>61.76</v>
      </c>
      <c r="AA4" s="10">
        <v>61.94</v>
      </c>
      <c r="AB4" s="95">
        <v>7975900</v>
      </c>
      <c r="AC4" s="10">
        <v>61.94</v>
      </c>
      <c r="AD4" s="2">
        <f t="shared" si="0"/>
        <v>1.9200000000000017</v>
      </c>
      <c r="AE4" s="138">
        <f t="shared" si="1"/>
        <v>-3.7600994406463695E-2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42648</v>
      </c>
      <c r="X5" s="10">
        <v>63.77</v>
      </c>
      <c r="Y5" s="10">
        <v>64.53</v>
      </c>
      <c r="Z5" s="10">
        <v>63.69</v>
      </c>
      <c r="AA5" s="10">
        <v>64.36</v>
      </c>
      <c r="AB5" s="95">
        <v>3345000</v>
      </c>
      <c r="AC5" s="10">
        <v>64.36</v>
      </c>
      <c r="AD5" s="2">
        <f t="shared" si="0"/>
        <v>0.84000000000000341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42648</v>
      </c>
      <c r="X6" s="10" t="s">
        <v>422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42647</v>
      </c>
      <c r="X7" s="10">
        <v>63.84</v>
      </c>
      <c r="Y7" s="10">
        <v>64.38</v>
      </c>
      <c r="Z7" s="10">
        <v>63.71</v>
      </c>
      <c r="AA7" s="10">
        <v>63.91</v>
      </c>
      <c r="AB7" s="95">
        <v>3709400</v>
      </c>
      <c r="AC7" s="10">
        <v>63.59</v>
      </c>
      <c r="AD7" s="2">
        <f t="shared" si="0"/>
        <v>0.6699999999999946</v>
      </c>
      <c r="AE7" s="138">
        <f t="shared" si="1"/>
        <v>1.5750511891636787E-3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42646</v>
      </c>
      <c r="X8" s="10">
        <v>63.83</v>
      </c>
      <c r="Y8" s="10">
        <v>64.05</v>
      </c>
      <c r="Z8" s="10">
        <v>63.54</v>
      </c>
      <c r="AA8" s="10">
        <v>63.81</v>
      </c>
      <c r="AB8" s="95">
        <v>2770000</v>
      </c>
      <c r="AC8" s="10">
        <v>63.49</v>
      </c>
      <c r="AD8" s="2">
        <f t="shared" si="0"/>
        <v>0.50999999999999801</v>
      </c>
      <c r="AE8" s="138">
        <f t="shared" si="1"/>
        <v>-3.6095417451349476E-3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42643</v>
      </c>
      <c r="X9" s="10">
        <v>63.78</v>
      </c>
      <c r="Y9" s="10">
        <v>64.37</v>
      </c>
      <c r="Z9" s="10">
        <v>63.63</v>
      </c>
      <c r="AA9" s="10">
        <v>64.040000000000006</v>
      </c>
      <c r="AB9" s="95">
        <v>4307000</v>
      </c>
      <c r="AC9" s="10">
        <v>63.72</v>
      </c>
      <c r="AD9" s="2">
        <f t="shared" si="0"/>
        <v>0.74000000000000199</v>
      </c>
      <c r="AE9" s="138">
        <f t="shared" si="1"/>
        <v>1.0626486915146671E-2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42642</v>
      </c>
      <c r="X10" s="10">
        <v>64.209999999999994</v>
      </c>
      <c r="Y10" s="10">
        <v>64.81</v>
      </c>
      <c r="Z10" s="10">
        <v>62.96</v>
      </c>
      <c r="AA10" s="10">
        <v>63.37</v>
      </c>
      <c r="AB10" s="95">
        <v>4132500</v>
      </c>
      <c r="AC10" s="10">
        <v>63.05</v>
      </c>
      <c r="AD10" s="2">
        <f t="shared" si="0"/>
        <v>1.8500000000000014</v>
      </c>
      <c r="AE10" s="138">
        <f t="shared" si="1"/>
        <v>-1.3302034428794962E-2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2.07E-2</v>
      </c>
      <c r="W11" s="133">
        <v>42641</v>
      </c>
      <c r="X11" s="10">
        <v>64.27</v>
      </c>
      <c r="Y11" s="10">
        <v>64.5</v>
      </c>
      <c r="Z11" s="10">
        <v>63.73</v>
      </c>
      <c r="AA11" s="10">
        <v>64.22</v>
      </c>
      <c r="AB11" s="95">
        <v>3580100</v>
      </c>
      <c r="AC11" s="10">
        <v>63.9</v>
      </c>
      <c r="AD11" s="2">
        <f t="shared" si="0"/>
        <v>0.77000000000000313</v>
      </c>
      <c r="AE11" s="138">
        <f t="shared" si="1"/>
        <v>-9.3808630393998893E-4</v>
      </c>
    </row>
    <row r="12" spans="1:31" x14ac:dyDescent="0.25">
      <c r="H12" s="72"/>
      <c r="W12" s="133">
        <v>42640</v>
      </c>
      <c r="X12" s="10">
        <v>63.93</v>
      </c>
      <c r="Y12" s="10">
        <v>64.42</v>
      </c>
      <c r="Z12" s="10">
        <v>63.58</v>
      </c>
      <c r="AA12" s="10">
        <v>64.28</v>
      </c>
      <c r="AB12" s="95">
        <v>3916300</v>
      </c>
      <c r="AC12" s="10">
        <v>63.96</v>
      </c>
      <c r="AD12" s="2">
        <f t="shared" si="0"/>
        <v>0.84000000000000341</v>
      </c>
      <c r="AE12" s="138">
        <f t="shared" si="1"/>
        <v>1.3629160063391543E-2</v>
      </c>
    </row>
    <row r="13" spans="1:31" x14ac:dyDescent="0.25">
      <c r="H13" s="72"/>
      <c r="W13" s="133">
        <v>42639</v>
      </c>
      <c r="X13" s="10">
        <v>63.44</v>
      </c>
      <c r="Y13" s="10">
        <v>64.13</v>
      </c>
      <c r="Z13" s="10">
        <v>62.85</v>
      </c>
      <c r="AA13" s="10">
        <v>63.42</v>
      </c>
      <c r="AB13" s="95">
        <v>6946600</v>
      </c>
      <c r="AC13" s="10">
        <v>63.1</v>
      </c>
      <c r="AD13" s="2">
        <f t="shared" si="0"/>
        <v>1.279999999999994</v>
      </c>
      <c r="AE13" s="138">
        <f t="shared" si="1"/>
        <v>-6.768455847631083E-3</v>
      </c>
    </row>
    <row r="14" spans="1:31" x14ac:dyDescent="0.25">
      <c r="H14" s="72"/>
      <c r="W14" s="133">
        <v>42636</v>
      </c>
      <c r="X14" s="10">
        <v>64.510000000000005</v>
      </c>
      <c r="Y14" s="10">
        <v>64.83</v>
      </c>
      <c r="Z14" s="10">
        <v>63.79</v>
      </c>
      <c r="AA14" s="10">
        <v>63.85</v>
      </c>
      <c r="AB14" s="95">
        <v>5083900</v>
      </c>
      <c r="AC14" s="10">
        <v>63.53</v>
      </c>
      <c r="AD14" s="2">
        <f t="shared" si="0"/>
        <v>1.0399999999999991</v>
      </c>
      <c r="AE14" s="138">
        <f t="shared" si="1"/>
        <v>-1.2128751360597101E-2</v>
      </c>
    </row>
    <row r="15" spans="1:31" x14ac:dyDescent="0.25">
      <c r="H15" s="72"/>
      <c r="W15" s="133">
        <v>42635</v>
      </c>
      <c r="X15" s="10">
        <v>64.349999999999994</v>
      </c>
      <c r="Y15" s="10">
        <v>65.08</v>
      </c>
      <c r="Z15" s="10">
        <v>64.33</v>
      </c>
      <c r="AA15" s="10">
        <v>64.63</v>
      </c>
      <c r="AB15" s="95">
        <v>3213700</v>
      </c>
      <c r="AC15" s="10">
        <v>64.31</v>
      </c>
      <c r="AD15" s="2">
        <f t="shared" si="0"/>
        <v>0.75</v>
      </c>
      <c r="AE15" s="138">
        <f t="shared" si="1"/>
        <v>5.4721701063165096E-3</v>
      </c>
    </row>
    <row r="16" spans="1:31" x14ac:dyDescent="0.25">
      <c r="H16" s="72"/>
      <c r="W16" s="133">
        <v>42634</v>
      </c>
      <c r="X16" s="10">
        <v>63.99</v>
      </c>
      <c r="Y16" s="10">
        <v>64.5</v>
      </c>
      <c r="Z16" s="10">
        <v>63.72</v>
      </c>
      <c r="AA16" s="10">
        <v>64.28</v>
      </c>
      <c r="AB16" s="95">
        <v>3849300</v>
      </c>
      <c r="AC16" s="10">
        <v>63.96</v>
      </c>
      <c r="AD16" s="2">
        <f t="shared" si="0"/>
        <v>0.78000000000000114</v>
      </c>
      <c r="AE16" s="138">
        <f t="shared" si="1"/>
        <v>8.8328075709780407E-3</v>
      </c>
    </row>
    <row r="17" spans="1:31" x14ac:dyDescent="0.25">
      <c r="W17" s="133">
        <v>42633</v>
      </c>
      <c r="X17" s="10">
        <v>64.52</v>
      </c>
      <c r="Y17" s="10">
        <v>64.64</v>
      </c>
      <c r="Z17" s="10">
        <v>63.7</v>
      </c>
      <c r="AA17" s="10">
        <v>63.72</v>
      </c>
      <c r="AB17" s="95">
        <v>2927600</v>
      </c>
      <c r="AC17" s="10">
        <v>63.4</v>
      </c>
      <c r="AD17" s="2">
        <f t="shared" si="0"/>
        <v>0.93999999999999773</v>
      </c>
      <c r="AE17" s="138">
        <f t="shared" si="1"/>
        <v>-5.3341700658927627E-3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42632</v>
      </c>
      <c r="X18" s="10">
        <v>63.96</v>
      </c>
      <c r="Y18" s="10">
        <v>64.58</v>
      </c>
      <c r="Z18" s="10">
        <v>63.67</v>
      </c>
      <c r="AA18" s="10">
        <v>64.06</v>
      </c>
      <c r="AB18" s="95">
        <v>3388600</v>
      </c>
      <c r="AC18" s="10">
        <v>63.74</v>
      </c>
      <c r="AD18" s="2">
        <f t="shared" si="0"/>
        <v>0.90999999999999659</v>
      </c>
      <c r="AE18" s="138">
        <f t="shared" si="1"/>
        <v>6.3151247237132058E-3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42629</v>
      </c>
      <c r="X19" s="10">
        <v>63.37</v>
      </c>
      <c r="Y19" s="10">
        <v>63.95</v>
      </c>
      <c r="Z19" s="10">
        <v>63.16</v>
      </c>
      <c r="AA19" s="10">
        <v>63.66</v>
      </c>
      <c r="AB19" s="95">
        <v>10475800</v>
      </c>
      <c r="AC19" s="10">
        <v>63.34</v>
      </c>
      <c r="AD19" s="2">
        <f t="shared" si="0"/>
        <v>0.79000000000000625</v>
      </c>
      <c r="AE19" s="138">
        <f t="shared" si="1"/>
        <v>-2.6767438198708193E-3</v>
      </c>
    </row>
    <row r="20" spans="1:31" x14ac:dyDescent="0.25">
      <c r="W20" s="133">
        <v>42628</v>
      </c>
      <c r="X20" s="10">
        <v>63.4</v>
      </c>
      <c r="Y20" s="10">
        <v>64.17</v>
      </c>
      <c r="Z20" s="10">
        <v>63.26</v>
      </c>
      <c r="AA20" s="10">
        <v>63.83</v>
      </c>
      <c r="AB20" s="95">
        <v>4634300</v>
      </c>
      <c r="AC20" s="10">
        <v>63.51</v>
      </c>
      <c r="AD20" s="2">
        <f t="shared" si="0"/>
        <v>0.91000000000000369</v>
      </c>
      <c r="AE20" s="138">
        <f t="shared" si="1"/>
        <v>5.5414819506016677E-3</v>
      </c>
    </row>
    <row r="21" spans="1:31" x14ac:dyDescent="0.25">
      <c r="W21" s="133">
        <v>42627</v>
      </c>
      <c r="X21" s="10">
        <v>64.36</v>
      </c>
      <c r="Y21" s="10">
        <v>64.36</v>
      </c>
      <c r="Z21" s="10">
        <v>63.34</v>
      </c>
      <c r="AA21" s="10">
        <v>63.48</v>
      </c>
      <c r="AB21" s="95">
        <v>5403300</v>
      </c>
      <c r="AC21" s="10">
        <v>63.16</v>
      </c>
      <c r="AD21" s="2">
        <f t="shared" si="0"/>
        <v>1.019999999999996</v>
      </c>
      <c r="AE21" s="138">
        <f t="shared" si="1"/>
        <v>-1.3741411617739008E-2</v>
      </c>
    </row>
    <row r="22" spans="1:31" x14ac:dyDescent="0.25">
      <c r="W22" s="133">
        <v>42626</v>
      </c>
      <c r="X22" s="10">
        <v>65.22</v>
      </c>
      <c r="Y22" s="10">
        <v>65.319999999999993</v>
      </c>
      <c r="Z22" s="10">
        <v>64.040000000000006</v>
      </c>
      <c r="AA22" s="10">
        <v>64.36</v>
      </c>
      <c r="AB22" s="95">
        <v>5620300</v>
      </c>
      <c r="AC22" s="10">
        <v>64.040000000000006</v>
      </c>
      <c r="AD22" s="2">
        <f t="shared" si="0"/>
        <v>1.2799999999999869</v>
      </c>
      <c r="AE22" s="138">
        <f t="shared" si="1"/>
        <v>-2.3333841695897362E-2</v>
      </c>
    </row>
    <row r="23" spans="1:31" x14ac:dyDescent="0.25">
      <c r="W23" s="133">
        <v>42625</v>
      </c>
      <c r="X23" s="10">
        <v>64.72</v>
      </c>
      <c r="Y23" s="10">
        <v>66.09</v>
      </c>
      <c r="Z23" s="10">
        <v>64.14</v>
      </c>
      <c r="AA23" s="10">
        <v>65.900000000000006</v>
      </c>
      <c r="AB23" s="95">
        <v>4923200</v>
      </c>
      <c r="AC23" s="10">
        <v>65.569999999999993</v>
      </c>
      <c r="AD23" s="2">
        <f t="shared" si="0"/>
        <v>1.9500000000000028</v>
      </c>
      <c r="AE23" s="138">
        <f t="shared" si="1"/>
        <v>1.2038894891186702E-2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42622</v>
      </c>
      <c r="X24" s="10">
        <v>65.739999999999995</v>
      </c>
      <c r="Y24" s="10">
        <v>66.02</v>
      </c>
      <c r="Z24" s="10">
        <v>65.12</v>
      </c>
      <c r="AA24" s="10">
        <v>65.12</v>
      </c>
      <c r="AB24" s="95">
        <v>5144900</v>
      </c>
      <c r="AC24" s="10">
        <v>64.790000000000006</v>
      </c>
      <c r="AD24" s="2">
        <f t="shared" si="0"/>
        <v>0.89999999999999147</v>
      </c>
      <c r="AE24" s="138">
        <f t="shared" si="1"/>
        <v>-1.6992869063874871E-2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42621</v>
      </c>
      <c r="X25" s="10">
        <v>66.150000000000006</v>
      </c>
      <c r="Y25" s="10">
        <v>66.709999999999994</v>
      </c>
      <c r="Z25" s="10">
        <v>66.05</v>
      </c>
      <c r="AA25" s="10">
        <v>66.239999999999995</v>
      </c>
      <c r="AB25" s="95">
        <v>4078900</v>
      </c>
      <c r="AC25" s="10">
        <v>65.91</v>
      </c>
      <c r="AD25" s="2">
        <f t="shared" si="0"/>
        <v>0.65999999999999659</v>
      </c>
      <c r="AE25" s="138">
        <f t="shared" si="1"/>
        <v>7.5918615244452425E-4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42620</v>
      </c>
      <c r="X26" s="10">
        <v>65.489999999999995</v>
      </c>
      <c r="Y26" s="10">
        <v>66.2</v>
      </c>
      <c r="Z26" s="10">
        <v>65.31</v>
      </c>
      <c r="AA26" s="10">
        <v>66.19</v>
      </c>
      <c r="AB26" s="95">
        <v>3200700</v>
      </c>
      <c r="AC26" s="10">
        <v>65.86</v>
      </c>
      <c r="AD26" s="2">
        <f t="shared" si="0"/>
        <v>0.89000000000000057</v>
      </c>
      <c r="AE26" s="138">
        <f t="shared" si="1"/>
        <v>6.5719089102855843E-3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42619</v>
      </c>
      <c r="X27" s="10">
        <v>65.16</v>
      </c>
      <c r="Y27" s="10">
        <v>65.77</v>
      </c>
      <c r="Z27" s="10">
        <v>65.05</v>
      </c>
      <c r="AA27" s="10">
        <v>65.760000000000005</v>
      </c>
      <c r="AB27" s="95">
        <v>3956400</v>
      </c>
      <c r="AC27" s="10">
        <v>65.430000000000007</v>
      </c>
      <c r="AD27" s="2">
        <f t="shared" si="0"/>
        <v>0.71999999999999886</v>
      </c>
      <c r="AE27" s="138">
        <f t="shared" si="1"/>
        <v>8.7881591119334246E-3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42615</v>
      </c>
      <c r="X28" s="10">
        <v>65.06</v>
      </c>
      <c r="Y28" s="10">
        <v>65.67</v>
      </c>
      <c r="Z28" s="10">
        <v>64.86</v>
      </c>
      <c r="AA28" s="10">
        <v>65.19</v>
      </c>
      <c r="AB28" s="95">
        <v>3131700</v>
      </c>
      <c r="AC28" s="10">
        <v>64.86</v>
      </c>
      <c r="AD28" s="2">
        <f t="shared" si="0"/>
        <v>0.81000000000000227</v>
      </c>
      <c r="AE28" s="138">
        <f t="shared" si="1"/>
        <v>4.9581654787727025E-3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42614</v>
      </c>
      <c r="X29" s="10">
        <v>65.55</v>
      </c>
      <c r="Y29" s="10">
        <v>65.64</v>
      </c>
      <c r="Z29" s="10">
        <v>64.42</v>
      </c>
      <c r="AA29" s="10">
        <v>64.86</v>
      </c>
      <c r="AB29" s="95">
        <v>3657700</v>
      </c>
      <c r="AC29" s="10">
        <v>64.540000000000006</v>
      </c>
      <c r="AD29" s="2">
        <f t="shared" si="0"/>
        <v>1.2199999999999989</v>
      </c>
      <c r="AE29" s="138">
        <f t="shared" si="1"/>
        <v>-1.0881226053639725E-2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42613</v>
      </c>
      <c r="X30" s="10">
        <v>65.47</v>
      </c>
      <c r="Y30" s="10">
        <v>65.72</v>
      </c>
      <c r="Z30" s="10">
        <v>64.86</v>
      </c>
      <c r="AA30" s="10">
        <v>65.58</v>
      </c>
      <c r="AB30" s="95">
        <v>4783600</v>
      </c>
      <c r="AC30" s="10">
        <v>65.25</v>
      </c>
      <c r="AD30" s="2">
        <f t="shared" si="0"/>
        <v>0.85999999999999943</v>
      </c>
      <c r="AE30" s="138">
        <f t="shared" si="1"/>
        <v>1.996314496314433E-3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42612</v>
      </c>
      <c r="X31" s="10">
        <v>65.77</v>
      </c>
      <c r="Y31" s="10">
        <v>65.97</v>
      </c>
      <c r="Z31" s="10">
        <v>65.099999999999994</v>
      </c>
      <c r="AA31" s="10">
        <v>65.45</v>
      </c>
      <c r="AB31" s="95">
        <v>3775800</v>
      </c>
      <c r="AC31" s="10">
        <v>65.12</v>
      </c>
      <c r="AD31" s="2">
        <f t="shared" si="0"/>
        <v>0.87000000000000455</v>
      </c>
      <c r="AE31" s="138">
        <f t="shared" si="1"/>
        <v>-1.0737843227487387E-3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283</v>
      </c>
      <c r="W32" s="133">
        <v>42611</v>
      </c>
      <c r="X32" s="10">
        <v>65</v>
      </c>
      <c r="Y32" s="10">
        <v>65.77</v>
      </c>
      <c r="Z32" s="10">
        <v>64.8</v>
      </c>
      <c r="AA32" s="10">
        <v>65.52</v>
      </c>
      <c r="AB32" s="95">
        <v>4173800</v>
      </c>
      <c r="AC32" s="10">
        <v>65.19</v>
      </c>
      <c r="AD32" s="2">
        <f t="shared" si="0"/>
        <v>0.96999999999999886</v>
      </c>
      <c r="AE32" s="138">
        <f t="shared" si="1"/>
        <v>1.1167985109353129E-2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42608</v>
      </c>
      <c r="X33" s="10">
        <v>65.27</v>
      </c>
      <c r="Y33" s="10">
        <v>65.489999999999995</v>
      </c>
      <c r="Z33" s="10">
        <v>64.52</v>
      </c>
      <c r="AA33" s="10">
        <v>64.790000000000006</v>
      </c>
      <c r="AB33" s="95">
        <v>3623600</v>
      </c>
      <c r="AC33" s="10">
        <v>64.47</v>
      </c>
      <c r="AD33" s="2">
        <f t="shared" si="0"/>
        <v>0.96999999999999886</v>
      </c>
      <c r="AE33" s="138">
        <f t="shared" si="1"/>
        <v>-3.0926240915417624E-3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42607</v>
      </c>
      <c r="X34" s="10">
        <v>65</v>
      </c>
      <c r="Y34" s="10">
        <v>65.150000000000006</v>
      </c>
      <c r="Z34" s="10">
        <v>64.760000000000005</v>
      </c>
      <c r="AA34" s="10">
        <v>65</v>
      </c>
      <c r="AB34" s="95">
        <v>4243800</v>
      </c>
      <c r="AC34" s="10">
        <v>64.67</v>
      </c>
      <c r="AD34" s="2">
        <f t="shared" si="0"/>
        <v>0.39000000000000057</v>
      </c>
      <c r="AE34" s="138">
        <f t="shared" si="1"/>
        <v>-2.4679932130186044E-3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42606</v>
      </c>
      <c r="X35" s="10">
        <v>65.849999999999994</v>
      </c>
      <c r="Y35" s="10">
        <v>66.12</v>
      </c>
      <c r="Z35" s="10">
        <v>65.05</v>
      </c>
      <c r="AA35" s="10">
        <v>65.16</v>
      </c>
      <c r="AB35" s="95">
        <v>4128200</v>
      </c>
      <c r="AC35" s="10">
        <v>64.83</v>
      </c>
      <c r="AD35" s="2">
        <f t="shared" si="0"/>
        <v>1.0700000000000074</v>
      </c>
      <c r="AE35" s="138">
        <f t="shared" si="1"/>
        <v>-7.9571537872991094E-3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42605</v>
      </c>
      <c r="X36" s="10">
        <v>65.73</v>
      </c>
      <c r="Y36" s="10">
        <v>66.28</v>
      </c>
      <c r="Z36" s="10">
        <v>65.680000000000007</v>
      </c>
      <c r="AA36" s="10">
        <v>65.680000000000007</v>
      </c>
      <c r="AB36" s="95">
        <v>3551700</v>
      </c>
      <c r="AC36" s="10">
        <v>65.349999999999994</v>
      </c>
      <c r="AD36" s="2">
        <f t="shared" si="0"/>
        <v>0.59999999999999432</v>
      </c>
      <c r="AE36" s="138">
        <f t="shared" si="1"/>
        <v>4.9208057819467577E-3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42604</v>
      </c>
      <c r="X37" s="10">
        <v>65.53</v>
      </c>
      <c r="Y37" s="10">
        <v>65.540000000000006</v>
      </c>
      <c r="Z37" s="10">
        <v>64.959999999999994</v>
      </c>
      <c r="AA37" s="10">
        <v>65.36</v>
      </c>
      <c r="AB37" s="95">
        <v>3230700</v>
      </c>
      <c r="AC37" s="10">
        <v>65.03</v>
      </c>
      <c r="AD37" s="2">
        <f t="shared" si="0"/>
        <v>0.58000000000001251</v>
      </c>
      <c r="AE37" s="138">
        <f t="shared" si="1"/>
        <v>-2.6073619631902245E-3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42601</v>
      </c>
      <c r="X38" s="10">
        <v>65.47</v>
      </c>
      <c r="Y38" s="10">
        <v>65.680000000000007</v>
      </c>
      <c r="Z38" s="10">
        <v>65.069999999999993</v>
      </c>
      <c r="AA38" s="10">
        <v>65.53</v>
      </c>
      <c r="AB38" s="95">
        <v>2783200</v>
      </c>
      <c r="AC38" s="10">
        <v>65.2</v>
      </c>
      <c r="AD38" s="2">
        <f t="shared" si="0"/>
        <v>0.61000000000001364</v>
      </c>
      <c r="AE38" s="138">
        <f t="shared" si="1"/>
        <v>-1.5313935681469104E-3</v>
      </c>
    </row>
    <row r="39" spans="2:31" x14ac:dyDescent="0.25">
      <c r="W39" s="133">
        <v>42600</v>
      </c>
      <c r="X39" s="10">
        <v>65.52</v>
      </c>
      <c r="Y39" s="10">
        <v>65.78</v>
      </c>
      <c r="Z39" s="10">
        <v>65.27</v>
      </c>
      <c r="AA39" s="10">
        <v>65.63</v>
      </c>
      <c r="AB39" s="95">
        <v>2807500</v>
      </c>
      <c r="AC39" s="10">
        <v>65.3</v>
      </c>
      <c r="AD39" s="2">
        <f t="shared" si="0"/>
        <v>0.51000000000000512</v>
      </c>
      <c r="AE39" s="138">
        <f t="shared" si="1"/>
        <v>-7.6511094108644429E-4</v>
      </c>
    </row>
    <row r="40" spans="2:31" ht="20.25" thickBot="1" x14ac:dyDescent="0.35">
      <c r="O40" s="585" t="s">
        <v>78</v>
      </c>
      <c r="P40" s="585"/>
      <c r="W40" s="133">
        <v>42599</v>
      </c>
      <c r="X40" s="10">
        <v>65.400000000000006</v>
      </c>
      <c r="Y40" s="10">
        <v>65.849999999999994</v>
      </c>
      <c r="Z40" s="10">
        <v>65.09</v>
      </c>
      <c r="AA40" s="10">
        <v>65.680000000000007</v>
      </c>
      <c r="AB40" s="95">
        <v>3054500</v>
      </c>
      <c r="AC40" s="10">
        <v>65.349999999999994</v>
      </c>
      <c r="AD40" s="2">
        <f t="shared" si="0"/>
        <v>0.75999999999999091</v>
      </c>
      <c r="AE40" s="138">
        <f t="shared" si="1"/>
        <v>5.8488533169154255E-3</v>
      </c>
    </row>
    <row r="41" spans="2:31" ht="15.75" thickTop="1" x14ac:dyDescent="0.25">
      <c r="O41" s="83">
        <v>1.1000000000000001</v>
      </c>
      <c r="P41" s="83">
        <f>O41*$Q$4</f>
        <v>68.09</v>
      </c>
      <c r="Q41" s="2"/>
      <c r="W41" s="133">
        <v>42598</v>
      </c>
      <c r="X41" s="10">
        <v>65.61</v>
      </c>
      <c r="Y41" s="10">
        <v>65.67</v>
      </c>
      <c r="Z41" s="10">
        <v>65.28</v>
      </c>
      <c r="AA41" s="10">
        <v>65.3</v>
      </c>
      <c r="AB41" s="95">
        <v>2805600</v>
      </c>
      <c r="AC41" s="10">
        <v>64.97</v>
      </c>
      <c r="AD41" s="2">
        <f t="shared" si="0"/>
        <v>0.39000000000000057</v>
      </c>
      <c r="AE41" s="138">
        <f t="shared" si="1"/>
        <v>-5.053598774885093E-3</v>
      </c>
    </row>
    <row r="42" spans="2:31" ht="20.25" thickBot="1" x14ac:dyDescent="0.35">
      <c r="O42" s="83">
        <v>1.0900000000000001</v>
      </c>
      <c r="P42" s="83">
        <f t="shared" ref="P42:P61" si="36">O42*$Q$4</f>
        <v>67.471000000000004</v>
      </c>
      <c r="Q42" s="2"/>
      <c r="T42" s="91" t="s">
        <v>113</v>
      </c>
      <c r="W42" s="133">
        <v>42597</v>
      </c>
      <c r="X42" s="10">
        <v>65.27</v>
      </c>
      <c r="Y42" s="10">
        <v>65.819999999999993</v>
      </c>
      <c r="Z42" s="10">
        <v>65.27</v>
      </c>
      <c r="AA42" s="10">
        <v>65.63</v>
      </c>
      <c r="AB42" s="95">
        <v>3136700</v>
      </c>
      <c r="AC42" s="10">
        <v>65.3</v>
      </c>
      <c r="AD42" s="2">
        <f t="shared" si="0"/>
        <v>0.54999999999999716</v>
      </c>
      <c r="AE42" s="138">
        <f t="shared" si="1"/>
        <v>3.8431975403536711E-3</v>
      </c>
    </row>
    <row r="43" spans="2:31" ht="15.75" thickTop="1" x14ac:dyDescent="0.25">
      <c r="O43" s="83">
        <v>1.08</v>
      </c>
      <c r="P43" s="83">
        <f t="shared" si="36"/>
        <v>66.852000000000004</v>
      </c>
      <c r="Q43" s="2"/>
      <c r="T43" s="128" t="s">
        <v>98</v>
      </c>
      <c r="U43" s="129">
        <v>61.76</v>
      </c>
      <c r="W43" s="133">
        <v>42594</v>
      </c>
      <c r="X43" s="10">
        <v>65.16</v>
      </c>
      <c r="Y43" s="10">
        <v>65.510000000000005</v>
      </c>
      <c r="Z43" s="10">
        <v>65.010000000000005</v>
      </c>
      <c r="AA43" s="10">
        <v>65.38</v>
      </c>
      <c r="AB43" s="95">
        <v>2103800</v>
      </c>
      <c r="AC43" s="10">
        <v>65.05</v>
      </c>
      <c r="AD43" s="2">
        <f t="shared" si="0"/>
        <v>0.5</v>
      </c>
      <c r="AE43" s="138">
        <f t="shared" si="1"/>
        <v>-1.5349194167307845E-3</v>
      </c>
    </row>
    <row r="44" spans="2:31" x14ac:dyDescent="0.25">
      <c r="O44" s="83">
        <v>1.07</v>
      </c>
      <c r="P44" s="83">
        <f t="shared" si="36"/>
        <v>66.233000000000004</v>
      </c>
      <c r="Q44" s="2"/>
      <c r="T44" s="93" t="s">
        <v>99</v>
      </c>
      <c r="U44" s="130">
        <v>62.15</v>
      </c>
      <c r="W44" s="133">
        <v>42593</v>
      </c>
      <c r="X44" s="10">
        <v>65</v>
      </c>
      <c r="Y44" s="10">
        <v>65.66</v>
      </c>
      <c r="Z44" s="10">
        <v>64.89</v>
      </c>
      <c r="AA44" s="10">
        <v>65.48</v>
      </c>
      <c r="AB44" s="95">
        <v>2450100</v>
      </c>
      <c r="AC44" s="10">
        <v>65.150000000000006</v>
      </c>
      <c r="AD44" s="2">
        <f t="shared" si="0"/>
        <v>0.76999999999999602</v>
      </c>
      <c r="AE44" s="138">
        <f t="shared" si="1"/>
        <v>1.133188450791689E-2</v>
      </c>
    </row>
    <row r="45" spans="2:31" x14ac:dyDescent="0.25">
      <c r="O45" s="83">
        <v>1.06</v>
      </c>
      <c r="P45" s="83">
        <f t="shared" si="36"/>
        <v>65.614000000000004</v>
      </c>
      <c r="Q45" s="2"/>
      <c r="T45" s="93" t="s">
        <v>100</v>
      </c>
      <c r="U45" s="130" t="s">
        <v>592</v>
      </c>
      <c r="W45" s="133">
        <v>42592</v>
      </c>
      <c r="X45" s="10">
        <v>65.430000000000007</v>
      </c>
      <c r="Y45" s="10">
        <v>65.5</v>
      </c>
      <c r="Z45" s="10">
        <v>64.58</v>
      </c>
      <c r="AA45" s="10">
        <v>64.739999999999995</v>
      </c>
      <c r="AB45" s="95">
        <v>2883000</v>
      </c>
      <c r="AC45" s="10">
        <v>64.42</v>
      </c>
      <c r="AD45" s="2">
        <f t="shared" si="0"/>
        <v>0.92000000000000171</v>
      </c>
      <c r="AE45" s="138">
        <f t="shared" si="1"/>
        <v>-9.8370734706424434E-3</v>
      </c>
    </row>
    <row r="46" spans="2:31" x14ac:dyDescent="0.25">
      <c r="O46" s="83">
        <v>1.05</v>
      </c>
      <c r="P46" s="83">
        <f t="shared" si="36"/>
        <v>64.995000000000005</v>
      </c>
      <c r="Q46" s="2"/>
      <c r="T46" s="93" t="s">
        <v>101</v>
      </c>
      <c r="U46" s="130" t="s">
        <v>593</v>
      </c>
      <c r="W46" s="133">
        <v>42591</v>
      </c>
      <c r="X46" s="10">
        <v>65.83</v>
      </c>
      <c r="Y46" s="10">
        <v>66.010000000000005</v>
      </c>
      <c r="Z46" s="10">
        <v>65.17</v>
      </c>
      <c r="AA46" s="10">
        <v>65.39</v>
      </c>
      <c r="AB46" s="95">
        <v>3701600</v>
      </c>
      <c r="AC46" s="10">
        <v>65.06</v>
      </c>
      <c r="AD46" s="2">
        <f t="shared" si="0"/>
        <v>0.84000000000000341</v>
      </c>
      <c r="AE46" s="138">
        <f t="shared" si="1"/>
        <v>-6.7175572519083682E-3</v>
      </c>
    </row>
    <row r="47" spans="2:31" x14ac:dyDescent="0.25">
      <c r="O47" s="83">
        <v>1.04</v>
      </c>
      <c r="P47" s="83">
        <f t="shared" si="36"/>
        <v>64.376000000000005</v>
      </c>
      <c r="Q47" s="2"/>
      <c r="T47" s="93" t="s">
        <v>102</v>
      </c>
      <c r="U47" s="130">
        <v>67.180000000000007</v>
      </c>
      <c r="W47" s="133">
        <v>42590</v>
      </c>
      <c r="X47" s="10">
        <v>65.83</v>
      </c>
      <c r="Y47" s="10">
        <v>66.25</v>
      </c>
      <c r="Z47" s="10">
        <v>65.61</v>
      </c>
      <c r="AA47" s="10">
        <v>65.83</v>
      </c>
      <c r="AB47" s="95">
        <v>3253700</v>
      </c>
      <c r="AC47" s="10">
        <v>65.5</v>
      </c>
      <c r="AD47" s="2">
        <f t="shared" si="0"/>
        <v>0.64000000000000057</v>
      </c>
      <c r="AE47" s="138">
        <f t="shared" si="1"/>
        <v>4.7553305721736994E-3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63.756999999999998</v>
      </c>
      <c r="Q48" s="2"/>
      <c r="T48" s="93" t="s">
        <v>103</v>
      </c>
      <c r="U48" s="130">
        <v>1.2839</v>
      </c>
      <c r="W48" s="133">
        <v>42587</v>
      </c>
      <c r="X48" s="10">
        <v>64.540000000000006</v>
      </c>
      <c r="Y48" s="10">
        <v>65.709999999999994</v>
      </c>
      <c r="Z48" s="10">
        <v>64.349999999999994</v>
      </c>
      <c r="AA48" s="10">
        <v>65.52</v>
      </c>
      <c r="AB48" s="95">
        <v>4863800</v>
      </c>
      <c r="AC48" s="10">
        <v>65.19</v>
      </c>
      <c r="AD48" s="2">
        <f t="shared" si="0"/>
        <v>1.3599999999999994</v>
      </c>
      <c r="AE48" s="138">
        <f t="shared" si="1"/>
        <v>2.4677774284816101E-2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63.137999999999998</v>
      </c>
      <c r="Q49" s="2"/>
      <c r="T49" s="93" t="s">
        <v>104</v>
      </c>
      <c r="U49" s="130" t="s">
        <v>404</v>
      </c>
      <c r="W49" s="133">
        <v>42586</v>
      </c>
      <c r="X49" s="10">
        <v>63.88</v>
      </c>
      <c r="Y49" s="10">
        <v>64.02</v>
      </c>
      <c r="Z49" s="10">
        <v>63.51</v>
      </c>
      <c r="AA49" s="10">
        <v>63.94</v>
      </c>
      <c r="AB49" s="95">
        <v>3680000</v>
      </c>
      <c r="AC49" s="10">
        <v>63.62</v>
      </c>
      <c r="AD49" s="2">
        <f t="shared" si="0"/>
        <v>0.50999999999999801</v>
      </c>
      <c r="AE49" s="138">
        <f t="shared" si="1"/>
        <v>1.7320107069753732E-3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62.518999999999998</v>
      </c>
      <c r="Q50" s="2"/>
      <c r="T50" s="93"/>
      <c r="U50" s="130"/>
      <c r="W50" s="133">
        <v>42585</v>
      </c>
      <c r="X50" s="10">
        <v>63.5</v>
      </c>
      <c r="Y50" s="10">
        <v>64.02</v>
      </c>
      <c r="Z50" s="10">
        <v>63.47</v>
      </c>
      <c r="AA50" s="10">
        <v>63.83</v>
      </c>
      <c r="AB50" s="95">
        <v>3034500</v>
      </c>
      <c r="AC50" s="10">
        <v>63.51</v>
      </c>
      <c r="AD50" s="2">
        <f t="shared" si="0"/>
        <v>0.54999999999999716</v>
      </c>
      <c r="AE50" s="138">
        <f t="shared" si="1"/>
        <v>5.7007125890735644E-3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61.9</v>
      </c>
      <c r="Q51" s="2"/>
      <c r="T51" s="93" t="s">
        <v>105</v>
      </c>
      <c r="U51" s="130" t="s">
        <v>594</v>
      </c>
      <c r="W51" s="133">
        <v>42584</v>
      </c>
      <c r="X51" s="10">
        <v>63.96</v>
      </c>
      <c r="Y51" s="10">
        <v>64.22</v>
      </c>
      <c r="Z51" s="10">
        <v>63.2</v>
      </c>
      <c r="AA51" s="10">
        <v>63.47</v>
      </c>
      <c r="AB51" s="95">
        <v>2531000</v>
      </c>
      <c r="AC51" s="10">
        <v>63.15</v>
      </c>
      <c r="AD51" s="2">
        <f t="shared" si="0"/>
        <v>1.019999999999996</v>
      </c>
      <c r="AE51" s="138">
        <f t="shared" si="1"/>
        <v>-1.0343206393982229E-2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61.280999999999999</v>
      </c>
      <c r="Q52" s="2"/>
      <c r="T52" s="93" t="s">
        <v>106</v>
      </c>
      <c r="U52" s="130" t="s">
        <v>455</v>
      </c>
      <c r="W52" s="133">
        <v>42583</v>
      </c>
      <c r="X52" s="10">
        <v>64.489999999999995</v>
      </c>
      <c r="Y52" s="10">
        <v>64.739999999999995</v>
      </c>
      <c r="Z52" s="10">
        <v>63.96</v>
      </c>
      <c r="AA52" s="10">
        <v>64.13</v>
      </c>
      <c r="AB52" s="95">
        <v>2913900</v>
      </c>
      <c r="AC52" s="10">
        <v>63.81</v>
      </c>
      <c r="AD52" s="2">
        <f t="shared" si="0"/>
        <v>0.77999999999999403</v>
      </c>
      <c r="AE52" s="138">
        <f t="shared" si="1"/>
        <v>-5.1449953227314937E-3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60.661999999999999</v>
      </c>
      <c r="Q53" s="2"/>
      <c r="T53" s="93" t="s">
        <v>107</v>
      </c>
      <c r="U53" s="131">
        <v>2522929</v>
      </c>
      <c r="W53" s="133">
        <v>42580</v>
      </c>
      <c r="X53" s="10">
        <v>64.7</v>
      </c>
      <c r="Y53" s="10">
        <v>64.739999999999995</v>
      </c>
      <c r="Z53" s="10">
        <v>64.17</v>
      </c>
      <c r="AA53" s="10">
        <v>64.459999999999994</v>
      </c>
      <c r="AB53" s="95">
        <v>3732700</v>
      </c>
      <c r="AC53" s="10">
        <v>64.14</v>
      </c>
      <c r="AD53" s="2">
        <f t="shared" si="0"/>
        <v>0.56999999999999318</v>
      </c>
      <c r="AE53" s="138">
        <f t="shared" si="1"/>
        <v>-5.1186598417868323E-3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60.042999999999999</v>
      </c>
      <c r="T54" s="93" t="s">
        <v>110</v>
      </c>
      <c r="U54" s="131">
        <v>4034800</v>
      </c>
      <c r="W54" s="133">
        <v>42579</v>
      </c>
      <c r="X54" s="10">
        <v>64.36</v>
      </c>
      <c r="Y54" s="10">
        <v>64.97</v>
      </c>
      <c r="Z54" s="10">
        <v>64.06</v>
      </c>
      <c r="AA54" s="10">
        <v>64.790000000000006</v>
      </c>
      <c r="AB54" s="95">
        <v>3044000</v>
      </c>
      <c r="AC54" s="10">
        <v>64.47</v>
      </c>
      <c r="AD54" s="2">
        <f t="shared" si="0"/>
        <v>0.90999999999999659</v>
      </c>
      <c r="AE54" s="138">
        <f t="shared" si="1"/>
        <v>3.1118717908822369E-3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59.423999999999999</v>
      </c>
      <c r="T55" s="93" t="s">
        <v>108</v>
      </c>
      <c r="U55" s="130" t="s">
        <v>595</v>
      </c>
      <c r="W55" s="133">
        <v>42578</v>
      </c>
      <c r="X55" s="10">
        <v>64.27</v>
      </c>
      <c r="Y55" s="10">
        <v>64.94</v>
      </c>
      <c r="Z55" s="10">
        <v>64.209999999999994</v>
      </c>
      <c r="AA55" s="10">
        <v>64.59</v>
      </c>
      <c r="AB55" s="95">
        <v>3168500</v>
      </c>
      <c r="AC55" s="10">
        <v>64.27</v>
      </c>
      <c r="AD55" s="2">
        <f t="shared" si="0"/>
        <v>0.73000000000000398</v>
      </c>
      <c r="AE55" s="138">
        <f t="shared" si="1"/>
        <v>3.4348165495705629E-3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58.804999999999993</v>
      </c>
      <c r="T56" s="93" t="s">
        <v>111</v>
      </c>
      <c r="U56" s="130">
        <v>10.95</v>
      </c>
      <c r="W56" s="133">
        <v>42577</v>
      </c>
      <c r="X56" s="10">
        <v>64.430000000000007</v>
      </c>
      <c r="Y56" s="10">
        <v>64.55</v>
      </c>
      <c r="Z56" s="10">
        <v>63.98</v>
      </c>
      <c r="AA56" s="10">
        <v>64.37</v>
      </c>
      <c r="AB56" s="95">
        <v>2745900</v>
      </c>
      <c r="AC56" s="10">
        <v>64.05</v>
      </c>
      <c r="AD56" s="2">
        <f t="shared" si="0"/>
        <v>0.57000000000000028</v>
      </c>
      <c r="AE56" s="138">
        <f t="shared" si="1"/>
        <v>6.2490235900636293E-4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58.185999999999993</v>
      </c>
      <c r="T57" s="93" t="s">
        <v>112</v>
      </c>
      <c r="U57" s="130">
        <v>5.65</v>
      </c>
      <c r="W57" s="133">
        <v>42576</v>
      </c>
      <c r="X57" s="10">
        <v>64.2</v>
      </c>
      <c r="Y57" s="10">
        <v>64.42</v>
      </c>
      <c r="Z57" s="10">
        <v>64.040000000000006</v>
      </c>
      <c r="AA57" s="10">
        <v>64.33</v>
      </c>
      <c r="AB57" s="95">
        <v>3060300</v>
      </c>
      <c r="AC57" s="10">
        <v>64.010000000000005</v>
      </c>
      <c r="AD57" s="2">
        <f t="shared" si="0"/>
        <v>0.37999999999999545</v>
      </c>
      <c r="AE57" s="138">
        <f t="shared" si="1"/>
        <v>7.8173858661667595E-4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57.567</v>
      </c>
      <c r="T58" s="93" t="s">
        <v>109</v>
      </c>
      <c r="U58" s="130" t="s">
        <v>596</v>
      </c>
      <c r="W58" s="133">
        <v>42573</v>
      </c>
      <c r="X58" s="10">
        <v>63.4</v>
      </c>
      <c r="Y58" s="10">
        <v>64.34</v>
      </c>
      <c r="Z58" s="10">
        <v>63.37</v>
      </c>
      <c r="AA58" s="10">
        <v>64.28</v>
      </c>
      <c r="AB58" s="95">
        <v>4063400</v>
      </c>
      <c r="AC58" s="10">
        <v>63.96</v>
      </c>
      <c r="AD58" s="2">
        <f t="shared" si="0"/>
        <v>0.97000000000000597</v>
      </c>
      <c r="AE58" s="138">
        <f t="shared" si="1"/>
        <v>1.3468546981461049E-2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56.948</v>
      </c>
      <c r="W59" s="133">
        <v>42572</v>
      </c>
      <c r="X59" s="10">
        <v>63.8</v>
      </c>
      <c r="Y59" s="10">
        <v>64.38</v>
      </c>
      <c r="Z59" s="10">
        <v>62.88</v>
      </c>
      <c r="AA59" s="10">
        <v>63.43</v>
      </c>
      <c r="AB59" s="95">
        <v>9498600</v>
      </c>
      <c r="AC59" s="10">
        <v>63.11</v>
      </c>
      <c r="AD59" s="2">
        <f t="shared" si="0"/>
        <v>1.4999999999999929</v>
      </c>
      <c r="AE59" s="138">
        <f t="shared" si="1"/>
        <v>-1.6365336658354046E-2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56.329000000000001</v>
      </c>
      <c r="W60" s="133">
        <v>42571</v>
      </c>
      <c r="X60" s="10">
        <v>64.290000000000006</v>
      </c>
      <c r="Y60" s="10">
        <v>64.8</v>
      </c>
      <c r="Z60" s="10">
        <v>63.5</v>
      </c>
      <c r="AA60" s="10">
        <v>64.48</v>
      </c>
      <c r="AB60" s="95">
        <v>8315800</v>
      </c>
      <c r="AC60" s="10">
        <v>64.16</v>
      </c>
      <c r="AD60" s="2">
        <f t="shared" si="0"/>
        <v>1.2999999999999972</v>
      </c>
      <c r="AE60" s="138">
        <f t="shared" si="1"/>
        <v>5.0125313283206907E-3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55.71</v>
      </c>
      <c r="W61" s="133">
        <v>42570</v>
      </c>
      <c r="X61" s="10">
        <v>63.69</v>
      </c>
      <c r="Y61" s="10">
        <v>64.17</v>
      </c>
      <c r="Z61" s="10">
        <v>63.5</v>
      </c>
      <c r="AA61" s="10">
        <v>64.16</v>
      </c>
      <c r="AB61" s="95">
        <v>3840500</v>
      </c>
      <c r="AC61" s="10">
        <v>63.84</v>
      </c>
      <c r="AD61" s="2">
        <f t="shared" si="0"/>
        <v>0.67000000000000171</v>
      </c>
      <c r="AE61" s="138">
        <f t="shared" si="1"/>
        <v>2.6700172765823371E-3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42569</v>
      </c>
      <c r="X62" s="10">
        <v>63.96</v>
      </c>
      <c r="Y62" s="10">
        <v>64.12</v>
      </c>
      <c r="Z62" s="10">
        <v>63.54</v>
      </c>
      <c r="AA62" s="10">
        <v>63.99</v>
      </c>
      <c r="AB62" s="95">
        <v>3260000</v>
      </c>
      <c r="AC62" s="10">
        <v>63.67</v>
      </c>
      <c r="AD62" s="2">
        <f t="shared" si="0"/>
        <v>0.5800000000000054</v>
      </c>
      <c r="AE62" s="138">
        <f t="shared" si="1"/>
        <v>3.3091711314214844E-3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42566</v>
      </c>
      <c r="X63" s="10">
        <v>63.95</v>
      </c>
      <c r="Y63" s="10">
        <v>64.11</v>
      </c>
      <c r="Z63" s="10">
        <v>63.31</v>
      </c>
      <c r="AA63" s="10">
        <v>63.78</v>
      </c>
      <c r="AB63" s="95">
        <v>3675600</v>
      </c>
      <c r="AC63" s="10">
        <v>63.46</v>
      </c>
      <c r="AD63" s="2">
        <f t="shared" si="0"/>
        <v>0.79999999999999716</v>
      </c>
      <c r="AE63" s="138">
        <f t="shared" si="1"/>
        <v>2.6860483488702069E-3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42565</v>
      </c>
      <c r="X64" s="10">
        <v>63.66</v>
      </c>
      <c r="Y64" s="10">
        <v>64</v>
      </c>
      <c r="Z64" s="10">
        <v>63.41</v>
      </c>
      <c r="AA64" s="10">
        <v>63.61</v>
      </c>
      <c r="AB64" s="95">
        <v>4417200</v>
      </c>
      <c r="AC64" s="10">
        <v>63.29</v>
      </c>
      <c r="AD64" s="2">
        <f t="shared" si="0"/>
        <v>0.59000000000000341</v>
      </c>
      <c r="AE64" s="138">
        <f t="shared" si="1"/>
        <v>8.1236062440266377E-3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42564</v>
      </c>
      <c r="X65" s="10">
        <v>62.98</v>
      </c>
      <c r="Y65" s="10">
        <v>63.35</v>
      </c>
      <c r="Z65" s="10">
        <v>62.64</v>
      </c>
      <c r="AA65" s="10">
        <v>63.1</v>
      </c>
      <c r="AB65" s="95">
        <v>3887600</v>
      </c>
      <c r="AC65" s="10">
        <v>62.78</v>
      </c>
      <c r="AD65" s="2">
        <f t="shared" si="0"/>
        <v>0.71000000000000085</v>
      </c>
      <c r="AE65" s="138">
        <f t="shared" si="1"/>
        <v>1.5954052329292256E-3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42563</v>
      </c>
      <c r="X66" s="10">
        <v>62.63</v>
      </c>
      <c r="Y66" s="10">
        <v>63.33</v>
      </c>
      <c r="Z66" s="10">
        <v>62.63</v>
      </c>
      <c r="AA66" s="10">
        <v>63</v>
      </c>
      <c r="AB66" s="95">
        <v>4531900</v>
      </c>
      <c r="AC66" s="10">
        <v>62.68</v>
      </c>
      <c r="AD66" s="2">
        <f t="shared" si="0"/>
        <v>0.69999999999999574</v>
      </c>
      <c r="AE66" s="138">
        <f t="shared" si="1"/>
        <v>1.3419563459983852E-2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42562</v>
      </c>
      <c r="X67" s="10">
        <v>61.95</v>
      </c>
      <c r="Y67" s="10">
        <v>62.46</v>
      </c>
      <c r="Z67" s="10">
        <v>61.86</v>
      </c>
      <c r="AA67" s="10">
        <v>62.16</v>
      </c>
      <c r="AB67" s="95">
        <v>3414400</v>
      </c>
      <c r="AC67" s="10">
        <v>61.85</v>
      </c>
      <c r="AD67" s="2">
        <f>Y67-Z67</f>
        <v>0.60000000000000142</v>
      </c>
      <c r="AE67" s="138" t="e">
        <f>AC67/#REF!-1</f>
        <v>#REF!</v>
      </c>
    </row>
    <row r="68" spans="1:31" x14ac:dyDescent="0.25">
      <c r="W68" s="133">
        <v>42559</v>
      </c>
      <c r="X68" s="10">
        <v>60.68</v>
      </c>
      <c r="Y68" s="10">
        <v>61.6</v>
      </c>
      <c r="Z68" s="10">
        <v>60.55</v>
      </c>
      <c r="AA68" s="10">
        <v>61.49</v>
      </c>
      <c r="AB68" s="95">
        <v>5768400</v>
      </c>
      <c r="AC68" s="10">
        <v>61.18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29" priority="9">
      <formula>F36&gt;0</formula>
    </cfRule>
    <cfRule type="expression" dxfId="728" priority="10">
      <formula>F36&lt;0</formula>
    </cfRule>
  </conditionalFormatting>
  <conditionalFormatting sqref="F25:F35">
    <cfRule type="expression" dxfId="727" priority="7">
      <formula>F25&gt;0</formula>
    </cfRule>
    <cfRule type="expression" dxfId="726" priority="8">
      <formula>F25&lt;0</formula>
    </cfRule>
  </conditionalFormatting>
  <conditionalFormatting sqref="H25:H35">
    <cfRule type="expression" dxfId="725" priority="5">
      <formula>H25&gt;0</formula>
    </cfRule>
    <cfRule type="expression" dxfId="724" priority="6">
      <formula>H25&lt;0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conditionalFormatting sqref="Q8">
    <cfRule type="expression" dxfId="721" priority="1">
      <formula>Q8&gt;0</formula>
    </cfRule>
    <cfRule type="expression" dxfId="7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344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42653</v>
      </c>
      <c r="X2" s="10">
        <v>69.709999999999994</v>
      </c>
      <c r="Y2" s="10">
        <v>70</v>
      </c>
      <c r="Z2" s="10">
        <v>68.900000000000006</v>
      </c>
      <c r="AA2" s="10">
        <v>69.41</v>
      </c>
      <c r="AB2" s="95">
        <v>2914500</v>
      </c>
      <c r="AC2" s="10">
        <v>69.41</v>
      </c>
      <c r="AD2" s="2">
        <f>Y2-Z2</f>
        <v>1.0999999999999943</v>
      </c>
      <c r="AE2" s="138">
        <f>AC2/AC3-1</f>
        <v>-3.5888601780074136E-3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42650</v>
      </c>
      <c r="X3" s="10">
        <v>69.28</v>
      </c>
      <c r="Y3" s="10">
        <v>69.86</v>
      </c>
      <c r="Z3" s="10">
        <v>69.069999999999993</v>
      </c>
      <c r="AA3" s="10">
        <v>69.66</v>
      </c>
      <c r="AB3" s="95">
        <v>3844300</v>
      </c>
      <c r="AC3" s="10">
        <v>69.66</v>
      </c>
      <c r="AD3" s="2">
        <f t="shared" ref="AD3:AD66" si="0">Y3-Z3</f>
        <v>0.79000000000000625</v>
      </c>
      <c r="AE3" s="138">
        <f t="shared" ref="AE3:AE66" si="1">AC3/AC4-1</f>
        <v>8.8341781317886614E-3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69.41</v>
      </c>
      <c r="R4" s="562">
        <v>-3.5999999999999999E-3</v>
      </c>
      <c r="T4" s="163"/>
      <c r="U4" s="1"/>
      <c r="W4" s="133">
        <v>42649</v>
      </c>
      <c r="X4" s="10">
        <v>67</v>
      </c>
      <c r="Y4" s="10">
        <v>69.11</v>
      </c>
      <c r="Z4" s="10">
        <v>66.88</v>
      </c>
      <c r="AA4" s="10">
        <v>69.05</v>
      </c>
      <c r="AB4" s="95">
        <v>4248000</v>
      </c>
      <c r="AC4" s="10">
        <v>69.05</v>
      </c>
      <c r="AD4" s="2">
        <f t="shared" si="0"/>
        <v>2.230000000000004</v>
      </c>
      <c r="AE4" s="138">
        <f t="shared" si="1"/>
        <v>3.1058682992384679E-2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4511.6499999999996</v>
      </c>
      <c r="W5" s="133">
        <v>42648</v>
      </c>
      <c r="X5" s="10">
        <v>68</v>
      </c>
      <c r="Y5" s="10">
        <v>68.33</v>
      </c>
      <c r="Z5" s="10">
        <v>66.5</v>
      </c>
      <c r="AA5" s="10">
        <v>66.97</v>
      </c>
      <c r="AB5" s="95">
        <v>4304800</v>
      </c>
      <c r="AC5" s="10">
        <v>66.97</v>
      </c>
      <c r="AD5" s="2">
        <f t="shared" si="0"/>
        <v>1.8299999999999983</v>
      </c>
      <c r="AE5" s="138">
        <f t="shared" si="1"/>
        <v>-1.5870683321087431E-2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42647</v>
      </c>
      <c r="X6" s="10">
        <v>68.599999999999994</v>
      </c>
      <c r="Y6" s="10">
        <v>69.28</v>
      </c>
      <c r="Z6" s="10">
        <v>67.95</v>
      </c>
      <c r="AA6" s="10">
        <v>68.05</v>
      </c>
      <c r="AB6" s="95">
        <v>5178100</v>
      </c>
      <c r="AC6" s="10">
        <v>68.05</v>
      </c>
      <c r="AD6" s="2">
        <f t="shared" si="0"/>
        <v>1.3299999999999983</v>
      </c>
      <c r="AE6" s="138">
        <f t="shared" si="1"/>
        <v>-2.3672883787661525E-2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-25.950000000000728</v>
      </c>
      <c r="R7">
        <v>40</v>
      </c>
      <c r="W7" s="133">
        <v>42646</v>
      </c>
      <c r="X7" s="10">
        <v>69.27</v>
      </c>
      <c r="Y7" s="10">
        <v>69.86</v>
      </c>
      <c r="Z7" s="10">
        <v>68.400000000000006</v>
      </c>
      <c r="AA7" s="10">
        <v>69.7</v>
      </c>
      <c r="AB7" s="95">
        <v>5168500</v>
      </c>
      <c r="AC7" s="10">
        <v>69.7</v>
      </c>
      <c r="AD7" s="2">
        <f t="shared" si="0"/>
        <v>1.4599999999999937</v>
      </c>
      <c r="AE7" s="138">
        <f t="shared" si="1"/>
        <v>-4.1434490641518718E-3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-25.950000000000728</v>
      </c>
      <c r="W8" s="133">
        <v>42643</v>
      </c>
      <c r="X8" s="10">
        <v>69.58</v>
      </c>
      <c r="Y8" s="10">
        <v>70.47</v>
      </c>
      <c r="Z8" s="10">
        <v>68.77</v>
      </c>
      <c r="AA8" s="10">
        <v>69.989999999999995</v>
      </c>
      <c r="AB8" s="95">
        <v>4880800</v>
      </c>
      <c r="AC8" s="10">
        <v>69.989999999999995</v>
      </c>
      <c r="AD8" s="2">
        <f t="shared" si="0"/>
        <v>1.7000000000000028</v>
      </c>
      <c r="AE8" s="138">
        <f t="shared" si="1"/>
        <v>9.6653202538949934E-3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-5.7188822284909924E-3</v>
      </c>
      <c r="W9" s="133">
        <v>42642</v>
      </c>
      <c r="X9" s="10">
        <v>70.260000000000005</v>
      </c>
      <c r="Y9" s="10">
        <v>70.349999999999994</v>
      </c>
      <c r="Z9" s="10">
        <v>69.16</v>
      </c>
      <c r="AA9" s="10">
        <v>69.319999999999993</v>
      </c>
      <c r="AB9" s="95">
        <v>4832200</v>
      </c>
      <c r="AC9" s="10">
        <v>69.319999999999993</v>
      </c>
      <c r="AD9" s="2">
        <f t="shared" si="0"/>
        <v>1.1899999999999977</v>
      </c>
      <c r="AE9" s="138">
        <f t="shared" si="1"/>
        <v>-1.6737588652482316E-2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42641</v>
      </c>
      <c r="X10" s="10">
        <v>71.33</v>
      </c>
      <c r="Y10" s="10">
        <v>71.34</v>
      </c>
      <c r="Z10" s="10">
        <v>70.39</v>
      </c>
      <c r="AA10" s="10">
        <v>70.5</v>
      </c>
      <c r="AB10" s="95">
        <v>3430800</v>
      </c>
      <c r="AC10" s="10">
        <v>70.5</v>
      </c>
      <c r="AD10" s="2">
        <f t="shared" si="0"/>
        <v>0.95000000000000284</v>
      </c>
      <c r="AE10" s="138">
        <f t="shared" si="1"/>
        <v>-1.5363128491620026E-2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1.44E-2</v>
      </c>
      <c r="W11" s="133">
        <v>42640</v>
      </c>
      <c r="X11" s="10">
        <v>71.84</v>
      </c>
      <c r="Y11" s="10">
        <v>72.36</v>
      </c>
      <c r="Z11" s="10">
        <v>71.290000000000006</v>
      </c>
      <c r="AA11" s="10">
        <v>71.599999999999994</v>
      </c>
      <c r="AB11" s="95">
        <v>2416500</v>
      </c>
      <c r="AC11" s="10">
        <v>71.599999999999994</v>
      </c>
      <c r="AD11" s="2">
        <f t="shared" si="0"/>
        <v>1.0699999999999932</v>
      </c>
      <c r="AE11" s="138">
        <f t="shared" si="1"/>
        <v>-1.2554052169061469E-3</v>
      </c>
    </row>
    <row r="12" spans="1:31" x14ac:dyDescent="0.25">
      <c r="H12" s="72"/>
      <c r="W12" s="133">
        <v>42639</v>
      </c>
      <c r="X12" s="10">
        <v>71.63</v>
      </c>
      <c r="Y12" s="10">
        <v>72</v>
      </c>
      <c r="Z12" s="10">
        <v>71.5</v>
      </c>
      <c r="AA12" s="10">
        <v>71.69</v>
      </c>
      <c r="AB12" s="95">
        <v>2461600</v>
      </c>
      <c r="AC12" s="10">
        <v>71.69</v>
      </c>
      <c r="AD12" s="2">
        <f t="shared" si="0"/>
        <v>0.5</v>
      </c>
      <c r="AE12" s="138">
        <f t="shared" si="1"/>
        <v>-5.5486197808295445E-3</v>
      </c>
    </row>
    <row r="13" spans="1:31" x14ac:dyDescent="0.25">
      <c r="H13" s="72"/>
      <c r="W13" s="133">
        <v>42636</v>
      </c>
      <c r="X13" s="10">
        <v>71.27</v>
      </c>
      <c r="Y13" s="10">
        <v>72.5</v>
      </c>
      <c r="Z13" s="10">
        <v>71.260000000000005</v>
      </c>
      <c r="AA13" s="10">
        <v>72.09</v>
      </c>
      <c r="AB13" s="95">
        <v>2711800</v>
      </c>
      <c r="AC13" s="10">
        <v>72.09</v>
      </c>
      <c r="AD13" s="2">
        <f t="shared" si="0"/>
        <v>1.2399999999999949</v>
      </c>
      <c r="AE13" s="138">
        <f t="shared" si="1"/>
        <v>2.7820280984838242E-3</v>
      </c>
    </row>
    <row r="14" spans="1:31" x14ac:dyDescent="0.25">
      <c r="H14" s="72"/>
      <c r="W14" s="133">
        <v>42635</v>
      </c>
      <c r="X14" s="10">
        <v>72.39</v>
      </c>
      <c r="Y14" s="10">
        <v>72.8</v>
      </c>
      <c r="Z14" s="10">
        <v>71.59</v>
      </c>
      <c r="AA14" s="10">
        <v>71.89</v>
      </c>
      <c r="AB14" s="95">
        <v>4682900</v>
      </c>
      <c r="AC14" s="10">
        <v>71.89</v>
      </c>
      <c r="AD14" s="2">
        <f t="shared" si="0"/>
        <v>1.2099999999999937</v>
      </c>
      <c r="AE14" s="138">
        <f t="shared" si="1"/>
        <v>-4.0177334441674484E-3</v>
      </c>
    </row>
    <row r="15" spans="1:31" x14ac:dyDescent="0.25">
      <c r="H15" s="72"/>
      <c r="W15" s="133">
        <v>42634</v>
      </c>
      <c r="X15" s="10">
        <v>71.62</v>
      </c>
      <c r="Y15" s="10">
        <v>72.260000000000005</v>
      </c>
      <c r="Z15" s="10">
        <v>71.400000000000006</v>
      </c>
      <c r="AA15" s="10">
        <v>72.180000000000007</v>
      </c>
      <c r="AB15" s="95">
        <v>3098500</v>
      </c>
      <c r="AC15" s="10">
        <v>72.180000000000007</v>
      </c>
      <c r="AD15" s="2">
        <f t="shared" si="0"/>
        <v>0.85999999999999943</v>
      </c>
      <c r="AE15" s="138">
        <f t="shared" si="1"/>
        <v>6.4138315672059854E-3</v>
      </c>
    </row>
    <row r="16" spans="1:31" x14ac:dyDescent="0.25">
      <c r="H16" s="72"/>
      <c r="W16" s="133">
        <v>42633</v>
      </c>
      <c r="X16" s="10">
        <v>71.930000000000007</v>
      </c>
      <c r="Y16" s="10">
        <v>72.31</v>
      </c>
      <c r="Z16" s="10">
        <v>71.290000000000006</v>
      </c>
      <c r="AA16" s="10">
        <v>71.72</v>
      </c>
      <c r="AB16" s="95">
        <v>2792700</v>
      </c>
      <c r="AC16" s="10">
        <v>71.72</v>
      </c>
      <c r="AD16" s="2">
        <f t="shared" si="0"/>
        <v>1.019999999999996</v>
      </c>
      <c r="AE16" s="138">
        <f t="shared" si="1"/>
        <v>-1.5313935681470214E-3</v>
      </c>
    </row>
    <row r="17" spans="1:31" x14ac:dyDescent="0.25">
      <c r="W17" s="133">
        <v>42632</v>
      </c>
      <c r="X17" s="10">
        <v>71.92</v>
      </c>
      <c r="Y17" s="10">
        <v>72.47</v>
      </c>
      <c r="Z17" s="10">
        <v>71.52</v>
      </c>
      <c r="AA17" s="10">
        <v>71.83</v>
      </c>
      <c r="AB17" s="95">
        <v>4095400</v>
      </c>
      <c r="AC17" s="10">
        <v>71.83</v>
      </c>
      <c r="AD17" s="2">
        <f t="shared" si="0"/>
        <v>0.95000000000000284</v>
      </c>
      <c r="AE17" s="138">
        <f t="shared" si="1"/>
        <v>-1.112501738283922E-3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42629</v>
      </c>
      <c r="X18" s="10">
        <v>71.89</v>
      </c>
      <c r="Y18" s="10">
        <v>72.36</v>
      </c>
      <c r="Z18" s="10">
        <v>71.11</v>
      </c>
      <c r="AA18" s="10">
        <v>71.91</v>
      </c>
      <c r="AB18" s="95">
        <v>9022600</v>
      </c>
      <c r="AC18" s="10">
        <v>71.91</v>
      </c>
      <c r="AD18" s="2">
        <f t="shared" si="0"/>
        <v>1.25</v>
      </c>
      <c r="AE18" s="138">
        <f t="shared" si="1"/>
        <v>-8.5481869571212288E-3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71.5</v>
      </c>
      <c r="Y19" s="10">
        <v>72.61</v>
      </c>
      <c r="Z19" s="10">
        <v>71.09</v>
      </c>
      <c r="AA19" s="10">
        <v>72.53</v>
      </c>
      <c r="AB19" s="95">
        <v>4934100</v>
      </c>
      <c r="AC19" s="10">
        <v>72.53</v>
      </c>
      <c r="AD19" s="2">
        <f t="shared" si="0"/>
        <v>1.519999999999996</v>
      </c>
      <c r="AE19" s="138">
        <f t="shared" si="1"/>
        <v>1.4263739337155634E-2</v>
      </c>
    </row>
    <row r="20" spans="1:31" x14ac:dyDescent="0.25">
      <c r="W20" s="133">
        <v>42627</v>
      </c>
      <c r="X20" s="10">
        <v>70.42</v>
      </c>
      <c r="Y20" s="10">
        <v>71.67</v>
      </c>
      <c r="Z20" s="10">
        <v>70.25</v>
      </c>
      <c r="AA20" s="10">
        <v>71.510000000000005</v>
      </c>
      <c r="AB20" s="95">
        <v>5729800</v>
      </c>
      <c r="AC20" s="10">
        <v>71.510000000000005</v>
      </c>
      <c r="AD20" s="2">
        <f t="shared" si="0"/>
        <v>1.4200000000000017</v>
      </c>
      <c r="AE20" s="138">
        <f t="shared" si="1"/>
        <v>1.6055697641375488E-2</v>
      </c>
    </row>
    <row r="21" spans="1:31" x14ac:dyDescent="0.25">
      <c r="W21" s="133">
        <v>42626</v>
      </c>
      <c r="X21" s="10">
        <v>71.569999999999993</v>
      </c>
      <c r="Y21" s="10">
        <v>71.709999999999994</v>
      </c>
      <c r="Z21" s="10">
        <v>70.05</v>
      </c>
      <c r="AA21" s="10">
        <v>70.38</v>
      </c>
      <c r="AB21" s="95">
        <v>4145800</v>
      </c>
      <c r="AC21" s="10">
        <v>70.38</v>
      </c>
      <c r="AD21" s="2">
        <f t="shared" si="0"/>
        <v>1.6599999999999966</v>
      </c>
      <c r="AE21" s="138">
        <f t="shared" si="1"/>
        <v>-1.9367423714644061E-2</v>
      </c>
    </row>
    <row r="22" spans="1:31" x14ac:dyDescent="0.25">
      <c r="W22" s="133">
        <v>42625</v>
      </c>
      <c r="X22" s="10">
        <v>70.489999999999995</v>
      </c>
      <c r="Y22" s="10">
        <v>71.92</v>
      </c>
      <c r="Z22" s="10">
        <v>70.06</v>
      </c>
      <c r="AA22" s="10">
        <v>71.77</v>
      </c>
      <c r="AB22" s="95">
        <v>5023600</v>
      </c>
      <c r="AC22" s="10">
        <v>71.77</v>
      </c>
      <c r="AD22" s="2">
        <f t="shared" si="0"/>
        <v>1.8599999999999994</v>
      </c>
      <c r="AE22" s="138" t="e">
        <f t="shared" si="1"/>
        <v>#DIV/0!</v>
      </c>
    </row>
    <row r="23" spans="1:31" x14ac:dyDescent="0.25">
      <c r="W23" s="133">
        <v>42625</v>
      </c>
      <c r="X23" s="10" t="s">
        <v>125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42622</v>
      </c>
      <c r="X24" s="10">
        <v>70.44</v>
      </c>
      <c r="Y24" s="10">
        <v>71.3</v>
      </c>
      <c r="Z24" s="10">
        <v>70.099999999999994</v>
      </c>
      <c r="AA24" s="10">
        <v>70.58</v>
      </c>
      <c r="AB24" s="95">
        <v>5818700</v>
      </c>
      <c r="AC24" s="10">
        <v>70.33</v>
      </c>
      <c r="AD24" s="2">
        <f t="shared" si="0"/>
        <v>1.2000000000000028</v>
      </c>
      <c r="AE24" s="138">
        <f t="shared" si="1"/>
        <v>-1.2780460096564195E-3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42621</v>
      </c>
      <c r="X25" s="10">
        <v>71.239999999999995</v>
      </c>
      <c r="Y25" s="10">
        <v>71.599999999999994</v>
      </c>
      <c r="Z25" s="10">
        <v>70.44</v>
      </c>
      <c r="AA25" s="10">
        <v>70.67</v>
      </c>
      <c r="AB25" s="95">
        <v>5009600</v>
      </c>
      <c r="AC25" s="10">
        <v>70.42</v>
      </c>
      <c r="AD25" s="2">
        <f t="shared" si="0"/>
        <v>1.1599999999999966</v>
      </c>
      <c r="AE25" s="138">
        <f t="shared" si="1"/>
        <v>-1.51048951048951E-2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42620</v>
      </c>
      <c r="X26" s="10">
        <v>71.959999999999994</v>
      </c>
      <c r="Y26" s="10">
        <v>72.33</v>
      </c>
      <c r="Z26" s="10">
        <v>70.87</v>
      </c>
      <c r="AA26" s="10">
        <v>71.75</v>
      </c>
      <c r="AB26" s="95">
        <v>7301300</v>
      </c>
      <c r="AC26" s="10">
        <v>71.5</v>
      </c>
      <c r="AD26" s="2">
        <f t="shared" si="0"/>
        <v>1.4599999999999937</v>
      </c>
      <c r="AE26" s="138">
        <f t="shared" si="1"/>
        <v>-3.3454139949817829E-3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42619</v>
      </c>
      <c r="X27" s="10">
        <v>73.02</v>
      </c>
      <c r="Y27" s="10">
        <v>73.5</v>
      </c>
      <c r="Z27" s="10">
        <v>71.930000000000007</v>
      </c>
      <c r="AA27" s="10">
        <v>72</v>
      </c>
      <c r="AB27" s="95">
        <v>7066000</v>
      </c>
      <c r="AC27" s="10">
        <v>71.739999999999995</v>
      </c>
      <c r="AD27" s="2">
        <f t="shared" si="0"/>
        <v>1.5699999999999932</v>
      </c>
      <c r="AE27" s="138">
        <f t="shared" si="1"/>
        <v>-1.8067341910758428E-2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42615</v>
      </c>
      <c r="X28" s="10">
        <v>73.81</v>
      </c>
      <c r="Y28" s="10">
        <v>74.349999999999994</v>
      </c>
      <c r="Z28" s="10">
        <v>72.87</v>
      </c>
      <c r="AA28" s="10">
        <v>73.319999999999993</v>
      </c>
      <c r="AB28" s="95">
        <v>4301200</v>
      </c>
      <c r="AC28" s="10">
        <v>73.06</v>
      </c>
      <c r="AD28" s="2">
        <f t="shared" si="0"/>
        <v>1.4799999999999898</v>
      </c>
      <c r="AE28" s="138">
        <f t="shared" si="1"/>
        <v>-6.256800870511392E-3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42614</v>
      </c>
      <c r="X29" s="10">
        <v>73.89</v>
      </c>
      <c r="Y29" s="10">
        <v>74.39</v>
      </c>
      <c r="Z29" s="10">
        <v>73.069999999999993</v>
      </c>
      <c r="AA29" s="10">
        <v>73.78</v>
      </c>
      <c r="AB29" s="95">
        <v>5608000</v>
      </c>
      <c r="AC29" s="10">
        <v>73.52</v>
      </c>
      <c r="AD29" s="2">
        <f t="shared" si="0"/>
        <v>1.3200000000000074</v>
      </c>
      <c r="AE29" s="138">
        <f t="shared" si="1"/>
        <v>5.0580997949418727E-3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42613</v>
      </c>
      <c r="X30" s="10">
        <v>75.17</v>
      </c>
      <c r="Y30" s="10">
        <v>75.25</v>
      </c>
      <c r="Z30" s="10">
        <v>73.19</v>
      </c>
      <c r="AA30" s="10">
        <v>73.41</v>
      </c>
      <c r="AB30" s="95">
        <v>9670000</v>
      </c>
      <c r="AC30" s="10">
        <v>73.150000000000006</v>
      </c>
      <c r="AD30" s="2">
        <f t="shared" si="0"/>
        <v>2.0600000000000023</v>
      </c>
      <c r="AE30" s="138">
        <f t="shared" si="1"/>
        <v>-2.9583443884319327E-2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42612</v>
      </c>
      <c r="X31" s="10">
        <v>77.19</v>
      </c>
      <c r="Y31" s="10">
        <v>77.45</v>
      </c>
      <c r="Z31" s="10">
        <v>75.400000000000006</v>
      </c>
      <c r="AA31" s="10">
        <v>75.650000000000006</v>
      </c>
      <c r="AB31" s="95">
        <v>5509000</v>
      </c>
      <c r="AC31" s="10">
        <v>75.38</v>
      </c>
      <c r="AD31" s="2">
        <f t="shared" si="0"/>
        <v>2.0499999999999972</v>
      </c>
      <c r="AE31" s="138">
        <f t="shared" si="1"/>
        <v>-2.3828023828023848E-2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42611</v>
      </c>
      <c r="X32" s="10">
        <v>75.78</v>
      </c>
      <c r="Y32" s="10">
        <v>77.790000000000006</v>
      </c>
      <c r="Z32" s="10">
        <v>75.48</v>
      </c>
      <c r="AA32" s="10">
        <v>77.489999999999995</v>
      </c>
      <c r="AB32" s="95">
        <v>8034100</v>
      </c>
      <c r="AC32" s="10">
        <v>77.22</v>
      </c>
      <c r="AD32" s="2">
        <f t="shared" si="0"/>
        <v>2.3100000000000023</v>
      </c>
      <c r="AE32" s="138">
        <f t="shared" si="1"/>
        <v>2.6452213212813991E-2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42608</v>
      </c>
      <c r="X33" s="10">
        <v>75.239999999999995</v>
      </c>
      <c r="Y33" s="10">
        <v>77.36</v>
      </c>
      <c r="Z33" s="10">
        <v>75.2</v>
      </c>
      <c r="AA33" s="10">
        <v>75.5</v>
      </c>
      <c r="AB33" s="95">
        <v>11792200</v>
      </c>
      <c r="AC33" s="10">
        <v>75.23</v>
      </c>
      <c r="AD33" s="2">
        <f t="shared" si="0"/>
        <v>2.1599999999999966</v>
      </c>
      <c r="AE33" s="138">
        <f t="shared" si="1"/>
        <v>-1.4600477833820458E-3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42607</v>
      </c>
      <c r="X34" s="10">
        <v>81.59</v>
      </c>
      <c r="Y34" s="10">
        <v>82.28</v>
      </c>
      <c r="Z34" s="10">
        <v>75.13</v>
      </c>
      <c r="AA34" s="10">
        <v>75.61</v>
      </c>
      <c r="AB34" s="95">
        <v>29850400</v>
      </c>
      <c r="AC34" s="10">
        <v>75.34</v>
      </c>
      <c r="AD34" s="2">
        <f t="shared" si="0"/>
        <v>7.1500000000000057</v>
      </c>
      <c r="AE34" s="138">
        <f t="shared" si="1"/>
        <v>-0.17625191340476698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42606</v>
      </c>
      <c r="X35" s="10">
        <v>91.6</v>
      </c>
      <c r="Y35" s="10">
        <v>92.01</v>
      </c>
      <c r="Z35" s="10">
        <v>91.4</v>
      </c>
      <c r="AA35" s="10">
        <v>91.79</v>
      </c>
      <c r="AB35" s="95">
        <v>3004900</v>
      </c>
      <c r="AC35" s="10">
        <v>91.46</v>
      </c>
      <c r="AD35" s="2">
        <f t="shared" si="0"/>
        <v>0.60999999999999943</v>
      </c>
      <c r="AE35" s="138">
        <f t="shared" si="1"/>
        <v>3.1808709005154423E-3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42605</v>
      </c>
      <c r="X36" s="10">
        <v>91.13</v>
      </c>
      <c r="Y36" s="10">
        <v>91.68</v>
      </c>
      <c r="Z36" s="10">
        <v>90.9</v>
      </c>
      <c r="AA36" s="10">
        <v>91.49</v>
      </c>
      <c r="AB36" s="95">
        <v>2038300</v>
      </c>
      <c r="AC36" s="10">
        <v>91.17</v>
      </c>
      <c r="AD36" s="2">
        <f t="shared" si="0"/>
        <v>0.78000000000000114</v>
      </c>
      <c r="AE36" s="138">
        <f t="shared" si="1"/>
        <v>7.6259946949601698E-3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42604</v>
      </c>
      <c r="X37" s="10">
        <v>91.12</v>
      </c>
      <c r="Y37" s="10">
        <v>91.38</v>
      </c>
      <c r="Z37" s="10">
        <v>90.24</v>
      </c>
      <c r="AA37" s="10">
        <v>90.8</v>
      </c>
      <c r="AB37" s="95">
        <v>2580800</v>
      </c>
      <c r="AC37" s="10">
        <v>90.48</v>
      </c>
      <c r="AD37" s="2">
        <f t="shared" si="0"/>
        <v>1.1400000000000006</v>
      </c>
      <c r="AE37" s="138">
        <f t="shared" si="1"/>
        <v>-5.5230310394338566E-4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42601</v>
      </c>
      <c r="X38" s="10">
        <v>91.6</v>
      </c>
      <c r="Y38" s="10">
        <v>91.87</v>
      </c>
      <c r="Z38" s="10">
        <v>90.42</v>
      </c>
      <c r="AA38" s="10">
        <v>90.85</v>
      </c>
      <c r="AB38" s="95">
        <v>2073500</v>
      </c>
      <c r="AC38" s="10">
        <v>90.53</v>
      </c>
      <c r="AD38" s="2">
        <f t="shared" si="0"/>
        <v>1.4500000000000028</v>
      </c>
      <c r="AE38" s="138">
        <f t="shared" si="1"/>
        <v>-9.1933895151581346E-3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42600</v>
      </c>
      <c r="X39" s="10">
        <v>91.25</v>
      </c>
      <c r="Y39" s="10">
        <v>92.04</v>
      </c>
      <c r="Z39" s="10">
        <v>90.63</v>
      </c>
      <c r="AA39" s="10">
        <v>91.69</v>
      </c>
      <c r="AB39" s="95">
        <v>2397200</v>
      </c>
      <c r="AC39" s="10">
        <v>91.37</v>
      </c>
      <c r="AD39" s="2">
        <f t="shared" si="0"/>
        <v>1.4100000000000108</v>
      </c>
      <c r="AE39" s="138">
        <f t="shared" si="1"/>
        <v>8.4988962472407614E-3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42599</v>
      </c>
      <c r="X40" s="10">
        <v>88.68</v>
      </c>
      <c r="Y40" s="10">
        <v>91.31</v>
      </c>
      <c r="Z40" s="10">
        <v>88.07</v>
      </c>
      <c r="AA40" s="10">
        <v>90.92</v>
      </c>
      <c r="AB40" s="95">
        <v>4556800</v>
      </c>
      <c r="AC40" s="10">
        <v>90.6</v>
      </c>
      <c r="AD40" s="2">
        <f t="shared" si="0"/>
        <v>3.2400000000000091</v>
      </c>
      <c r="AE40" s="138">
        <f t="shared" si="1"/>
        <v>1.603678367163841E-2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76.350999999999999</v>
      </c>
      <c r="Q41" s="2"/>
      <c r="W41" s="133">
        <v>42598</v>
      </c>
      <c r="X41" s="10">
        <v>91.76</v>
      </c>
      <c r="Y41" s="10">
        <v>92.1</v>
      </c>
      <c r="Z41" s="10">
        <v>89.06</v>
      </c>
      <c r="AA41" s="10">
        <v>89.49</v>
      </c>
      <c r="AB41" s="95">
        <v>4371500</v>
      </c>
      <c r="AC41" s="10">
        <v>89.17</v>
      </c>
      <c r="AD41" s="2">
        <f t="shared" si="0"/>
        <v>3.039999999999992</v>
      </c>
      <c r="AE41" s="138">
        <f t="shared" si="1"/>
        <v>-2.864923747276682E-2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75.656900000000007</v>
      </c>
      <c r="Q42" s="2"/>
      <c r="T42" s="91" t="s">
        <v>113</v>
      </c>
      <c r="W42" s="133">
        <v>42597</v>
      </c>
      <c r="X42" s="10">
        <v>92.2</v>
      </c>
      <c r="Y42" s="10">
        <v>92.65</v>
      </c>
      <c r="Z42" s="10">
        <v>91.75</v>
      </c>
      <c r="AA42" s="10">
        <v>92.13</v>
      </c>
      <c r="AB42" s="95">
        <v>2455200</v>
      </c>
      <c r="AC42" s="10">
        <v>91.8</v>
      </c>
      <c r="AD42" s="2">
        <f t="shared" si="0"/>
        <v>0.90000000000000568</v>
      </c>
      <c r="AE42" s="138">
        <f t="shared" si="1"/>
        <v>-8.4251458198315587E-3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74.962800000000001</v>
      </c>
      <c r="Q43" s="2"/>
      <c r="T43" s="128" t="s">
        <v>98</v>
      </c>
      <c r="U43" s="129">
        <v>69.66</v>
      </c>
      <c r="W43" s="133">
        <v>42594</v>
      </c>
      <c r="X43" s="10">
        <v>92.69</v>
      </c>
      <c r="Y43" s="10">
        <v>93.11</v>
      </c>
      <c r="Z43" s="10">
        <v>92.31</v>
      </c>
      <c r="AA43" s="10">
        <v>92.91</v>
      </c>
      <c r="AB43" s="95">
        <v>1629000</v>
      </c>
      <c r="AC43" s="10">
        <v>92.58</v>
      </c>
      <c r="AD43" s="2">
        <f t="shared" si="0"/>
        <v>0.79999999999999716</v>
      </c>
      <c r="AE43" s="138">
        <f t="shared" si="1"/>
        <v>2.0564996211711595E-3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74.268699999999995</v>
      </c>
      <c r="Q44" s="2"/>
      <c r="T44" s="93" t="s">
        <v>99</v>
      </c>
      <c r="U44" s="130">
        <v>69.709999999999994</v>
      </c>
      <c r="W44" s="133">
        <v>42593</v>
      </c>
      <c r="X44" s="10">
        <v>94.08</v>
      </c>
      <c r="Y44" s="10">
        <v>94.75</v>
      </c>
      <c r="Z44" s="10">
        <v>92.26</v>
      </c>
      <c r="AA44" s="10">
        <v>92.72</v>
      </c>
      <c r="AB44" s="95">
        <v>2463200</v>
      </c>
      <c r="AC44" s="10">
        <v>92.39</v>
      </c>
      <c r="AD44" s="2">
        <f t="shared" si="0"/>
        <v>2.4899999999999949</v>
      </c>
      <c r="AE44" s="138">
        <f t="shared" si="1"/>
        <v>-3.2365951019527328E-3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73.574600000000004</v>
      </c>
      <c r="Q45" s="2"/>
      <c r="T45" s="93" t="s">
        <v>100</v>
      </c>
      <c r="U45" s="130" t="s">
        <v>597</v>
      </c>
      <c r="W45" s="133">
        <v>42592</v>
      </c>
      <c r="X45" s="10">
        <v>92.44</v>
      </c>
      <c r="Y45" s="10">
        <v>93.49</v>
      </c>
      <c r="Z45" s="10">
        <v>92.28</v>
      </c>
      <c r="AA45" s="10">
        <v>93.02</v>
      </c>
      <c r="AB45" s="95">
        <v>2533800</v>
      </c>
      <c r="AC45" s="10">
        <v>92.69</v>
      </c>
      <c r="AD45" s="2">
        <f t="shared" si="0"/>
        <v>1.2099999999999937</v>
      </c>
      <c r="AE45" s="138">
        <f t="shared" si="1"/>
        <v>1.0685857594591619E-2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72.880499999999998</v>
      </c>
      <c r="Q46" s="2"/>
      <c r="T46" s="93" t="s">
        <v>101</v>
      </c>
      <c r="U46" s="130" t="s">
        <v>598</v>
      </c>
      <c r="W46" s="133">
        <v>42591</v>
      </c>
      <c r="X46" s="10">
        <v>92.76</v>
      </c>
      <c r="Y46" s="10">
        <v>92.76</v>
      </c>
      <c r="Z46" s="10">
        <v>91.83</v>
      </c>
      <c r="AA46" s="10">
        <v>92.04</v>
      </c>
      <c r="AB46" s="95">
        <v>2296800</v>
      </c>
      <c r="AC46" s="10">
        <v>91.71</v>
      </c>
      <c r="AD46" s="2">
        <f t="shared" si="0"/>
        <v>0.93000000000000682</v>
      </c>
      <c r="AE46" s="138">
        <f t="shared" si="1"/>
        <v>-1.0252536153680158E-2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72.186399999999992</v>
      </c>
      <c r="Q47" s="2"/>
      <c r="T47" s="93" t="s">
        <v>102</v>
      </c>
      <c r="U47" s="130">
        <v>84.43</v>
      </c>
      <c r="W47" s="133">
        <v>42590</v>
      </c>
      <c r="X47" s="10">
        <v>94.32</v>
      </c>
      <c r="Y47" s="10">
        <v>94.32</v>
      </c>
      <c r="Z47" s="10">
        <v>92.78</v>
      </c>
      <c r="AA47" s="10">
        <v>92.99</v>
      </c>
      <c r="AB47" s="95">
        <v>1311100</v>
      </c>
      <c r="AC47" s="10">
        <v>92.66</v>
      </c>
      <c r="AD47" s="2">
        <f t="shared" si="0"/>
        <v>1.539999999999992</v>
      </c>
      <c r="AE47" s="138">
        <f t="shared" si="1"/>
        <v>-1.4674606550404201E-2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71.4923</v>
      </c>
      <c r="Q48" s="2"/>
      <c r="T48" s="93" t="s">
        <v>103</v>
      </c>
      <c r="U48" s="130">
        <v>0.77164100000000002</v>
      </c>
      <c r="W48" s="133">
        <v>42587</v>
      </c>
      <c r="X48" s="10">
        <v>93.41</v>
      </c>
      <c r="Y48" s="10">
        <v>94.62</v>
      </c>
      <c r="Z48" s="10">
        <v>93.28</v>
      </c>
      <c r="AA48" s="10">
        <v>94.37</v>
      </c>
      <c r="AB48" s="95">
        <v>1551100</v>
      </c>
      <c r="AC48" s="10">
        <v>94.04</v>
      </c>
      <c r="AD48" s="2">
        <f t="shared" si="0"/>
        <v>1.3400000000000034</v>
      </c>
      <c r="AE48" s="138">
        <f t="shared" si="1"/>
        <v>1.3471279232675881E-2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70.798199999999994</v>
      </c>
      <c r="Q49" s="2"/>
      <c r="T49" s="93" t="s">
        <v>122</v>
      </c>
      <c r="U49" s="130" t="s">
        <v>346</v>
      </c>
      <c r="W49" s="133">
        <v>42586</v>
      </c>
      <c r="X49" s="10">
        <v>93.85</v>
      </c>
      <c r="Y49" s="10">
        <v>94.23</v>
      </c>
      <c r="Z49" s="10">
        <v>92.9</v>
      </c>
      <c r="AA49" s="10">
        <v>93.12</v>
      </c>
      <c r="AB49" s="95">
        <v>1409300</v>
      </c>
      <c r="AC49" s="10">
        <v>92.79</v>
      </c>
      <c r="AD49" s="2">
        <f t="shared" si="0"/>
        <v>1.3299999999999983</v>
      </c>
      <c r="AE49" s="138">
        <f t="shared" si="1"/>
        <v>-6.9563356164382695E-3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70.104100000000003</v>
      </c>
      <c r="Q50" s="2"/>
      <c r="T50" s="93"/>
      <c r="U50" s="130"/>
      <c r="W50" s="133">
        <v>42585</v>
      </c>
      <c r="X50" s="10">
        <v>92.58</v>
      </c>
      <c r="Y50" s="10">
        <v>93.95</v>
      </c>
      <c r="Z50" s="10">
        <v>92.13</v>
      </c>
      <c r="AA50" s="10">
        <v>93.77</v>
      </c>
      <c r="AB50" s="95">
        <v>1570700</v>
      </c>
      <c r="AC50" s="10">
        <v>93.44</v>
      </c>
      <c r="AD50" s="2">
        <f t="shared" si="0"/>
        <v>1.8200000000000074</v>
      </c>
      <c r="AE50" s="138">
        <f t="shared" si="1"/>
        <v>6.5711515673811949E-3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69.41</v>
      </c>
      <c r="Q51" s="2"/>
      <c r="T51" s="93" t="s">
        <v>105</v>
      </c>
      <c r="U51" s="130" t="s">
        <v>599</v>
      </c>
      <c r="W51" s="133">
        <v>42584</v>
      </c>
      <c r="X51" s="10">
        <v>93.98</v>
      </c>
      <c r="Y51" s="10">
        <v>94.24</v>
      </c>
      <c r="Z51" s="10">
        <v>92.82</v>
      </c>
      <c r="AA51" s="10">
        <v>93.16</v>
      </c>
      <c r="AB51" s="95">
        <v>2008500</v>
      </c>
      <c r="AC51" s="10">
        <v>92.83</v>
      </c>
      <c r="AD51" s="2">
        <f t="shared" si="0"/>
        <v>1.4200000000000017</v>
      </c>
      <c r="AE51" s="138">
        <f t="shared" si="1"/>
        <v>-9.6020484369999659E-3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68.715899999999991</v>
      </c>
      <c r="Q52" s="2"/>
      <c r="T52" s="93" t="s">
        <v>106</v>
      </c>
      <c r="U52" s="130" t="s">
        <v>347</v>
      </c>
      <c r="W52" s="133">
        <v>42583</v>
      </c>
      <c r="X52" s="10">
        <v>93.85</v>
      </c>
      <c r="Y52" s="10">
        <v>94.55</v>
      </c>
      <c r="Z52" s="10">
        <v>93.44</v>
      </c>
      <c r="AA52" s="10">
        <v>94.06</v>
      </c>
      <c r="AB52" s="95">
        <v>2083000</v>
      </c>
      <c r="AC52" s="10">
        <v>93.73</v>
      </c>
      <c r="AD52" s="2">
        <f t="shared" si="0"/>
        <v>1.1099999999999994</v>
      </c>
      <c r="AE52" s="138">
        <f t="shared" si="1"/>
        <v>-7.097457627118664E-3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68.021799999999999</v>
      </c>
      <c r="Q53" s="2"/>
      <c r="T53" s="93" t="s">
        <v>107</v>
      </c>
      <c r="U53" s="131">
        <v>2914490</v>
      </c>
      <c r="W53" s="133">
        <v>42580</v>
      </c>
      <c r="X53" s="10">
        <v>95.11</v>
      </c>
      <c r="Y53" s="10">
        <v>95.34</v>
      </c>
      <c r="Z53" s="10">
        <v>94.46</v>
      </c>
      <c r="AA53" s="10">
        <v>94.74</v>
      </c>
      <c r="AB53" s="95">
        <v>1684500</v>
      </c>
      <c r="AC53" s="10">
        <v>94.4</v>
      </c>
      <c r="AD53" s="2">
        <f t="shared" si="0"/>
        <v>0.88000000000000966</v>
      </c>
      <c r="AE53" s="138">
        <f t="shared" si="1"/>
        <v>-3.4835849255779872E-3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67.327699999999993</v>
      </c>
      <c r="T54" s="93" t="s">
        <v>110</v>
      </c>
      <c r="U54" s="131">
        <v>4091950</v>
      </c>
      <c r="W54" s="133">
        <v>42579</v>
      </c>
      <c r="X54" s="10">
        <v>94.82</v>
      </c>
      <c r="Y54" s="10">
        <v>95.32</v>
      </c>
      <c r="Z54" s="10">
        <v>94.02</v>
      </c>
      <c r="AA54" s="10">
        <v>95.07</v>
      </c>
      <c r="AB54" s="95">
        <v>1869000</v>
      </c>
      <c r="AC54" s="10">
        <v>94.73</v>
      </c>
      <c r="AD54" s="2">
        <f t="shared" si="0"/>
        <v>1.2999999999999972</v>
      </c>
      <c r="AE54" s="138">
        <f t="shared" si="1"/>
        <v>0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66.633600000000001</v>
      </c>
      <c r="T55" s="93" t="s">
        <v>108</v>
      </c>
      <c r="U55" s="130" t="s">
        <v>600</v>
      </c>
      <c r="W55" s="133">
        <v>42578</v>
      </c>
      <c r="X55" s="10">
        <v>96.72</v>
      </c>
      <c r="Y55" s="10">
        <v>96.88</v>
      </c>
      <c r="Z55" s="10">
        <v>95.02</v>
      </c>
      <c r="AA55" s="10">
        <v>95.07</v>
      </c>
      <c r="AB55" s="95">
        <v>3577900</v>
      </c>
      <c r="AC55" s="10">
        <v>94.73</v>
      </c>
      <c r="AD55" s="2">
        <f t="shared" si="0"/>
        <v>1.8599999999999994</v>
      </c>
      <c r="AE55" s="138">
        <f t="shared" si="1"/>
        <v>-1.7017744111237909E-2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65.939499999999995</v>
      </c>
      <c r="T56" s="93" t="s">
        <v>111</v>
      </c>
      <c r="U56" s="130">
        <v>16.23</v>
      </c>
      <c r="W56" s="133">
        <v>42577</v>
      </c>
      <c r="X56" s="10">
        <v>96.14</v>
      </c>
      <c r="Y56" s="10">
        <v>96.75</v>
      </c>
      <c r="Z56" s="10">
        <v>96.04</v>
      </c>
      <c r="AA56" s="10">
        <v>96.71</v>
      </c>
      <c r="AB56" s="95">
        <v>3263000</v>
      </c>
      <c r="AC56" s="10">
        <v>96.37</v>
      </c>
      <c r="AD56" s="2">
        <f t="shared" si="0"/>
        <v>0.70999999999999375</v>
      </c>
      <c r="AE56" s="138">
        <f t="shared" si="1"/>
        <v>7.6327896277708085E-3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65.245399999999989</v>
      </c>
      <c r="T57" s="93" t="s">
        <v>112</v>
      </c>
      <c r="U57" s="130">
        <v>4.28</v>
      </c>
      <c r="W57" s="133">
        <v>42576</v>
      </c>
      <c r="X57" s="10">
        <v>95.32</v>
      </c>
      <c r="Y57" s="10">
        <v>96.25</v>
      </c>
      <c r="Z57" s="10">
        <v>95</v>
      </c>
      <c r="AA57" s="10">
        <v>95.98</v>
      </c>
      <c r="AB57" s="95">
        <v>2505000</v>
      </c>
      <c r="AC57" s="10">
        <v>95.64</v>
      </c>
      <c r="AD57" s="2">
        <f t="shared" si="0"/>
        <v>1.25</v>
      </c>
      <c r="AE57" s="138">
        <f t="shared" si="1"/>
        <v>8.7543508068768094E-3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64.551299999999998</v>
      </c>
      <c r="T58" s="93" t="s">
        <v>109</v>
      </c>
      <c r="U58" s="130" t="s">
        <v>601</v>
      </c>
      <c r="W58" s="133">
        <v>42573</v>
      </c>
      <c r="X58" s="10">
        <v>93.99</v>
      </c>
      <c r="Y58" s="10">
        <v>95.25</v>
      </c>
      <c r="Z58" s="10">
        <v>93.99</v>
      </c>
      <c r="AA58" s="10">
        <v>95.15</v>
      </c>
      <c r="AB58" s="95">
        <v>1498500</v>
      </c>
      <c r="AC58" s="10">
        <v>94.81</v>
      </c>
      <c r="AD58" s="2">
        <f t="shared" si="0"/>
        <v>1.2600000000000051</v>
      </c>
      <c r="AE58" s="138">
        <f t="shared" si="1"/>
        <v>1.1738341692455467E-2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63.857199999999999</v>
      </c>
      <c r="W59" s="133">
        <v>42572</v>
      </c>
      <c r="X59" s="10">
        <v>93.68</v>
      </c>
      <c r="Y59" s="10">
        <v>94.14</v>
      </c>
      <c r="Z59" s="10">
        <v>93.29</v>
      </c>
      <c r="AA59" s="10">
        <v>94.04</v>
      </c>
      <c r="AB59" s="95">
        <v>2317400</v>
      </c>
      <c r="AC59" s="10">
        <v>93.71</v>
      </c>
      <c r="AD59" s="2">
        <f t="shared" si="0"/>
        <v>0.84999999999999432</v>
      </c>
      <c r="AE59" s="138">
        <f t="shared" si="1"/>
        <v>2.3531928548508052E-3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63.1631</v>
      </c>
      <c r="W60" s="133">
        <v>42571</v>
      </c>
      <c r="X60" s="10">
        <v>93.5</v>
      </c>
      <c r="Y60" s="10">
        <v>93.99</v>
      </c>
      <c r="Z60" s="10">
        <v>93.22</v>
      </c>
      <c r="AA60" s="10">
        <v>93.82</v>
      </c>
      <c r="AB60" s="95">
        <v>1684700</v>
      </c>
      <c r="AC60" s="10">
        <v>93.49</v>
      </c>
      <c r="AD60" s="2">
        <f t="shared" si="0"/>
        <v>0.76999999999999602</v>
      </c>
      <c r="AE60" s="138">
        <f t="shared" si="1"/>
        <v>7.2182719241542515E-3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62.469000000000001</v>
      </c>
      <c r="W61" s="133">
        <v>42570</v>
      </c>
      <c r="X61" s="10">
        <v>93.03</v>
      </c>
      <c r="Y61" s="10">
        <v>93.83</v>
      </c>
      <c r="Z61" s="10">
        <v>93</v>
      </c>
      <c r="AA61" s="10">
        <v>93.15</v>
      </c>
      <c r="AB61" s="95">
        <v>2097200</v>
      </c>
      <c r="AC61" s="10">
        <v>92.82</v>
      </c>
      <c r="AD61" s="2">
        <f t="shared" si="0"/>
        <v>0.82999999999999829</v>
      </c>
      <c r="AE61" s="138">
        <f t="shared" si="1"/>
        <v>3.5679532922476831E-3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42569</v>
      </c>
      <c r="X62" s="10">
        <v>92.19</v>
      </c>
      <c r="Y62" s="10">
        <v>93.57</v>
      </c>
      <c r="Z62" s="10">
        <v>92.1</v>
      </c>
      <c r="AA62" s="10">
        <v>92.82</v>
      </c>
      <c r="AB62" s="95">
        <v>2370100</v>
      </c>
      <c r="AC62" s="10">
        <v>92.49</v>
      </c>
      <c r="AD62" s="2">
        <f t="shared" si="0"/>
        <v>1.4699999999999989</v>
      </c>
      <c r="AE62" s="138">
        <f t="shared" si="1"/>
        <v>1.2036327825801552E-2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42566</v>
      </c>
      <c r="X63" s="10">
        <v>92.9</v>
      </c>
      <c r="Y63" s="10">
        <v>92.9</v>
      </c>
      <c r="Z63" s="10">
        <v>91.65</v>
      </c>
      <c r="AA63" s="10">
        <v>91.71</v>
      </c>
      <c r="AB63" s="95">
        <v>1909700</v>
      </c>
      <c r="AC63" s="10">
        <v>91.39</v>
      </c>
      <c r="AD63" s="2">
        <f t="shared" si="0"/>
        <v>1.25</v>
      </c>
      <c r="AE63" s="138">
        <f t="shared" si="1"/>
        <v>-9.8591549295774517E-3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42565</v>
      </c>
      <c r="X64" s="10">
        <v>93.35</v>
      </c>
      <c r="Y64" s="10">
        <v>93.35</v>
      </c>
      <c r="Z64" s="10">
        <v>92.41</v>
      </c>
      <c r="AA64" s="10">
        <v>92.63</v>
      </c>
      <c r="AB64" s="95">
        <v>1570900</v>
      </c>
      <c r="AC64" s="10">
        <v>92.3</v>
      </c>
      <c r="AD64" s="2">
        <f t="shared" si="0"/>
        <v>0.93999999999999773</v>
      </c>
      <c r="AE64" s="138">
        <f t="shared" si="1"/>
        <v>2.1715526601520097E-3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42564</v>
      </c>
      <c r="X65" s="10">
        <v>93.05</v>
      </c>
      <c r="Y65" s="10">
        <v>93.45</v>
      </c>
      <c r="Z65" s="10">
        <v>92.21</v>
      </c>
      <c r="AA65" s="10">
        <v>92.43</v>
      </c>
      <c r="AB65" s="95">
        <v>2174900</v>
      </c>
      <c r="AC65" s="10">
        <v>92.1</v>
      </c>
      <c r="AD65" s="2">
        <f t="shared" si="0"/>
        <v>1.2400000000000091</v>
      </c>
      <c r="AE65" s="138">
        <f t="shared" si="1"/>
        <v>-6.5796569949304606E-3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42563</v>
      </c>
      <c r="X66" s="10">
        <v>94.21</v>
      </c>
      <c r="Y66" s="10">
        <v>94.71</v>
      </c>
      <c r="Z66" s="10">
        <v>92.57</v>
      </c>
      <c r="AA66" s="10">
        <v>93.04</v>
      </c>
      <c r="AB66" s="95">
        <v>3137500</v>
      </c>
      <c r="AC66" s="10">
        <v>92.71</v>
      </c>
      <c r="AD66" s="2">
        <f t="shared" si="0"/>
        <v>2.1400000000000006</v>
      </c>
      <c r="AE66" s="138">
        <f t="shared" si="1"/>
        <v>-1.2778191885848167E-2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42562</v>
      </c>
      <c r="X67" s="10">
        <v>94.73</v>
      </c>
      <c r="Y67" s="10">
        <v>94.85</v>
      </c>
      <c r="Z67" s="10">
        <v>94.23</v>
      </c>
      <c r="AA67" s="10">
        <v>94.24</v>
      </c>
      <c r="AB67" s="95">
        <v>2104200</v>
      </c>
      <c r="AC67" s="10">
        <v>93.91</v>
      </c>
      <c r="AD67" s="2">
        <f>Y67-Z67</f>
        <v>0.61999999999999034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42559</v>
      </c>
      <c r="X68" s="10">
        <v>94.14</v>
      </c>
      <c r="Y68" s="10">
        <v>94.48</v>
      </c>
      <c r="Z68" s="10">
        <v>93.67</v>
      </c>
      <c r="AA68" s="10">
        <v>94.32</v>
      </c>
      <c r="AB68" s="95">
        <v>1660500</v>
      </c>
      <c r="AC68" s="10">
        <v>93.99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19" priority="9">
      <formula>F47&gt;0</formula>
    </cfRule>
    <cfRule type="expression" dxfId="718" priority="10">
      <formula>F47&lt;0</formula>
    </cfRule>
  </conditionalFormatting>
  <conditionalFormatting sqref="Q7">
    <cfRule type="expression" dxfId="717" priority="7">
      <formula>Q7&gt;0</formula>
    </cfRule>
    <cfRule type="expression" dxfId="716" priority="8">
      <formula>Q7&lt;0</formula>
    </cfRule>
  </conditionalFormatting>
  <conditionalFormatting sqref="Q8">
    <cfRule type="expression" dxfId="715" priority="5">
      <formula>Q8&gt;0</formula>
    </cfRule>
    <cfRule type="expression" dxfId="714" priority="6">
      <formula>Q8&lt;0</formula>
    </cfRule>
  </conditionalFormatting>
  <conditionalFormatting sqref="F25:F46">
    <cfRule type="expression" dxfId="713" priority="3">
      <formula>F25&gt;0</formula>
    </cfRule>
    <cfRule type="expression" dxfId="712" priority="4">
      <formula>F25&lt;0</formula>
    </cfRule>
  </conditionalFormatting>
  <conditionalFormatting sqref="H25:H46">
    <cfRule type="expression" dxfId="711" priority="1">
      <formula>H25&gt;0</formula>
    </cfRule>
    <cfRule type="expression" dxfId="7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42653</v>
      </c>
      <c r="X2" s="368">
        <v>31.73</v>
      </c>
      <c r="Y2" s="40">
        <v>31.97</v>
      </c>
      <c r="Z2" s="40">
        <v>31.73</v>
      </c>
      <c r="AA2" s="368">
        <v>31.86</v>
      </c>
      <c r="AB2" s="95">
        <v>188700</v>
      </c>
      <c r="AC2" s="243">
        <v>31.86</v>
      </c>
      <c r="AD2" s="2">
        <f>Y2-Z2</f>
        <v>0.23999999999999844</v>
      </c>
      <c r="AE2" s="138">
        <f>AC2/AC3-1</f>
        <v>9.1859360152042324E-3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42650</v>
      </c>
      <c r="X3" s="368">
        <v>31.58</v>
      </c>
      <c r="Y3" s="40">
        <v>31.64</v>
      </c>
      <c r="Z3" s="40">
        <v>31.28</v>
      </c>
      <c r="AA3" s="368">
        <v>31.57</v>
      </c>
      <c r="AB3" s="95">
        <v>304200</v>
      </c>
      <c r="AC3" s="243">
        <v>31.57</v>
      </c>
      <c r="AD3" s="2">
        <f>Y3-Z3</f>
        <v>0.35999999999999943</v>
      </c>
      <c r="AE3" s="138">
        <f>AC3/AC4-1</f>
        <v>-1.2654223347041693E-3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31.86</v>
      </c>
      <c r="R4" s="527">
        <v>9.1999999999999998E-3</v>
      </c>
      <c r="T4" s="121"/>
      <c r="W4" s="94">
        <v>42649</v>
      </c>
      <c r="X4" s="368">
        <v>31.88</v>
      </c>
      <c r="Y4" s="40">
        <v>31.88</v>
      </c>
      <c r="Z4" s="40">
        <v>31.5</v>
      </c>
      <c r="AA4" s="368">
        <v>31.61</v>
      </c>
      <c r="AB4" s="95">
        <v>306900</v>
      </c>
      <c r="AC4" s="243">
        <v>31.61</v>
      </c>
      <c r="AD4" s="2">
        <f t="shared" ref="AD4:AD67" si="0">Y4-Z4</f>
        <v>0.37999999999999901</v>
      </c>
      <c r="AE4" s="138">
        <f t="shared" ref="AE4:AE67" si="1">AC4/AC5-1</f>
        <v>-8.1581424537182645E-3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1593</v>
      </c>
      <c r="W5" s="94">
        <v>42648</v>
      </c>
      <c r="X5" s="368">
        <v>31.62</v>
      </c>
      <c r="Y5" s="40">
        <v>32.07</v>
      </c>
      <c r="Z5" s="40">
        <v>31.4</v>
      </c>
      <c r="AA5" s="368">
        <v>31.87</v>
      </c>
      <c r="AB5" s="95">
        <v>582000</v>
      </c>
      <c r="AC5" s="243">
        <v>31.87</v>
      </c>
      <c r="AD5" s="2">
        <f t="shared" si="0"/>
        <v>0.67000000000000171</v>
      </c>
      <c r="AE5" s="138">
        <f t="shared" si="1"/>
        <v>1.1746031746031838E-2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42647</v>
      </c>
      <c r="X6" s="368">
        <v>32.07</v>
      </c>
      <c r="Y6" s="40">
        <v>32.39</v>
      </c>
      <c r="Z6" s="40">
        <v>31.42</v>
      </c>
      <c r="AA6" s="368">
        <v>31.5</v>
      </c>
      <c r="AB6" s="95">
        <v>965100</v>
      </c>
      <c r="AC6" s="243">
        <v>31.5</v>
      </c>
      <c r="AD6" s="2">
        <f t="shared" si="0"/>
        <v>0.96999999999999886</v>
      </c>
      <c r="AE6" s="138">
        <f t="shared" si="1"/>
        <v>-1.6239850093691555E-2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34</v>
      </c>
      <c r="R7">
        <v>50</v>
      </c>
      <c r="T7" s="85"/>
      <c r="W7" s="94">
        <v>42646</v>
      </c>
      <c r="X7" s="368">
        <v>32.409999999999997</v>
      </c>
      <c r="Y7" s="40">
        <v>32.409999999999997</v>
      </c>
      <c r="Z7" s="40">
        <v>31.94</v>
      </c>
      <c r="AA7" s="368">
        <v>32.020000000000003</v>
      </c>
      <c r="AB7" s="95">
        <v>345600</v>
      </c>
      <c r="AC7" s="243">
        <v>32.020000000000003</v>
      </c>
      <c r="AD7" s="2">
        <f t="shared" si="0"/>
        <v>0.46999999999999531</v>
      </c>
      <c r="AE7" s="138">
        <f t="shared" si="1"/>
        <v>-9.894867037724242E-3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34</v>
      </c>
      <c r="W8" s="94">
        <v>42643</v>
      </c>
      <c r="X8" s="368">
        <v>31.74</v>
      </c>
      <c r="Y8" s="40">
        <v>32.520000000000003</v>
      </c>
      <c r="Z8" s="40">
        <v>31.6</v>
      </c>
      <c r="AA8" s="368">
        <v>32.340000000000003</v>
      </c>
      <c r="AB8" s="95">
        <v>552200</v>
      </c>
      <c r="AC8" s="243">
        <v>32.340000000000003</v>
      </c>
      <c r="AD8" s="2">
        <f t="shared" si="0"/>
        <v>0.92000000000000171</v>
      </c>
      <c r="AE8" s="138">
        <f t="shared" si="1"/>
        <v>1.9546027742749272E-2</v>
      </c>
    </row>
    <row r="9" spans="1:40" x14ac:dyDescent="0.25">
      <c r="O9" s="11" t="s">
        <v>220</v>
      </c>
      <c r="P9"/>
      <c r="Q9" s="138">
        <f>IF(Q2=0, 0, Q8/Q6)</f>
        <v>2.1808851828094934E-2</v>
      </c>
      <c r="W9" s="94">
        <v>42642</v>
      </c>
      <c r="X9" s="368">
        <v>31.62</v>
      </c>
      <c r="Y9" s="40">
        <v>32.24</v>
      </c>
      <c r="Z9" s="40">
        <v>31.58</v>
      </c>
      <c r="AA9" s="368">
        <v>31.72</v>
      </c>
      <c r="AB9" s="95">
        <v>406400</v>
      </c>
      <c r="AC9" s="243">
        <v>31.72</v>
      </c>
      <c r="AD9" s="2">
        <f t="shared" si="0"/>
        <v>0.66000000000000369</v>
      </c>
      <c r="AE9" s="138">
        <f t="shared" si="1"/>
        <v>6.309148264984632E-4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42641</v>
      </c>
      <c r="X10" s="368">
        <v>32.19</v>
      </c>
      <c r="Y10" s="40">
        <v>32.5</v>
      </c>
      <c r="Z10" s="40">
        <v>31.47</v>
      </c>
      <c r="AA10" s="368">
        <v>31.7</v>
      </c>
      <c r="AB10" s="95">
        <v>603100</v>
      </c>
      <c r="AC10" s="243">
        <v>31.7</v>
      </c>
      <c r="AD10" s="2">
        <f t="shared" si="0"/>
        <v>1.0300000000000011</v>
      </c>
      <c r="AE10" s="138">
        <f t="shared" si="1"/>
        <v>-1.2461059190031265E-2</v>
      </c>
    </row>
    <row r="11" spans="1:40" x14ac:dyDescent="0.25">
      <c r="O11" s="11" t="s">
        <v>181</v>
      </c>
      <c r="Q11" s="138">
        <v>0</v>
      </c>
      <c r="W11" s="94">
        <v>42640</v>
      </c>
      <c r="X11" s="368">
        <v>31.97</v>
      </c>
      <c r="Y11" s="40">
        <v>32.56</v>
      </c>
      <c r="Z11" s="40">
        <v>31.89</v>
      </c>
      <c r="AA11" s="368">
        <v>32.1</v>
      </c>
      <c r="AB11" s="95">
        <v>580900</v>
      </c>
      <c r="AC11" s="243">
        <v>32.1</v>
      </c>
      <c r="AD11" s="2">
        <f t="shared" si="0"/>
        <v>0.67000000000000171</v>
      </c>
      <c r="AE11" s="138">
        <f t="shared" si="1"/>
        <v>2.4984384759525469E-3</v>
      </c>
      <c r="AK11" s="234"/>
      <c r="AN11" s="234"/>
    </row>
    <row r="12" spans="1:40" x14ac:dyDescent="0.25">
      <c r="W12" s="94">
        <v>42639</v>
      </c>
      <c r="X12" s="368">
        <v>32.090000000000003</v>
      </c>
      <c r="Y12" s="40">
        <v>32.56</v>
      </c>
      <c r="Z12" s="40">
        <v>31.9</v>
      </c>
      <c r="AA12" s="368">
        <v>32.020000000000003</v>
      </c>
      <c r="AB12" s="95">
        <v>470900</v>
      </c>
      <c r="AC12" s="243">
        <v>32.020000000000003</v>
      </c>
      <c r="AD12" s="2">
        <f t="shared" si="0"/>
        <v>0.66000000000000369</v>
      </c>
      <c r="AE12" s="138">
        <f t="shared" si="1"/>
        <v>-2.1813649111872557E-3</v>
      </c>
    </row>
    <row r="13" spans="1:40" x14ac:dyDescent="0.25">
      <c r="W13" s="94">
        <v>42636</v>
      </c>
      <c r="X13" s="368">
        <v>31.91</v>
      </c>
      <c r="Y13" s="40">
        <v>32.5</v>
      </c>
      <c r="Z13" s="40">
        <v>31.91</v>
      </c>
      <c r="AA13" s="368">
        <v>32.090000000000003</v>
      </c>
      <c r="AB13" s="95">
        <v>323800</v>
      </c>
      <c r="AC13" s="243">
        <v>32.090000000000003</v>
      </c>
      <c r="AD13" s="2">
        <f t="shared" si="0"/>
        <v>0.58999999999999986</v>
      </c>
      <c r="AE13" s="138">
        <f t="shared" si="1"/>
        <v>-1.5556938394523101E-3</v>
      </c>
      <c r="AK13" s="234"/>
      <c r="AN13" s="234"/>
    </row>
    <row r="14" spans="1:40" x14ac:dyDescent="0.25">
      <c r="T14" s="84"/>
      <c r="U14" s="11"/>
      <c r="W14" s="94">
        <v>42635</v>
      </c>
      <c r="X14" s="368">
        <v>32.1</v>
      </c>
      <c r="Y14" s="40">
        <v>32.479999999999997</v>
      </c>
      <c r="Z14" s="40">
        <v>32.1</v>
      </c>
      <c r="AA14" s="368">
        <v>32.14</v>
      </c>
      <c r="AB14" s="95">
        <v>461100</v>
      </c>
      <c r="AC14" s="243">
        <v>32.14</v>
      </c>
      <c r="AD14" s="2">
        <f t="shared" si="0"/>
        <v>0.37999999999999545</v>
      </c>
      <c r="AE14" s="138">
        <f t="shared" si="1"/>
        <v>2.8081123244931838E-3</v>
      </c>
    </row>
    <row r="15" spans="1:40" x14ac:dyDescent="0.25">
      <c r="W15" s="94">
        <v>42634</v>
      </c>
      <c r="X15" s="368">
        <v>31.8</v>
      </c>
      <c r="Y15" s="40">
        <v>32.1</v>
      </c>
      <c r="Z15" s="40">
        <v>31.52</v>
      </c>
      <c r="AA15" s="368">
        <v>32.049999999999997</v>
      </c>
      <c r="AB15" s="95">
        <v>391300</v>
      </c>
      <c r="AC15" s="243">
        <v>32.049999999999997</v>
      </c>
      <c r="AD15" s="2">
        <f t="shared" si="0"/>
        <v>0.58000000000000185</v>
      </c>
      <c r="AE15" s="138">
        <f t="shared" si="1"/>
        <v>7.8616352201257289E-3</v>
      </c>
      <c r="AK15" s="234"/>
      <c r="AN15" s="234"/>
    </row>
    <row r="16" spans="1:40" x14ac:dyDescent="0.25">
      <c r="W16" s="94">
        <v>42633</v>
      </c>
      <c r="X16" s="368">
        <v>31.73</v>
      </c>
      <c r="Y16" s="40">
        <v>31.97</v>
      </c>
      <c r="Z16" s="40">
        <v>31.59</v>
      </c>
      <c r="AA16" s="368">
        <v>31.8</v>
      </c>
      <c r="AB16" s="95">
        <v>396600</v>
      </c>
      <c r="AC16" s="243">
        <v>31.8</v>
      </c>
      <c r="AD16" s="2">
        <f t="shared" si="0"/>
        <v>0.37999999999999901</v>
      </c>
      <c r="AE16" s="138">
        <f t="shared" si="1"/>
        <v>8.8832487309644659E-3</v>
      </c>
    </row>
    <row r="17" spans="1:40" x14ac:dyDescent="0.25">
      <c r="W17" s="94">
        <v>42632</v>
      </c>
      <c r="X17" s="368">
        <v>31.81</v>
      </c>
      <c r="Y17" s="40">
        <v>32.01</v>
      </c>
      <c r="Z17" s="40">
        <v>31.48</v>
      </c>
      <c r="AA17" s="368">
        <v>31.52</v>
      </c>
      <c r="AB17" s="95">
        <v>591400</v>
      </c>
      <c r="AC17" s="243">
        <v>31.52</v>
      </c>
      <c r="AD17" s="2">
        <f t="shared" si="0"/>
        <v>0.52999999999999758</v>
      </c>
      <c r="AE17" s="138">
        <f t="shared" si="1"/>
        <v>-6.3051702395964249E-3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42629</v>
      </c>
      <c r="X18" s="368">
        <v>31.55</v>
      </c>
      <c r="Y18" s="40">
        <v>31.92</v>
      </c>
      <c r="Z18" s="40">
        <v>31.36</v>
      </c>
      <c r="AA18" s="368">
        <v>31.72</v>
      </c>
      <c r="AB18" s="95">
        <v>787200</v>
      </c>
      <c r="AC18" s="243">
        <v>31.72</v>
      </c>
      <c r="AD18" s="2">
        <f t="shared" si="0"/>
        <v>0.56000000000000227</v>
      </c>
      <c r="AE18" s="138">
        <f t="shared" si="1"/>
        <v>-3.1515915537350114E-4</v>
      </c>
    </row>
    <row r="19" spans="1:40" x14ac:dyDescent="0.25">
      <c r="W19" s="94">
        <v>42628</v>
      </c>
      <c r="X19" s="368">
        <v>31.85</v>
      </c>
      <c r="Y19" s="40">
        <v>31.86</v>
      </c>
      <c r="Z19" s="40">
        <v>31.4</v>
      </c>
      <c r="AA19" s="368">
        <v>31.73</v>
      </c>
      <c r="AB19" s="95">
        <v>404500</v>
      </c>
      <c r="AC19" s="243">
        <v>31.73</v>
      </c>
      <c r="AD19" s="2">
        <f t="shared" si="0"/>
        <v>0.46000000000000085</v>
      </c>
      <c r="AE19" s="138">
        <f t="shared" si="1"/>
        <v>4.1139240506329333E-3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42627</v>
      </c>
      <c r="X20" s="368">
        <v>31.61</v>
      </c>
      <c r="Y20" s="40">
        <v>31.98</v>
      </c>
      <c r="Z20" s="40">
        <v>31.51</v>
      </c>
      <c r="AA20" s="368">
        <v>31.6</v>
      </c>
      <c r="AB20" s="95">
        <v>552400</v>
      </c>
      <c r="AC20" s="243">
        <v>31.6</v>
      </c>
      <c r="AD20" s="2">
        <f t="shared" si="0"/>
        <v>0.46999999999999886</v>
      </c>
      <c r="AE20" s="138">
        <f t="shared" si="1"/>
        <v>-3.4689372437716193E-3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42626</v>
      </c>
      <c r="X21" s="368">
        <v>31.34</v>
      </c>
      <c r="Y21" s="40">
        <v>31.87</v>
      </c>
      <c r="Z21" s="40">
        <v>31.33</v>
      </c>
      <c r="AA21" s="368">
        <v>31.71</v>
      </c>
      <c r="AB21" s="95">
        <v>507200</v>
      </c>
      <c r="AC21" s="243">
        <v>31.71</v>
      </c>
      <c r="AD21" s="2">
        <f t="shared" si="0"/>
        <v>0.5400000000000027</v>
      </c>
      <c r="AE21" s="138">
        <f t="shared" si="1"/>
        <v>3.1635558367606453E-3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42625</v>
      </c>
      <c r="X22" s="368">
        <v>31.36</v>
      </c>
      <c r="Y22" s="40">
        <v>31.73</v>
      </c>
      <c r="Z22" s="40">
        <v>31.14</v>
      </c>
      <c r="AA22" s="368">
        <v>31.61</v>
      </c>
      <c r="AB22" s="95">
        <v>569600</v>
      </c>
      <c r="AC22" s="243">
        <v>31.61</v>
      </c>
      <c r="AD22" s="2">
        <f t="shared" si="0"/>
        <v>0.58999999999999986</v>
      </c>
      <c r="AE22" s="138">
        <f t="shared" si="1"/>
        <v>3.4920634920634352E-3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42622</v>
      </c>
      <c r="X23" s="368">
        <v>31.5</v>
      </c>
      <c r="Y23" s="40">
        <v>31.87</v>
      </c>
      <c r="Z23" s="40">
        <v>31.28</v>
      </c>
      <c r="AA23" s="368">
        <v>31.5</v>
      </c>
      <c r="AB23" s="95">
        <v>825700</v>
      </c>
      <c r="AC23" s="243">
        <v>31.5</v>
      </c>
      <c r="AD23" s="2">
        <f t="shared" si="0"/>
        <v>0.58999999999999986</v>
      </c>
      <c r="AE23" s="138">
        <f t="shared" si="1"/>
        <v>-4.7393364928909332E-3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42621</v>
      </c>
      <c r="X24" s="368">
        <v>31.52</v>
      </c>
      <c r="Y24" s="40">
        <v>31.75</v>
      </c>
      <c r="Z24" s="40">
        <v>31.44</v>
      </c>
      <c r="AA24" s="368">
        <v>31.65</v>
      </c>
      <c r="AB24" s="95">
        <v>551800</v>
      </c>
      <c r="AC24" s="243">
        <v>31.65</v>
      </c>
      <c r="AD24" s="2">
        <f t="shared" si="0"/>
        <v>0.30999999999999872</v>
      </c>
      <c r="AE24" s="138">
        <f t="shared" si="1"/>
        <v>4.4430339574736966E-3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42620</v>
      </c>
      <c r="X25" s="368">
        <v>31.36</v>
      </c>
      <c r="Y25" s="40">
        <v>31.61</v>
      </c>
      <c r="Z25" s="40">
        <v>31.16</v>
      </c>
      <c r="AA25" s="368">
        <v>31.51</v>
      </c>
      <c r="AB25" s="95">
        <v>410300</v>
      </c>
      <c r="AC25" s="243">
        <v>31.51</v>
      </c>
      <c r="AD25" s="2">
        <f t="shared" si="0"/>
        <v>0.44999999999999929</v>
      </c>
      <c r="AE25" s="138">
        <f t="shared" si="1"/>
        <v>7.0310003195910298E-3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42619</v>
      </c>
      <c r="X26" s="368">
        <v>31.84</v>
      </c>
      <c r="Y26" s="40">
        <v>31.95</v>
      </c>
      <c r="Z26" s="40">
        <v>30.91</v>
      </c>
      <c r="AA26" s="368">
        <v>31.29</v>
      </c>
      <c r="AB26" s="95">
        <v>651900</v>
      </c>
      <c r="AC26" s="243">
        <v>31.29</v>
      </c>
      <c r="AD26" s="2">
        <f t="shared" si="0"/>
        <v>1.0399999999999991</v>
      </c>
      <c r="AE26" s="138">
        <f t="shared" si="1"/>
        <v>-1.6037735849056656E-2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42615</v>
      </c>
      <c r="X27" s="368">
        <v>31.8</v>
      </c>
      <c r="Y27" s="40">
        <v>31.9</v>
      </c>
      <c r="Z27" s="40">
        <v>31.5</v>
      </c>
      <c r="AA27" s="368">
        <v>31.8</v>
      </c>
      <c r="AB27" s="95">
        <v>524700</v>
      </c>
      <c r="AC27" s="243">
        <v>31.8</v>
      </c>
      <c r="AD27" s="2">
        <f t="shared" si="0"/>
        <v>0.39999999999999858</v>
      </c>
      <c r="AE27" s="138">
        <f t="shared" si="1"/>
        <v>6.0107560898450263E-3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42614</v>
      </c>
      <c r="X28" s="368">
        <v>31.65</v>
      </c>
      <c r="Y28" s="40">
        <v>31.78</v>
      </c>
      <c r="Z28" s="40">
        <v>31.5</v>
      </c>
      <c r="AA28" s="368">
        <v>31.61</v>
      </c>
      <c r="AB28" s="95">
        <v>562700</v>
      </c>
      <c r="AC28" s="243">
        <v>31.61</v>
      </c>
      <c r="AD28" s="2">
        <f t="shared" si="0"/>
        <v>0.28000000000000114</v>
      </c>
      <c r="AE28" s="138">
        <f t="shared" si="1"/>
        <v>-1.2638230647709081E-3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42613</v>
      </c>
      <c r="X29" s="368">
        <v>31.6</v>
      </c>
      <c r="Y29" s="40">
        <v>31.74</v>
      </c>
      <c r="Z29" s="40">
        <v>31.45</v>
      </c>
      <c r="AA29" s="368">
        <v>31.65</v>
      </c>
      <c r="AB29" s="95">
        <v>490500</v>
      </c>
      <c r="AC29" s="243">
        <v>31.65</v>
      </c>
      <c r="AD29" s="2">
        <f t="shared" si="0"/>
        <v>0.28999999999999915</v>
      </c>
      <c r="AE29" s="138">
        <f t="shared" si="1"/>
        <v>1.5822784810126667E-3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42612</v>
      </c>
      <c r="X30" s="368">
        <v>31.5</v>
      </c>
      <c r="Y30" s="40">
        <v>31.65</v>
      </c>
      <c r="Z30" s="40">
        <v>31.3</v>
      </c>
      <c r="AA30" s="368">
        <v>31.6</v>
      </c>
      <c r="AB30" s="95">
        <v>448000</v>
      </c>
      <c r="AC30" s="243">
        <v>31.6</v>
      </c>
      <c r="AD30" s="2">
        <f t="shared" si="0"/>
        <v>0.34999999999999787</v>
      </c>
      <c r="AE30" s="138">
        <f t="shared" si="1"/>
        <v>3.1746031746031633E-3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42611</v>
      </c>
      <c r="X31" s="368">
        <v>31.06</v>
      </c>
      <c r="Y31" s="40">
        <v>31.65</v>
      </c>
      <c r="Z31" s="40">
        <v>30.9</v>
      </c>
      <c r="AA31" s="368">
        <v>31.5</v>
      </c>
      <c r="AB31" s="95">
        <v>564000</v>
      </c>
      <c r="AC31" s="243">
        <v>31.5</v>
      </c>
      <c r="AD31" s="2">
        <f t="shared" si="0"/>
        <v>0.75</v>
      </c>
      <c r="AE31" s="138">
        <f t="shared" si="1"/>
        <v>2.1069692058346856E-2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42608</v>
      </c>
      <c r="X32" s="368">
        <v>30.91</v>
      </c>
      <c r="Y32" s="40">
        <v>31.08</v>
      </c>
      <c r="Z32" s="40">
        <v>30.68</v>
      </c>
      <c r="AA32" s="368">
        <v>30.85</v>
      </c>
      <c r="AB32" s="95">
        <v>336900</v>
      </c>
      <c r="AC32" s="243">
        <v>30.85</v>
      </c>
      <c r="AD32" s="2">
        <f t="shared" si="0"/>
        <v>0.39999999999999858</v>
      </c>
      <c r="AE32" s="138">
        <f t="shared" si="1"/>
        <v>-3.8747174685178631E-3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42607</v>
      </c>
      <c r="X33" s="368">
        <v>30.84</v>
      </c>
      <c r="Y33" s="40">
        <v>31.09</v>
      </c>
      <c r="Z33" s="40">
        <v>30.72</v>
      </c>
      <c r="AA33" s="368">
        <v>30.97</v>
      </c>
      <c r="AB33" s="95">
        <v>496300</v>
      </c>
      <c r="AC33" s="243">
        <v>30.97</v>
      </c>
      <c r="AD33" s="2">
        <f t="shared" si="0"/>
        <v>0.37000000000000099</v>
      </c>
      <c r="AE33" s="138">
        <f t="shared" si="1"/>
        <v>3.5644847699287663E-3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42606</v>
      </c>
      <c r="X34" s="368">
        <v>31.32</v>
      </c>
      <c r="Y34" s="40">
        <v>31.37</v>
      </c>
      <c r="Z34" s="40">
        <v>30.76</v>
      </c>
      <c r="AA34" s="368">
        <v>30.86</v>
      </c>
      <c r="AB34" s="95">
        <v>532100</v>
      </c>
      <c r="AC34" s="243">
        <v>30.86</v>
      </c>
      <c r="AD34" s="2">
        <f t="shared" si="0"/>
        <v>0.60999999999999943</v>
      </c>
      <c r="AE34" s="138">
        <f t="shared" si="1"/>
        <v>-1.1531069827033891E-2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42605</v>
      </c>
      <c r="X35" s="368">
        <v>31.13</v>
      </c>
      <c r="Y35" s="40">
        <v>31.78</v>
      </c>
      <c r="Z35" s="40">
        <v>30.61</v>
      </c>
      <c r="AA35" s="368">
        <v>31.22</v>
      </c>
      <c r="AB35" s="95">
        <v>2833100</v>
      </c>
      <c r="AC35" s="243">
        <v>31.22</v>
      </c>
      <c r="AD35" s="2">
        <f t="shared" si="0"/>
        <v>1.1700000000000017</v>
      </c>
      <c r="AE35" s="138">
        <f t="shared" si="1"/>
        <v>-7.4688796680497993E-2</v>
      </c>
    </row>
    <row r="36" spans="1:31" x14ac:dyDescent="0.25">
      <c r="W36" s="94">
        <v>42604</v>
      </c>
      <c r="X36" s="368">
        <v>32.93</v>
      </c>
      <c r="Y36" s="40">
        <v>33.96</v>
      </c>
      <c r="Z36" s="40">
        <v>32.93</v>
      </c>
      <c r="AA36" s="368">
        <v>33.74</v>
      </c>
      <c r="AB36" s="95">
        <v>913900</v>
      </c>
      <c r="AC36" s="243">
        <v>33.74</v>
      </c>
      <c r="AD36" s="2">
        <f t="shared" si="0"/>
        <v>1.0300000000000011</v>
      </c>
      <c r="AE36" s="138">
        <f t="shared" si="1"/>
        <v>2.7405602923264327E-2</v>
      </c>
    </row>
    <row r="37" spans="1:31" x14ac:dyDescent="0.25">
      <c r="L37" t="s">
        <v>219</v>
      </c>
      <c r="M37" s="2">
        <f>M55+K55-F55</f>
        <v>0</v>
      </c>
      <c r="W37" s="94">
        <v>42601</v>
      </c>
      <c r="X37" s="368">
        <v>32.82</v>
      </c>
      <c r="Y37" s="40">
        <v>33.380000000000003</v>
      </c>
      <c r="Z37" s="40">
        <v>32.46</v>
      </c>
      <c r="AA37" s="368">
        <v>32.840000000000003</v>
      </c>
      <c r="AB37" s="95">
        <v>315200</v>
      </c>
      <c r="AC37" s="243">
        <v>32.840000000000003</v>
      </c>
      <c r="AD37" s="2">
        <f t="shared" si="0"/>
        <v>0.92000000000000171</v>
      </c>
      <c r="AE37" s="138">
        <f t="shared" si="1"/>
        <v>2.1361000915471884E-3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42600</v>
      </c>
      <c r="X38" s="368">
        <v>32.119999999999997</v>
      </c>
      <c r="Y38" s="40">
        <v>33.049999999999997</v>
      </c>
      <c r="Z38" s="40">
        <v>31.99</v>
      </c>
      <c r="AA38" s="368">
        <v>32.770000000000003</v>
      </c>
      <c r="AB38" s="95">
        <v>606900</v>
      </c>
      <c r="AC38" s="243">
        <v>32.770000000000003</v>
      </c>
      <c r="AD38" s="2">
        <f t="shared" si="0"/>
        <v>1.0599999999999987</v>
      </c>
      <c r="AE38" s="138">
        <f t="shared" si="1"/>
        <v>2.0236612702366319E-2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42599</v>
      </c>
      <c r="X39" s="368">
        <v>32.67</v>
      </c>
      <c r="Y39" s="40">
        <v>32.99</v>
      </c>
      <c r="Z39" s="40">
        <v>32.04</v>
      </c>
      <c r="AA39" s="368">
        <v>32.119999999999997</v>
      </c>
      <c r="AB39" s="95">
        <v>502900</v>
      </c>
      <c r="AC39" s="243">
        <v>32.119999999999997</v>
      </c>
      <c r="AD39" s="2">
        <f t="shared" si="0"/>
        <v>0.95000000000000284</v>
      </c>
      <c r="AE39" s="138">
        <f t="shared" si="1"/>
        <v>-1.562978853815522E-2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35.045999999999999</v>
      </c>
      <c r="R40" s="34"/>
      <c r="T40" s="97" t="s">
        <v>98</v>
      </c>
      <c r="U40" s="129">
        <v>31.57</v>
      </c>
      <c r="W40" s="94">
        <v>42598</v>
      </c>
      <c r="X40" s="368">
        <v>32.869999999999997</v>
      </c>
      <c r="Y40" s="40">
        <v>32.94</v>
      </c>
      <c r="Z40" s="40">
        <v>32.630000000000003</v>
      </c>
      <c r="AA40" s="368">
        <v>32.630000000000003</v>
      </c>
      <c r="AB40" s="95">
        <v>234100</v>
      </c>
      <c r="AC40" s="243">
        <v>32.630000000000003</v>
      </c>
      <c r="AD40" s="2">
        <f t="shared" si="0"/>
        <v>0.30999999999999517</v>
      </c>
      <c r="AE40" s="138">
        <f t="shared" si="1"/>
        <v>-7.6034063260340679E-3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34.727400000000003</v>
      </c>
      <c r="R41" s="34"/>
      <c r="T41" s="87" t="s">
        <v>99</v>
      </c>
      <c r="U41" s="130">
        <v>31.73</v>
      </c>
      <c r="W41" s="94">
        <v>42597</v>
      </c>
      <c r="X41" s="368">
        <v>32.909999999999997</v>
      </c>
      <c r="Y41" s="40">
        <v>33.31</v>
      </c>
      <c r="Z41" s="40">
        <v>32.64</v>
      </c>
      <c r="AA41" s="368">
        <v>32.880000000000003</v>
      </c>
      <c r="AB41" s="95">
        <v>372100</v>
      </c>
      <c r="AC41" s="243">
        <v>32.880000000000003</v>
      </c>
      <c r="AD41" s="2">
        <f t="shared" si="0"/>
        <v>0.67000000000000171</v>
      </c>
      <c r="AE41" s="138">
        <f t="shared" si="1"/>
        <v>2.4390243902441266E-3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34.408799999999999</v>
      </c>
      <c r="R42" s="34"/>
      <c r="T42" s="87" t="s">
        <v>100</v>
      </c>
      <c r="U42" s="130" t="s">
        <v>415</v>
      </c>
      <c r="W42" s="94">
        <v>42594</v>
      </c>
      <c r="X42" s="368">
        <v>32.89</v>
      </c>
      <c r="Y42" s="40">
        <v>33.15</v>
      </c>
      <c r="Z42" s="40">
        <v>32.68</v>
      </c>
      <c r="AA42" s="368">
        <v>32.799999999999997</v>
      </c>
      <c r="AB42" s="95">
        <v>154400</v>
      </c>
      <c r="AC42" s="243">
        <v>32.799999999999997</v>
      </c>
      <c r="AD42" s="2">
        <f t="shared" si="0"/>
        <v>0.46999999999999886</v>
      </c>
      <c r="AE42" s="138">
        <f t="shared" si="1"/>
        <v>-6.6626287098729975E-3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34.090200000000003</v>
      </c>
      <c r="R43" s="83"/>
      <c r="T43" s="87" t="s">
        <v>101</v>
      </c>
      <c r="U43" s="130" t="s">
        <v>409</v>
      </c>
      <c r="W43" s="94">
        <v>42593</v>
      </c>
      <c r="X43" s="368">
        <v>32.979999999999997</v>
      </c>
      <c r="Y43" s="40">
        <v>33.36</v>
      </c>
      <c r="Z43" s="40">
        <v>32.9</v>
      </c>
      <c r="AA43" s="368">
        <v>33.020000000000003</v>
      </c>
      <c r="AB43" s="95">
        <v>209200</v>
      </c>
      <c r="AC43" s="243">
        <v>33.020000000000003</v>
      </c>
      <c r="AD43" s="2">
        <f t="shared" si="0"/>
        <v>0.46000000000000085</v>
      </c>
      <c r="AE43" s="138">
        <f t="shared" si="1"/>
        <v>6.0606060606072099E-4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33.771599999999999</v>
      </c>
      <c r="R44" s="83"/>
      <c r="T44" s="87" t="s">
        <v>102</v>
      </c>
      <c r="U44" s="130">
        <v>38.17</v>
      </c>
      <c r="W44" s="94">
        <v>42592</v>
      </c>
      <c r="X44" s="368">
        <v>32.99</v>
      </c>
      <c r="Y44" s="40">
        <v>33.47</v>
      </c>
      <c r="Z44" s="40">
        <v>32.86</v>
      </c>
      <c r="AA44" s="368">
        <v>33</v>
      </c>
      <c r="AB44" s="95">
        <v>427600</v>
      </c>
      <c r="AC44" s="243">
        <v>33</v>
      </c>
      <c r="AD44" s="2">
        <f t="shared" si="0"/>
        <v>0.60999999999999943</v>
      </c>
      <c r="AE44" s="138">
        <f t="shared" si="1"/>
        <v>-3.6231884057970065E-3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33.453000000000003</v>
      </c>
      <c r="R45" s="83"/>
      <c r="T45" s="87" t="s">
        <v>103</v>
      </c>
      <c r="U45" s="130">
        <v>0.53830299999999998</v>
      </c>
      <c r="W45" s="94">
        <v>42591</v>
      </c>
      <c r="X45" s="368">
        <v>33.17</v>
      </c>
      <c r="Y45" s="40">
        <v>33.659999999999997</v>
      </c>
      <c r="Z45" s="40">
        <v>32.99</v>
      </c>
      <c r="AA45" s="368">
        <v>33.119999999999997</v>
      </c>
      <c r="AB45" s="95">
        <v>513600</v>
      </c>
      <c r="AC45" s="243">
        <v>33.119999999999997</v>
      </c>
      <c r="AD45" s="2">
        <f t="shared" si="0"/>
        <v>0.6699999999999946</v>
      </c>
      <c r="AE45" s="138">
        <f t="shared" si="1"/>
        <v>-2.4096385542170529E-3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33.134399999999999</v>
      </c>
      <c r="R46" s="83"/>
      <c r="T46" s="87" t="s">
        <v>122</v>
      </c>
      <c r="U46" s="232" t="s">
        <v>312</v>
      </c>
      <c r="W46" s="94">
        <v>42590</v>
      </c>
      <c r="X46" s="368">
        <v>33.659999999999997</v>
      </c>
      <c r="Y46" s="40">
        <v>34.130000000000003</v>
      </c>
      <c r="Z46" s="40">
        <v>33.159999999999997</v>
      </c>
      <c r="AA46" s="368">
        <v>33.200000000000003</v>
      </c>
      <c r="AB46" s="95">
        <v>409100</v>
      </c>
      <c r="AC46" s="243">
        <v>33.200000000000003</v>
      </c>
      <c r="AD46" s="2">
        <f t="shared" si="0"/>
        <v>0.97000000000000597</v>
      </c>
      <c r="AE46" s="138">
        <f t="shared" si="1"/>
        <v>-1.3372956909360911E-2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32.815800000000003</v>
      </c>
      <c r="R47" s="83"/>
      <c r="T47" s="87"/>
      <c r="U47" s="130"/>
      <c r="W47" s="94">
        <v>42587</v>
      </c>
      <c r="X47" s="368">
        <v>32.64</v>
      </c>
      <c r="Y47" s="40">
        <v>33.75</v>
      </c>
      <c r="Z47" s="40">
        <v>32.5</v>
      </c>
      <c r="AA47" s="368">
        <v>33.65</v>
      </c>
      <c r="AB47" s="95">
        <v>880400</v>
      </c>
      <c r="AC47" s="243">
        <v>33.65</v>
      </c>
      <c r="AD47" s="2">
        <f t="shared" si="0"/>
        <v>1.25</v>
      </c>
      <c r="AE47" s="138">
        <f t="shared" si="1"/>
        <v>4.1473228102754556E-2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32.497199999999999</v>
      </c>
      <c r="R48" s="83"/>
      <c r="T48" s="87" t="s">
        <v>105</v>
      </c>
      <c r="U48" s="130" t="s">
        <v>602</v>
      </c>
      <c r="W48" s="94">
        <v>42586</v>
      </c>
      <c r="X48" s="368">
        <v>32.799999999999997</v>
      </c>
      <c r="Y48" s="40">
        <v>32.880000000000003</v>
      </c>
      <c r="Z48" s="40">
        <v>32.15</v>
      </c>
      <c r="AA48" s="368">
        <v>32.31</v>
      </c>
      <c r="AB48" s="95">
        <v>414700</v>
      </c>
      <c r="AC48" s="243">
        <v>32.31</v>
      </c>
      <c r="AD48" s="2">
        <f t="shared" si="0"/>
        <v>0.73000000000000398</v>
      </c>
      <c r="AE48" s="138">
        <f t="shared" si="1"/>
        <v>-1.1926605504587129E-2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32.178600000000003</v>
      </c>
      <c r="R49" s="83"/>
      <c r="T49" s="87" t="s">
        <v>106</v>
      </c>
      <c r="U49" s="130" t="s">
        <v>456</v>
      </c>
      <c r="W49" s="94">
        <v>42585</v>
      </c>
      <c r="X49" s="368">
        <v>32.299999999999997</v>
      </c>
      <c r="Y49" s="40">
        <v>32.83</v>
      </c>
      <c r="Z49" s="40">
        <v>32.01</v>
      </c>
      <c r="AA49" s="368">
        <v>32.700000000000003</v>
      </c>
      <c r="AB49" s="95">
        <v>718100</v>
      </c>
      <c r="AC49" s="243">
        <v>32.700000000000003</v>
      </c>
      <c r="AD49" s="2">
        <f t="shared" si="0"/>
        <v>0.82000000000000028</v>
      </c>
      <c r="AE49" s="138">
        <f t="shared" si="1"/>
        <v>9.2592592592593004E-3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31.86</v>
      </c>
      <c r="R50" s="83"/>
      <c r="T50" s="87" t="s">
        <v>107</v>
      </c>
      <c r="U50" s="131">
        <v>189002</v>
      </c>
      <c r="W50" s="94">
        <v>42584</v>
      </c>
      <c r="X50" s="368">
        <v>32.590000000000003</v>
      </c>
      <c r="Y50" s="40">
        <v>32.9</v>
      </c>
      <c r="Z50" s="40">
        <v>31.89</v>
      </c>
      <c r="AA50" s="368">
        <v>32.4</v>
      </c>
      <c r="AB50" s="95">
        <v>1080400</v>
      </c>
      <c r="AC50" s="243">
        <v>32.4</v>
      </c>
      <c r="AD50" s="2">
        <f t="shared" si="0"/>
        <v>1.009999999999998</v>
      </c>
      <c r="AE50" s="138">
        <f t="shared" si="1"/>
        <v>-4.3023970497848563E-3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31.541399999999999</v>
      </c>
      <c r="R51" s="83"/>
      <c r="T51" s="87" t="s">
        <v>110</v>
      </c>
      <c r="U51" s="131">
        <v>513102</v>
      </c>
      <c r="W51" s="94">
        <v>42583</v>
      </c>
      <c r="X51" s="368">
        <v>32.81</v>
      </c>
      <c r="Y51" s="40">
        <v>33.86</v>
      </c>
      <c r="Z51" s="40">
        <v>32.46</v>
      </c>
      <c r="AA51" s="368">
        <v>32.54</v>
      </c>
      <c r="AB51" s="95">
        <v>340100</v>
      </c>
      <c r="AC51" s="243">
        <v>32.54</v>
      </c>
      <c r="AD51" s="2">
        <f t="shared" si="0"/>
        <v>1.3999999999999986</v>
      </c>
      <c r="AE51" s="138">
        <f t="shared" si="1"/>
        <v>-4.8929663608563434E-3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31.222799999999999</v>
      </c>
      <c r="R52" s="83"/>
      <c r="T52" s="87" t="s">
        <v>108</v>
      </c>
      <c r="U52" s="130" t="s">
        <v>603</v>
      </c>
      <c r="W52" s="94">
        <v>42580</v>
      </c>
      <c r="X52" s="368">
        <v>32.5</v>
      </c>
      <c r="Y52" s="40">
        <v>32.880000000000003</v>
      </c>
      <c r="Z52" s="40">
        <v>31.94</v>
      </c>
      <c r="AA52" s="368">
        <v>32.700000000000003</v>
      </c>
      <c r="AB52" s="95">
        <v>887300</v>
      </c>
      <c r="AC52" s="243">
        <v>32.700000000000003</v>
      </c>
      <c r="AD52" s="2">
        <f t="shared" si="0"/>
        <v>0.94000000000000128</v>
      </c>
      <c r="AE52" s="138">
        <f t="shared" si="1"/>
        <v>8.9478556001236775E-3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30.904199999999999</v>
      </c>
      <c r="R53" s="83"/>
      <c r="T53" s="87" t="s">
        <v>111</v>
      </c>
      <c r="U53" s="130">
        <v>23.9</v>
      </c>
      <c r="W53" s="94">
        <v>42579</v>
      </c>
      <c r="X53" s="368">
        <v>32.270000000000003</v>
      </c>
      <c r="Y53" s="40">
        <v>32.57</v>
      </c>
      <c r="Z53" s="40">
        <v>32.14</v>
      </c>
      <c r="AA53" s="368">
        <v>32.409999999999997</v>
      </c>
      <c r="AB53" s="95">
        <v>315200</v>
      </c>
      <c r="AC53" s="243">
        <v>32.409999999999997</v>
      </c>
      <c r="AD53" s="2">
        <f t="shared" si="0"/>
        <v>0.42999999999999972</v>
      </c>
      <c r="AE53" s="138">
        <f t="shared" si="1"/>
        <v>6.8344206275241515E-3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30.585599999999999</v>
      </c>
      <c r="R54" s="83"/>
      <c r="T54" s="87" t="s">
        <v>112</v>
      </c>
      <c r="U54" s="130">
        <v>1.33</v>
      </c>
      <c r="W54" s="94">
        <v>42578</v>
      </c>
      <c r="X54" s="368">
        <v>32.54</v>
      </c>
      <c r="Y54" s="40">
        <v>32.6</v>
      </c>
      <c r="Z54" s="40">
        <v>32.130000000000003</v>
      </c>
      <c r="AA54" s="368">
        <v>32.19</v>
      </c>
      <c r="AB54" s="95">
        <v>330400</v>
      </c>
      <c r="AC54" s="243">
        <v>32.19</v>
      </c>
      <c r="AD54" s="2">
        <f t="shared" si="0"/>
        <v>0.46999999999999886</v>
      </c>
      <c r="AE54" s="138">
        <f t="shared" si="1"/>
        <v>-1.2576687116564567E-2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30.266999999999999</v>
      </c>
      <c r="R55" s="83"/>
      <c r="T55" s="87" t="s">
        <v>109</v>
      </c>
      <c r="U55" s="130" t="s">
        <v>123</v>
      </c>
      <c r="W55" s="94">
        <v>42577</v>
      </c>
      <c r="X55" s="368">
        <v>32.75</v>
      </c>
      <c r="Y55" s="40">
        <v>32.9</v>
      </c>
      <c r="Z55" s="40">
        <v>32.46</v>
      </c>
      <c r="AA55" s="368">
        <v>32.6</v>
      </c>
      <c r="AB55" s="95">
        <v>435300</v>
      </c>
      <c r="AC55" s="243">
        <v>32.6</v>
      </c>
      <c r="AD55" s="2">
        <f t="shared" si="0"/>
        <v>0.43999999999999773</v>
      </c>
      <c r="AE55" s="138">
        <f t="shared" si="1"/>
        <v>-6.7032297379646666E-3</v>
      </c>
    </row>
    <row r="56" spans="1:31" x14ac:dyDescent="0.25">
      <c r="O56" s="2"/>
      <c r="P56" s="83">
        <v>0.94</v>
      </c>
      <c r="Q56" s="83">
        <f t="shared" si="8"/>
        <v>29.948399999999999</v>
      </c>
      <c r="R56" s="83"/>
      <c r="W56" s="94">
        <v>42576</v>
      </c>
      <c r="X56" s="368">
        <v>32.92</v>
      </c>
      <c r="Y56" s="40">
        <v>32.99</v>
      </c>
      <c r="Z56" s="40">
        <v>32.81</v>
      </c>
      <c r="AA56" s="368">
        <v>32.82</v>
      </c>
      <c r="AB56" s="95">
        <v>324300</v>
      </c>
      <c r="AC56" s="243">
        <v>32.82</v>
      </c>
      <c r="AD56" s="2">
        <f t="shared" si="0"/>
        <v>0.17999999999999972</v>
      </c>
      <c r="AE56" s="138">
        <f t="shared" si="1"/>
        <v>-4.8514251061247959E-3</v>
      </c>
    </row>
    <row r="57" spans="1:31" x14ac:dyDescent="0.25">
      <c r="O57" s="2"/>
      <c r="P57" s="83">
        <v>0.93</v>
      </c>
      <c r="Q57" s="83">
        <f t="shared" si="8"/>
        <v>29.629799999999999</v>
      </c>
      <c r="R57" s="83"/>
      <c r="W57" s="94">
        <v>42573</v>
      </c>
      <c r="X57" s="368">
        <v>32.89</v>
      </c>
      <c r="Y57" s="40">
        <v>33.159999999999997</v>
      </c>
      <c r="Z57" s="40">
        <v>32.74</v>
      </c>
      <c r="AA57" s="368">
        <v>32.979999999999997</v>
      </c>
      <c r="AB57" s="95">
        <v>326800</v>
      </c>
      <c r="AC57" s="243">
        <v>32.979999999999997</v>
      </c>
      <c r="AD57" s="2">
        <f t="shared" si="0"/>
        <v>0.4199999999999946</v>
      </c>
      <c r="AE57" s="138">
        <f t="shared" si="1"/>
        <v>5.4878048780486743E-3</v>
      </c>
    </row>
    <row r="58" spans="1:31" x14ac:dyDescent="0.25">
      <c r="O58" s="2"/>
      <c r="P58" s="83">
        <v>0.92</v>
      </c>
      <c r="Q58" s="83">
        <f t="shared" si="8"/>
        <v>29.311199999999999</v>
      </c>
      <c r="R58" s="83"/>
      <c r="W58" s="94">
        <v>42572</v>
      </c>
      <c r="X58" s="368">
        <v>33.11</v>
      </c>
      <c r="Y58" s="40">
        <v>33.26</v>
      </c>
      <c r="Z58" s="40">
        <v>32.770000000000003</v>
      </c>
      <c r="AA58" s="368">
        <v>32.799999999999997</v>
      </c>
      <c r="AB58" s="95">
        <v>321500</v>
      </c>
      <c r="AC58" s="243">
        <v>32.799999999999997</v>
      </c>
      <c r="AD58" s="2">
        <f t="shared" si="0"/>
        <v>0.48999999999999488</v>
      </c>
      <c r="AE58" s="138">
        <f t="shared" si="1"/>
        <v>-1.2048192771084487E-2</v>
      </c>
    </row>
    <row r="59" spans="1:31" x14ac:dyDescent="0.25">
      <c r="O59" s="2"/>
      <c r="P59" s="83">
        <v>0.91</v>
      </c>
      <c r="Q59" s="83">
        <f t="shared" si="8"/>
        <v>28.992599999999999</v>
      </c>
      <c r="R59" s="83"/>
      <c r="W59" s="94">
        <v>42571</v>
      </c>
      <c r="X59" s="368">
        <v>32.97</v>
      </c>
      <c r="Y59" s="40">
        <v>33.26</v>
      </c>
      <c r="Z59" s="40">
        <v>32.869999999999997</v>
      </c>
      <c r="AA59" s="368">
        <v>33.200000000000003</v>
      </c>
      <c r="AB59" s="95">
        <v>619500</v>
      </c>
      <c r="AC59" s="243">
        <v>33.200000000000003</v>
      </c>
      <c r="AD59" s="2">
        <f t="shared" si="0"/>
        <v>0.39000000000000057</v>
      </c>
      <c r="AE59" s="138">
        <f t="shared" si="1"/>
        <v>6.9760388231727699E-3</v>
      </c>
    </row>
    <row r="60" spans="1:31" x14ac:dyDescent="0.25">
      <c r="O60" s="2"/>
      <c r="P60" s="83">
        <v>0.9</v>
      </c>
      <c r="Q60" s="83">
        <f t="shared" si="8"/>
        <v>28.673999999999999</v>
      </c>
      <c r="R60" s="83"/>
      <c r="W60" s="94">
        <v>42570</v>
      </c>
      <c r="X60" s="368">
        <v>33.14</v>
      </c>
      <c r="Y60" s="40">
        <v>33.29</v>
      </c>
      <c r="Z60" s="40">
        <v>32.74</v>
      </c>
      <c r="AA60" s="368">
        <v>32.97</v>
      </c>
      <c r="AB60" s="95">
        <v>245400</v>
      </c>
      <c r="AC60" s="243">
        <v>32.97</v>
      </c>
      <c r="AD60" s="2">
        <f t="shared" si="0"/>
        <v>0.54999999999999716</v>
      </c>
      <c r="AE60" s="138">
        <f t="shared" si="1"/>
        <v>-8.4210526315789958E-3</v>
      </c>
    </row>
    <row r="61" spans="1:31" x14ac:dyDescent="0.25">
      <c r="W61" s="94">
        <v>42569</v>
      </c>
      <c r="X61" s="368">
        <v>33.21</v>
      </c>
      <c r="Y61" s="40">
        <v>33.33</v>
      </c>
      <c r="Z61" s="40">
        <v>32.96</v>
      </c>
      <c r="AA61" s="368">
        <v>33.25</v>
      </c>
      <c r="AB61" s="95">
        <v>326800</v>
      </c>
      <c r="AC61" s="243">
        <v>33.25</v>
      </c>
      <c r="AD61" s="2">
        <f t="shared" si="0"/>
        <v>0.36999999999999744</v>
      </c>
      <c r="AE61" s="138">
        <f t="shared" si="1"/>
        <v>6.0186578393017776E-4</v>
      </c>
    </row>
    <row r="62" spans="1:31" x14ac:dyDescent="0.25">
      <c r="W62" s="94">
        <v>42566</v>
      </c>
      <c r="X62" s="368">
        <v>33.26</v>
      </c>
      <c r="Y62" s="40">
        <v>33.65</v>
      </c>
      <c r="Z62" s="40">
        <v>33.229999999999997</v>
      </c>
      <c r="AA62" s="368">
        <v>33.229999999999997</v>
      </c>
      <c r="AB62" s="95">
        <v>335800</v>
      </c>
      <c r="AC62" s="243">
        <v>33.229999999999997</v>
      </c>
      <c r="AD62" s="2">
        <f t="shared" si="0"/>
        <v>0.42000000000000171</v>
      </c>
      <c r="AE62" s="138">
        <f t="shared" si="1"/>
        <v>-4.7918538484577056E-3</v>
      </c>
    </row>
    <row r="63" spans="1:31" x14ac:dyDescent="0.25">
      <c r="W63" s="94">
        <v>42565</v>
      </c>
      <c r="X63" s="368">
        <v>34.1</v>
      </c>
      <c r="Y63" s="40">
        <v>34.35</v>
      </c>
      <c r="Z63" s="40">
        <v>33.380000000000003</v>
      </c>
      <c r="AA63" s="368">
        <v>33.39</v>
      </c>
      <c r="AB63" s="95">
        <v>354900</v>
      </c>
      <c r="AC63" s="243">
        <v>33.39</v>
      </c>
      <c r="AD63" s="2">
        <f t="shared" si="0"/>
        <v>0.96999999999999886</v>
      </c>
      <c r="AE63" s="138">
        <f t="shared" si="1"/>
        <v>-1.7363154796939284E-2</v>
      </c>
    </row>
    <row r="64" spans="1:31" x14ac:dyDescent="0.25">
      <c r="W64" s="94">
        <v>42564</v>
      </c>
      <c r="X64" s="368">
        <v>34.04</v>
      </c>
      <c r="Y64" s="40">
        <v>34.270000000000003</v>
      </c>
      <c r="Z64" s="40">
        <v>33.950000000000003</v>
      </c>
      <c r="AA64" s="368">
        <v>33.979999999999997</v>
      </c>
      <c r="AB64" s="95">
        <v>193900</v>
      </c>
      <c r="AC64" s="243">
        <v>33.979999999999997</v>
      </c>
      <c r="AD64" s="2">
        <f t="shared" si="0"/>
        <v>0.32000000000000028</v>
      </c>
      <c r="AE64" s="138">
        <f t="shared" si="1"/>
        <v>-1.1757789535569163E-3</v>
      </c>
    </row>
    <row r="65" spans="23:31" x14ac:dyDescent="0.25">
      <c r="W65" s="94">
        <v>42563</v>
      </c>
      <c r="X65" s="368">
        <v>33.43</v>
      </c>
      <c r="Y65" s="40">
        <v>34.21</v>
      </c>
      <c r="Z65" s="40">
        <v>33.43</v>
      </c>
      <c r="AA65" s="368">
        <v>34.020000000000003</v>
      </c>
      <c r="AB65" s="95">
        <v>383900</v>
      </c>
      <c r="AC65" s="243">
        <v>34.020000000000003</v>
      </c>
      <c r="AD65" s="2">
        <f t="shared" si="0"/>
        <v>0.78000000000000114</v>
      </c>
      <c r="AE65" s="138">
        <f t="shared" si="1"/>
        <v>1.9173157579388977E-2</v>
      </c>
    </row>
    <row r="66" spans="23:31" x14ac:dyDescent="0.25">
      <c r="W66" s="94">
        <v>42562</v>
      </c>
      <c r="X66" s="368">
        <v>33.729999999999997</v>
      </c>
      <c r="Y66" s="40">
        <v>33.840000000000003</v>
      </c>
      <c r="Z66" s="40">
        <v>33.31</v>
      </c>
      <c r="AA66" s="368">
        <v>33.380000000000003</v>
      </c>
      <c r="AB66" s="95">
        <v>325000</v>
      </c>
      <c r="AC66" s="243">
        <v>33.380000000000003</v>
      </c>
      <c r="AD66" s="2">
        <f t="shared" si="0"/>
        <v>0.53000000000000114</v>
      </c>
      <c r="AE66" s="138">
        <f t="shared" si="1"/>
        <v>-1.1548711874444839E-2</v>
      </c>
    </row>
    <row r="67" spans="23:31" x14ac:dyDescent="0.25">
      <c r="W67" s="94">
        <v>42559</v>
      </c>
      <c r="X67" s="368">
        <v>33.369999999999997</v>
      </c>
      <c r="Y67" s="40">
        <v>33.909999999999997</v>
      </c>
      <c r="Z67" s="40">
        <v>33.369999999999997</v>
      </c>
      <c r="AA67" s="368">
        <v>33.770000000000003</v>
      </c>
      <c r="AB67" s="95">
        <v>299000</v>
      </c>
      <c r="AC67" s="243">
        <v>33.770000000000003</v>
      </c>
      <c r="AD67" s="2">
        <f t="shared" si="0"/>
        <v>0.53999999999999915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8:H35">
    <cfRule type="expression" dxfId="705" priority="9">
      <formula>H28&gt;0</formula>
    </cfRule>
    <cfRule type="expression" dxfId="704" priority="10">
      <formula>H28&lt;0</formula>
    </cfRule>
  </conditionalFormatting>
  <conditionalFormatting sqref="F21:F27">
    <cfRule type="expression" dxfId="703" priority="7">
      <formula>F21&gt;0</formula>
    </cfRule>
    <cfRule type="expression" dxfId="702" priority="8">
      <formula>F21&lt;0</formula>
    </cfRule>
  </conditionalFormatting>
  <conditionalFormatting sqref="H21:H27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345</v>
      </c>
      <c r="B2" s="74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42653</v>
      </c>
      <c r="X2" s="10">
        <v>24.43</v>
      </c>
      <c r="Y2" s="10">
        <v>24.75</v>
      </c>
      <c r="Z2" s="10">
        <v>24.43</v>
      </c>
      <c r="AA2" s="10">
        <v>24.71</v>
      </c>
      <c r="AB2" s="95">
        <v>5848900</v>
      </c>
      <c r="AC2" s="10">
        <v>24.71</v>
      </c>
      <c r="AD2" s="2">
        <f>Y2-Z2</f>
        <v>0.32000000000000028</v>
      </c>
      <c r="AE2" s="138">
        <f>AC2/AC3-1</f>
        <v>1.4784394250513255E-2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42650</v>
      </c>
      <c r="X3" s="10">
        <v>24.62</v>
      </c>
      <c r="Y3" s="10">
        <v>24.68</v>
      </c>
      <c r="Z3" s="10">
        <v>24.23</v>
      </c>
      <c r="AA3" s="10">
        <v>24.35</v>
      </c>
      <c r="AB3" s="95">
        <v>6874600</v>
      </c>
      <c r="AC3" s="10">
        <v>24.35</v>
      </c>
      <c r="AD3" s="2">
        <f t="shared" ref="AD3:AD66" si="0">Y3-Z3</f>
        <v>0.44999999999999929</v>
      </c>
      <c r="AE3" s="138">
        <f t="shared" ref="AE3:AE66" si="1">AC3/AC4-1</f>
        <v>-7.3379535262942941E-3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24.71</v>
      </c>
      <c r="R4" s="527">
        <v>1.4800000000000001E-2</v>
      </c>
      <c r="T4" s="163"/>
      <c r="U4" s="1"/>
      <c r="W4" s="133">
        <v>42649</v>
      </c>
      <c r="X4" s="10">
        <v>24.57</v>
      </c>
      <c r="Y4" s="10">
        <v>24.74</v>
      </c>
      <c r="Z4" s="10">
        <v>24.33</v>
      </c>
      <c r="AA4" s="10">
        <v>24.53</v>
      </c>
      <c r="AB4" s="95">
        <v>6765400</v>
      </c>
      <c r="AC4" s="10">
        <v>24.53</v>
      </c>
      <c r="AD4" s="2">
        <f t="shared" si="0"/>
        <v>0.41000000000000014</v>
      </c>
      <c r="AE4" s="138">
        <f t="shared" si="1"/>
        <v>-5.2716950527169626E-3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2471</v>
      </c>
      <c r="W5" s="133">
        <v>42648</v>
      </c>
      <c r="X5" s="10">
        <v>24.79</v>
      </c>
      <c r="Y5" s="10">
        <v>24.87</v>
      </c>
      <c r="Z5" s="10">
        <v>24.63</v>
      </c>
      <c r="AA5" s="10">
        <v>24.66</v>
      </c>
      <c r="AB5" s="95">
        <v>7409800</v>
      </c>
      <c r="AC5" s="10">
        <v>24.66</v>
      </c>
      <c r="AD5" s="2">
        <f t="shared" si="0"/>
        <v>0.24000000000000199</v>
      </c>
      <c r="AE5" s="138">
        <f t="shared" si="1"/>
        <v>-3.2336297493936739E-3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42647</v>
      </c>
      <c r="X6" s="10">
        <v>24.72</v>
      </c>
      <c r="Y6" s="10">
        <v>24.99</v>
      </c>
      <c r="Z6" s="10">
        <v>24.53</v>
      </c>
      <c r="AA6" s="10">
        <v>24.74</v>
      </c>
      <c r="AB6" s="95">
        <v>10434100</v>
      </c>
      <c r="AC6" s="10">
        <v>24.74</v>
      </c>
      <c r="AD6" s="2">
        <f t="shared" si="0"/>
        <v>0.4599999999999973</v>
      </c>
      <c r="AE6" s="138">
        <f t="shared" si="1"/>
        <v>4.0436716538616579E-4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43</v>
      </c>
      <c r="R7">
        <v>100</v>
      </c>
      <c r="W7" s="133">
        <v>42646</v>
      </c>
      <c r="X7" s="10">
        <v>24.09</v>
      </c>
      <c r="Y7" s="10">
        <v>24.81</v>
      </c>
      <c r="Z7" s="10">
        <v>24.04</v>
      </c>
      <c r="AA7" s="10">
        <v>24.73</v>
      </c>
      <c r="AB7" s="95">
        <v>10974400</v>
      </c>
      <c r="AC7" s="10">
        <v>24.73</v>
      </c>
      <c r="AD7" s="2">
        <f t="shared" si="0"/>
        <v>0.76999999999999957</v>
      </c>
      <c r="AE7" s="138">
        <f t="shared" si="1"/>
        <v>2.1056977704376534E-2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43</v>
      </c>
      <c r="W8" s="133">
        <v>42643</v>
      </c>
      <c r="X8" s="10">
        <v>24.21</v>
      </c>
      <c r="Y8" s="10">
        <v>24.42</v>
      </c>
      <c r="Z8" s="10">
        <v>24.04</v>
      </c>
      <c r="AA8" s="10">
        <v>24.22</v>
      </c>
      <c r="AB8" s="95">
        <v>9680400</v>
      </c>
      <c r="AC8" s="10">
        <v>24.22</v>
      </c>
      <c r="AD8" s="2">
        <f t="shared" si="0"/>
        <v>0.38000000000000256</v>
      </c>
      <c r="AE8" s="138">
        <f t="shared" si="1"/>
        <v>7.4875207986688785E-3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1.7710049423393739E-2</v>
      </c>
      <c r="W9" s="133">
        <v>42642</v>
      </c>
      <c r="X9" s="10">
        <v>24.17</v>
      </c>
      <c r="Y9" s="10">
        <v>24.41</v>
      </c>
      <c r="Z9" s="10">
        <v>24.01</v>
      </c>
      <c r="AA9" s="10">
        <v>24.04</v>
      </c>
      <c r="AB9" s="95">
        <v>7997700</v>
      </c>
      <c r="AC9" s="10">
        <v>24.04</v>
      </c>
      <c r="AD9" s="2">
        <f t="shared" si="0"/>
        <v>0.39999999999999858</v>
      </c>
      <c r="AE9" s="138">
        <f t="shared" si="1"/>
        <v>-1.1106540518305175E-2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42641</v>
      </c>
      <c r="X10" s="10">
        <v>24.29</v>
      </c>
      <c r="Y10" s="10">
        <v>24.53</v>
      </c>
      <c r="Z10" s="10">
        <v>24.2</v>
      </c>
      <c r="AA10" s="10">
        <v>24.31</v>
      </c>
      <c r="AB10" s="95">
        <v>13911300</v>
      </c>
      <c r="AC10" s="10">
        <v>24.31</v>
      </c>
      <c r="AD10" s="2">
        <f t="shared" si="0"/>
        <v>0.33000000000000185</v>
      </c>
      <c r="AE10" s="138">
        <f t="shared" si="1"/>
        <v>4.5454545454546302E-3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1.4800000000000001E-2</v>
      </c>
      <c r="W11" s="133">
        <v>42640</v>
      </c>
      <c r="X11" s="10">
        <v>23.79</v>
      </c>
      <c r="Y11" s="10">
        <v>24.27</v>
      </c>
      <c r="Z11" s="10">
        <v>23.74</v>
      </c>
      <c r="AA11" s="10">
        <v>24.2</v>
      </c>
      <c r="AB11" s="95">
        <v>7748700</v>
      </c>
      <c r="AC11" s="10">
        <v>24.2</v>
      </c>
      <c r="AD11" s="2">
        <f t="shared" si="0"/>
        <v>0.53000000000000114</v>
      </c>
      <c r="AE11" s="138">
        <f t="shared" si="1"/>
        <v>1.7234131988230317E-2</v>
      </c>
    </row>
    <row r="12" spans="1:31" x14ac:dyDescent="0.25">
      <c r="H12" s="72"/>
      <c r="W12" s="133">
        <v>42639</v>
      </c>
      <c r="X12" s="10">
        <v>23.84</v>
      </c>
      <c r="Y12" s="10">
        <v>23.95</v>
      </c>
      <c r="Z12" s="10">
        <v>23.6</v>
      </c>
      <c r="AA12" s="10">
        <v>23.79</v>
      </c>
      <c r="AB12" s="95">
        <v>13316800</v>
      </c>
      <c r="AC12" s="10">
        <v>23.79</v>
      </c>
      <c r="AD12" s="2">
        <f t="shared" si="0"/>
        <v>0.34999999999999787</v>
      </c>
      <c r="AE12" s="138">
        <f t="shared" si="1"/>
        <v>-5.8503969912244713E-3</v>
      </c>
    </row>
    <row r="13" spans="1:31" x14ac:dyDescent="0.25">
      <c r="H13" s="72"/>
      <c r="W13" s="133">
        <v>42636</v>
      </c>
      <c r="X13" s="10">
        <v>24.28</v>
      </c>
      <c r="Y13" s="10">
        <v>24.44</v>
      </c>
      <c r="Z13" s="10">
        <v>23.93</v>
      </c>
      <c r="AA13" s="10">
        <v>23.93</v>
      </c>
      <c r="AB13" s="95">
        <v>9741100</v>
      </c>
      <c r="AC13" s="10">
        <v>23.93</v>
      </c>
      <c r="AD13" s="2">
        <f t="shared" si="0"/>
        <v>0.51000000000000156</v>
      </c>
      <c r="AE13" s="138">
        <f t="shared" si="1"/>
        <v>-1.5226337448559724E-2</v>
      </c>
    </row>
    <row r="14" spans="1:31" x14ac:dyDescent="0.25">
      <c r="H14" s="72"/>
      <c r="W14" s="133">
        <v>42635</v>
      </c>
      <c r="X14" s="10">
        <v>24.19</v>
      </c>
      <c r="Y14" s="10">
        <v>24.48</v>
      </c>
      <c r="Z14" s="10">
        <v>24.09</v>
      </c>
      <c r="AA14" s="10">
        <v>24.3</v>
      </c>
      <c r="AB14" s="95">
        <v>11647400</v>
      </c>
      <c r="AC14" s="10">
        <v>24.3</v>
      </c>
      <c r="AD14" s="2">
        <f t="shared" si="0"/>
        <v>0.39000000000000057</v>
      </c>
      <c r="AE14" s="138">
        <f t="shared" si="1"/>
        <v>1.2499999999999956E-2</v>
      </c>
    </row>
    <row r="15" spans="1:31" x14ac:dyDescent="0.25">
      <c r="H15" s="72"/>
      <c r="W15" s="133">
        <v>42634</v>
      </c>
      <c r="X15" s="10">
        <v>23.87</v>
      </c>
      <c r="Y15" s="10">
        <v>24.04</v>
      </c>
      <c r="Z15" s="10">
        <v>23.78</v>
      </c>
      <c r="AA15" s="10">
        <v>24</v>
      </c>
      <c r="AB15" s="95">
        <v>12887000</v>
      </c>
      <c r="AC15" s="10">
        <v>24</v>
      </c>
      <c r="AD15" s="2">
        <f t="shared" si="0"/>
        <v>0.25999999999999801</v>
      </c>
      <c r="AE15" s="138">
        <f t="shared" si="1"/>
        <v>4.6044370029301174E-3</v>
      </c>
    </row>
    <row r="16" spans="1:31" x14ac:dyDescent="0.25">
      <c r="H16" s="72"/>
      <c r="W16" s="133">
        <v>42633</v>
      </c>
      <c r="X16" s="10">
        <v>24.1</v>
      </c>
      <c r="Y16" s="10">
        <v>24.11</v>
      </c>
      <c r="Z16" s="10">
        <v>23.86</v>
      </c>
      <c r="AA16" s="10">
        <v>23.89</v>
      </c>
      <c r="AB16" s="95">
        <v>11610400</v>
      </c>
      <c r="AC16" s="10">
        <v>23.89</v>
      </c>
      <c r="AD16" s="2">
        <f t="shared" si="0"/>
        <v>0.25</v>
      </c>
      <c r="AE16" s="138">
        <f t="shared" si="1"/>
        <v>-1.6715419974926427E-3</v>
      </c>
    </row>
    <row r="17" spans="1:31" x14ac:dyDescent="0.25">
      <c r="W17" s="133">
        <v>42632</v>
      </c>
      <c r="X17" s="10">
        <v>23.97</v>
      </c>
      <c r="Y17" s="10">
        <v>24.07</v>
      </c>
      <c r="Z17" s="10">
        <v>23.81</v>
      </c>
      <c r="AA17" s="10">
        <v>23.93</v>
      </c>
      <c r="AB17" s="95">
        <v>13479700</v>
      </c>
      <c r="AC17" s="10">
        <v>23.93</v>
      </c>
      <c r="AD17" s="2">
        <f t="shared" si="0"/>
        <v>0.26000000000000156</v>
      </c>
      <c r="AE17" s="138">
        <f t="shared" si="1"/>
        <v>1.255230125523088E-3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23.48</v>
      </c>
      <c r="Y18" s="10">
        <v>23.94</v>
      </c>
      <c r="Z18" s="10">
        <v>23.33</v>
      </c>
      <c r="AA18" s="10">
        <v>23.9</v>
      </c>
      <c r="AB18" s="95">
        <v>27403500</v>
      </c>
      <c r="AC18" s="10">
        <v>23.9</v>
      </c>
      <c r="AD18" s="2">
        <f t="shared" si="0"/>
        <v>0.61000000000000298</v>
      </c>
      <c r="AE18" s="138">
        <f t="shared" si="1"/>
        <v>2.5167785234898599E-3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23.63</v>
      </c>
      <c r="Y19" s="10">
        <v>23.91</v>
      </c>
      <c r="Z19" s="10">
        <v>23.44</v>
      </c>
      <c r="AA19" s="10">
        <v>23.84</v>
      </c>
      <c r="AB19" s="95">
        <v>17391700</v>
      </c>
      <c r="AC19" s="10">
        <v>23.84</v>
      </c>
      <c r="AD19" s="2">
        <f t="shared" si="0"/>
        <v>0.46999999999999886</v>
      </c>
      <c r="AE19" s="138">
        <f t="shared" si="1"/>
        <v>5.9071729957806962E-3</v>
      </c>
    </row>
    <row r="20" spans="1:31" x14ac:dyDescent="0.25">
      <c r="W20" s="133">
        <v>42627</v>
      </c>
      <c r="X20" s="10">
        <v>23.75</v>
      </c>
      <c r="Y20" s="10">
        <v>23.93</v>
      </c>
      <c r="Z20" s="10">
        <v>23.56</v>
      </c>
      <c r="AA20" s="10">
        <v>23.7</v>
      </c>
      <c r="AB20" s="95">
        <v>13318100</v>
      </c>
      <c r="AC20" s="10">
        <v>23.7</v>
      </c>
      <c r="AD20" s="2">
        <f t="shared" si="0"/>
        <v>0.37000000000000099</v>
      </c>
      <c r="AE20" s="138">
        <f t="shared" si="1"/>
        <v>-4.2176296921137002E-4</v>
      </c>
    </row>
    <row r="21" spans="1:31" x14ac:dyDescent="0.25">
      <c r="W21" s="133">
        <v>42626</v>
      </c>
      <c r="X21" s="10">
        <v>23.7</v>
      </c>
      <c r="Y21" s="10">
        <v>23.85</v>
      </c>
      <c r="Z21" s="10">
        <v>23.41</v>
      </c>
      <c r="AA21" s="10">
        <v>23.71</v>
      </c>
      <c r="AB21" s="95">
        <v>14556800</v>
      </c>
      <c r="AC21" s="10">
        <v>23.71</v>
      </c>
      <c r="AD21" s="2">
        <f t="shared" si="0"/>
        <v>0.44000000000000128</v>
      </c>
      <c r="AE21" s="138">
        <f t="shared" si="1"/>
        <v>-1.0020876826722258E-2</v>
      </c>
    </row>
    <row r="22" spans="1:31" x14ac:dyDescent="0.25">
      <c r="W22" s="133">
        <v>42625</v>
      </c>
      <c r="X22" s="10">
        <v>23.36</v>
      </c>
      <c r="Y22" s="10">
        <v>24.2</v>
      </c>
      <c r="Z22" s="10">
        <v>23.34</v>
      </c>
      <c r="AA22" s="10">
        <v>23.95</v>
      </c>
      <c r="AB22" s="95">
        <v>22765900</v>
      </c>
      <c r="AC22" s="10">
        <v>23.95</v>
      </c>
      <c r="AD22" s="2">
        <f t="shared" si="0"/>
        <v>0.85999999999999943</v>
      </c>
      <c r="AE22" s="138" t="e">
        <f t="shared" si="1"/>
        <v>#DIV/0!</v>
      </c>
    </row>
    <row r="23" spans="1:31" x14ac:dyDescent="0.25">
      <c r="W23" s="133">
        <v>42625</v>
      </c>
      <c r="X23" s="10" t="s">
        <v>368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42622</v>
      </c>
      <c r="X24" s="10">
        <v>24.53</v>
      </c>
      <c r="Y24" s="10">
        <v>24.65</v>
      </c>
      <c r="Z24" s="10">
        <v>23.56</v>
      </c>
      <c r="AA24" s="10">
        <v>23.57</v>
      </c>
      <c r="AB24" s="95">
        <v>20104900</v>
      </c>
      <c r="AC24" s="10">
        <v>23.39</v>
      </c>
      <c r="AD24" s="2">
        <f t="shared" si="0"/>
        <v>1.0899999999999999</v>
      </c>
      <c r="AE24" s="138">
        <f t="shared" si="1"/>
        <v>-4.7638436482084656E-2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42621</v>
      </c>
      <c r="X25" s="10">
        <v>24.4</v>
      </c>
      <c r="Y25" s="10">
        <v>24.77</v>
      </c>
      <c r="Z25" s="10">
        <v>24.37</v>
      </c>
      <c r="AA25" s="10">
        <v>24.75</v>
      </c>
      <c r="AB25" s="95">
        <v>13602700</v>
      </c>
      <c r="AC25" s="10">
        <v>24.56</v>
      </c>
      <c r="AD25" s="2">
        <f t="shared" si="0"/>
        <v>0.39999999999999858</v>
      </c>
      <c r="AE25" s="138">
        <f t="shared" si="1"/>
        <v>1.529557668458037E-2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42620</v>
      </c>
      <c r="X26" s="10">
        <v>24.38</v>
      </c>
      <c r="Y26" s="10">
        <v>24.61</v>
      </c>
      <c r="Z26" s="10">
        <v>24.34</v>
      </c>
      <c r="AA26" s="10">
        <v>24.38</v>
      </c>
      <c r="AB26" s="95">
        <v>10982300</v>
      </c>
      <c r="AC26" s="10">
        <v>24.19</v>
      </c>
      <c r="AD26" s="2">
        <f t="shared" si="0"/>
        <v>0.26999999999999957</v>
      </c>
      <c r="AE26" s="138">
        <f t="shared" si="1"/>
        <v>-1.6508460586049933E-3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42619</v>
      </c>
      <c r="X27" s="10">
        <v>24.53</v>
      </c>
      <c r="Y27" s="10">
        <v>24.55</v>
      </c>
      <c r="Z27" s="10">
        <v>24.09</v>
      </c>
      <c r="AA27" s="10">
        <v>24.42</v>
      </c>
      <c r="AB27" s="95">
        <v>8132300</v>
      </c>
      <c r="AC27" s="10">
        <v>24.23</v>
      </c>
      <c r="AD27" s="2">
        <f t="shared" si="0"/>
        <v>0.46000000000000085</v>
      </c>
      <c r="AE27" s="138">
        <f t="shared" si="1"/>
        <v>-5.3366174055828886E-3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42615</v>
      </c>
      <c r="X28" s="10">
        <v>24.7</v>
      </c>
      <c r="Y28" s="10">
        <v>24.82</v>
      </c>
      <c r="Z28" s="10">
        <v>24.51</v>
      </c>
      <c r="AA28" s="10">
        <v>24.55</v>
      </c>
      <c r="AB28" s="95">
        <v>4937900</v>
      </c>
      <c r="AC28" s="10">
        <v>24.36</v>
      </c>
      <c r="AD28" s="2">
        <f t="shared" si="0"/>
        <v>0.30999999999999872</v>
      </c>
      <c r="AE28" s="138">
        <f t="shared" si="1"/>
        <v>4.1067761806967695E-4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42614</v>
      </c>
      <c r="X29" s="10">
        <v>24.61</v>
      </c>
      <c r="Y29" s="10">
        <v>24.63</v>
      </c>
      <c r="Z29" s="10">
        <v>24.42</v>
      </c>
      <c r="AA29" s="10">
        <v>24.54</v>
      </c>
      <c r="AB29" s="95">
        <v>6085600</v>
      </c>
      <c r="AC29" s="10">
        <v>24.35</v>
      </c>
      <c r="AD29" s="2">
        <f t="shared" si="0"/>
        <v>0.2099999999999973</v>
      </c>
      <c r="AE29" s="138">
        <f t="shared" si="1"/>
        <v>0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42613</v>
      </c>
      <c r="X30" s="10">
        <v>24.5</v>
      </c>
      <c r="Y30" s="10">
        <v>24.72</v>
      </c>
      <c r="Z30" s="10">
        <v>24.47</v>
      </c>
      <c r="AA30" s="10">
        <v>24.54</v>
      </c>
      <c r="AB30" s="95">
        <v>7270900</v>
      </c>
      <c r="AC30" s="10">
        <v>24.35</v>
      </c>
      <c r="AD30" s="2">
        <f t="shared" si="0"/>
        <v>0.25</v>
      </c>
      <c r="AE30" s="138">
        <f t="shared" si="1"/>
        <v>-4.1050903119865811E-4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42612</v>
      </c>
      <c r="X31" s="10">
        <v>24.72</v>
      </c>
      <c r="Y31" s="10">
        <v>24.77</v>
      </c>
      <c r="Z31" s="10">
        <v>24.5</v>
      </c>
      <c r="AA31" s="10">
        <v>24.55</v>
      </c>
      <c r="AB31" s="95">
        <v>4514500</v>
      </c>
      <c r="AC31" s="10">
        <v>24.36</v>
      </c>
      <c r="AD31" s="2">
        <f t="shared" si="0"/>
        <v>0.26999999999999957</v>
      </c>
      <c r="AE31" s="138">
        <f t="shared" si="1"/>
        <v>-7.7393075356415597E-3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42611</v>
      </c>
      <c r="X32" s="10">
        <v>24.61</v>
      </c>
      <c r="Y32" s="10">
        <v>24.85</v>
      </c>
      <c r="Z32" s="10">
        <v>24.55</v>
      </c>
      <c r="AA32" s="10">
        <v>24.74</v>
      </c>
      <c r="AB32" s="95">
        <v>6535600</v>
      </c>
      <c r="AC32" s="10">
        <v>24.55</v>
      </c>
      <c r="AD32" s="2">
        <f t="shared" si="0"/>
        <v>0.30000000000000071</v>
      </c>
      <c r="AE32" s="138">
        <f t="shared" si="1"/>
        <v>8.2135523613962036E-3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42608</v>
      </c>
      <c r="X33" s="10">
        <v>24.67</v>
      </c>
      <c r="Y33" s="10">
        <v>24.73</v>
      </c>
      <c r="Z33" s="10">
        <v>24.41</v>
      </c>
      <c r="AA33" s="10">
        <v>24.54</v>
      </c>
      <c r="AB33" s="95">
        <v>8062800</v>
      </c>
      <c r="AC33" s="10">
        <v>24.35</v>
      </c>
      <c r="AD33" s="2">
        <f t="shared" si="0"/>
        <v>0.32000000000000028</v>
      </c>
      <c r="AE33" s="138">
        <f t="shared" si="1"/>
        <v>-1.2305168170630987E-3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42607</v>
      </c>
      <c r="X34" s="10">
        <v>24.72</v>
      </c>
      <c r="Y34" s="10">
        <v>24.87</v>
      </c>
      <c r="Z34" s="10">
        <v>24.51</v>
      </c>
      <c r="AA34" s="10">
        <v>24.57</v>
      </c>
      <c r="AB34" s="95">
        <v>6391300</v>
      </c>
      <c r="AC34" s="10">
        <v>24.38</v>
      </c>
      <c r="AD34" s="2">
        <f t="shared" si="0"/>
        <v>0.35999999999999943</v>
      </c>
      <c r="AE34" s="138">
        <f t="shared" si="1"/>
        <v>-9.3457943925233655E-3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42606</v>
      </c>
      <c r="X35" s="10">
        <v>24.91</v>
      </c>
      <c r="Y35" s="10">
        <v>24.98</v>
      </c>
      <c r="Z35" s="10">
        <v>24.72</v>
      </c>
      <c r="AA35" s="10">
        <v>24.8</v>
      </c>
      <c r="AB35" s="95">
        <v>8275900</v>
      </c>
      <c r="AC35" s="10">
        <v>24.61</v>
      </c>
      <c r="AD35" s="2">
        <f t="shared" si="0"/>
        <v>0.26000000000000156</v>
      </c>
      <c r="AE35" s="138">
        <f t="shared" si="1"/>
        <v>-3.6437246963563208E-3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42605</v>
      </c>
      <c r="X36" s="10">
        <v>25.15</v>
      </c>
      <c r="Y36" s="10">
        <v>25.32</v>
      </c>
      <c r="Z36" s="10">
        <v>24.85</v>
      </c>
      <c r="AA36" s="10">
        <v>24.89</v>
      </c>
      <c r="AB36" s="95">
        <v>9037200</v>
      </c>
      <c r="AC36" s="10">
        <v>24.7</v>
      </c>
      <c r="AD36" s="2">
        <f t="shared" si="0"/>
        <v>0.46999999999999886</v>
      </c>
      <c r="AE36" s="138">
        <f t="shared" si="1"/>
        <v>-9.2258323305255407E-3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42604</v>
      </c>
      <c r="X37" s="10">
        <v>25.11</v>
      </c>
      <c r="Y37" s="10">
        <v>25.36</v>
      </c>
      <c r="Z37" s="10">
        <v>25.01</v>
      </c>
      <c r="AA37" s="10">
        <v>25.12</v>
      </c>
      <c r="AB37" s="95">
        <v>8374100</v>
      </c>
      <c r="AC37" s="10">
        <v>24.93</v>
      </c>
      <c r="AD37" s="2">
        <f t="shared" si="0"/>
        <v>0.34999999999999787</v>
      </c>
      <c r="AE37" s="138">
        <f t="shared" si="1"/>
        <v>-1.2019230769231282E-3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42601</v>
      </c>
      <c r="X38" s="10">
        <v>25.05</v>
      </c>
      <c r="Y38" s="10">
        <v>25.17</v>
      </c>
      <c r="Z38" s="10">
        <v>24.86</v>
      </c>
      <c r="AA38" s="10">
        <v>25.15</v>
      </c>
      <c r="AB38" s="95">
        <v>13575100</v>
      </c>
      <c r="AC38" s="10">
        <v>24.96</v>
      </c>
      <c r="AD38" s="2">
        <f t="shared" si="0"/>
        <v>0.31000000000000227</v>
      </c>
      <c r="AE38" s="138">
        <f t="shared" si="1"/>
        <v>2.8123744475692103E-3</v>
      </c>
    </row>
    <row r="39" spans="1:31" x14ac:dyDescent="0.25">
      <c r="A39" s="23" t="s">
        <v>402</v>
      </c>
      <c r="B39" s="74"/>
      <c r="C39" s="4"/>
      <c r="D39" s="3"/>
      <c r="E39" s="3"/>
      <c r="F39" s="3"/>
      <c r="G39" s="3"/>
      <c r="H39" s="280"/>
      <c r="I39" s="3"/>
      <c r="W39" s="133">
        <v>42600</v>
      </c>
      <c r="X39" s="10">
        <v>25.44</v>
      </c>
      <c r="Y39" s="10">
        <v>25.52</v>
      </c>
      <c r="Z39" s="10">
        <v>24.99</v>
      </c>
      <c r="AA39" s="10">
        <v>25.08</v>
      </c>
      <c r="AB39" s="95">
        <v>14877200</v>
      </c>
      <c r="AC39" s="10">
        <v>24.89</v>
      </c>
      <c r="AD39" s="2">
        <f t="shared" si="0"/>
        <v>0.53000000000000114</v>
      </c>
      <c r="AE39" s="138">
        <f t="shared" si="1"/>
        <v>-1.5816528272044272E-2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42599</v>
      </c>
      <c r="X40" s="10">
        <v>25.49</v>
      </c>
      <c r="Y40" s="10">
        <v>25.6</v>
      </c>
      <c r="Z40" s="10">
        <v>25.32</v>
      </c>
      <c r="AA40" s="10">
        <v>25.48</v>
      </c>
      <c r="AB40" s="95">
        <v>13351600</v>
      </c>
      <c r="AC40" s="10">
        <v>25.29</v>
      </c>
      <c r="AD40" s="2">
        <f t="shared" si="0"/>
        <v>0.28000000000000114</v>
      </c>
      <c r="AE40" s="138">
        <f t="shared" si="1"/>
        <v>7.9145231499810897E-4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27.181000000000004</v>
      </c>
      <c r="Q41" s="2"/>
      <c r="W41" s="133">
        <v>42598</v>
      </c>
      <c r="X41" s="10">
        <v>25.73</v>
      </c>
      <c r="Y41" s="10">
        <v>25.75</v>
      </c>
      <c r="Z41" s="10">
        <v>25.45</v>
      </c>
      <c r="AA41" s="10">
        <v>25.46</v>
      </c>
      <c r="AB41" s="95">
        <v>12208900</v>
      </c>
      <c r="AC41" s="10">
        <v>25.27</v>
      </c>
      <c r="AD41" s="2">
        <f t="shared" si="0"/>
        <v>0.30000000000000071</v>
      </c>
      <c r="AE41" s="138">
        <f t="shared" si="1"/>
        <v>-1.4814814814814725E-2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26.933900000000001</v>
      </c>
      <c r="Q42" s="2"/>
      <c r="T42" s="91" t="s">
        <v>113</v>
      </c>
      <c r="W42" s="133">
        <v>42597</v>
      </c>
      <c r="X42" s="10">
        <v>26.13</v>
      </c>
      <c r="Y42" s="10">
        <v>26.14</v>
      </c>
      <c r="Z42" s="10">
        <v>25.83</v>
      </c>
      <c r="AA42" s="10">
        <v>25.85</v>
      </c>
      <c r="AB42" s="95">
        <v>6608400</v>
      </c>
      <c r="AC42" s="10">
        <v>25.65</v>
      </c>
      <c r="AD42" s="2">
        <f t="shared" si="0"/>
        <v>0.31000000000000227</v>
      </c>
      <c r="AE42" s="138">
        <f t="shared" si="1"/>
        <v>-6.5840433772270668E-3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26.686800000000002</v>
      </c>
      <c r="Q43" s="2"/>
      <c r="T43" s="128" t="s">
        <v>98</v>
      </c>
      <c r="U43" s="129">
        <v>24.35</v>
      </c>
      <c r="W43" s="133">
        <v>42594</v>
      </c>
      <c r="X43" s="10">
        <v>26.05</v>
      </c>
      <c r="Y43" s="10">
        <v>26.37</v>
      </c>
      <c r="Z43" s="10">
        <v>25.95</v>
      </c>
      <c r="AA43" s="10">
        <v>26.02</v>
      </c>
      <c r="AB43" s="95">
        <v>10589700</v>
      </c>
      <c r="AC43" s="10">
        <v>25.82</v>
      </c>
      <c r="AD43" s="2">
        <f t="shared" si="0"/>
        <v>0.42000000000000171</v>
      </c>
      <c r="AE43" s="138">
        <f t="shared" si="1"/>
        <v>-5.3929121725732054E-3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26.439700000000002</v>
      </c>
      <c r="Q44" s="2"/>
      <c r="T44" s="93" t="s">
        <v>99</v>
      </c>
      <c r="U44" s="130">
        <v>24.43</v>
      </c>
      <c r="W44" s="133">
        <v>42593</v>
      </c>
      <c r="X44" s="10">
        <v>25.66</v>
      </c>
      <c r="Y44" s="10">
        <v>26.27</v>
      </c>
      <c r="Z44" s="10">
        <v>25.63</v>
      </c>
      <c r="AA44" s="10">
        <v>26.16</v>
      </c>
      <c r="AB44" s="95">
        <v>15405200</v>
      </c>
      <c r="AC44" s="10">
        <v>25.96</v>
      </c>
      <c r="AD44" s="2">
        <f t="shared" si="0"/>
        <v>0.64000000000000057</v>
      </c>
      <c r="AE44" s="138">
        <f t="shared" si="1"/>
        <v>2.2852639873916614E-2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26.192600000000002</v>
      </c>
      <c r="Q45" s="2"/>
      <c r="T45" s="93" t="s">
        <v>100</v>
      </c>
      <c r="U45" s="130" t="s">
        <v>604</v>
      </c>
      <c r="W45" s="133">
        <v>42592</v>
      </c>
      <c r="X45" s="10">
        <v>25.53</v>
      </c>
      <c r="Y45" s="10">
        <v>25.71</v>
      </c>
      <c r="Z45" s="10">
        <v>25.32</v>
      </c>
      <c r="AA45" s="10">
        <v>25.58</v>
      </c>
      <c r="AB45" s="95">
        <v>8030900</v>
      </c>
      <c r="AC45" s="10">
        <v>25.38</v>
      </c>
      <c r="AD45" s="2">
        <f t="shared" si="0"/>
        <v>0.39000000000000057</v>
      </c>
      <c r="AE45" s="138">
        <f t="shared" si="1"/>
        <v>3.558718861210064E-3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25.945500000000003</v>
      </c>
      <c r="Q46" s="2"/>
      <c r="T46" s="93" t="s">
        <v>101</v>
      </c>
      <c r="U46" s="130" t="s">
        <v>605</v>
      </c>
      <c r="W46" s="133">
        <v>42591</v>
      </c>
      <c r="X46" s="10">
        <v>25.46</v>
      </c>
      <c r="Y46" s="10">
        <v>25.6</v>
      </c>
      <c r="Z46" s="10">
        <v>25.26</v>
      </c>
      <c r="AA46" s="10">
        <v>25.48</v>
      </c>
      <c r="AB46" s="95">
        <v>7564000</v>
      </c>
      <c r="AC46" s="10">
        <v>25.29</v>
      </c>
      <c r="AD46" s="2">
        <f t="shared" si="0"/>
        <v>0.33999999999999986</v>
      </c>
      <c r="AE46" s="138">
        <f t="shared" si="1"/>
        <v>2.7755749405233843E-3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25.698400000000003</v>
      </c>
      <c r="Q47" s="2"/>
      <c r="T47" s="93" t="s">
        <v>102</v>
      </c>
      <c r="U47" s="130">
        <v>31.75</v>
      </c>
      <c r="W47" s="133">
        <v>42590</v>
      </c>
      <c r="X47" s="10">
        <v>25.51</v>
      </c>
      <c r="Y47" s="10">
        <v>25.62</v>
      </c>
      <c r="Z47" s="10">
        <v>25.37</v>
      </c>
      <c r="AA47" s="10">
        <v>25.41</v>
      </c>
      <c r="AB47" s="95">
        <v>7921900</v>
      </c>
      <c r="AC47" s="10">
        <v>25.22</v>
      </c>
      <c r="AD47" s="2">
        <f t="shared" si="0"/>
        <v>0.25</v>
      </c>
      <c r="AE47" s="138">
        <f t="shared" si="1"/>
        <v>-8.6477987421385016E-3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25.4513</v>
      </c>
      <c r="Q48" s="2"/>
      <c r="T48" s="93" t="s">
        <v>103</v>
      </c>
      <c r="U48" s="130">
        <v>1.64592</v>
      </c>
      <c r="W48" s="133">
        <v>42587</v>
      </c>
      <c r="X48" s="10">
        <v>25.71</v>
      </c>
      <c r="Y48" s="10">
        <v>25.91</v>
      </c>
      <c r="Z48" s="10">
        <v>25.6</v>
      </c>
      <c r="AA48" s="10">
        <v>25.64</v>
      </c>
      <c r="AB48" s="95">
        <v>13454600</v>
      </c>
      <c r="AC48" s="10">
        <v>25.44</v>
      </c>
      <c r="AD48" s="2">
        <f t="shared" si="0"/>
        <v>0.30999999999999872</v>
      </c>
      <c r="AE48" s="138">
        <f t="shared" si="1"/>
        <v>1.969279243796862E-3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25.2042</v>
      </c>
      <c r="Q49" s="2"/>
      <c r="T49" s="93" t="s">
        <v>104</v>
      </c>
      <c r="U49" s="130" t="s">
        <v>457</v>
      </c>
      <c r="W49" s="133">
        <v>42586</v>
      </c>
      <c r="X49" s="10">
        <v>26.04</v>
      </c>
      <c r="Y49" s="10">
        <v>26.45</v>
      </c>
      <c r="Z49" s="10">
        <v>25.25</v>
      </c>
      <c r="AA49" s="10">
        <v>25.59</v>
      </c>
      <c r="AB49" s="95">
        <v>46749900</v>
      </c>
      <c r="AC49" s="10">
        <v>25.39</v>
      </c>
      <c r="AD49" s="2">
        <f t="shared" si="0"/>
        <v>1.1999999999999993</v>
      </c>
      <c r="AE49" s="138">
        <f t="shared" si="1"/>
        <v>-5.3671263510995049E-2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24.957100000000001</v>
      </c>
      <c r="Q50" s="2"/>
      <c r="T50" s="93"/>
      <c r="U50" s="130"/>
      <c r="W50" s="133">
        <v>42585</v>
      </c>
      <c r="X50" s="10">
        <v>26.6</v>
      </c>
      <c r="Y50" s="10">
        <v>27.16</v>
      </c>
      <c r="Z50" s="10">
        <v>26.31</v>
      </c>
      <c r="AA50" s="10">
        <v>27.04</v>
      </c>
      <c r="AB50" s="95">
        <v>14284000</v>
      </c>
      <c r="AC50" s="10">
        <v>26.83</v>
      </c>
      <c r="AD50" s="2">
        <f t="shared" si="0"/>
        <v>0.85000000000000142</v>
      </c>
      <c r="AE50" s="138">
        <f t="shared" si="1"/>
        <v>1.2452830188679265E-2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24.71</v>
      </c>
      <c r="Q51" s="2"/>
      <c r="T51" s="93" t="s">
        <v>105</v>
      </c>
      <c r="U51" s="130" t="s">
        <v>606</v>
      </c>
      <c r="W51" s="133">
        <v>42584</v>
      </c>
      <c r="X51" s="10">
        <v>26.59</v>
      </c>
      <c r="Y51" s="10">
        <v>26.79</v>
      </c>
      <c r="Z51" s="10">
        <v>26.49</v>
      </c>
      <c r="AA51" s="10">
        <v>26.7</v>
      </c>
      <c r="AB51" s="95">
        <v>12317500</v>
      </c>
      <c r="AC51" s="10">
        <v>26.5</v>
      </c>
      <c r="AD51" s="2">
        <f t="shared" si="0"/>
        <v>0.30000000000000071</v>
      </c>
      <c r="AE51" s="138">
        <f t="shared" si="1"/>
        <v>3.0280090840271168E-3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24.462900000000001</v>
      </c>
      <c r="Q52" s="2"/>
      <c r="T52" s="93" t="s">
        <v>106</v>
      </c>
      <c r="U52" s="130" t="s">
        <v>348</v>
      </c>
      <c r="W52" s="133">
        <v>42583</v>
      </c>
      <c r="X52" s="10">
        <v>26.64</v>
      </c>
      <c r="Y52" s="10">
        <v>26.78</v>
      </c>
      <c r="Z52" s="10">
        <v>26.47</v>
      </c>
      <c r="AA52" s="10">
        <v>26.62</v>
      </c>
      <c r="AB52" s="95">
        <v>8559000</v>
      </c>
      <c r="AC52" s="10">
        <v>26.42</v>
      </c>
      <c r="AD52" s="2">
        <f t="shared" si="0"/>
        <v>0.31000000000000227</v>
      </c>
      <c r="AE52" s="138">
        <f t="shared" si="1"/>
        <v>-7.5642965204236745E-4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24.215800000000002</v>
      </c>
      <c r="Q53" s="2"/>
      <c r="T53" s="93" t="s">
        <v>107</v>
      </c>
      <c r="U53" s="131">
        <v>5962132</v>
      </c>
      <c r="W53" s="133">
        <v>42580</v>
      </c>
      <c r="X53" s="10">
        <v>26.67</v>
      </c>
      <c r="Y53" s="10">
        <v>26.82</v>
      </c>
      <c r="Z53" s="10">
        <v>26.45</v>
      </c>
      <c r="AA53" s="10">
        <v>26.64</v>
      </c>
      <c r="AB53" s="95">
        <v>8840600</v>
      </c>
      <c r="AC53" s="10">
        <v>26.44</v>
      </c>
      <c r="AD53" s="2">
        <f t="shared" si="0"/>
        <v>0.37000000000000099</v>
      </c>
      <c r="AE53" s="138">
        <f t="shared" si="1"/>
        <v>-4.5180722891565717E-3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23.968700000000002</v>
      </c>
      <c r="T54" s="93" t="s">
        <v>110</v>
      </c>
      <c r="U54" s="131">
        <v>11196600</v>
      </c>
      <c r="W54" s="133">
        <v>42579</v>
      </c>
      <c r="X54" s="10">
        <v>26.72</v>
      </c>
      <c r="Y54" s="10">
        <v>26.86</v>
      </c>
      <c r="Z54" s="10">
        <v>26.57</v>
      </c>
      <c r="AA54" s="10">
        <v>26.76</v>
      </c>
      <c r="AB54" s="95">
        <v>8370100</v>
      </c>
      <c r="AC54" s="10">
        <v>26.56</v>
      </c>
      <c r="AD54" s="2">
        <f t="shared" si="0"/>
        <v>0.28999999999999915</v>
      </c>
      <c r="AE54" s="138">
        <f t="shared" si="1"/>
        <v>7.5357950263743589E-4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23.721599999999999</v>
      </c>
      <c r="T55" s="93" t="s">
        <v>108</v>
      </c>
      <c r="U55" s="130" t="s">
        <v>607</v>
      </c>
      <c r="W55" s="133">
        <v>42578</v>
      </c>
      <c r="X55" s="10">
        <v>26.82</v>
      </c>
      <c r="Y55" s="10">
        <v>26.86</v>
      </c>
      <c r="Z55" s="10">
        <v>26.62</v>
      </c>
      <c r="AA55" s="10">
        <v>26.74</v>
      </c>
      <c r="AB55" s="95">
        <v>12577200</v>
      </c>
      <c r="AC55" s="10">
        <v>26.54</v>
      </c>
      <c r="AD55" s="2">
        <f t="shared" si="0"/>
        <v>0.23999999999999844</v>
      </c>
      <c r="AE55" s="138">
        <f t="shared" si="1"/>
        <v>0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23.474499999999999</v>
      </c>
      <c r="T56" s="93" t="s">
        <v>111</v>
      </c>
      <c r="U56" s="130">
        <v>17.45</v>
      </c>
      <c r="W56" s="133">
        <v>42577</v>
      </c>
      <c r="X56" s="10">
        <v>26.85</v>
      </c>
      <c r="Y56" s="10">
        <v>27.02</v>
      </c>
      <c r="Z56" s="10">
        <v>26.6</v>
      </c>
      <c r="AA56" s="10">
        <v>26.74</v>
      </c>
      <c r="AB56" s="95">
        <v>8893800</v>
      </c>
      <c r="AC56" s="10">
        <v>26.54</v>
      </c>
      <c r="AD56" s="2">
        <f t="shared" si="0"/>
        <v>0.41999999999999815</v>
      </c>
      <c r="AE56" s="138">
        <f t="shared" si="1"/>
        <v>-3.7537537537537524E-3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23.227399999999999</v>
      </c>
      <c r="T57" s="93" t="s">
        <v>112</v>
      </c>
      <c r="U57" s="130">
        <v>1.42</v>
      </c>
      <c r="W57" s="133">
        <v>42576</v>
      </c>
      <c r="X57" s="10">
        <v>27.06</v>
      </c>
      <c r="Y57" s="10">
        <v>27.15</v>
      </c>
      <c r="Z57" s="10">
        <v>26.84</v>
      </c>
      <c r="AA57" s="10">
        <v>26.85</v>
      </c>
      <c r="AB57" s="95">
        <v>10287200</v>
      </c>
      <c r="AC57" s="10">
        <v>26.64</v>
      </c>
      <c r="AD57" s="2">
        <f t="shared" si="0"/>
        <v>0.30999999999999872</v>
      </c>
      <c r="AE57" s="138">
        <f t="shared" si="1"/>
        <v>-9.665427509293556E-3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22.980300000000003</v>
      </c>
      <c r="T58" s="93" t="s">
        <v>109</v>
      </c>
      <c r="U58" s="130" t="s">
        <v>608</v>
      </c>
      <c r="W58" s="133">
        <v>42573</v>
      </c>
      <c r="X58" s="10">
        <v>27.24</v>
      </c>
      <c r="Y58" s="10">
        <v>27.3</v>
      </c>
      <c r="Z58" s="10">
        <v>27.03</v>
      </c>
      <c r="AA58" s="10">
        <v>27.11</v>
      </c>
      <c r="AB58" s="95">
        <v>6601900</v>
      </c>
      <c r="AC58" s="10">
        <v>26.9</v>
      </c>
      <c r="AD58" s="2">
        <f t="shared" si="0"/>
        <v>0.26999999999999957</v>
      </c>
      <c r="AE58" s="138">
        <f t="shared" si="1"/>
        <v>-2.5954764553207665E-3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22.7332</v>
      </c>
      <c r="W59" s="133">
        <v>42572</v>
      </c>
      <c r="X59" s="10">
        <v>26.93</v>
      </c>
      <c r="Y59" s="10">
        <v>27.33</v>
      </c>
      <c r="Z59" s="10">
        <v>26.77</v>
      </c>
      <c r="AA59" s="10">
        <v>27.18</v>
      </c>
      <c r="AB59" s="95">
        <v>7551200</v>
      </c>
      <c r="AC59" s="10">
        <v>26.97</v>
      </c>
      <c r="AD59" s="2">
        <f t="shared" si="0"/>
        <v>0.55999999999999872</v>
      </c>
      <c r="AE59" s="138">
        <f t="shared" si="1"/>
        <v>6.7189249720045474E-3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22.4861</v>
      </c>
      <c r="W60" s="133">
        <v>42571</v>
      </c>
      <c r="X60" s="10">
        <v>27.8</v>
      </c>
      <c r="Y60" s="10">
        <v>27.94</v>
      </c>
      <c r="Z60" s="10">
        <v>26.96</v>
      </c>
      <c r="AA60" s="10">
        <v>27</v>
      </c>
      <c r="AB60" s="95">
        <v>22780500</v>
      </c>
      <c r="AC60" s="10">
        <v>26.79</v>
      </c>
      <c r="AD60" s="2">
        <f t="shared" si="0"/>
        <v>0.98000000000000043</v>
      </c>
      <c r="AE60" s="138">
        <f t="shared" si="1"/>
        <v>-2.7233115468409563E-2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22.239000000000001</v>
      </c>
      <c r="W61" s="133">
        <v>42570</v>
      </c>
      <c r="X61" s="10">
        <v>27.9</v>
      </c>
      <c r="Y61" s="10">
        <v>27.98</v>
      </c>
      <c r="Z61" s="10">
        <v>27.73</v>
      </c>
      <c r="AA61" s="10">
        <v>27.75</v>
      </c>
      <c r="AB61" s="95">
        <v>10367400</v>
      </c>
      <c r="AC61" s="10">
        <v>27.54</v>
      </c>
      <c r="AD61" s="2">
        <f t="shared" si="0"/>
        <v>0.25</v>
      </c>
      <c r="AE61" s="138">
        <f t="shared" si="1"/>
        <v>-9.7087378640776656E-3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42569</v>
      </c>
      <c r="X62" s="10">
        <v>28.1</v>
      </c>
      <c r="Y62" s="10">
        <v>28.21</v>
      </c>
      <c r="Z62" s="10">
        <v>27.96</v>
      </c>
      <c r="AA62" s="10">
        <v>28.02</v>
      </c>
      <c r="AB62" s="95">
        <v>10827500</v>
      </c>
      <c r="AC62" s="10">
        <v>27.81</v>
      </c>
      <c r="AD62" s="2">
        <f t="shared" si="0"/>
        <v>0.25</v>
      </c>
      <c r="AE62" s="138">
        <f t="shared" si="1"/>
        <v>-3.5945363048173196E-4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42566</v>
      </c>
      <c r="X63" s="10">
        <v>28.33</v>
      </c>
      <c r="Y63" s="10">
        <v>28.33</v>
      </c>
      <c r="Z63" s="10">
        <v>27.79</v>
      </c>
      <c r="AA63" s="10">
        <v>28.03</v>
      </c>
      <c r="AB63" s="95">
        <v>9852600</v>
      </c>
      <c r="AC63" s="10">
        <v>27.82</v>
      </c>
      <c r="AD63" s="2">
        <f t="shared" si="0"/>
        <v>0.53999999999999915</v>
      </c>
      <c r="AE63" s="138">
        <f t="shared" si="1"/>
        <v>-3.2246506628448302E-3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42565</v>
      </c>
      <c r="X64" s="10">
        <v>28.18</v>
      </c>
      <c r="Y64" s="10">
        <v>28.34</v>
      </c>
      <c r="Z64" s="10">
        <v>28.04</v>
      </c>
      <c r="AA64" s="10">
        <v>28.12</v>
      </c>
      <c r="AB64" s="95">
        <v>5922900</v>
      </c>
      <c r="AC64" s="10">
        <v>27.91</v>
      </c>
      <c r="AD64" s="2">
        <f t="shared" si="0"/>
        <v>0.30000000000000071</v>
      </c>
      <c r="AE64" s="138">
        <f t="shared" si="1"/>
        <v>7.2176109707686731E-3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42564</v>
      </c>
      <c r="X65" s="10">
        <v>27.99</v>
      </c>
      <c r="Y65" s="10">
        <v>28.04</v>
      </c>
      <c r="Z65" s="10">
        <v>27.7</v>
      </c>
      <c r="AA65" s="10">
        <v>27.92</v>
      </c>
      <c r="AB65" s="95">
        <v>8214400</v>
      </c>
      <c r="AC65" s="10">
        <v>27.71</v>
      </c>
      <c r="AD65" s="2">
        <f t="shared" si="0"/>
        <v>0.33999999999999986</v>
      </c>
      <c r="AE65" s="138">
        <f t="shared" si="1"/>
        <v>3.2585083272991255E-3</v>
      </c>
    </row>
    <row r="66" spans="2:31" x14ac:dyDescent="0.25">
      <c r="W66" s="133">
        <v>42563</v>
      </c>
      <c r="X66" s="10">
        <v>27.79</v>
      </c>
      <c r="Y66" s="10">
        <v>28.12</v>
      </c>
      <c r="Z66" s="10">
        <v>27.75</v>
      </c>
      <c r="AA66" s="10">
        <v>27.83</v>
      </c>
      <c r="AB66" s="95">
        <v>6804000</v>
      </c>
      <c r="AC66" s="10">
        <v>27.62</v>
      </c>
      <c r="AD66" s="2">
        <f t="shared" si="0"/>
        <v>0.37000000000000099</v>
      </c>
      <c r="AE66" s="138">
        <f t="shared" si="1"/>
        <v>2.1770682148041232E-3</v>
      </c>
    </row>
    <row r="67" spans="2:31" x14ac:dyDescent="0.25">
      <c r="W67" s="133">
        <v>42562</v>
      </c>
      <c r="X67" s="10">
        <v>27.73</v>
      </c>
      <c r="Y67" s="10">
        <v>27.99</v>
      </c>
      <c r="Z67" s="10">
        <v>27.63</v>
      </c>
      <c r="AA67" s="10">
        <v>27.77</v>
      </c>
      <c r="AB67" s="95">
        <v>6318600</v>
      </c>
      <c r="AC67" s="10">
        <v>27.56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42559</v>
      </c>
      <c r="X68" s="10">
        <v>27.18</v>
      </c>
      <c r="Y68" s="10">
        <v>27.75</v>
      </c>
      <c r="Z68" s="10">
        <v>27.15</v>
      </c>
      <c r="AA68" s="10">
        <v>27.7</v>
      </c>
      <c r="AB68" s="95">
        <v>8527100</v>
      </c>
      <c r="AC68" s="10">
        <v>27.49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398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42653</v>
      </c>
      <c r="X2" s="10">
        <v>25.41</v>
      </c>
      <c r="Y2" s="10">
        <v>25.75</v>
      </c>
      <c r="Z2" s="10">
        <v>25.27</v>
      </c>
      <c r="AA2" s="10">
        <v>25.59</v>
      </c>
      <c r="AB2" s="95">
        <v>1273200</v>
      </c>
      <c r="AC2" s="10">
        <v>25.59</v>
      </c>
      <c r="AD2">
        <f>Y2-Z2</f>
        <v>0.48000000000000043</v>
      </c>
      <c r="AE2" s="138">
        <f>AC2/AC3-1</f>
        <v>1.0264508487958901E-2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42650</v>
      </c>
      <c r="X3" s="10">
        <v>25.14</v>
      </c>
      <c r="Y3" s="10">
        <v>25.53</v>
      </c>
      <c r="Z3" s="10">
        <v>24.61</v>
      </c>
      <c r="AA3" s="10">
        <v>25.33</v>
      </c>
      <c r="AB3" s="95">
        <v>1896000</v>
      </c>
      <c r="AC3" s="10">
        <v>25.33</v>
      </c>
      <c r="AD3">
        <f t="shared" ref="AD3:AD66" si="0">Y3-Z3</f>
        <v>0.92000000000000171</v>
      </c>
      <c r="AE3" s="138">
        <f t="shared" ref="AE3:AE66" si="1">AC3/AC4-1</f>
        <v>4.7600158667193693E-3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25.59</v>
      </c>
      <c r="R4" s="527">
        <v>1.03E-2</v>
      </c>
      <c r="T4" s="163"/>
      <c r="U4" s="1"/>
      <c r="W4" s="133">
        <v>42649</v>
      </c>
      <c r="X4" s="10">
        <v>25.35</v>
      </c>
      <c r="Y4" s="10">
        <v>25.51</v>
      </c>
      <c r="Z4" s="10">
        <v>24.58</v>
      </c>
      <c r="AA4" s="10">
        <v>25.21</v>
      </c>
      <c r="AB4" s="95">
        <v>3814200</v>
      </c>
      <c r="AC4" s="10">
        <v>25.21</v>
      </c>
      <c r="AD4">
        <f t="shared" si="0"/>
        <v>0.93000000000000327</v>
      </c>
      <c r="AE4" s="138">
        <f t="shared" si="1"/>
        <v>-3.6314984709480136E-2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5118</v>
      </c>
      <c r="W5" s="133">
        <v>42648</v>
      </c>
      <c r="X5" s="10">
        <v>26.26</v>
      </c>
      <c r="Y5" s="10">
        <v>26.57</v>
      </c>
      <c r="Z5" s="10">
        <v>26.13</v>
      </c>
      <c r="AA5" s="10">
        <v>26.16</v>
      </c>
      <c r="AB5" s="95">
        <v>917600</v>
      </c>
      <c r="AC5" s="10">
        <v>26.16</v>
      </c>
      <c r="AD5">
        <f t="shared" si="0"/>
        <v>0.44000000000000128</v>
      </c>
      <c r="AE5" s="138">
        <f t="shared" si="1"/>
        <v>-3.0487804878047697E-3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42647</v>
      </c>
      <c r="X6" s="10">
        <v>27.25</v>
      </c>
      <c r="Y6" s="10">
        <v>27.25</v>
      </c>
      <c r="Z6" s="10">
        <v>25.87</v>
      </c>
      <c r="AA6" s="10">
        <v>26.24</v>
      </c>
      <c r="AB6" s="95">
        <v>1851900</v>
      </c>
      <c r="AC6" s="10">
        <v>26.24</v>
      </c>
      <c r="AD6">
        <f t="shared" si="0"/>
        <v>1.379999999999999</v>
      </c>
      <c r="AE6" s="138">
        <f t="shared" si="1"/>
        <v>-1.2791572610985735E-2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14.799999999999272</v>
      </c>
      <c r="R7" s="30">
        <v>42670</v>
      </c>
      <c r="W7" s="133">
        <v>42646</v>
      </c>
      <c r="X7" s="10">
        <v>26.37</v>
      </c>
      <c r="Y7" s="10">
        <v>26.74</v>
      </c>
      <c r="Z7" s="10">
        <v>26.37</v>
      </c>
      <c r="AA7" s="10">
        <v>26.58</v>
      </c>
      <c r="AB7" s="95">
        <v>1656100</v>
      </c>
      <c r="AC7" s="10">
        <v>26.58</v>
      </c>
      <c r="AD7">
        <f t="shared" si="0"/>
        <v>0.36999999999999744</v>
      </c>
      <c r="AE7" s="138">
        <f t="shared" si="1"/>
        <v>-3.7608123354648804E-4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14.799999999999272</v>
      </c>
      <c r="W8" s="133">
        <v>42643</v>
      </c>
      <c r="X8" s="10">
        <v>25.94</v>
      </c>
      <c r="Y8" s="10">
        <v>26.69</v>
      </c>
      <c r="Z8" s="10">
        <v>25.86</v>
      </c>
      <c r="AA8" s="10">
        <v>26.59</v>
      </c>
      <c r="AB8" s="95">
        <v>1729700</v>
      </c>
      <c r="AC8" s="10">
        <v>26.59</v>
      </c>
      <c r="AD8">
        <f t="shared" si="0"/>
        <v>0.83000000000000185</v>
      </c>
      <c r="AE8" s="138">
        <f t="shared" si="1"/>
        <v>2.9821843532145564E-2</v>
      </c>
    </row>
    <row r="9" spans="1:31" x14ac:dyDescent="0.25">
      <c r="H9" s="72"/>
      <c r="O9" s="11" t="s">
        <v>220</v>
      </c>
      <c r="Q9" s="138">
        <f>IF(Q2=0, 0, Q8/Q6)</f>
        <v>2.900141087944676E-3</v>
      </c>
      <c r="W9" s="133">
        <v>42642</v>
      </c>
      <c r="X9" s="10">
        <v>25.94</v>
      </c>
      <c r="Y9" s="10">
        <v>26.09</v>
      </c>
      <c r="Z9" s="10">
        <v>25.73</v>
      </c>
      <c r="AA9" s="10">
        <v>25.82</v>
      </c>
      <c r="AB9" s="95">
        <v>1280600</v>
      </c>
      <c r="AC9" s="10">
        <v>25.82</v>
      </c>
      <c r="AD9">
        <f t="shared" si="0"/>
        <v>0.35999999999999943</v>
      </c>
      <c r="AE9" s="138">
        <f t="shared" si="1"/>
        <v>-6.9230769230769207E-3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42641</v>
      </c>
      <c r="X10" s="10">
        <v>25.8</v>
      </c>
      <c r="Y10" s="10">
        <v>26</v>
      </c>
      <c r="Z10" s="10">
        <v>25.69</v>
      </c>
      <c r="AA10" s="10">
        <v>26</v>
      </c>
      <c r="AB10" s="95">
        <v>1510400</v>
      </c>
      <c r="AC10" s="10">
        <v>26</v>
      </c>
      <c r="AD10">
        <f t="shared" si="0"/>
        <v>0.30999999999999872</v>
      </c>
      <c r="AE10" s="138">
        <f t="shared" si="1"/>
        <v>5.4137664346480818E-3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25.64</v>
      </c>
      <c r="Y11" s="10">
        <v>26.14</v>
      </c>
      <c r="Z11" s="10">
        <v>25.36</v>
      </c>
      <c r="AA11" s="10">
        <v>25.86</v>
      </c>
      <c r="AB11" s="95">
        <v>2593300</v>
      </c>
      <c r="AC11" s="10">
        <v>25.86</v>
      </c>
      <c r="AD11">
        <f t="shared" si="0"/>
        <v>0.78000000000000114</v>
      </c>
      <c r="AE11" s="138">
        <f t="shared" si="1"/>
        <v>1.2925969447708408E-2</v>
      </c>
    </row>
    <row r="12" spans="1:31" x14ac:dyDescent="0.25">
      <c r="H12" s="72"/>
      <c r="W12" s="133">
        <v>42639</v>
      </c>
      <c r="X12" s="10">
        <v>26.5</v>
      </c>
      <c r="Y12" s="10">
        <v>26.6</v>
      </c>
      <c r="Z12" s="10">
        <v>25.38</v>
      </c>
      <c r="AA12" s="10">
        <v>25.53</v>
      </c>
      <c r="AB12" s="95">
        <v>5483900</v>
      </c>
      <c r="AC12" s="10">
        <v>25.53</v>
      </c>
      <c r="AD12">
        <f t="shared" si="0"/>
        <v>1.2200000000000024</v>
      </c>
      <c r="AE12" s="138">
        <f t="shared" si="1"/>
        <v>-7.3657474600870798E-2</v>
      </c>
    </row>
    <row r="13" spans="1:31" x14ac:dyDescent="0.25">
      <c r="H13" s="72"/>
      <c r="W13" s="133">
        <v>42636</v>
      </c>
      <c r="X13" s="10">
        <v>27.56</v>
      </c>
      <c r="Y13" s="10">
        <v>27.84</v>
      </c>
      <c r="Z13" s="10">
        <v>27.5</v>
      </c>
      <c r="AA13" s="10">
        <v>27.56</v>
      </c>
      <c r="AB13" s="95">
        <v>860300</v>
      </c>
      <c r="AC13" s="10">
        <v>27.56</v>
      </c>
      <c r="AD13">
        <f t="shared" si="0"/>
        <v>0.33999999999999986</v>
      </c>
      <c r="AE13" s="138">
        <f t="shared" si="1"/>
        <v>-1.810938065918144E-3</v>
      </c>
    </row>
    <row r="14" spans="1:31" x14ac:dyDescent="0.25">
      <c r="H14" s="72"/>
      <c r="W14" s="133">
        <v>42635</v>
      </c>
      <c r="X14" s="10">
        <v>27.85</v>
      </c>
      <c r="Y14" s="10">
        <v>27.97</v>
      </c>
      <c r="Z14" s="10">
        <v>27.34</v>
      </c>
      <c r="AA14" s="10">
        <v>27.61</v>
      </c>
      <c r="AB14" s="95">
        <v>1573900</v>
      </c>
      <c r="AC14" s="10">
        <v>27.61</v>
      </c>
      <c r="AD14">
        <f t="shared" si="0"/>
        <v>0.62999999999999901</v>
      </c>
      <c r="AE14" s="138">
        <f t="shared" si="1"/>
        <v>-6.8345323741008102E-3</v>
      </c>
    </row>
    <row r="15" spans="1:31" x14ac:dyDescent="0.25">
      <c r="H15" s="72"/>
      <c r="W15" s="133">
        <v>42634</v>
      </c>
      <c r="X15" s="10">
        <v>27.33</v>
      </c>
      <c r="Y15" s="10">
        <v>27.82</v>
      </c>
      <c r="Z15" s="10">
        <v>27.32</v>
      </c>
      <c r="AA15" s="10">
        <v>27.8</v>
      </c>
      <c r="AB15" s="95">
        <v>1474100</v>
      </c>
      <c r="AC15" s="10">
        <v>27.8</v>
      </c>
      <c r="AD15">
        <f t="shared" si="0"/>
        <v>0.5</v>
      </c>
      <c r="AE15" s="138">
        <f t="shared" si="1"/>
        <v>1.7942145734163306E-2</v>
      </c>
    </row>
    <row r="16" spans="1:31" x14ac:dyDescent="0.25">
      <c r="H16" s="72"/>
      <c r="W16" s="133">
        <v>42633</v>
      </c>
      <c r="X16" s="10">
        <v>27.97</v>
      </c>
      <c r="Y16" s="10">
        <v>27.99</v>
      </c>
      <c r="Z16" s="10">
        <v>27.29</v>
      </c>
      <c r="AA16" s="10">
        <v>27.31</v>
      </c>
      <c r="AB16" s="95">
        <v>1560200</v>
      </c>
      <c r="AC16" s="10">
        <v>27.31</v>
      </c>
      <c r="AD16">
        <f t="shared" si="0"/>
        <v>0.69999999999999929</v>
      </c>
      <c r="AE16" s="138">
        <f t="shared" si="1"/>
        <v>-2.3596710761530248E-2</v>
      </c>
    </row>
    <row r="17" spans="1:31" x14ac:dyDescent="0.25">
      <c r="W17" s="133">
        <v>42632</v>
      </c>
      <c r="X17" s="10">
        <v>27.66</v>
      </c>
      <c r="Y17" s="10">
        <v>28.19</v>
      </c>
      <c r="Z17" s="10">
        <v>27.61</v>
      </c>
      <c r="AA17" s="10">
        <v>27.97</v>
      </c>
      <c r="AB17" s="95">
        <v>2114000</v>
      </c>
      <c r="AC17" s="10">
        <v>27.97</v>
      </c>
      <c r="AD17">
        <f t="shared" si="0"/>
        <v>0.58000000000000185</v>
      </c>
      <c r="AE17" s="138">
        <f t="shared" si="1"/>
        <v>2.3417489937797242E-2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27.32</v>
      </c>
      <c r="Y18" s="10">
        <v>27.34</v>
      </c>
      <c r="Z18" s="10">
        <v>26.9</v>
      </c>
      <c r="AA18" s="10">
        <v>27.33</v>
      </c>
      <c r="AB18" s="95">
        <v>1646000</v>
      </c>
      <c r="AC18" s="10">
        <v>27.33</v>
      </c>
      <c r="AD18">
        <f t="shared" si="0"/>
        <v>0.44000000000000128</v>
      </c>
      <c r="AE18" s="138">
        <f t="shared" si="1"/>
        <v>3.6603221083453263E-4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26.64</v>
      </c>
      <c r="Y19" s="10">
        <v>27.32</v>
      </c>
      <c r="Z19" s="10">
        <v>26.53</v>
      </c>
      <c r="AA19" s="10">
        <v>27.32</v>
      </c>
      <c r="AB19" s="95">
        <v>1412100</v>
      </c>
      <c r="AC19" s="10">
        <v>27.32</v>
      </c>
      <c r="AD19">
        <f t="shared" si="0"/>
        <v>0.78999999999999915</v>
      </c>
      <c r="AE19" s="138">
        <f t="shared" si="1"/>
        <v>2.6681698609545279E-2</v>
      </c>
    </row>
    <row r="20" spans="1:31" x14ac:dyDescent="0.25">
      <c r="W20" s="133">
        <v>42627</v>
      </c>
      <c r="X20" s="10">
        <v>26.62</v>
      </c>
      <c r="Y20" s="10">
        <v>27.08</v>
      </c>
      <c r="Z20" s="10">
        <v>26.47</v>
      </c>
      <c r="AA20" s="10">
        <v>26.61</v>
      </c>
      <c r="AB20" s="95">
        <v>2384300</v>
      </c>
      <c r="AC20" s="10">
        <v>26.61</v>
      </c>
      <c r="AD20">
        <f t="shared" si="0"/>
        <v>0.60999999999999943</v>
      </c>
      <c r="AE20" s="138">
        <f t="shared" si="1"/>
        <v>-3.7439161362785578E-3</v>
      </c>
    </row>
    <row r="21" spans="1:31" x14ac:dyDescent="0.25">
      <c r="W21" s="133">
        <v>42626</v>
      </c>
      <c r="X21" s="10">
        <v>26.79</v>
      </c>
      <c r="Y21" s="10">
        <v>26.98</v>
      </c>
      <c r="Z21" s="10">
        <v>26.55</v>
      </c>
      <c r="AA21" s="10">
        <v>26.71</v>
      </c>
      <c r="AB21" s="95">
        <v>1757200</v>
      </c>
      <c r="AC21" s="10">
        <v>26.71</v>
      </c>
      <c r="AD21">
        <f t="shared" si="0"/>
        <v>0.42999999999999972</v>
      </c>
      <c r="AE21" s="138">
        <f t="shared" si="1"/>
        <v>-7.8008915304607074E-3</v>
      </c>
    </row>
    <row r="22" spans="1:31" x14ac:dyDescent="0.25">
      <c r="W22" s="133">
        <v>42625</v>
      </c>
      <c r="X22" s="10">
        <v>27.25</v>
      </c>
      <c r="Y22" s="10">
        <v>27.39</v>
      </c>
      <c r="Z22" s="10">
        <v>26.55</v>
      </c>
      <c r="AA22" s="10">
        <v>26.92</v>
      </c>
      <c r="AB22" s="95">
        <v>3091700</v>
      </c>
      <c r="AC22" s="10">
        <v>26.92</v>
      </c>
      <c r="AD22">
        <f t="shared" si="0"/>
        <v>0.83999999999999986</v>
      </c>
      <c r="AE22" s="138">
        <f t="shared" si="1"/>
        <v>-2.2512708787218449E-2</v>
      </c>
    </row>
    <row r="23" spans="1:31" x14ac:dyDescent="0.25">
      <c r="W23" s="133">
        <v>42622</v>
      </c>
      <c r="X23" s="10">
        <v>27.62</v>
      </c>
      <c r="Y23" s="10">
        <v>28.15</v>
      </c>
      <c r="Z23" s="10">
        <v>27.54</v>
      </c>
      <c r="AA23" s="10">
        <v>27.54</v>
      </c>
      <c r="AB23" s="95">
        <v>2296000</v>
      </c>
      <c r="AC23" s="10">
        <v>27.54</v>
      </c>
      <c r="AD23">
        <f t="shared" si="0"/>
        <v>0.60999999999999943</v>
      </c>
      <c r="AE23" s="138">
        <f t="shared" si="1"/>
        <v>-1.254930082466843E-2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27.91</v>
      </c>
      <c r="Y24" s="10">
        <v>28</v>
      </c>
      <c r="Z24" s="10">
        <v>27.76</v>
      </c>
      <c r="AA24" s="10">
        <v>27.89</v>
      </c>
      <c r="AB24" s="95">
        <v>1805100</v>
      </c>
      <c r="AC24" s="10">
        <v>27.89</v>
      </c>
      <c r="AD24">
        <f t="shared" si="0"/>
        <v>0.23999999999999844</v>
      </c>
      <c r="AE24" s="138">
        <f t="shared" si="1"/>
        <v>-4.9946485907955696E-3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42620</v>
      </c>
      <c r="X25" s="10">
        <v>27.84</v>
      </c>
      <c r="Y25" s="10">
        <v>28.04</v>
      </c>
      <c r="Z25" s="10">
        <v>27.61</v>
      </c>
      <c r="AA25" s="10">
        <v>28.03</v>
      </c>
      <c r="AB25" s="95">
        <v>2290300</v>
      </c>
      <c r="AC25" s="10">
        <v>28.03</v>
      </c>
      <c r="AD25">
        <f t="shared" si="0"/>
        <v>0.42999999999999972</v>
      </c>
      <c r="AE25" s="138">
        <f t="shared" si="1"/>
        <v>2.5035765379113339E-3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42619</v>
      </c>
      <c r="X26" s="10">
        <v>27.99</v>
      </c>
      <c r="Y26" s="10">
        <v>28.09</v>
      </c>
      <c r="Z26" s="10">
        <v>27.29</v>
      </c>
      <c r="AA26" s="10">
        <v>27.96</v>
      </c>
      <c r="AB26" s="95">
        <v>3847600</v>
      </c>
      <c r="AC26" s="10">
        <v>27.96</v>
      </c>
      <c r="AD26">
        <f t="shared" si="0"/>
        <v>0.80000000000000071</v>
      </c>
      <c r="AE26" s="138">
        <f t="shared" si="1"/>
        <v>9.750812567713929E-3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42615</v>
      </c>
      <c r="X27" s="10">
        <v>29.1</v>
      </c>
      <c r="Y27" s="10">
        <v>29.25</v>
      </c>
      <c r="Z27" s="10">
        <v>27.08</v>
      </c>
      <c r="AA27" s="10">
        <v>27.69</v>
      </c>
      <c r="AB27" s="95">
        <v>10279500</v>
      </c>
      <c r="AC27" s="10">
        <v>27.69</v>
      </c>
      <c r="AD27">
        <f t="shared" si="0"/>
        <v>2.1700000000000017</v>
      </c>
      <c r="AE27" s="138">
        <f t="shared" si="1"/>
        <v>-6.3894523326571862E-2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42614</v>
      </c>
      <c r="X28" s="10">
        <v>28.7</v>
      </c>
      <c r="Y28" s="10">
        <v>29.59</v>
      </c>
      <c r="Z28" s="10">
        <v>28.4</v>
      </c>
      <c r="AA28" s="10">
        <v>29.58</v>
      </c>
      <c r="AB28" s="95">
        <v>4123100</v>
      </c>
      <c r="AC28" s="10">
        <v>29.58</v>
      </c>
      <c r="AD28">
        <f t="shared" si="0"/>
        <v>1.1900000000000013</v>
      </c>
      <c r="AE28" s="138">
        <f t="shared" si="1"/>
        <v>5.0799289520426338E-2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42613</v>
      </c>
      <c r="X29" s="10">
        <v>29.5</v>
      </c>
      <c r="Y29" s="10">
        <v>29.62</v>
      </c>
      <c r="Z29" s="10">
        <v>27.69</v>
      </c>
      <c r="AA29" s="10">
        <v>28.15</v>
      </c>
      <c r="AB29" s="95">
        <v>3856500</v>
      </c>
      <c r="AC29" s="10">
        <v>28.15</v>
      </c>
      <c r="AD29">
        <f t="shared" si="0"/>
        <v>1.9299999999999997</v>
      </c>
      <c r="AE29" s="138">
        <f t="shared" si="1"/>
        <v>-4.8343475321162899E-2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42612</v>
      </c>
      <c r="X30" s="10">
        <v>29.83</v>
      </c>
      <c r="Y30" s="10">
        <v>30.04</v>
      </c>
      <c r="Z30" s="10">
        <v>29.3</v>
      </c>
      <c r="AA30" s="10">
        <v>29.58</v>
      </c>
      <c r="AB30" s="95">
        <v>1817000</v>
      </c>
      <c r="AC30" s="10">
        <v>29.58</v>
      </c>
      <c r="AD30">
        <f t="shared" si="0"/>
        <v>0.73999999999999844</v>
      </c>
      <c r="AE30" s="138">
        <f t="shared" si="1"/>
        <v>5.0968399592252744E-3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42611</v>
      </c>
      <c r="X31" s="10">
        <v>28.91</v>
      </c>
      <c r="Y31" s="10">
        <v>29.82</v>
      </c>
      <c r="Z31" s="10">
        <v>28.87</v>
      </c>
      <c r="AA31" s="10">
        <v>29.43</v>
      </c>
      <c r="AB31" s="95">
        <v>1893900</v>
      </c>
      <c r="AC31" s="10">
        <v>29.43</v>
      </c>
      <c r="AD31">
        <f t="shared" si="0"/>
        <v>0.94999999999999929</v>
      </c>
      <c r="AE31" s="138">
        <f t="shared" si="1"/>
        <v>2.0457697642163764E-2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42608</v>
      </c>
      <c r="X32" s="10">
        <v>30</v>
      </c>
      <c r="Y32" s="10">
        <v>30.08</v>
      </c>
      <c r="Z32" s="10">
        <v>28.57</v>
      </c>
      <c r="AA32" s="10">
        <v>28.84</v>
      </c>
      <c r="AB32" s="95">
        <v>2737700</v>
      </c>
      <c r="AC32" s="10">
        <v>28.84</v>
      </c>
      <c r="AD32">
        <f t="shared" si="0"/>
        <v>1.509999999999998</v>
      </c>
      <c r="AE32" s="138">
        <f t="shared" si="1"/>
        <v>-3.3188065705665348E-2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42607</v>
      </c>
      <c r="X33" s="10">
        <v>29.5</v>
      </c>
      <c r="Y33" s="10">
        <v>29.97</v>
      </c>
      <c r="Z33" s="10">
        <v>29.4</v>
      </c>
      <c r="AA33" s="10">
        <v>29.83</v>
      </c>
      <c r="AB33" s="95">
        <v>1741800</v>
      </c>
      <c r="AC33" s="10">
        <v>29.83</v>
      </c>
      <c r="AD33">
        <f t="shared" si="0"/>
        <v>0.57000000000000028</v>
      </c>
      <c r="AE33" s="138">
        <f t="shared" si="1"/>
        <v>1.9829059829059803E-2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42606</v>
      </c>
      <c r="X34" s="10">
        <v>28.7</v>
      </c>
      <c r="Y34" s="10">
        <v>29.43</v>
      </c>
      <c r="Z34" s="10">
        <v>28.51</v>
      </c>
      <c r="AA34" s="10">
        <v>29.25</v>
      </c>
      <c r="AB34" s="95">
        <v>1255600</v>
      </c>
      <c r="AC34" s="10">
        <v>29.25</v>
      </c>
      <c r="AD34">
        <f t="shared" si="0"/>
        <v>0.91999999999999815</v>
      </c>
      <c r="AE34" s="138">
        <f t="shared" si="1"/>
        <v>1.4920194309507195E-2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42605</v>
      </c>
      <c r="X35" s="10">
        <v>28.62</v>
      </c>
      <c r="Y35" s="10">
        <v>29.09</v>
      </c>
      <c r="Z35" s="10">
        <v>28.56</v>
      </c>
      <c r="AA35" s="10">
        <v>28.82</v>
      </c>
      <c r="AB35" s="95">
        <v>1142000</v>
      </c>
      <c r="AC35" s="10">
        <v>28.82</v>
      </c>
      <c r="AD35">
        <f t="shared" si="0"/>
        <v>0.53000000000000114</v>
      </c>
      <c r="AE35" s="138">
        <f t="shared" si="1"/>
        <v>7.692307692307665E-3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42604</v>
      </c>
      <c r="X36" s="10">
        <v>28.5</v>
      </c>
      <c r="Y36" s="10">
        <v>28.69</v>
      </c>
      <c r="Z36" s="10">
        <v>28.2</v>
      </c>
      <c r="AA36" s="10">
        <v>28.6</v>
      </c>
      <c r="AB36" s="95">
        <v>818600</v>
      </c>
      <c r="AC36" s="10">
        <v>28.6</v>
      </c>
      <c r="AD36">
        <f t="shared" si="0"/>
        <v>0.49000000000000199</v>
      </c>
      <c r="AE36" s="138">
        <f t="shared" si="1"/>
        <v>2.4535576586048879E-3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42601</v>
      </c>
      <c r="X37" s="10">
        <v>28.81</v>
      </c>
      <c r="Y37" s="10">
        <v>28.84</v>
      </c>
      <c r="Z37" s="10">
        <v>28.47</v>
      </c>
      <c r="AA37" s="10">
        <v>28.53</v>
      </c>
      <c r="AB37" s="95">
        <v>673200</v>
      </c>
      <c r="AC37" s="10">
        <v>28.53</v>
      </c>
      <c r="AD37">
        <f t="shared" si="0"/>
        <v>0.37000000000000099</v>
      </c>
      <c r="AE37" s="138">
        <f t="shared" si="1"/>
        <v>-9.7188476223533105E-3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42600</v>
      </c>
      <c r="X38" s="10">
        <v>28.46</v>
      </c>
      <c r="Y38" s="10">
        <v>28.88</v>
      </c>
      <c r="Z38" s="10">
        <v>28.41</v>
      </c>
      <c r="AA38" s="10">
        <v>28.81</v>
      </c>
      <c r="AB38" s="95">
        <v>766600</v>
      </c>
      <c r="AC38" s="10">
        <v>28.81</v>
      </c>
      <c r="AD38">
        <f t="shared" si="0"/>
        <v>0.46999999999999886</v>
      </c>
      <c r="AE38" s="138">
        <f t="shared" si="1"/>
        <v>9.8142306344197738E-3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42599</v>
      </c>
      <c r="X39" s="10">
        <v>28.69</v>
      </c>
      <c r="Y39" s="10">
        <v>28.86</v>
      </c>
      <c r="Z39" s="10">
        <v>28.16</v>
      </c>
      <c r="AA39" s="10">
        <v>28.53</v>
      </c>
      <c r="AB39" s="95">
        <v>1239800</v>
      </c>
      <c r="AC39" s="10">
        <v>28.53</v>
      </c>
      <c r="AD39">
        <f t="shared" si="0"/>
        <v>0.69999999999999929</v>
      </c>
      <c r="AE39" s="138">
        <f t="shared" si="1"/>
        <v>-1.0405827263267331E-2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42598</v>
      </c>
      <c r="X40" s="10">
        <v>29.3</v>
      </c>
      <c r="Y40" s="10">
        <v>29.42</v>
      </c>
      <c r="Z40" s="10">
        <v>28.6</v>
      </c>
      <c r="AA40" s="10">
        <v>28.83</v>
      </c>
      <c r="AB40" s="95">
        <v>1396500</v>
      </c>
      <c r="AC40" s="10">
        <v>28.83</v>
      </c>
      <c r="AD40">
        <f t="shared" si="0"/>
        <v>0.82000000000000028</v>
      </c>
      <c r="AE40" s="138">
        <f t="shared" si="1"/>
        <v>-2.0387359836901209E-2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28.149000000000001</v>
      </c>
      <c r="Q41" s="2"/>
      <c r="W41" s="133">
        <v>42597</v>
      </c>
      <c r="X41" s="10">
        <v>29.78</v>
      </c>
      <c r="Y41" s="10">
        <v>30.04</v>
      </c>
      <c r="Z41" s="10">
        <v>29.34</v>
      </c>
      <c r="AA41" s="10">
        <v>29.43</v>
      </c>
      <c r="AB41" s="95">
        <v>1313800</v>
      </c>
      <c r="AC41" s="10">
        <v>29.43</v>
      </c>
      <c r="AD41">
        <f t="shared" si="0"/>
        <v>0.69999999999999929</v>
      </c>
      <c r="AE41" s="138">
        <f t="shared" si="1"/>
        <v>-8.4231805929919634E-3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27.8931</v>
      </c>
      <c r="Q42" s="2"/>
      <c r="T42" s="91" t="s">
        <v>113</v>
      </c>
      <c r="W42" s="133">
        <v>42594</v>
      </c>
      <c r="X42" s="10">
        <v>29.8</v>
      </c>
      <c r="Y42" s="10">
        <v>30.16</v>
      </c>
      <c r="Z42" s="10">
        <v>29.58</v>
      </c>
      <c r="AA42" s="10">
        <v>29.68</v>
      </c>
      <c r="AB42" s="95">
        <v>1136700</v>
      </c>
      <c r="AC42" s="10">
        <v>29.68</v>
      </c>
      <c r="AD42">
        <f t="shared" si="0"/>
        <v>0.58000000000000185</v>
      </c>
      <c r="AE42" s="138">
        <f t="shared" si="1"/>
        <v>-6.6934404283801596E-3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27.6372</v>
      </c>
      <c r="Q43" s="2"/>
      <c r="T43" s="128" t="s">
        <v>98</v>
      </c>
      <c r="U43" s="129">
        <v>25.33</v>
      </c>
      <c r="W43" s="133">
        <v>42593</v>
      </c>
      <c r="X43" s="10">
        <v>29.84</v>
      </c>
      <c r="Y43" s="10">
        <v>31.19</v>
      </c>
      <c r="Z43" s="10">
        <v>29.83</v>
      </c>
      <c r="AA43" s="10">
        <v>29.88</v>
      </c>
      <c r="AB43" s="95">
        <v>1542300</v>
      </c>
      <c r="AC43" s="10">
        <v>29.88</v>
      </c>
      <c r="AD43">
        <f t="shared" si="0"/>
        <v>1.360000000000003</v>
      </c>
      <c r="AE43" s="138">
        <f t="shared" si="1"/>
        <v>0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27.381300000000003</v>
      </c>
      <c r="Q44" s="2"/>
      <c r="T44" s="93" t="s">
        <v>99</v>
      </c>
      <c r="U44" s="130">
        <v>25.41</v>
      </c>
      <c r="W44" s="133">
        <v>42592</v>
      </c>
      <c r="X44" s="10">
        <v>29.81</v>
      </c>
      <c r="Y44" s="10">
        <v>30.09</v>
      </c>
      <c r="Z44" s="10">
        <v>29.61</v>
      </c>
      <c r="AA44" s="10">
        <v>29.88</v>
      </c>
      <c r="AB44" s="95">
        <v>893500</v>
      </c>
      <c r="AC44" s="10">
        <v>29.88</v>
      </c>
      <c r="AD44">
        <f t="shared" si="0"/>
        <v>0.48000000000000043</v>
      </c>
      <c r="AE44" s="138">
        <f t="shared" si="1"/>
        <v>5.3835800807537915E-3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27.125400000000003</v>
      </c>
      <c r="Q45" s="2"/>
      <c r="T45" s="93" t="s">
        <v>100</v>
      </c>
      <c r="U45" s="130" t="s">
        <v>458</v>
      </c>
      <c r="W45" s="133">
        <v>42591</v>
      </c>
      <c r="X45" s="10">
        <v>29.52</v>
      </c>
      <c r="Y45" s="10">
        <v>30.01</v>
      </c>
      <c r="Z45" s="10">
        <v>29.47</v>
      </c>
      <c r="AA45" s="10">
        <v>29.72</v>
      </c>
      <c r="AB45" s="95">
        <v>928900</v>
      </c>
      <c r="AC45" s="10">
        <v>29.72</v>
      </c>
      <c r="AD45">
        <f t="shared" si="0"/>
        <v>0.5400000000000027</v>
      </c>
      <c r="AE45" s="138">
        <f t="shared" si="1"/>
        <v>6.0934326337169775E-3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26.869500000000002</v>
      </c>
      <c r="Q46" s="2"/>
      <c r="T46" s="93" t="s">
        <v>101</v>
      </c>
      <c r="U46" s="130" t="s">
        <v>459</v>
      </c>
      <c r="W46" s="133">
        <v>42590</v>
      </c>
      <c r="X46" s="10">
        <v>29.9</v>
      </c>
      <c r="Y46" s="10">
        <v>30.06</v>
      </c>
      <c r="Z46" s="10">
        <v>29.32</v>
      </c>
      <c r="AA46" s="10">
        <v>29.54</v>
      </c>
      <c r="AB46" s="95">
        <v>1170200</v>
      </c>
      <c r="AC46" s="10">
        <v>29.54</v>
      </c>
      <c r="AD46">
        <f t="shared" si="0"/>
        <v>0.73999999999999844</v>
      </c>
      <c r="AE46" s="138">
        <f t="shared" si="1"/>
        <v>-6.0565275908479599E-3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26.613600000000002</v>
      </c>
      <c r="Q47" s="2"/>
      <c r="T47" s="93" t="s">
        <v>102</v>
      </c>
      <c r="U47" s="130">
        <v>31.63</v>
      </c>
      <c r="W47" s="133">
        <v>42587</v>
      </c>
      <c r="X47" s="10">
        <v>29.67</v>
      </c>
      <c r="Y47" s="10">
        <v>30</v>
      </c>
      <c r="Z47" s="10">
        <v>29.62</v>
      </c>
      <c r="AA47" s="10">
        <v>29.72</v>
      </c>
      <c r="AB47" s="95">
        <v>948000</v>
      </c>
      <c r="AC47" s="10">
        <v>29.72</v>
      </c>
      <c r="AD47">
        <f t="shared" si="0"/>
        <v>0.37999999999999901</v>
      </c>
      <c r="AE47" s="138">
        <f t="shared" si="1"/>
        <v>4.7329276538201626E-3</v>
      </c>
    </row>
    <row r="48" spans="2:31" x14ac:dyDescent="0.25">
      <c r="O48" s="83">
        <v>1.03</v>
      </c>
      <c r="P48" s="83">
        <f t="shared" si="18"/>
        <v>26.357700000000001</v>
      </c>
      <c r="Q48" s="2"/>
      <c r="T48" s="93" t="s">
        <v>103</v>
      </c>
      <c r="U48" s="130">
        <v>-0.13314400000000001</v>
      </c>
      <c r="W48" s="133">
        <v>42586</v>
      </c>
      <c r="X48" s="10">
        <v>29.67</v>
      </c>
      <c r="Y48" s="10">
        <v>30.15</v>
      </c>
      <c r="Z48" s="10">
        <v>29.52</v>
      </c>
      <c r="AA48" s="10">
        <v>29.58</v>
      </c>
      <c r="AB48" s="95">
        <v>1181700</v>
      </c>
      <c r="AC48" s="10">
        <v>29.58</v>
      </c>
      <c r="AD48">
        <f t="shared" si="0"/>
        <v>0.62999999999999901</v>
      </c>
      <c r="AE48" s="138">
        <f t="shared" si="1"/>
        <v>-5.0454086781029917E-3</v>
      </c>
    </row>
    <row r="49" spans="15:31" x14ac:dyDescent="0.25">
      <c r="O49" s="83">
        <v>1.02</v>
      </c>
      <c r="P49" s="83">
        <f t="shared" si="18"/>
        <v>26.101800000000001</v>
      </c>
      <c r="Q49" s="2"/>
      <c r="T49" s="93" t="s">
        <v>122</v>
      </c>
      <c r="U49" s="130" t="s">
        <v>401</v>
      </c>
      <c r="W49" s="133">
        <v>42585</v>
      </c>
      <c r="X49" s="10">
        <v>29.62</v>
      </c>
      <c r="Y49" s="10">
        <v>29.9</v>
      </c>
      <c r="Z49" s="10">
        <v>28.95</v>
      </c>
      <c r="AA49" s="10">
        <v>29.73</v>
      </c>
      <c r="AB49" s="95">
        <v>1719900</v>
      </c>
      <c r="AC49" s="10">
        <v>29.73</v>
      </c>
      <c r="AD49">
        <f t="shared" si="0"/>
        <v>0.94999999999999929</v>
      </c>
      <c r="AE49" s="138">
        <f t="shared" si="1"/>
        <v>-2.3489932885906173E-3</v>
      </c>
    </row>
    <row r="50" spans="15:31" x14ac:dyDescent="0.25">
      <c r="O50" s="83">
        <v>1.01</v>
      </c>
      <c r="P50" s="83">
        <f t="shared" si="18"/>
        <v>25.8459</v>
      </c>
      <c r="Q50" s="2"/>
      <c r="T50" s="93"/>
      <c r="U50" s="130"/>
      <c r="W50" s="133">
        <v>42584</v>
      </c>
      <c r="X50" s="10">
        <v>30.37</v>
      </c>
      <c r="Y50" s="10">
        <v>30.48</v>
      </c>
      <c r="Z50" s="10">
        <v>29.63</v>
      </c>
      <c r="AA50" s="10">
        <v>29.8</v>
      </c>
      <c r="AB50" s="95">
        <v>1253700</v>
      </c>
      <c r="AC50" s="10">
        <v>29.8</v>
      </c>
      <c r="AD50">
        <f t="shared" si="0"/>
        <v>0.85000000000000142</v>
      </c>
      <c r="AE50" s="138">
        <f t="shared" si="1"/>
        <v>-1.8445322793148811E-2</v>
      </c>
    </row>
    <row r="51" spans="15:31" x14ac:dyDescent="0.25">
      <c r="O51" s="83">
        <v>1</v>
      </c>
      <c r="P51" s="83">
        <f t="shared" si="18"/>
        <v>25.59</v>
      </c>
      <c r="Q51" s="2"/>
      <c r="T51" s="93" t="s">
        <v>105</v>
      </c>
      <c r="U51" s="130" t="s">
        <v>609</v>
      </c>
      <c r="W51" s="133">
        <v>42583</v>
      </c>
      <c r="X51" s="10">
        <v>29.77</v>
      </c>
      <c r="Y51" s="10">
        <v>30.59</v>
      </c>
      <c r="Z51" s="10">
        <v>29.7</v>
      </c>
      <c r="AA51" s="10">
        <v>30.36</v>
      </c>
      <c r="AB51" s="95">
        <v>2094300</v>
      </c>
      <c r="AC51" s="10">
        <v>30.36</v>
      </c>
      <c r="AD51">
        <f t="shared" si="0"/>
        <v>0.89000000000000057</v>
      </c>
      <c r="AE51" s="138">
        <f t="shared" si="1"/>
        <v>3.0899830220713076E-2</v>
      </c>
    </row>
    <row r="52" spans="15:31" x14ac:dyDescent="0.25">
      <c r="O52" s="83">
        <v>0.99</v>
      </c>
      <c r="P52" s="83">
        <f t="shared" si="18"/>
        <v>25.334099999999999</v>
      </c>
      <c r="Q52" s="2"/>
      <c r="T52" s="93" t="s">
        <v>106</v>
      </c>
      <c r="U52" s="130" t="s">
        <v>416</v>
      </c>
      <c r="W52" s="133">
        <v>42580</v>
      </c>
      <c r="X52" s="10">
        <v>29.44</v>
      </c>
      <c r="Y52" s="10">
        <v>29.8</v>
      </c>
      <c r="Z52" s="10">
        <v>28.7</v>
      </c>
      <c r="AA52" s="10">
        <v>29.45</v>
      </c>
      <c r="AB52" s="95">
        <v>2065600</v>
      </c>
      <c r="AC52" s="10">
        <v>29.45</v>
      </c>
      <c r="AD52">
        <f t="shared" si="0"/>
        <v>1.1000000000000014</v>
      </c>
      <c r="AE52" s="138">
        <f t="shared" si="1"/>
        <v>-1.0176390773406485E-3</v>
      </c>
    </row>
    <row r="53" spans="15:31" x14ac:dyDescent="0.25">
      <c r="O53" s="83">
        <v>0.98</v>
      </c>
      <c r="P53" s="83">
        <f t="shared" si="18"/>
        <v>25.078199999999999</v>
      </c>
      <c r="Q53" s="2"/>
      <c r="T53" s="93" t="s">
        <v>107</v>
      </c>
      <c r="U53" s="131">
        <v>1277817</v>
      </c>
      <c r="W53" s="133">
        <v>42579</v>
      </c>
      <c r="X53" s="10">
        <v>29.82</v>
      </c>
      <c r="Y53" s="10">
        <v>29.88</v>
      </c>
      <c r="Z53" s="10">
        <v>29.28</v>
      </c>
      <c r="AA53" s="10">
        <v>29.48</v>
      </c>
      <c r="AB53" s="95">
        <v>1191100</v>
      </c>
      <c r="AC53" s="10">
        <v>29.48</v>
      </c>
      <c r="AD53">
        <f t="shared" si="0"/>
        <v>0.59999999999999787</v>
      </c>
      <c r="AE53" s="138">
        <f t="shared" si="1"/>
        <v>-1.1733154542406865E-2</v>
      </c>
    </row>
    <row r="54" spans="15:31" x14ac:dyDescent="0.25">
      <c r="O54" s="83">
        <v>0.97</v>
      </c>
      <c r="P54" s="83">
        <f t="shared" si="18"/>
        <v>24.822299999999998</v>
      </c>
      <c r="T54" s="93" t="s">
        <v>110</v>
      </c>
      <c r="U54" s="131">
        <v>1995320</v>
      </c>
      <c r="W54" s="133">
        <v>42578</v>
      </c>
      <c r="X54" s="10">
        <v>29.95</v>
      </c>
      <c r="Y54" s="10">
        <v>30.16</v>
      </c>
      <c r="Z54" s="10">
        <v>29.73</v>
      </c>
      <c r="AA54" s="10">
        <v>29.83</v>
      </c>
      <c r="AB54" s="95">
        <v>1706200</v>
      </c>
      <c r="AC54" s="10">
        <v>29.83</v>
      </c>
      <c r="AD54">
        <f t="shared" si="0"/>
        <v>0.42999999999999972</v>
      </c>
      <c r="AE54" s="138">
        <f t="shared" si="1"/>
        <v>1.3427324605572721E-3</v>
      </c>
    </row>
    <row r="55" spans="15:31" x14ac:dyDescent="0.25">
      <c r="O55" s="83">
        <v>0.96</v>
      </c>
      <c r="P55" s="83">
        <f t="shared" si="18"/>
        <v>24.566399999999998</v>
      </c>
      <c r="T55" s="93" t="s">
        <v>108</v>
      </c>
      <c r="U55" s="130" t="s">
        <v>610</v>
      </c>
      <c r="W55" s="133">
        <v>42577</v>
      </c>
      <c r="X55" s="10">
        <v>29.54</v>
      </c>
      <c r="Y55" s="10">
        <v>30.4</v>
      </c>
      <c r="Z55" s="10">
        <v>29.5</v>
      </c>
      <c r="AA55" s="10">
        <v>29.79</v>
      </c>
      <c r="AB55" s="95">
        <v>2486700</v>
      </c>
      <c r="AC55" s="10">
        <v>29.79</v>
      </c>
      <c r="AD55">
        <f t="shared" si="0"/>
        <v>0.89999999999999858</v>
      </c>
      <c r="AE55" s="138">
        <f t="shared" si="1"/>
        <v>1.4300306435137911E-2</v>
      </c>
    </row>
    <row r="56" spans="15:31" x14ac:dyDescent="0.25">
      <c r="O56" s="83">
        <v>0.95</v>
      </c>
      <c r="P56" s="83">
        <f t="shared" si="18"/>
        <v>24.310499999999998</v>
      </c>
      <c r="T56" s="93" t="s">
        <v>111</v>
      </c>
      <c r="U56" s="130">
        <v>12.87</v>
      </c>
      <c r="W56" s="133">
        <v>42576</v>
      </c>
      <c r="X56" s="10">
        <v>28.75</v>
      </c>
      <c r="Y56" s="10">
        <v>29.46</v>
      </c>
      <c r="Z56" s="10">
        <v>28.75</v>
      </c>
      <c r="AA56" s="10">
        <v>29.37</v>
      </c>
      <c r="AB56" s="95">
        <v>1947400</v>
      </c>
      <c r="AC56" s="10">
        <v>29.37</v>
      </c>
      <c r="AD56">
        <f t="shared" si="0"/>
        <v>0.71000000000000085</v>
      </c>
      <c r="AE56" s="138">
        <f t="shared" si="1"/>
        <v>2.5130890052356136E-2</v>
      </c>
    </row>
    <row r="57" spans="15:31" x14ac:dyDescent="0.25">
      <c r="O57" s="83">
        <v>0.94</v>
      </c>
      <c r="P57" s="83">
        <f t="shared" si="18"/>
        <v>24.054599999999997</v>
      </c>
      <c r="T57" s="93" t="s">
        <v>112</v>
      </c>
      <c r="U57" s="130">
        <v>1.99</v>
      </c>
      <c r="W57" s="133">
        <v>42573</v>
      </c>
      <c r="X57" s="10">
        <v>28.43</v>
      </c>
      <c r="Y57" s="10">
        <v>28.85</v>
      </c>
      <c r="Z57" s="10">
        <v>28</v>
      </c>
      <c r="AA57" s="10">
        <v>28.65</v>
      </c>
      <c r="AB57" s="95">
        <v>964000</v>
      </c>
      <c r="AC57" s="10">
        <v>28.65</v>
      </c>
      <c r="AD57">
        <f t="shared" si="0"/>
        <v>0.85000000000000142</v>
      </c>
      <c r="AE57" s="138">
        <f t="shared" si="1"/>
        <v>6.322444678608985E-3</v>
      </c>
    </row>
    <row r="58" spans="15:31" x14ac:dyDescent="0.25">
      <c r="O58" s="83">
        <v>0.93</v>
      </c>
      <c r="P58" s="83">
        <f t="shared" si="18"/>
        <v>23.7987</v>
      </c>
      <c r="T58" s="93" t="s">
        <v>109</v>
      </c>
      <c r="U58" s="130" t="s">
        <v>123</v>
      </c>
      <c r="W58" s="133">
        <v>42572</v>
      </c>
      <c r="X58" s="10">
        <v>28.74</v>
      </c>
      <c r="Y58" s="10">
        <v>28.86</v>
      </c>
      <c r="Z58" s="10">
        <v>28.37</v>
      </c>
      <c r="AA58" s="10">
        <v>28.47</v>
      </c>
      <c r="AB58" s="95">
        <v>1198000</v>
      </c>
      <c r="AC58" s="10">
        <v>28.47</v>
      </c>
      <c r="AD58">
        <f t="shared" si="0"/>
        <v>0.48999999999999844</v>
      </c>
      <c r="AE58" s="138">
        <f t="shared" si="1"/>
        <v>-9.0497737556561875E-3</v>
      </c>
    </row>
    <row r="59" spans="15:31" x14ac:dyDescent="0.25">
      <c r="O59" s="83">
        <v>0.92</v>
      </c>
      <c r="P59" s="83">
        <f t="shared" si="18"/>
        <v>23.5428</v>
      </c>
      <c r="W59" s="133">
        <v>42571</v>
      </c>
      <c r="X59" s="10">
        <v>28.71</v>
      </c>
      <c r="Y59" s="10">
        <v>29.12</v>
      </c>
      <c r="Z59" s="10">
        <v>28.64</v>
      </c>
      <c r="AA59" s="10">
        <v>28.73</v>
      </c>
      <c r="AB59" s="95">
        <v>1116100</v>
      </c>
      <c r="AC59" s="10">
        <v>28.73</v>
      </c>
      <c r="AD59">
        <f t="shared" si="0"/>
        <v>0.48000000000000043</v>
      </c>
      <c r="AE59" s="138">
        <f t="shared" si="1"/>
        <v>-1.0431154381085328E-3</v>
      </c>
    </row>
    <row r="60" spans="15:31" x14ac:dyDescent="0.25">
      <c r="O60" s="83">
        <v>0.91</v>
      </c>
      <c r="P60" s="83">
        <f t="shared" si="18"/>
        <v>23.286899999999999</v>
      </c>
      <c r="W60" s="133">
        <v>42570</v>
      </c>
      <c r="X60" s="10">
        <v>28.7</v>
      </c>
      <c r="Y60" s="10">
        <v>28.88</v>
      </c>
      <c r="Z60" s="10">
        <v>28.44</v>
      </c>
      <c r="AA60" s="10">
        <v>28.76</v>
      </c>
      <c r="AB60" s="95">
        <v>1294100</v>
      </c>
      <c r="AC60" s="10">
        <v>28.76</v>
      </c>
      <c r="AD60">
        <f t="shared" si="0"/>
        <v>0.43999999999999773</v>
      </c>
      <c r="AE60" s="138">
        <f t="shared" si="1"/>
        <v>-6.9492703266160749E-4</v>
      </c>
    </row>
    <row r="61" spans="15:31" x14ac:dyDescent="0.25">
      <c r="O61" s="83">
        <v>0.9</v>
      </c>
      <c r="P61" s="83">
        <f t="shared" si="18"/>
        <v>23.030999999999999</v>
      </c>
      <c r="W61" s="133">
        <v>42569</v>
      </c>
      <c r="X61" s="10">
        <v>28.76</v>
      </c>
      <c r="Y61" s="10">
        <v>29.27</v>
      </c>
      <c r="Z61" s="10">
        <v>28.63</v>
      </c>
      <c r="AA61" s="10">
        <v>28.78</v>
      </c>
      <c r="AB61" s="95">
        <v>2278100</v>
      </c>
      <c r="AC61" s="10">
        <v>28.78</v>
      </c>
      <c r="AD61">
        <f t="shared" si="0"/>
        <v>0.64000000000000057</v>
      </c>
      <c r="AE61" s="138">
        <f t="shared" si="1"/>
        <v>1.5167548500881756E-2</v>
      </c>
    </row>
    <row r="62" spans="15:31" x14ac:dyDescent="0.25">
      <c r="W62" s="133">
        <v>42566</v>
      </c>
      <c r="X62" s="10">
        <v>28.71</v>
      </c>
      <c r="Y62" s="10">
        <v>28.93</v>
      </c>
      <c r="Z62" s="10">
        <v>27.36</v>
      </c>
      <c r="AA62" s="10">
        <v>28.35</v>
      </c>
      <c r="AB62" s="95">
        <v>2582000</v>
      </c>
      <c r="AC62" s="10">
        <v>28.35</v>
      </c>
      <c r="AD62">
        <f t="shared" si="0"/>
        <v>1.5700000000000003</v>
      </c>
      <c r="AE62" s="138">
        <f t="shared" si="1"/>
        <v>-3.1645569620253333E-3</v>
      </c>
    </row>
    <row r="63" spans="15:31" x14ac:dyDescent="0.25">
      <c r="W63" s="133">
        <v>42565</v>
      </c>
      <c r="X63" s="10">
        <v>28.5</v>
      </c>
      <c r="Y63" s="10">
        <v>28.89</v>
      </c>
      <c r="Z63" s="10">
        <v>28.23</v>
      </c>
      <c r="AA63" s="10">
        <v>28.44</v>
      </c>
      <c r="AB63" s="95">
        <v>1829800</v>
      </c>
      <c r="AC63" s="10">
        <v>28.44</v>
      </c>
      <c r="AD63">
        <f t="shared" si="0"/>
        <v>0.66000000000000014</v>
      </c>
      <c r="AE63" s="138">
        <f t="shared" si="1"/>
        <v>7.0372976776922336E-4</v>
      </c>
    </row>
    <row r="64" spans="15:31" x14ac:dyDescent="0.25">
      <c r="W64" s="133">
        <v>42564</v>
      </c>
      <c r="X64" s="10">
        <v>28.01</v>
      </c>
      <c r="Y64" s="10">
        <v>28.74</v>
      </c>
      <c r="Z64" s="10">
        <v>28</v>
      </c>
      <c r="AA64" s="10">
        <v>28.42</v>
      </c>
      <c r="AB64" s="95">
        <v>1560100</v>
      </c>
      <c r="AC64" s="10">
        <v>28.42</v>
      </c>
      <c r="AD64">
        <f t="shared" si="0"/>
        <v>0.73999999999999844</v>
      </c>
      <c r="AE64" s="138">
        <f t="shared" si="1"/>
        <v>-5.598320503848675E-3</v>
      </c>
    </row>
    <row r="65" spans="23:31" x14ac:dyDescent="0.25">
      <c r="W65" s="133">
        <v>42563</v>
      </c>
      <c r="X65" s="10">
        <v>29.21</v>
      </c>
      <c r="Y65" s="10">
        <v>29.49</v>
      </c>
      <c r="Z65" s="10">
        <v>27.31</v>
      </c>
      <c r="AA65" s="10">
        <v>28.58</v>
      </c>
      <c r="AB65" s="95">
        <v>3884900</v>
      </c>
      <c r="AC65" s="10">
        <v>28.58</v>
      </c>
      <c r="AD65">
        <f t="shared" si="0"/>
        <v>2.1799999999999997</v>
      </c>
      <c r="AE65" s="138">
        <f t="shared" si="1"/>
        <v>-2.6235093696763356E-2</v>
      </c>
    </row>
    <row r="66" spans="23:31" x14ac:dyDescent="0.25">
      <c r="W66" s="133">
        <v>42562</v>
      </c>
      <c r="X66" s="10">
        <v>29.55</v>
      </c>
      <c r="Y66" s="10">
        <v>29.6</v>
      </c>
      <c r="Z66" s="10">
        <v>28.8</v>
      </c>
      <c r="AA66" s="10">
        <v>29.35</v>
      </c>
      <c r="AB66" s="95">
        <v>3001500</v>
      </c>
      <c r="AC66" s="10">
        <v>29.35</v>
      </c>
      <c r="AD66">
        <f t="shared" si="0"/>
        <v>0.80000000000000071</v>
      </c>
      <c r="AE66" s="138">
        <f t="shared" si="1"/>
        <v>9.6319229446164556E-3</v>
      </c>
    </row>
    <row r="67" spans="23:31" x14ac:dyDescent="0.25">
      <c r="W67" s="133">
        <v>42559</v>
      </c>
      <c r="X67" s="10">
        <v>29.75</v>
      </c>
      <c r="Y67" s="10">
        <v>29.75</v>
      </c>
      <c r="Z67" s="10">
        <v>28.74</v>
      </c>
      <c r="AA67" s="10">
        <v>29.07</v>
      </c>
      <c r="AB67" s="95">
        <v>4906400</v>
      </c>
      <c r="AC67" s="10">
        <v>29.07</v>
      </c>
      <c r="AD67">
        <f t="shared" ref="AD67:AD69" si="19">Y67-Z67</f>
        <v>1.0100000000000016</v>
      </c>
      <c r="AE67" s="138" t="e">
        <f t="shared" ref="AE67" si="20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19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9"/>
        <v>0</v>
      </c>
      <c r="AE69" s="138" t="e">
        <f t="shared" ref="AE69" si="21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277</v>
      </c>
      <c r="W2" s="133">
        <v>42653</v>
      </c>
      <c r="X2" s="10">
        <v>24.16</v>
      </c>
      <c r="Y2" s="10">
        <v>24.35</v>
      </c>
      <c r="Z2" s="10">
        <v>23.8</v>
      </c>
      <c r="AA2" s="10">
        <v>23.86</v>
      </c>
      <c r="AB2" s="95">
        <v>3338300</v>
      </c>
      <c r="AC2" s="10">
        <v>23.86</v>
      </c>
      <c r="AD2" s="2">
        <f>Y2-Z2</f>
        <v>0.55000000000000071</v>
      </c>
      <c r="AE2" s="138">
        <f>AC2/AC3-1</f>
        <v>-3.7578288100208468E-3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278</v>
      </c>
      <c r="W3" s="133">
        <v>42650</v>
      </c>
      <c r="X3" s="10">
        <v>24.67</v>
      </c>
      <c r="Y3" s="10">
        <v>24.77</v>
      </c>
      <c r="Z3" s="10">
        <v>23.94</v>
      </c>
      <c r="AA3" s="10">
        <v>23.95</v>
      </c>
      <c r="AB3" s="95">
        <v>3901500</v>
      </c>
      <c r="AC3" s="10">
        <v>23.95</v>
      </c>
      <c r="AD3" s="2">
        <f t="shared" ref="AD3:AD66" si="2">Y3-Z3</f>
        <v>0.82999999999999829</v>
      </c>
      <c r="AE3" s="138">
        <f t="shared" ref="AE3:AE66" si="3">AC3/AC4-1</f>
        <v>-2.879156528791571E-2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23.86</v>
      </c>
      <c r="R4" s="560">
        <v>-3.8E-3</v>
      </c>
      <c r="T4" s="163">
        <v>42633</v>
      </c>
      <c r="U4" s="1" t="s">
        <v>367</v>
      </c>
      <c r="W4" s="133">
        <v>42649</v>
      </c>
      <c r="X4" s="10">
        <v>24.77</v>
      </c>
      <c r="Y4" s="10">
        <v>25.11</v>
      </c>
      <c r="Z4" s="10">
        <v>24.01</v>
      </c>
      <c r="AA4" s="10">
        <v>24.66</v>
      </c>
      <c r="AB4" s="95">
        <v>4226500</v>
      </c>
      <c r="AC4" s="10">
        <v>24.66</v>
      </c>
      <c r="AD4" s="2">
        <f t="shared" si="2"/>
        <v>1.0999999999999979</v>
      </c>
      <c r="AE4" s="138">
        <f t="shared" si="3"/>
        <v>-8.045052292839916E-3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4772</v>
      </c>
      <c r="W5" s="133">
        <v>42648</v>
      </c>
      <c r="X5" s="10">
        <v>24.57</v>
      </c>
      <c r="Y5" s="10">
        <v>25.15</v>
      </c>
      <c r="Z5" s="10">
        <v>24.21</v>
      </c>
      <c r="AA5" s="10">
        <v>24.86</v>
      </c>
      <c r="AB5" s="95">
        <v>4704200</v>
      </c>
      <c r="AC5" s="10">
        <v>24.86</v>
      </c>
      <c r="AD5" s="2">
        <f t="shared" si="2"/>
        <v>0.93999999999999773</v>
      </c>
      <c r="AE5" s="138">
        <f t="shared" si="3"/>
        <v>1.885245901639343E-2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42647</v>
      </c>
      <c r="X6" s="10">
        <v>24.28</v>
      </c>
      <c r="Y6" s="10">
        <v>24.71</v>
      </c>
      <c r="Z6" s="10">
        <v>24.15</v>
      </c>
      <c r="AA6" s="10">
        <v>24.4</v>
      </c>
      <c r="AB6" s="95">
        <v>3865700</v>
      </c>
      <c r="AC6" s="10">
        <v>24.4</v>
      </c>
      <c r="AD6" s="2">
        <f t="shared" si="2"/>
        <v>0.56000000000000227</v>
      </c>
      <c r="AE6" s="138">
        <f t="shared" si="3"/>
        <v>7.8479966955802283E-3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498.27999999999975</v>
      </c>
      <c r="R7" s="30">
        <v>42657</v>
      </c>
      <c r="W7" s="133">
        <v>42646</v>
      </c>
      <c r="X7" s="10">
        <v>24.27</v>
      </c>
      <c r="Y7" s="10">
        <v>24.39</v>
      </c>
      <c r="Z7" s="10">
        <v>23.83</v>
      </c>
      <c r="AA7" s="10">
        <v>24.21</v>
      </c>
      <c r="AB7" s="95">
        <v>4257700</v>
      </c>
      <c r="AC7" s="10">
        <v>24.21</v>
      </c>
      <c r="AD7" s="2">
        <f t="shared" si="2"/>
        <v>0.56000000000000227</v>
      </c>
      <c r="AE7" s="138">
        <f t="shared" si="3"/>
        <v>-5.7494866529774757E-3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187</v>
      </c>
      <c r="P8" s="34"/>
      <c r="Q8" s="2">
        <f>K18+M18-F18+Q2*Q4</f>
        <v>498.27999999999975</v>
      </c>
      <c r="W8" s="133">
        <v>42643</v>
      </c>
      <c r="X8" s="10">
        <v>24.3</v>
      </c>
      <c r="Y8" s="10">
        <v>24.73</v>
      </c>
      <c r="Z8" s="10">
        <v>23.95</v>
      </c>
      <c r="AA8" s="10">
        <v>24.35</v>
      </c>
      <c r="AB8" s="95">
        <v>4186300</v>
      </c>
      <c r="AC8" s="10">
        <v>24.35</v>
      </c>
      <c r="AD8" s="2">
        <f t="shared" si="2"/>
        <v>0.78000000000000114</v>
      </c>
      <c r="AE8" s="138">
        <f t="shared" si="3"/>
        <v>6.1983471074380514E-3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0.11659163445429269</v>
      </c>
      <c r="W9" s="133">
        <v>42642</v>
      </c>
      <c r="X9" s="10">
        <v>23.91</v>
      </c>
      <c r="Y9" s="10">
        <v>24.68</v>
      </c>
      <c r="Z9" s="10">
        <v>23.72</v>
      </c>
      <c r="AA9" s="10">
        <v>24.2</v>
      </c>
      <c r="AB9" s="95">
        <v>4468900</v>
      </c>
      <c r="AC9" s="10">
        <v>24.2</v>
      </c>
      <c r="AD9" s="2">
        <f t="shared" si="2"/>
        <v>0.96000000000000085</v>
      </c>
      <c r="AE9" s="138">
        <f t="shared" si="3"/>
        <v>1.0438413361169019E-2</v>
      </c>
    </row>
    <row r="10" spans="1:31" x14ac:dyDescent="0.25">
      <c r="C10" s="4"/>
      <c r="G10" s="30"/>
      <c r="H10" s="72"/>
      <c r="O10" s="11" t="s">
        <v>219</v>
      </c>
      <c r="P10" s="34"/>
      <c r="Q10" s="2">
        <v>0</v>
      </c>
      <c r="W10" s="133">
        <v>42641</v>
      </c>
      <c r="X10" s="10">
        <v>23.05</v>
      </c>
      <c r="Y10" s="10">
        <v>24.03</v>
      </c>
      <c r="Z10" s="10">
        <v>23.03</v>
      </c>
      <c r="AA10" s="10">
        <v>23.95</v>
      </c>
      <c r="AB10" s="95">
        <v>5773800</v>
      </c>
      <c r="AC10" s="10">
        <v>23.95</v>
      </c>
      <c r="AD10" s="2">
        <f t="shared" si="2"/>
        <v>1</v>
      </c>
      <c r="AE10" s="138">
        <f t="shared" si="3"/>
        <v>4.6308431629532576E-2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5.0099999999999999E-2</v>
      </c>
      <c r="W11" s="133">
        <v>42640</v>
      </c>
      <c r="X11" s="10">
        <v>22.44</v>
      </c>
      <c r="Y11" s="10">
        <v>22.92</v>
      </c>
      <c r="Z11" s="10">
        <v>22.2</v>
      </c>
      <c r="AA11" s="10">
        <v>22.89</v>
      </c>
      <c r="AB11" s="95">
        <v>5472400</v>
      </c>
      <c r="AC11" s="10">
        <v>22.89</v>
      </c>
      <c r="AD11" s="2">
        <f t="shared" si="2"/>
        <v>0.72000000000000242</v>
      </c>
      <c r="AE11" s="138">
        <f t="shared" si="3"/>
        <v>1.1042402826855202E-2</v>
      </c>
    </row>
    <row r="12" spans="1:31" x14ac:dyDescent="0.25">
      <c r="G12" s="30"/>
      <c r="H12" s="72"/>
      <c r="W12" s="133">
        <v>42639</v>
      </c>
      <c r="X12" s="10">
        <v>22.54</v>
      </c>
      <c r="Y12" s="10">
        <v>22.91</v>
      </c>
      <c r="Z12" s="10">
        <v>22.26</v>
      </c>
      <c r="AA12" s="10">
        <v>22.64</v>
      </c>
      <c r="AB12" s="95">
        <v>4950600</v>
      </c>
      <c r="AC12" s="10">
        <v>22.64</v>
      </c>
      <c r="AD12" s="2">
        <f t="shared" si="2"/>
        <v>0.64999999999999858</v>
      </c>
      <c r="AE12" s="138">
        <f t="shared" si="3"/>
        <v>4.4189129474148103E-4</v>
      </c>
    </row>
    <row r="13" spans="1:31" x14ac:dyDescent="0.25">
      <c r="G13" s="30"/>
      <c r="H13" s="72"/>
      <c r="W13" s="133">
        <v>42636</v>
      </c>
      <c r="X13" s="10">
        <v>23.13</v>
      </c>
      <c r="Y13" s="10">
        <v>23.32</v>
      </c>
      <c r="Z13" s="10">
        <v>22.29</v>
      </c>
      <c r="AA13" s="10">
        <v>22.63</v>
      </c>
      <c r="AB13" s="95">
        <v>6960800</v>
      </c>
      <c r="AC13" s="10">
        <v>22.63</v>
      </c>
      <c r="AD13" s="2">
        <f t="shared" si="2"/>
        <v>1.0300000000000011</v>
      </c>
      <c r="AE13" s="138">
        <f t="shared" si="3"/>
        <v>-2.582866982350418E-2</v>
      </c>
    </row>
    <row r="14" spans="1:31" x14ac:dyDescent="0.25">
      <c r="G14" s="30"/>
      <c r="H14" s="72"/>
      <c r="W14" s="133">
        <v>42635</v>
      </c>
      <c r="X14" s="10">
        <v>23.17</v>
      </c>
      <c r="Y14" s="10">
        <v>23.71</v>
      </c>
      <c r="Z14" s="10">
        <v>23.13</v>
      </c>
      <c r="AA14" s="10">
        <v>23.23</v>
      </c>
      <c r="AB14" s="95">
        <v>4750500</v>
      </c>
      <c r="AC14" s="10">
        <v>23.23</v>
      </c>
      <c r="AD14" s="2">
        <f t="shared" si="2"/>
        <v>0.58000000000000185</v>
      </c>
      <c r="AE14" s="138">
        <f t="shared" si="3"/>
        <v>8.6843247937471446E-3</v>
      </c>
    </row>
    <row r="15" spans="1:31" x14ac:dyDescent="0.25">
      <c r="G15" s="30"/>
      <c r="H15" s="72"/>
      <c r="W15" s="133">
        <v>42634</v>
      </c>
      <c r="X15" s="10">
        <v>23.62</v>
      </c>
      <c r="Y15" s="10">
        <v>23.85</v>
      </c>
      <c r="Z15" s="10">
        <v>22.88</v>
      </c>
      <c r="AA15" s="10">
        <v>23.03</v>
      </c>
      <c r="AB15" s="95">
        <v>8173500</v>
      </c>
      <c r="AC15" s="10">
        <v>23.03</v>
      </c>
      <c r="AD15" s="2">
        <f t="shared" si="2"/>
        <v>0.97000000000000242</v>
      </c>
      <c r="AE15" s="138">
        <f t="shared" si="3"/>
        <v>-1.1587982832617971E-2</v>
      </c>
    </row>
    <row r="16" spans="1:31" x14ac:dyDescent="0.25">
      <c r="G16" s="30"/>
      <c r="H16" s="72"/>
      <c r="W16" s="133">
        <v>42633</v>
      </c>
      <c r="X16" s="10">
        <v>23.85</v>
      </c>
      <c r="Y16" s="10">
        <v>23.85</v>
      </c>
      <c r="Z16" s="10">
        <v>23.14</v>
      </c>
      <c r="AA16" s="10">
        <v>23.3</v>
      </c>
      <c r="AB16" s="95">
        <v>5300100</v>
      </c>
      <c r="AC16" s="10">
        <v>23.3</v>
      </c>
      <c r="AD16" s="2">
        <f t="shared" si="2"/>
        <v>0.71000000000000085</v>
      </c>
      <c r="AE16" s="138">
        <f t="shared" si="3"/>
        <v>-1.6047297297297258E-2</v>
      </c>
    </row>
    <row r="17" spans="1:31" x14ac:dyDescent="0.25">
      <c r="G17" s="30"/>
      <c r="W17" s="133">
        <v>42632</v>
      </c>
      <c r="X17" s="10">
        <v>24.16</v>
      </c>
      <c r="Y17" s="10">
        <v>24.29</v>
      </c>
      <c r="Z17" s="10">
        <v>23.65</v>
      </c>
      <c r="AA17" s="10">
        <v>23.68</v>
      </c>
      <c r="AB17" s="95">
        <v>3471200</v>
      </c>
      <c r="AC17" s="10">
        <v>23.68</v>
      </c>
      <c r="AD17" s="2">
        <f t="shared" si="2"/>
        <v>0.64000000000000057</v>
      </c>
      <c r="AE17" s="138">
        <f t="shared" si="3"/>
        <v>-1.4154870940882636E-2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42629</v>
      </c>
      <c r="X18" s="10">
        <v>23.74</v>
      </c>
      <c r="Y18" s="10">
        <v>24.2</v>
      </c>
      <c r="Z18" s="10">
        <v>23.72</v>
      </c>
      <c r="AA18" s="10">
        <v>24.02</v>
      </c>
      <c r="AB18" s="95">
        <v>3944100</v>
      </c>
      <c r="AC18" s="10">
        <v>24.02</v>
      </c>
      <c r="AD18" s="2">
        <f t="shared" si="2"/>
        <v>0.48000000000000043</v>
      </c>
      <c r="AE18" s="138">
        <f t="shared" si="3"/>
        <v>-2.9057700290576749E-3</v>
      </c>
    </row>
    <row r="19" spans="1:31" ht="15.75" thickBot="1" x14ac:dyDescent="0.3">
      <c r="A19" s="359" t="s">
        <v>201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42628</v>
      </c>
      <c r="X19" s="10">
        <v>23.94</v>
      </c>
      <c r="Y19" s="10">
        <v>24.4</v>
      </c>
      <c r="Z19" s="10">
        <v>23.57</v>
      </c>
      <c r="AA19" s="10">
        <v>24.09</v>
      </c>
      <c r="AB19" s="95">
        <v>5359100</v>
      </c>
      <c r="AC19" s="10">
        <v>24.09</v>
      </c>
      <c r="AD19" s="2">
        <f t="shared" si="2"/>
        <v>0.82999999999999829</v>
      </c>
      <c r="AE19" s="138">
        <f t="shared" si="3"/>
        <v>2.4968789013732895E-3</v>
      </c>
    </row>
    <row r="20" spans="1:31" x14ac:dyDescent="0.25">
      <c r="W20" s="133">
        <v>42627</v>
      </c>
      <c r="X20" s="10">
        <v>24.07</v>
      </c>
      <c r="Y20" s="10">
        <v>24.15</v>
      </c>
      <c r="Z20" s="10">
        <v>23.35</v>
      </c>
      <c r="AA20" s="10">
        <v>24.03</v>
      </c>
      <c r="AB20" s="95">
        <v>6467400</v>
      </c>
      <c r="AC20" s="10">
        <v>24.03</v>
      </c>
      <c r="AD20" s="2">
        <f t="shared" si="2"/>
        <v>0.79999999999999716</v>
      </c>
      <c r="AE20" s="138">
        <f t="shared" si="3"/>
        <v>8.3298625572680862E-4</v>
      </c>
    </row>
    <row r="21" spans="1:31" x14ac:dyDescent="0.25">
      <c r="W21" s="133">
        <v>42626</v>
      </c>
      <c r="X21" s="10">
        <v>25</v>
      </c>
      <c r="Y21" s="10">
        <v>25</v>
      </c>
      <c r="Z21" s="10">
        <v>23.66</v>
      </c>
      <c r="AA21" s="10">
        <v>24.01</v>
      </c>
      <c r="AB21" s="95">
        <v>6289300</v>
      </c>
      <c r="AC21" s="10">
        <v>24.01</v>
      </c>
      <c r="AD21" s="2">
        <f t="shared" si="2"/>
        <v>1.3399999999999999</v>
      </c>
      <c r="AE21" s="138">
        <f t="shared" si="3"/>
        <v>-5.8800470403763239E-2</v>
      </c>
    </row>
    <row r="22" spans="1:31" x14ac:dyDescent="0.25">
      <c r="W22" s="133">
        <v>42625</v>
      </c>
      <c r="X22" s="10">
        <v>24.92</v>
      </c>
      <c r="Y22" s="10">
        <v>25.66</v>
      </c>
      <c r="Z22" s="10">
        <v>24.7</v>
      </c>
      <c r="AA22" s="10">
        <v>25.51</v>
      </c>
      <c r="AB22" s="95">
        <v>4649100</v>
      </c>
      <c r="AC22" s="10">
        <v>25.51</v>
      </c>
      <c r="AD22" s="2">
        <f t="shared" si="2"/>
        <v>0.96000000000000085</v>
      </c>
      <c r="AE22" s="138">
        <f t="shared" si="3"/>
        <v>2.0399999999999974E-2</v>
      </c>
    </row>
    <row r="23" spans="1:31" x14ac:dyDescent="0.25">
      <c r="W23" s="133">
        <v>42622</v>
      </c>
      <c r="X23" s="10">
        <v>25.72</v>
      </c>
      <c r="Y23" s="10">
        <v>25.93</v>
      </c>
      <c r="Z23" s="10">
        <v>25</v>
      </c>
      <c r="AA23" s="10">
        <v>25</v>
      </c>
      <c r="AB23" s="95">
        <v>4990700</v>
      </c>
      <c r="AC23" s="10">
        <v>25</v>
      </c>
      <c r="AD23" s="2">
        <f t="shared" si="2"/>
        <v>0.92999999999999972</v>
      </c>
      <c r="AE23" s="138">
        <f t="shared" si="3"/>
        <v>-3.6979969183358996E-2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25.4</v>
      </c>
      <c r="Y24" s="10">
        <v>26.47</v>
      </c>
      <c r="Z24" s="10">
        <v>25.39</v>
      </c>
      <c r="AA24" s="10">
        <v>25.96</v>
      </c>
      <c r="AB24" s="95">
        <v>5459500</v>
      </c>
      <c r="AC24" s="10">
        <v>25.96</v>
      </c>
      <c r="AD24" s="2">
        <f t="shared" si="2"/>
        <v>1.0799999999999983</v>
      </c>
      <c r="AE24" s="138">
        <f t="shared" si="3"/>
        <v>1.684292988640812E-2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42620</v>
      </c>
      <c r="X25" s="10">
        <v>25.73</v>
      </c>
      <c r="Y25" s="10">
        <v>26.13</v>
      </c>
      <c r="Z25" s="10">
        <v>25.28</v>
      </c>
      <c r="AA25" s="10">
        <v>25.53</v>
      </c>
      <c r="AB25" s="95">
        <v>3876500</v>
      </c>
      <c r="AC25" s="10">
        <v>25.53</v>
      </c>
      <c r="AD25" s="2">
        <f t="shared" si="2"/>
        <v>0.84999999999999787</v>
      </c>
      <c r="AE25" s="138">
        <f t="shared" si="3"/>
        <v>-4.6783625730992817E-3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42619</v>
      </c>
      <c r="X26" s="10">
        <v>25.96</v>
      </c>
      <c r="Y26" s="10">
        <v>26.16</v>
      </c>
      <c r="Z26" s="10">
        <v>25.51</v>
      </c>
      <c r="AA26" s="10">
        <v>25.65</v>
      </c>
      <c r="AB26" s="95">
        <v>3120100</v>
      </c>
      <c r="AC26" s="10">
        <v>25.65</v>
      </c>
      <c r="AD26" s="2">
        <f t="shared" si="2"/>
        <v>0.64999999999999858</v>
      </c>
      <c r="AE26" s="138">
        <f t="shared" si="3"/>
        <v>-1.117964533538951E-2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42615</v>
      </c>
      <c r="X27" s="10">
        <v>25.83</v>
      </c>
      <c r="Y27" s="10">
        <v>26.16</v>
      </c>
      <c r="Z27" s="10">
        <v>25.47</v>
      </c>
      <c r="AA27" s="10">
        <v>25.94</v>
      </c>
      <c r="AB27" s="95">
        <v>3713600</v>
      </c>
      <c r="AC27" s="10">
        <v>25.94</v>
      </c>
      <c r="AD27" s="2">
        <f t="shared" si="2"/>
        <v>0.69000000000000128</v>
      </c>
      <c r="AE27" s="138">
        <f t="shared" si="3"/>
        <v>1.3281249999999911E-2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42614</v>
      </c>
      <c r="X28" s="10">
        <v>26.11</v>
      </c>
      <c r="Y28" s="10">
        <v>26.18</v>
      </c>
      <c r="Z28" s="10">
        <v>25.47</v>
      </c>
      <c r="AA28" s="10">
        <v>25.6</v>
      </c>
      <c r="AB28" s="95">
        <v>4141100</v>
      </c>
      <c r="AC28" s="10">
        <v>25.6</v>
      </c>
      <c r="AD28" s="2">
        <f t="shared" si="2"/>
        <v>0.71000000000000085</v>
      </c>
      <c r="AE28" s="138">
        <f t="shared" si="3"/>
        <v>-1.538461538461533E-2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42613</v>
      </c>
      <c r="X29" s="10">
        <v>25.97</v>
      </c>
      <c r="Y29" s="10">
        <v>26.75</v>
      </c>
      <c r="Z29" s="10">
        <v>25.68</v>
      </c>
      <c r="AA29" s="10">
        <v>26</v>
      </c>
      <c r="AB29" s="95">
        <v>8891500</v>
      </c>
      <c r="AC29" s="10">
        <v>26</v>
      </c>
      <c r="AD29" s="2">
        <f t="shared" si="2"/>
        <v>1.0700000000000003</v>
      </c>
      <c r="AE29" s="138">
        <f t="shared" si="3"/>
        <v>-6.4959877722583492E-3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42612</v>
      </c>
      <c r="X30" s="10">
        <v>24.98</v>
      </c>
      <c r="Y30" s="10">
        <v>26.73</v>
      </c>
      <c r="Z30" s="10">
        <v>24.88</v>
      </c>
      <c r="AA30" s="10">
        <v>26.17</v>
      </c>
      <c r="AB30" s="95">
        <v>13912700</v>
      </c>
      <c r="AC30" s="10">
        <v>26.17</v>
      </c>
      <c r="AD30" s="2">
        <f t="shared" si="2"/>
        <v>1.8500000000000014</v>
      </c>
      <c r="AE30" s="138">
        <f t="shared" si="3"/>
        <v>4.7638110488390728E-2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42611</v>
      </c>
      <c r="X31" s="10">
        <v>24.45</v>
      </c>
      <c r="Y31" s="10">
        <v>25.11</v>
      </c>
      <c r="Z31" s="10">
        <v>24.35</v>
      </c>
      <c r="AA31" s="10">
        <v>24.98</v>
      </c>
      <c r="AB31" s="95">
        <v>4905700</v>
      </c>
      <c r="AC31" s="10">
        <v>24.98</v>
      </c>
      <c r="AD31" s="2">
        <f t="shared" si="2"/>
        <v>0.75999999999999801</v>
      </c>
      <c r="AE31" s="138">
        <f t="shared" si="3"/>
        <v>4.1701417848206912E-2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42608</v>
      </c>
      <c r="X32" s="10">
        <v>24.56</v>
      </c>
      <c r="Y32" s="10">
        <v>24.8</v>
      </c>
      <c r="Z32" s="10">
        <v>23.88</v>
      </c>
      <c r="AA32" s="10">
        <v>23.98</v>
      </c>
      <c r="AB32" s="95">
        <v>5168800</v>
      </c>
      <c r="AC32" s="10">
        <v>23.98</v>
      </c>
      <c r="AD32" s="2">
        <f t="shared" si="2"/>
        <v>0.92000000000000171</v>
      </c>
      <c r="AE32" s="138">
        <f t="shared" si="3"/>
        <v>-1.0317787866281458E-2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42607</v>
      </c>
      <c r="X33" s="10">
        <v>23.94</v>
      </c>
      <c r="Y33" s="10">
        <v>24.59</v>
      </c>
      <c r="Z33" s="10">
        <v>23.94</v>
      </c>
      <c r="AA33" s="10">
        <v>24.23</v>
      </c>
      <c r="AB33" s="95">
        <v>4955300</v>
      </c>
      <c r="AC33" s="10">
        <v>24.23</v>
      </c>
      <c r="AD33" s="2">
        <f t="shared" si="2"/>
        <v>0.64999999999999858</v>
      </c>
      <c r="AE33" s="138">
        <f t="shared" si="3"/>
        <v>7.9034941763727051E-3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42606</v>
      </c>
      <c r="X34" s="10">
        <v>24.93</v>
      </c>
      <c r="Y34" s="10">
        <v>24.95</v>
      </c>
      <c r="Z34" s="10">
        <v>23.97</v>
      </c>
      <c r="AA34" s="10">
        <v>24.04</v>
      </c>
      <c r="AB34" s="95">
        <v>6321200</v>
      </c>
      <c r="AC34" s="10">
        <v>24.04</v>
      </c>
      <c r="AD34" s="2">
        <f t="shared" si="2"/>
        <v>0.98000000000000043</v>
      </c>
      <c r="AE34" s="138">
        <f t="shared" si="3"/>
        <v>-3.1816351188078906E-2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42605</v>
      </c>
      <c r="X35" s="10">
        <v>24.39</v>
      </c>
      <c r="Y35" s="10">
        <v>25.55</v>
      </c>
      <c r="Z35" s="10">
        <v>24.36</v>
      </c>
      <c r="AA35" s="10">
        <v>24.83</v>
      </c>
      <c r="AB35" s="95">
        <v>7825300</v>
      </c>
      <c r="AC35" s="10">
        <v>24.83</v>
      </c>
      <c r="AD35" s="2">
        <f t="shared" si="2"/>
        <v>1.1900000000000013</v>
      </c>
      <c r="AE35" s="138">
        <f t="shared" si="3"/>
        <v>4.8121570282819714E-2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42604</v>
      </c>
      <c r="X36" s="10">
        <v>23.03</v>
      </c>
      <c r="Y36" s="10">
        <v>23.72</v>
      </c>
      <c r="Z36" s="10">
        <v>22.8</v>
      </c>
      <c r="AA36" s="10">
        <v>23.69</v>
      </c>
      <c r="AB36" s="95">
        <v>3705700</v>
      </c>
      <c r="AC36" s="10">
        <v>23.69</v>
      </c>
      <c r="AD36" s="2">
        <f t="shared" si="2"/>
        <v>0.91999999999999815</v>
      </c>
      <c r="AE36" s="138">
        <f t="shared" si="3"/>
        <v>2.9105125977411106E-2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42601</v>
      </c>
      <c r="X37" s="10">
        <v>22.54</v>
      </c>
      <c r="Y37" s="10">
        <v>23.17</v>
      </c>
      <c r="Z37" s="10">
        <v>22.33</v>
      </c>
      <c r="AA37" s="10">
        <v>23.02</v>
      </c>
      <c r="AB37" s="95">
        <v>5068300</v>
      </c>
      <c r="AC37" s="10">
        <v>23.02</v>
      </c>
      <c r="AD37" s="2">
        <f t="shared" si="2"/>
        <v>0.84000000000000341</v>
      </c>
      <c r="AE37" s="138">
        <f t="shared" si="3"/>
        <v>1.2313104661389573E-2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42600</v>
      </c>
      <c r="X38" s="10">
        <v>23.27</v>
      </c>
      <c r="Y38" s="10">
        <v>23.33</v>
      </c>
      <c r="Z38" s="10">
        <v>22.58</v>
      </c>
      <c r="AA38" s="10">
        <v>22.74</v>
      </c>
      <c r="AB38" s="95">
        <v>5635100</v>
      </c>
      <c r="AC38" s="10">
        <v>22.74</v>
      </c>
      <c r="AD38" s="2">
        <f t="shared" si="2"/>
        <v>0.75</v>
      </c>
      <c r="AE38" s="138">
        <f t="shared" si="3"/>
        <v>-2.4453024453024441E-2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42599</v>
      </c>
      <c r="X39" s="10">
        <v>23.49</v>
      </c>
      <c r="Y39" s="10">
        <v>23.97</v>
      </c>
      <c r="Z39" s="10">
        <v>22.94</v>
      </c>
      <c r="AA39" s="10">
        <v>23.31</v>
      </c>
      <c r="AB39" s="95">
        <v>5654300</v>
      </c>
      <c r="AC39" s="10">
        <v>23.31</v>
      </c>
      <c r="AD39" s="2">
        <f t="shared" si="2"/>
        <v>1.0299999999999976</v>
      </c>
      <c r="AE39" s="138">
        <f t="shared" si="3"/>
        <v>4.7413793103447954E-3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5" t="s">
        <v>78</v>
      </c>
      <c r="P40" s="585"/>
      <c r="W40" s="133">
        <v>42598</v>
      </c>
      <c r="X40" s="10">
        <v>23.29</v>
      </c>
      <c r="Y40" s="10">
        <v>23.44</v>
      </c>
      <c r="Z40" s="10">
        <v>23.05</v>
      </c>
      <c r="AA40" s="10">
        <v>23.2</v>
      </c>
      <c r="AB40" s="95">
        <v>6010200</v>
      </c>
      <c r="AC40" s="10">
        <v>23.2</v>
      </c>
      <c r="AD40" s="2">
        <f t="shared" si="2"/>
        <v>0.39000000000000057</v>
      </c>
      <c r="AE40" s="138">
        <f t="shared" si="3"/>
        <v>0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26.246000000000002</v>
      </c>
      <c r="Q41" s="2"/>
      <c r="W41" s="133">
        <v>42597</v>
      </c>
      <c r="X41" s="10">
        <v>22.57</v>
      </c>
      <c r="Y41" s="10">
        <v>23.22</v>
      </c>
      <c r="Z41" s="10">
        <v>22.54</v>
      </c>
      <c r="AA41" s="10">
        <v>23.2</v>
      </c>
      <c r="AB41" s="95">
        <v>4954400</v>
      </c>
      <c r="AC41" s="10">
        <v>23.2</v>
      </c>
      <c r="AD41" s="2">
        <f t="shared" si="2"/>
        <v>0.67999999999999972</v>
      </c>
      <c r="AE41" s="138">
        <f t="shared" si="3"/>
        <v>3.8031319910514449E-2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26.007400000000001</v>
      </c>
      <c r="Q42" s="2"/>
      <c r="T42" s="91" t="s">
        <v>113</v>
      </c>
      <c r="W42" s="133">
        <v>42594</v>
      </c>
      <c r="X42" s="10">
        <v>22.22</v>
      </c>
      <c r="Y42" s="10">
        <v>22.76</v>
      </c>
      <c r="Z42" s="10">
        <v>21.99</v>
      </c>
      <c r="AA42" s="10">
        <v>22.35</v>
      </c>
      <c r="AB42" s="95">
        <v>9086300</v>
      </c>
      <c r="AC42" s="10">
        <v>22.35</v>
      </c>
      <c r="AD42" s="2">
        <f t="shared" si="2"/>
        <v>0.77000000000000313</v>
      </c>
      <c r="AE42" s="138">
        <f t="shared" si="3"/>
        <v>4.0431266846361336E-3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25.768800000000002</v>
      </c>
      <c r="Q43" s="2"/>
      <c r="T43" s="128" t="s">
        <v>98</v>
      </c>
      <c r="U43" s="129">
        <v>23.95</v>
      </c>
      <c r="W43" s="133">
        <v>42593</v>
      </c>
      <c r="X43" s="10">
        <v>21.37</v>
      </c>
      <c r="Y43" s="10">
        <v>22.27</v>
      </c>
      <c r="Z43" s="10">
        <v>21.23</v>
      </c>
      <c r="AA43" s="10">
        <v>22.26</v>
      </c>
      <c r="AB43" s="95">
        <v>6181100</v>
      </c>
      <c r="AC43" s="10">
        <v>22.26</v>
      </c>
      <c r="AD43" s="2">
        <f t="shared" si="2"/>
        <v>1.0399999999999991</v>
      </c>
      <c r="AE43" s="138" t="e">
        <f t="shared" si="3"/>
        <v>#DIV/0!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25.530200000000001</v>
      </c>
      <c r="Q44" s="2"/>
      <c r="T44" s="93" t="s">
        <v>99</v>
      </c>
      <c r="U44" s="130">
        <v>24.16</v>
      </c>
      <c r="W44" s="133">
        <v>42593</v>
      </c>
      <c r="X44" s="10" t="s">
        <v>248</v>
      </c>
      <c r="Y44" s="10"/>
      <c r="Z44" s="10"/>
      <c r="AA44" s="10"/>
      <c r="AB44" s="95"/>
      <c r="AC44" s="10"/>
      <c r="AD44" s="2">
        <f t="shared" si="2"/>
        <v>0</v>
      </c>
      <c r="AE44" s="138">
        <f t="shared" si="3"/>
        <v>-1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25.291599999999999</v>
      </c>
      <c r="Q45" s="2"/>
      <c r="T45" s="93" t="s">
        <v>100</v>
      </c>
      <c r="U45" s="130" t="s">
        <v>611</v>
      </c>
      <c r="W45" s="133">
        <v>42592</v>
      </c>
      <c r="X45" s="10">
        <v>22.11</v>
      </c>
      <c r="Y45" s="10">
        <v>22.32</v>
      </c>
      <c r="Z45" s="10">
        <v>21.48</v>
      </c>
      <c r="AA45" s="10">
        <v>21.57</v>
      </c>
      <c r="AB45" s="95">
        <v>8197500</v>
      </c>
      <c r="AC45" s="10">
        <v>21.27</v>
      </c>
      <c r="AD45" s="2">
        <f t="shared" si="2"/>
        <v>0.83999999999999986</v>
      </c>
      <c r="AE45" s="138">
        <f t="shared" si="3"/>
        <v>-2.4759284731774356E-2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25.053000000000001</v>
      </c>
      <c r="Q46" s="2"/>
      <c r="T46" s="93" t="s">
        <v>101</v>
      </c>
      <c r="U46" s="130" t="s">
        <v>612</v>
      </c>
      <c r="W46" s="133">
        <v>42591</v>
      </c>
      <c r="X46" s="10">
        <v>23.15</v>
      </c>
      <c r="Y46" s="10">
        <v>23.37</v>
      </c>
      <c r="Z46" s="10">
        <v>22</v>
      </c>
      <c r="AA46" s="10">
        <v>22.12</v>
      </c>
      <c r="AB46" s="95">
        <v>7150500</v>
      </c>
      <c r="AC46" s="10">
        <v>21.81</v>
      </c>
      <c r="AD46" s="2">
        <f t="shared" si="2"/>
        <v>1.370000000000001</v>
      </c>
      <c r="AE46" s="138">
        <f t="shared" si="3"/>
        <v>-4.6348928727590777E-2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24.814399999999999</v>
      </c>
      <c r="Q47" s="2"/>
      <c r="T47" s="93" t="s">
        <v>102</v>
      </c>
      <c r="U47" s="130">
        <v>25.41</v>
      </c>
      <c r="W47" s="133">
        <v>42590</v>
      </c>
      <c r="X47" s="10">
        <v>22.24</v>
      </c>
      <c r="Y47" s="10">
        <v>23.28</v>
      </c>
      <c r="Z47" s="10">
        <v>22.16</v>
      </c>
      <c r="AA47" s="10">
        <v>23.19</v>
      </c>
      <c r="AB47" s="95">
        <v>6405100</v>
      </c>
      <c r="AC47" s="10">
        <v>22.87</v>
      </c>
      <c r="AD47" s="2">
        <f t="shared" si="2"/>
        <v>1.120000000000001</v>
      </c>
      <c r="AE47" s="138">
        <f t="shared" si="3"/>
        <v>5.0045913682277288E-2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24.575800000000001</v>
      </c>
      <c r="Q48" s="2"/>
      <c r="T48" s="93" t="s">
        <v>103</v>
      </c>
      <c r="U48" s="130">
        <v>0.79518</v>
      </c>
      <c r="W48" s="133">
        <v>42587</v>
      </c>
      <c r="X48" s="10">
        <v>21.28</v>
      </c>
      <c r="Y48" s="10">
        <v>22.16</v>
      </c>
      <c r="Z48" s="10">
        <v>21.05</v>
      </c>
      <c r="AA48" s="10">
        <v>22.09</v>
      </c>
      <c r="AB48" s="95">
        <v>8896600</v>
      </c>
      <c r="AC48" s="10">
        <v>21.78</v>
      </c>
      <c r="AD48" s="2">
        <f t="shared" si="2"/>
        <v>1.1099999999999994</v>
      </c>
      <c r="AE48" s="138">
        <f t="shared" si="3"/>
        <v>3.0761949834358759E-2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24.337199999999999</v>
      </c>
      <c r="Q49" s="2"/>
      <c r="T49" s="93" t="s">
        <v>122</v>
      </c>
      <c r="U49" s="130" t="s">
        <v>309</v>
      </c>
      <c r="W49" s="133">
        <v>42586</v>
      </c>
      <c r="X49" s="10">
        <v>22.72</v>
      </c>
      <c r="Y49" s="10">
        <v>22.95</v>
      </c>
      <c r="Z49" s="10">
        <v>20.77</v>
      </c>
      <c r="AA49" s="10">
        <v>21.43</v>
      </c>
      <c r="AB49" s="95">
        <v>25849300</v>
      </c>
      <c r="AC49" s="10">
        <v>21.13</v>
      </c>
      <c r="AD49" s="2">
        <f t="shared" si="2"/>
        <v>2.1799999999999997</v>
      </c>
      <c r="AE49" s="138">
        <f t="shared" si="3"/>
        <v>-0.12613730355665842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24.098600000000001</v>
      </c>
      <c r="Q50" s="2"/>
      <c r="T50" s="93"/>
      <c r="U50" s="130"/>
      <c r="W50" s="133">
        <v>42585</v>
      </c>
      <c r="X50" s="10">
        <v>24.49</v>
      </c>
      <c r="Y50" s="10">
        <v>25.15</v>
      </c>
      <c r="Z50" s="10">
        <v>24.29</v>
      </c>
      <c r="AA50" s="10">
        <v>24.52</v>
      </c>
      <c r="AB50" s="95">
        <v>3937200</v>
      </c>
      <c r="AC50" s="10">
        <v>24.18</v>
      </c>
      <c r="AD50" s="2">
        <f t="shared" si="2"/>
        <v>0.85999999999999943</v>
      </c>
      <c r="AE50" s="138">
        <f t="shared" si="3"/>
        <v>1.242236024844745E-3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23.86</v>
      </c>
      <c r="Q51" s="2"/>
      <c r="T51" s="93" t="s">
        <v>105</v>
      </c>
      <c r="U51" s="130" t="s">
        <v>613</v>
      </c>
      <c r="W51" s="133">
        <v>42584</v>
      </c>
      <c r="X51" s="10">
        <v>24.35</v>
      </c>
      <c r="Y51" s="10">
        <v>25.12</v>
      </c>
      <c r="Z51" s="10">
        <v>24.05</v>
      </c>
      <c r="AA51" s="10">
        <v>24.49</v>
      </c>
      <c r="AB51" s="95">
        <v>3772600</v>
      </c>
      <c r="AC51" s="10">
        <v>24.15</v>
      </c>
      <c r="AD51" s="2">
        <f t="shared" si="2"/>
        <v>1.0700000000000003</v>
      </c>
      <c r="AE51" s="138">
        <f t="shared" si="3"/>
        <v>2.9069767441860517E-3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23.621399999999998</v>
      </c>
      <c r="Q52" s="2"/>
      <c r="T52" s="93" t="s">
        <v>106</v>
      </c>
      <c r="U52" s="130" t="s">
        <v>379</v>
      </c>
      <c r="W52" s="133">
        <v>42583</v>
      </c>
      <c r="X52" s="10">
        <v>24.46</v>
      </c>
      <c r="Y52" s="10">
        <v>24.78</v>
      </c>
      <c r="Z52" s="10">
        <v>23.98</v>
      </c>
      <c r="AA52" s="10">
        <v>24.42</v>
      </c>
      <c r="AB52" s="95">
        <v>3612200</v>
      </c>
      <c r="AC52" s="10">
        <v>24.08</v>
      </c>
      <c r="AD52" s="2">
        <f t="shared" si="2"/>
        <v>0.80000000000000071</v>
      </c>
      <c r="AE52" s="138">
        <f t="shared" si="3"/>
        <v>-1.0682004930156141E-2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23.3828</v>
      </c>
      <c r="Q53" s="2"/>
      <c r="T53" s="93" t="s">
        <v>107</v>
      </c>
      <c r="U53" s="131">
        <v>3346556</v>
      </c>
      <c r="W53" s="133">
        <v>42580</v>
      </c>
      <c r="X53" s="10">
        <v>24.55</v>
      </c>
      <c r="Y53" s="10">
        <v>24.75</v>
      </c>
      <c r="Z53" s="10">
        <v>23.75</v>
      </c>
      <c r="AA53" s="10">
        <v>24.68</v>
      </c>
      <c r="AB53" s="95">
        <v>4340600</v>
      </c>
      <c r="AC53" s="10">
        <v>24.34</v>
      </c>
      <c r="AD53" s="2">
        <f t="shared" si="2"/>
        <v>1</v>
      </c>
      <c r="AE53" s="138">
        <f t="shared" si="3"/>
        <v>8.2236842105265495E-4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23.144199999999998</v>
      </c>
      <c r="T54" s="93" t="s">
        <v>110</v>
      </c>
      <c r="U54" s="131">
        <v>5567410</v>
      </c>
      <c r="W54" s="133">
        <v>42579</v>
      </c>
      <c r="X54" s="10">
        <v>25.12</v>
      </c>
      <c r="Y54" s="10">
        <v>25.18</v>
      </c>
      <c r="Z54" s="10">
        <v>24.35</v>
      </c>
      <c r="AA54" s="10">
        <v>24.66</v>
      </c>
      <c r="AB54" s="95">
        <v>3735700</v>
      </c>
      <c r="AC54" s="10">
        <v>24.32</v>
      </c>
      <c r="AD54" s="2">
        <f t="shared" si="2"/>
        <v>0.82999999999999829</v>
      </c>
      <c r="AE54" s="138">
        <f t="shared" si="3"/>
        <v>-2.9529130087789235E-2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22.9056</v>
      </c>
      <c r="T55" s="93" t="s">
        <v>108</v>
      </c>
      <c r="U55" s="130" t="s">
        <v>614</v>
      </c>
      <c r="W55" s="133">
        <v>42578</v>
      </c>
      <c r="X55" s="10">
        <v>25.86</v>
      </c>
      <c r="Y55" s="10">
        <v>26.33</v>
      </c>
      <c r="Z55" s="10">
        <v>25.19</v>
      </c>
      <c r="AA55" s="10">
        <v>25.41</v>
      </c>
      <c r="AB55" s="95">
        <v>3841800</v>
      </c>
      <c r="AC55" s="10">
        <v>25.06</v>
      </c>
      <c r="AD55" s="2">
        <f t="shared" si="2"/>
        <v>1.139999999999997</v>
      </c>
      <c r="AE55" s="138">
        <f t="shared" si="3"/>
        <v>-1.4937106918239129E-2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22.666999999999998</v>
      </c>
      <c r="T56" s="93" t="s">
        <v>111</v>
      </c>
      <c r="U56" s="130">
        <v>29.38</v>
      </c>
      <c r="W56" s="133">
        <v>42577</v>
      </c>
      <c r="X56" s="10">
        <v>25.3</v>
      </c>
      <c r="Y56" s="10">
        <v>25.93</v>
      </c>
      <c r="Z56" s="10">
        <v>25.06</v>
      </c>
      <c r="AA56" s="10">
        <v>25.8</v>
      </c>
      <c r="AB56" s="95">
        <v>2880600</v>
      </c>
      <c r="AC56" s="10">
        <v>25.44</v>
      </c>
      <c r="AD56" s="2">
        <f t="shared" si="2"/>
        <v>0.87000000000000099</v>
      </c>
      <c r="AE56" s="138">
        <f t="shared" si="3"/>
        <v>1.8414731785428406E-2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22.4284</v>
      </c>
      <c r="T57" s="93" t="s">
        <v>112</v>
      </c>
      <c r="U57" s="130">
        <v>0.81</v>
      </c>
      <c r="W57" s="133">
        <v>42576</v>
      </c>
      <c r="X57" s="10">
        <v>25.16</v>
      </c>
      <c r="Y57" s="10">
        <v>25.42</v>
      </c>
      <c r="Z57" s="10">
        <v>24.54</v>
      </c>
      <c r="AA57" s="10">
        <v>25.33</v>
      </c>
      <c r="AB57" s="95">
        <v>5723900</v>
      </c>
      <c r="AC57" s="10">
        <v>24.98</v>
      </c>
      <c r="AD57" s="2">
        <f t="shared" si="2"/>
        <v>0.88000000000000256</v>
      </c>
      <c r="AE57" s="138">
        <f t="shared" si="3"/>
        <v>6.0410793395087037E-3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22.189800000000002</v>
      </c>
      <c r="T58" s="93" t="s">
        <v>109</v>
      </c>
      <c r="U58" s="130" t="s">
        <v>615</v>
      </c>
      <c r="W58" s="133">
        <v>42573</v>
      </c>
      <c r="X58" s="10">
        <v>26.19</v>
      </c>
      <c r="Y58" s="10">
        <v>26.41</v>
      </c>
      <c r="Z58" s="10">
        <v>25.15</v>
      </c>
      <c r="AA58" s="10">
        <v>25.18</v>
      </c>
      <c r="AB58" s="95">
        <v>4531400</v>
      </c>
      <c r="AC58" s="10">
        <v>24.83</v>
      </c>
      <c r="AD58" s="2">
        <f t="shared" si="2"/>
        <v>1.2600000000000016</v>
      </c>
      <c r="AE58" s="138">
        <f t="shared" si="3"/>
        <v>-4.2052469135802628E-2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21.9512</v>
      </c>
      <c r="W59" s="133">
        <v>42572</v>
      </c>
      <c r="X59" s="10">
        <v>26.74</v>
      </c>
      <c r="Y59" s="10">
        <v>27.07</v>
      </c>
      <c r="Z59" s="10">
        <v>26.2</v>
      </c>
      <c r="AA59" s="10">
        <v>26.29</v>
      </c>
      <c r="AB59" s="95">
        <v>3071900</v>
      </c>
      <c r="AC59" s="10">
        <v>25.92</v>
      </c>
      <c r="AD59" s="2">
        <f t="shared" si="2"/>
        <v>0.87000000000000099</v>
      </c>
      <c r="AE59" s="138">
        <f t="shared" si="3"/>
        <v>-1.2195121951219412E-2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21.712600000000002</v>
      </c>
      <c r="W60" s="133">
        <v>42571</v>
      </c>
      <c r="X60" s="10">
        <v>26.59</v>
      </c>
      <c r="Y60" s="10">
        <v>27.1</v>
      </c>
      <c r="Z60" s="10">
        <v>26.19</v>
      </c>
      <c r="AA60" s="10">
        <v>26.61</v>
      </c>
      <c r="AB60" s="95">
        <v>4148300</v>
      </c>
      <c r="AC60" s="10">
        <v>26.24</v>
      </c>
      <c r="AD60" s="2">
        <f t="shared" si="2"/>
        <v>0.91000000000000014</v>
      </c>
      <c r="AE60" s="138">
        <f t="shared" si="3"/>
        <v>2.2918258212374365E-3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21.474</v>
      </c>
      <c r="W61" s="133">
        <v>42570</v>
      </c>
      <c r="X61" s="10">
        <v>27.2</v>
      </c>
      <c r="Y61" s="10">
        <v>27.28</v>
      </c>
      <c r="Z61" s="10">
        <v>26.35</v>
      </c>
      <c r="AA61" s="10">
        <v>26.55</v>
      </c>
      <c r="AB61" s="95">
        <v>5392000</v>
      </c>
      <c r="AC61" s="10">
        <v>26.18</v>
      </c>
      <c r="AD61" s="2">
        <f t="shared" si="2"/>
        <v>0.92999999999999972</v>
      </c>
      <c r="AE61" s="138">
        <f t="shared" si="3"/>
        <v>-4.1025641025641102E-2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42569</v>
      </c>
      <c r="X62" s="10">
        <v>27.34</v>
      </c>
      <c r="Y62" s="10">
        <v>27.82</v>
      </c>
      <c r="Z62" s="10">
        <v>26.41</v>
      </c>
      <c r="AA62" s="10">
        <v>27.69</v>
      </c>
      <c r="AB62" s="95">
        <v>3904700</v>
      </c>
      <c r="AC62" s="10">
        <v>27.3</v>
      </c>
      <c r="AD62" s="2">
        <f t="shared" si="2"/>
        <v>1.4100000000000001</v>
      </c>
      <c r="AE62" s="138">
        <f t="shared" si="3"/>
        <v>8.8691796008870671E-3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42566</v>
      </c>
      <c r="X63" s="10">
        <v>27.99</v>
      </c>
      <c r="Y63" s="10">
        <v>28.02</v>
      </c>
      <c r="Z63" s="10">
        <v>27.03</v>
      </c>
      <c r="AA63" s="10">
        <v>27.44</v>
      </c>
      <c r="AB63" s="95">
        <v>4032100</v>
      </c>
      <c r="AC63" s="10">
        <v>27.06</v>
      </c>
      <c r="AD63" s="2">
        <f t="shared" si="2"/>
        <v>0.98999999999999844</v>
      </c>
      <c r="AE63" s="138">
        <f t="shared" si="3"/>
        <v>-1.5283842794759916E-2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399</v>
      </c>
      <c r="W64" s="133">
        <v>42565</v>
      </c>
      <c r="X64" s="10">
        <v>27.46</v>
      </c>
      <c r="Y64" s="10">
        <v>28.32</v>
      </c>
      <c r="Z64" s="10">
        <v>27.33</v>
      </c>
      <c r="AA64" s="10">
        <v>27.87</v>
      </c>
      <c r="AB64" s="95">
        <v>7391400</v>
      </c>
      <c r="AC64" s="10">
        <v>27.48</v>
      </c>
      <c r="AD64" s="2">
        <f t="shared" si="2"/>
        <v>0.99000000000000199</v>
      </c>
      <c r="AE64" s="138">
        <f t="shared" si="3"/>
        <v>3.5028248587570587E-2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42564</v>
      </c>
      <c r="X65" s="10">
        <v>26.07</v>
      </c>
      <c r="Y65" s="10">
        <v>27.01</v>
      </c>
      <c r="Z65" s="10">
        <v>25.63</v>
      </c>
      <c r="AA65" s="10">
        <v>26.92</v>
      </c>
      <c r="AB65" s="95">
        <v>4906700</v>
      </c>
      <c r="AC65" s="10">
        <v>26.55</v>
      </c>
      <c r="AD65" s="2">
        <f t="shared" si="2"/>
        <v>1.3800000000000026</v>
      </c>
      <c r="AE65" s="138">
        <f t="shared" si="3"/>
        <v>3.428126217374361E-2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42563</v>
      </c>
      <c r="X66" s="10">
        <v>25</v>
      </c>
      <c r="Y66" s="10">
        <v>26.49</v>
      </c>
      <c r="Z66" s="10">
        <v>24.88</v>
      </c>
      <c r="AA66" s="10">
        <v>26.03</v>
      </c>
      <c r="AB66" s="95">
        <v>4371900</v>
      </c>
      <c r="AC66" s="10">
        <v>25.67</v>
      </c>
      <c r="AD66" s="2">
        <f t="shared" si="2"/>
        <v>1.6099999999999994</v>
      </c>
      <c r="AE66" s="138">
        <f t="shared" si="3"/>
        <v>5.5076037813399203E-2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42562</v>
      </c>
      <c r="X67" s="10">
        <v>25.02</v>
      </c>
      <c r="Y67" s="10">
        <v>25.36</v>
      </c>
      <c r="Z67" s="10">
        <v>24.62</v>
      </c>
      <c r="AA67" s="10">
        <v>24.67</v>
      </c>
      <c r="AB67" s="95">
        <v>3699000</v>
      </c>
      <c r="AC67" s="10">
        <v>24.33</v>
      </c>
      <c r="AD67" s="2">
        <f>Y67-Z67</f>
        <v>0.73999999999999844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42559</v>
      </c>
      <c r="X68" s="10">
        <v>24.15</v>
      </c>
      <c r="Y68" s="10">
        <v>24.97</v>
      </c>
      <c r="Z68" s="10">
        <v>23.85</v>
      </c>
      <c r="AA68" s="10">
        <v>24.86</v>
      </c>
      <c r="AB68" s="95">
        <v>3839000</v>
      </c>
      <c r="AC68" s="10">
        <v>24.51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400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400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" si="108">C76*(E76-D76)</f>
        <v>516.27999999999975</v>
      </c>
      <c r="G76" s="40">
        <f t="shared" ref="G76" si="109">D76*C76</f>
        <v>4273.72</v>
      </c>
      <c r="H76" s="231">
        <f t="shared" ref="H76" si="110">(E76-D76)/D76</f>
        <v>0.12080342184326529</v>
      </c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42653</v>
      </c>
      <c r="X2" s="10">
        <v>38.5</v>
      </c>
      <c r="Y2" s="10">
        <v>39.950000000000003</v>
      </c>
      <c r="Z2" s="10">
        <v>38.46</v>
      </c>
      <c r="AA2" s="10">
        <v>39.770000000000003</v>
      </c>
      <c r="AB2" s="95">
        <v>7585800</v>
      </c>
      <c r="AC2" s="10">
        <v>39.770000000000003</v>
      </c>
      <c r="AD2">
        <f>Y2-Z2</f>
        <v>1.490000000000002</v>
      </c>
      <c r="AE2" s="138">
        <f>AC2/AC3-1</f>
        <v>3.3792565635560212E-2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39.770000000000003</v>
      </c>
      <c r="T3" s="1"/>
      <c r="W3" s="133">
        <v>42650</v>
      </c>
      <c r="X3" s="10">
        <v>39.14</v>
      </c>
      <c r="Y3" s="10">
        <v>39.200000000000003</v>
      </c>
      <c r="Z3" s="10">
        <v>38.18</v>
      </c>
      <c r="AA3" s="10">
        <v>38.47</v>
      </c>
      <c r="AB3" s="95">
        <v>6932900</v>
      </c>
      <c r="AC3" s="10">
        <v>38.47</v>
      </c>
      <c r="AD3">
        <f t="shared" ref="AD3:AD4" si="0">Y3-Z3</f>
        <v>1.0200000000000031</v>
      </c>
      <c r="AE3" s="138">
        <f t="shared" ref="AE3:AE4" si="1">AC3/AC4-1</f>
        <v>-1.7870819504723023E-2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39.770000000000003</v>
      </c>
      <c r="R4" s="527">
        <v>3.3799999999999997E-2</v>
      </c>
      <c r="T4" s="163"/>
      <c r="U4" s="1"/>
      <c r="W4" s="133">
        <v>42649</v>
      </c>
      <c r="X4" s="10">
        <v>39.049999999999997</v>
      </c>
      <c r="Y4" s="10">
        <v>39.32</v>
      </c>
      <c r="Z4" s="10">
        <v>38.69</v>
      </c>
      <c r="AA4" s="10">
        <v>39.17</v>
      </c>
      <c r="AB4" s="95">
        <v>4816400</v>
      </c>
      <c r="AC4" s="10">
        <v>39.17</v>
      </c>
      <c r="AD4">
        <f t="shared" si="0"/>
        <v>0.63000000000000256</v>
      </c>
      <c r="AE4" s="138">
        <f t="shared" si="1"/>
        <v>1.7902813299233156E-3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42648</v>
      </c>
      <c r="X5" s="10">
        <v>39.020000000000003</v>
      </c>
      <c r="Y5" s="10">
        <v>39.42</v>
      </c>
      <c r="Z5" s="10">
        <v>38.83</v>
      </c>
      <c r="AA5" s="10">
        <v>39.1</v>
      </c>
      <c r="AB5" s="95">
        <v>4221600</v>
      </c>
      <c r="AC5" s="10">
        <v>39.1</v>
      </c>
      <c r="AD5">
        <f t="shared" ref="AD5:AD68" si="2">Y5-Z5</f>
        <v>0.59000000000000341</v>
      </c>
      <c r="AE5" s="138">
        <f t="shared" ref="AE5:AE67" si="3">AC5/AC6-1</f>
        <v>-1.5321756894789429E-3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40.32</v>
      </c>
      <c r="Y6" s="10">
        <v>40.49</v>
      </c>
      <c r="Z6" s="10">
        <v>39.090000000000003</v>
      </c>
      <c r="AA6" s="10">
        <v>39.159999999999997</v>
      </c>
      <c r="AB6" s="95">
        <v>10682200</v>
      </c>
      <c r="AC6" s="10">
        <v>39.159999999999997</v>
      </c>
      <c r="AD6">
        <f t="shared" si="2"/>
        <v>1.3999999999999986</v>
      </c>
      <c r="AE6" s="138">
        <f t="shared" si="3"/>
        <v>-1.4594866633115378E-2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42646</v>
      </c>
      <c r="X7" s="10">
        <v>38.85</v>
      </c>
      <c r="Y7" s="10">
        <v>39.74</v>
      </c>
      <c r="Z7" s="10">
        <v>38.700000000000003</v>
      </c>
      <c r="AA7" s="10">
        <v>39.74</v>
      </c>
      <c r="AB7" s="95">
        <v>8643600</v>
      </c>
      <c r="AC7" s="10">
        <v>39.74</v>
      </c>
      <c r="AD7">
        <f t="shared" si="2"/>
        <v>1.0399999999999991</v>
      </c>
      <c r="AE7" s="138">
        <f t="shared" si="3"/>
        <v>2.1856518385189094E-2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38.270000000000003</v>
      </c>
      <c r="Y8" s="10">
        <v>39.18</v>
      </c>
      <c r="Z8" s="10">
        <v>38.03</v>
      </c>
      <c r="AA8" s="10">
        <v>38.89</v>
      </c>
      <c r="AB8" s="95">
        <v>9364400</v>
      </c>
      <c r="AC8" s="10">
        <v>38.89</v>
      </c>
      <c r="AD8">
        <f t="shared" si="2"/>
        <v>1.1499999999999986</v>
      </c>
      <c r="AE8" s="138">
        <f t="shared" si="3"/>
        <v>1.939711664482302E-2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38.020000000000003</v>
      </c>
      <c r="Y9" s="10">
        <v>38.54</v>
      </c>
      <c r="Z9" s="10">
        <v>37.950000000000003</v>
      </c>
      <c r="AA9" s="10">
        <v>38.15</v>
      </c>
      <c r="AB9" s="95">
        <v>5535000</v>
      </c>
      <c r="AC9" s="10">
        <v>38.15</v>
      </c>
      <c r="AD9">
        <f t="shared" si="2"/>
        <v>0.58999999999999631</v>
      </c>
      <c r="AE9" s="138">
        <f t="shared" si="3"/>
        <v>2.1013921723140871E-3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42641</v>
      </c>
      <c r="X10" s="10">
        <v>38.53</v>
      </c>
      <c r="Y10" s="10">
        <v>38.950000000000003</v>
      </c>
      <c r="Z10" s="10">
        <v>37.950000000000003</v>
      </c>
      <c r="AA10" s="10">
        <v>38.07</v>
      </c>
      <c r="AB10" s="95">
        <v>7121100</v>
      </c>
      <c r="AC10" s="10">
        <v>38.07</v>
      </c>
      <c r="AD10">
        <f t="shared" si="2"/>
        <v>1</v>
      </c>
      <c r="AE10" s="138">
        <f t="shared" si="3"/>
        <v>-1.2195121951219523E-2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1.04E-2</v>
      </c>
      <c r="W11" s="133">
        <v>42640</v>
      </c>
      <c r="X11" s="10">
        <v>36.78</v>
      </c>
      <c r="Y11" s="10">
        <v>38.57</v>
      </c>
      <c r="Z11" s="10">
        <v>36.78</v>
      </c>
      <c r="AA11" s="10">
        <v>38.54</v>
      </c>
      <c r="AB11" s="95">
        <v>10038200</v>
      </c>
      <c r="AC11" s="10">
        <v>38.54</v>
      </c>
      <c r="AD11">
        <f t="shared" si="2"/>
        <v>1.7899999999999991</v>
      </c>
      <c r="AE11" s="138">
        <f t="shared" si="3"/>
        <v>4.5294277190127463E-2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42639</v>
      </c>
      <c r="X12" s="10">
        <v>36.97</v>
      </c>
      <c r="Y12" s="10">
        <v>37.159999999999997</v>
      </c>
      <c r="Z12" s="10">
        <v>36.61</v>
      </c>
      <c r="AA12" s="10">
        <v>36.869999999999997</v>
      </c>
      <c r="AB12" s="95">
        <v>5718700</v>
      </c>
      <c r="AC12" s="10">
        <v>36.869999999999997</v>
      </c>
      <c r="AD12">
        <f t="shared" si="2"/>
        <v>0.54999999999999716</v>
      </c>
      <c r="AE12" s="138">
        <f t="shared" si="3"/>
        <v>-9.9355531686360354E-3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42636</v>
      </c>
      <c r="X13" s="10">
        <v>37.25</v>
      </c>
      <c r="Y13" s="10">
        <v>37.39</v>
      </c>
      <c r="Z13" s="10">
        <v>36.770000000000003</v>
      </c>
      <c r="AA13" s="10">
        <v>37.24</v>
      </c>
      <c r="AB13" s="95">
        <v>4628200</v>
      </c>
      <c r="AC13" s="10">
        <v>37.24</v>
      </c>
      <c r="AD13">
        <f t="shared" si="2"/>
        <v>0.61999999999999744</v>
      </c>
      <c r="AE13" s="138">
        <f t="shared" si="3"/>
        <v>-2.4109295472809489E-3</v>
      </c>
    </row>
    <row r="14" spans="1:31" x14ac:dyDescent="0.25">
      <c r="H14" s="72"/>
      <c r="W14" s="133">
        <v>42635</v>
      </c>
      <c r="X14" s="10">
        <v>37.090000000000003</v>
      </c>
      <c r="Y14" s="10">
        <v>37.67</v>
      </c>
      <c r="Z14" s="10">
        <v>36.92</v>
      </c>
      <c r="AA14" s="10">
        <v>37.33</v>
      </c>
      <c r="AB14" s="95">
        <v>6559600</v>
      </c>
      <c r="AC14" s="10">
        <v>37.33</v>
      </c>
      <c r="AD14">
        <f t="shared" si="2"/>
        <v>0.75</v>
      </c>
      <c r="AE14" s="138">
        <f t="shared" si="3"/>
        <v>1.1379030073150886E-2</v>
      </c>
    </row>
    <row r="15" spans="1:31" x14ac:dyDescent="0.25">
      <c r="H15" s="72"/>
      <c r="W15" s="133">
        <v>42634</v>
      </c>
      <c r="X15" s="10">
        <v>36.799999999999997</v>
      </c>
      <c r="Y15" s="10">
        <v>37.06</v>
      </c>
      <c r="Z15" s="10">
        <v>36.31</v>
      </c>
      <c r="AA15" s="10">
        <v>36.909999999999997</v>
      </c>
      <c r="AB15" s="95">
        <v>4971100</v>
      </c>
      <c r="AC15" s="10">
        <v>36.909999999999997</v>
      </c>
      <c r="AD15">
        <f t="shared" si="2"/>
        <v>0.75</v>
      </c>
      <c r="AE15" s="138">
        <f t="shared" si="3"/>
        <v>2.444323737099241E-3</v>
      </c>
    </row>
    <row r="16" spans="1:31" x14ac:dyDescent="0.25">
      <c r="H16" s="72"/>
      <c r="W16" s="133">
        <v>42633</v>
      </c>
      <c r="X16" s="10">
        <v>36.79</v>
      </c>
      <c r="Y16" s="10">
        <v>37.200000000000003</v>
      </c>
      <c r="Z16" s="10">
        <v>36.630000000000003</v>
      </c>
      <c r="AA16" s="10">
        <v>36.82</v>
      </c>
      <c r="AB16" s="95">
        <v>3312000</v>
      </c>
      <c r="AC16" s="10">
        <v>36.82</v>
      </c>
      <c r="AD16">
        <f t="shared" si="2"/>
        <v>0.57000000000000028</v>
      </c>
      <c r="AE16" s="138">
        <f t="shared" si="3"/>
        <v>3.2697547683921968E-3</v>
      </c>
    </row>
    <row r="17" spans="1:31" x14ac:dyDescent="0.25">
      <c r="W17" s="133">
        <v>42632</v>
      </c>
      <c r="X17" s="10">
        <v>36.71</v>
      </c>
      <c r="Y17" s="10">
        <v>37.18</v>
      </c>
      <c r="Z17" s="10">
        <v>36.590000000000003</v>
      </c>
      <c r="AA17" s="10">
        <v>36.700000000000003</v>
      </c>
      <c r="AB17" s="95">
        <v>5395200</v>
      </c>
      <c r="AC17" s="10">
        <v>36.700000000000003</v>
      </c>
      <c r="AD17">
        <f t="shared" si="2"/>
        <v>0.58999999999999631</v>
      </c>
      <c r="AE17" s="138">
        <f t="shared" si="3"/>
        <v>3.0062858704564821E-3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36.9</v>
      </c>
      <c r="Y18" s="10">
        <v>36.9</v>
      </c>
      <c r="Z18" s="10">
        <v>36.51</v>
      </c>
      <c r="AA18" s="10">
        <v>36.590000000000003</v>
      </c>
      <c r="AB18" s="95">
        <v>6268400</v>
      </c>
      <c r="AC18" s="10">
        <v>36.590000000000003</v>
      </c>
      <c r="AD18">
        <f t="shared" si="2"/>
        <v>0.39000000000000057</v>
      </c>
      <c r="AE18" s="138">
        <f t="shared" si="3"/>
        <v>-1.081373344147063E-2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42628</v>
      </c>
      <c r="X19" s="10">
        <v>36.81</v>
      </c>
      <c r="Y19" s="10">
        <v>37.119999999999997</v>
      </c>
      <c r="Z19" s="10">
        <v>36.450000000000003</v>
      </c>
      <c r="AA19" s="10">
        <v>36.99</v>
      </c>
      <c r="AB19" s="95">
        <v>4405400</v>
      </c>
      <c r="AC19" s="10">
        <v>36.99</v>
      </c>
      <c r="AD19">
        <f t="shared" si="2"/>
        <v>0.6699999999999946</v>
      </c>
      <c r="AE19" s="138">
        <f t="shared" si="3"/>
        <v>4.0716612377849071E-3</v>
      </c>
    </row>
    <row r="20" spans="1:31" x14ac:dyDescent="0.25">
      <c r="W20" s="133">
        <v>42627</v>
      </c>
      <c r="X20" s="10">
        <v>37.14</v>
      </c>
      <c r="Y20" s="10">
        <v>37.409999999999997</v>
      </c>
      <c r="Z20" s="10">
        <v>36.65</v>
      </c>
      <c r="AA20" s="10">
        <v>36.840000000000003</v>
      </c>
      <c r="AB20" s="95">
        <v>5071700</v>
      </c>
      <c r="AC20" s="10">
        <v>36.840000000000003</v>
      </c>
      <c r="AD20">
        <f t="shared" si="2"/>
        <v>0.75999999999999801</v>
      </c>
      <c r="AE20" s="138">
        <f t="shared" si="3"/>
        <v>-8.0775444264942209E-3</v>
      </c>
    </row>
    <row r="21" spans="1:31" x14ac:dyDescent="0.25">
      <c r="W21" s="133">
        <v>42626</v>
      </c>
      <c r="X21" s="10">
        <v>37.729999999999997</v>
      </c>
      <c r="Y21" s="10">
        <v>38.090000000000003</v>
      </c>
      <c r="Z21" s="10">
        <v>37.01</v>
      </c>
      <c r="AA21" s="10">
        <v>37.14</v>
      </c>
      <c r="AB21" s="95">
        <v>6749000</v>
      </c>
      <c r="AC21" s="10">
        <v>37.14</v>
      </c>
      <c r="AD21">
        <f t="shared" si="2"/>
        <v>1.0800000000000054</v>
      </c>
      <c r="AE21" s="138">
        <f t="shared" si="3"/>
        <v>-1.7979904812268632E-2</v>
      </c>
    </row>
    <row r="22" spans="1:31" x14ac:dyDescent="0.25">
      <c r="W22" s="133">
        <v>42625</v>
      </c>
      <c r="X22" s="10">
        <v>36.94</v>
      </c>
      <c r="Y22" s="10">
        <v>37.93</v>
      </c>
      <c r="Z22" s="10">
        <v>36.64</v>
      </c>
      <c r="AA22" s="10">
        <v>37.82</v>
      </c>
      <c r="AB22" s="95">
        <v>5192900</v>
      </c>
      <c r="AC22" s="10">
        <v>37.82</v>
      </c>
      <c r="AD22">
        <f t="shared" si="2"/>
        <v>1.2899999999999991</v>
      </c>
      <c r="AE22" s="138">
        <f t="shared" si="3"/>
        <v>1.2854847348687581E-2</v>
      </c>
    </row>
    <row r="23" spans="1:31" x14ac:dyDescent="0.25">
      <c r="W23" s="133">
        <v>42622</v>
      </c>
      <c r="X23" s="10">
        <v>38.68</v>
      </c>
      <c r="Y23" s="10">
        <v>38.69</v>
      </c>
      <c r="Z23" s="10">
        <v>37.18</v>
      </c>
      <c r="AA23" s="10">
        <v>37.340000000000003</v>
      </c>
      <c r="AB23" s="95">
        <v>9013300</v>
      </c>
      <c r="AC23" s="10">
        <v>37.340000000000003</v>
      </c>
      <c r="AD23">
        <f t="shared" si="2"/>
        <v>1.509999999999998</v>
      </c>
      <c r="AE23" s="138">
        <f t="shared" si="3"/>
        <v>-3.663570691434459E-2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38.54</v>
      </c>
      <c r="Y24" s="10">
        <v>39.06</v>
      </c>
      <c r="Z24" s="10">
        <v>38.43</v>
      </c>
      <c r="AA24" s="10">
        <v>38.76</v>
      </c>
      <c r="AB24" s="95">
        <v>7353400</v>
      </c>
      <c r="AC24" s="10">
        <v>38.76</v>
      </c>
      <c r="AD24">
        <f t="shared" si="2"/>
        <v>0.63000000000000256</v>
      </c>
      <c r="AE24" s="138">
        <f t="shared" si="3"/>
        <v>2.0682523267838704E-3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42620</v>
      </c>
      <c r="X25" s="10">
        <v>37.32</v>
      </c>
      <c r="Y25" s="10">
        <v>38.840000000000003</v>
      </c>
      <c r="Z25" s="10">
        <v>37.28</v>
      </c>
      <c r="AA25" s="10">
        <v>38.68</v>
      </c>
      <c r="AB25" s="95">
        <v>11627700</v>
      </c>
      <c r="AC25" s="10">
        <v>38.68</v>
      </c>
      <c r="AD25">
        <f t="shared" si="2"/>
        <v>1.5600000000000023</v>
      </c>
      <c r="AE25" s="138">
        <f t="shared" si="3"/>
        <v>4.6820027063599445E-2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42619</v>
      </c>
      <c r="X26" s="10">
        <v>36.89</v>
      </c>
      <c r="Y26" s="10">
        <v>37.07</v>
      </c>
      <c r="Z26" s="10">
        <v>36.56</v>
      </c>
      <c r="AA26" s="10">
        <v>36.950000000000003</v>
      </c>
      <c r="AB26" s="95">
        <v>6383300</v>
      </c>
      <c r="AC26" s="10">
        <v>36.950000000000003</v>
      </c>
      <c r="AD26">
        <f t="shared" si="2"/>
        <v>0.50999999999999801</v>
      </c>
      <c r="AE26" s="138">
        <f t="shared" si="3"/>
        <v>1.6264570344266538E-3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42615</v>
      </c>
      <c r="X27" s="10">
        <v>36.57</v>
      </c>
      <c r="Y27" s="10">
        <v>37.01</v>
      </c>
      <c r="Z27" s="10">
        <v>36.520000000000003</v>
      </c>
      <c r="AA27" s="10">
        <v>36.89</v>
      </c>
      <c r="AB27" s="95">
        <v>4456000</v>
      </c>
      <c r="AC27" s="10">
        <v>36.89</v>
      </c>
      <c r="AD27">
        <f t="shared" si="2"/>
        <v>0.48999999999999488</v>
      </c>
      <c r="AE27" s="138">
        <f t="shared" si="3"/>
        <v>8.1989614648809717E-3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42614</v>
      </c>
      <c r="X28" s="10">
        <v>36.880000000000003</v>
      </c>
      <c r="Y28" s="10">
        <v>37.25</v>
      </c>
      <c r="Z28" s="10">
        <v>36.409999999999997</v>
      </c>
      <c r="AA28" s="10">
        <v>36.590000000000003</v>
      </c>
      <c r="AB28" s="95">
        <v>4781400</v>
      </c>
      <c r="AC28" s="10">
        <v>36.590000000000003</v>
      </c>
      <c r="AD28">
        <f t="shared" si="2"/>
        <v>0.84000000000000341</v>
      </c>
      <c r="AE28" s="138">
        <f t="shared" si="3"/>
        <v>-7.8633405639912946E-3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42613</v>
      </c>
      <c r="X29" s="10">
        <v>37.200000000000003</v>
      </c>
      <c r="Y29" s="10">
        <v>37.619999999999997</v>
      </c>
      <c r="Z29" s="10">
        <v>36.4</v>
      </c>
      <c r="AA29" s="10">
        <v>36.880000000000003</v>
      </c>
      <c r="AB29" s="95">
        <v>8148200</v>
      </c>
      <c r="AC29" s="10">
        <v>36.880000000000003</v>
      </c>
      <c r="AD29">
        <f t="shared" si="2"/>
        <v>1.2199999999999989</v>
      </c>
      <c r="AE29" s="138">
        <f t="shared" si="3"/>
        <v>-8.0688542227003168E-3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42612</v>
      </c>
      <c r="X30" s="10">
        <v>36.450000000000003</v>
      </c>
      <c r="Y30" s="10">
        <v>37.340000000000003</v>
      </c>
      <c r="Z30" s="10">
        <v>36.369999999999997</v>
      </c>
      <c r="AA30" s="10">
        <v>37.18</v>
      </c>
      <c r="AB30" s="95">
        <v>6007300</v>
      </c>
      <c r="AC30" s="10">
        <v>37.18</v>
      </c>
      <c r="AD30">
        <f t="shared" si="2"/>
        <v>0.97000000000000597</v>
      </c>
      <c r="AE30" s="138">
        <f t="shared" si="3"/>
        <v>2.0027434842249558E-2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42611</v>
      </c>
      <c r="X31" s="10">
        <v>36.409999999999997</v>
      </c>
      <c r="Y31" s="10">
        <v>36.54</v>
      </c>
      <c r="Z31" s="10">
        <v>36.32</v>
      </c>
      <c r="AA31" s="10">
        <v>36.450000000000003</v>
      </c>
      <c r="AB31" s="95">
        <v>4108700</v>
      </c>
      <c r="AC31" s="10">
        <v>36.450000000000003</v>
      </c>
      <c r="AD31">
        <f t="shared" si="2"/>
        <v>0.21999999999999886</v>
      </c>
      <c r="AE31" s="138">
        <f t="shared" si="3"/>
        <v>4.9627791563275903E-3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42608</v>
      </c>
      <c r="X32" s="10">
        <v>36.729999999999997</v>
      </c>
      <c r="Y32" s="10">
        <v>36.770000000000003</v>
      </c>
      <c r="Z32" s="10">
        <v>36.049999999999997</v>
      </c>
      <c r="AA32" s="10">
        <v>36.270000000000003</v>
      </c>
      <c r="AB32" s="95">
        <v>5245500</v>
      </c>
      <c r="AC32" s="10">
        <v>36.270000000000003</v>
      </c>
      <c r="AD32">
        <f t="shared" si="2"/>
        <v>0.72000000000000597</v>
      </c>
      <c r="AE32" s="138">
        <f t="shared" si="3"/>
        <v>-1.1447260834014594E-2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42607</v>
      </c>
      <c r="X33" s="10">
        <v>36.549999999999997</v>
      </c>
      <c r="Y33" s="10">
        <v>36.85</v>
      </c>
      <c r="Z33" s="10">
        <v>36.43</v>
      </c>
      <c r="AA33" s="10">
        <v>36.69</v>
      </c>
      <c r="AB33" s="95">
        <v>3334900</v>
      </c>
      <c r="AC33" s="10">
        <v>36.69</v>
      </c>
      <c r="AD33">
        <f t="shared" si="2"/>
        <v>0.42000000000000171</v>
      </c>
      <c r="AE33" s="138">
        <f t="shared" si="3"/>
        <v>8.1833060556468773E-4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42606</v>
      </c>
      <c r="X34" s="10">
        <v>36.6</v>
      </c>
      <c r="Y34" s="10">
        <v>36.840000000000003</v>
      </c>
      <c r="Z34" s="10">
        <v>36.42</v>
      </c>
      <c r="AA34" s="10">
        <v>36.659999999999997</v>
      </c>
      <c r="AB34" s="95">
        <v>4473300</v>
      </c>
      <c r="AC34" s="10">
        <v>36.659999999999997</v>
      </c>
      <c r="AD34">
        <f t="shared" si="2"/>
        <v>0.42000000000000171</v>
      </c>
      <c r="AE34" s="138">
        <f t="shared" si="3"/>
        <v>-8.1766148814399475E-4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42605</v>
      </c>
      <c r="X35" s="10">
        <v>36.46</v>
      </c>
      <c r="Y35" s="10">
        <v>36.799999999999997</v>
      </c>
      <c r="Z35" s="10">
        <v>36.450000000000003</v>
      </c>
      <c r="AA35" s="10">
        <v>36.69</v>
      </c>
      <c r="AB35" s="95">
        <v>4566400</v>
      </c>
      <c r="AC35" s="10">
        <v>36.69</v>
      </c>
      <c r="AD35">
        <f t="shared" si="2"/>
        <v>0.34999999999999432</v>
      </c>
      <c r="AE35" s="138">
        <f t="shared" si="3"/>
        <v>1.1300992282249123E-2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42604</v>
      </c>
      <c r="X36" s="10">
        <v>36.340000000000003</v>
      </c>
      <c r="Y36" s="10">
        <v>36.54</v>
      </c>
      <c r="Z36" s="10">
        <v>36.130000000000003</v>
      </c>
      <c r="AA36" s="10">
        <v>36.28</v>
      </c>
      <c r="AB36" s="95">
        <v>4829500</v>
      </c>
      <c r="AC36" s="10">
        <v>36.28</v>
      </c>
      <c r="AD36">
        <f t="shared" si="2"/>
        <v>0.40999999999999659</v>
      </c>
      <c r="AE36" s="138">
        <f t="shared" si="3"/>
        <v>-1.9257221458046647E-3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42601</v>
      </c>
      <c r="X37" s="10">
        <v>36.71</v>
      </c>
      <c r="Y37" s="10">
        <v>36.799999999999997</v>
      </c>
      <c r="Z37" s="10">
        <v>36.299999999999997</v>
      </c>
      <c r="AA37" s="10">
        <v>36.35</v>
      </c>
      <c r="AB37" s="95">
        <v>7517200</v>
      </c>
      <c r="AC37" s="10">
        <v>36.35</v>
      </c>
      <c r="AD37">
        <f t="shared" si="2"/>
        <v>0.5</v>
      </c>
      <c r="AE37" s="138">
        <f t="shared" si="3"/>
        <v>-1.3300760043431059E-2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42600</v>
      </c>
      <c r="X38" s="10">
        <v>36.85</v>
      </c>
      <c r="Y38" s="10">
        <v>36.9</v>
      </c>
      <c r="Z38" s="10">
        <v>36.520000000000003</v>
      </c>
      <c r="AA38" s="10">
        <v>36.840000000000003</v>
      </c>
      <c r="AB38" s="95">
        <v>4370500</v>
      </c>
      <c r="AC38" s="10">
        <v>36.840000000000003</v>
      </c>
      <c r="AD38">
        <f t="shared" si="2"/>
        <v>0.37999999999999545</v>
      </c>
      <c r="AE38" s="138">
        <f t="shared" si="3"/>
        <v>-2.7137042062408412E-4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42599</v>
      </c>
      <c r="X39" s="10">
        <v>36.549999999999997</v>
      </c>
      <c r="Y39" s="10">
        <v>36.950000000000003</v>
      </c>
      <c r="Z39" s="10">
        <v>36.479999999999997</v>
      </c>
      <c r="AA39" s="10">
        <v>36.85</v>
      </c>
      <c r="AB39" s="95">
        <v>5891900</v>
      </c>
      <c r="AC39" s="10">
        <v>36.85</v>
      </c>
      <c r="AD39">
        <f t="shared" si="2"/>
        <v>0.47000000000000597</v>
      </c>
      <c r="AE39" s="138">
        <f t="shared" si="3"/>
        <v>9.0361445783131433E-3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5" t="s">
        <v>78</v>
      </c>
      <c r="P40" s="585"/>
      <c r="W40" s="133">
        <v>42598</v>
      </c>
      <c r="X40" s="10">
        <v>36.700000000000003</v>
      </c>
      <c r="Y40" s="10">
        <v>36.79</v>
      </c>
      <c r="Z40" s="10">
        <v>36.409999999999997</v>
      </c>
      <c r="AA40" s="10">
        <v>36.520000000000003</v>
      </c>
      <c r="AB40" s="95">
        <v>5773000</v>
      </c>
      <c r="AC40" s="10">
        <v>36.520000000000003</v>
      </c>
      <c r="AD40">
        <f t="shared" si="2"/>
        <v>0.38000000000000256</v>
      </c>
      <c r="AE40" s="138" t="e">
        <f t="shared" si="3"/>
        <v>#DIV/0!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43.747000000000007</v>
      </c>
      <c r="Q41" s="2"/>
      <c r="W41" s="133">
        <v>42598</v>
      </c>
      <c r="X41" s="10" t="s">
        <v>285</v>
      </c>
      <c r="Y41" s="10"/>
      <c r="Z41" s="10"/>
      <c r="AA41" s="10"/>
      <c r="AB41" s="95"/>
      <c r="AC41" s="10"/>
      <c r="AD41">
        <f t="shared" si="2"/>
        <v>0</v>
      </c>
      <c r="AE41" s="138">
        <f t="shared" si="3"/>
        <v>-1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43.349300000000007</v>
      </c>
      <c r="Q42" s="2"/>
      <c r="T42" s="91" t="s">
        <v>113</v>
      </c>
      <c r="W42" s="133">
        <v>42597</v>
      </c>
      <c r="X42" s="10">
        <v>36.5</v>
      </c>
      <c r="Y42" s="10">
        <v>36.950000000000003</v>
      </c>
      <c r="Z42" s="10">
        <v>36.33</v>
      </c>
      <c r="AA42" s="10">
        <v>36.880000000000003</v>
      </c>
      <c r="AB42" s="95">
        <v>5617800</v>
      </c>
      <c r="AC42" s="10">
        <v>36.78</v>
      </c>
      <c r="AD42">
        <f t="shared" si="2"/>
        <v>0.62000000000000455</v>
      </c>
      <c r="AE42" s="138">
        <f t="shared" si="3"/>
        <v>9.884678747940745E-3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42.951600000000006</v>
      </c>
      <c r="Q43" s="2"/>
      <c r="T43" s="128" t="s">
        <v>98</v>
      </c>
      <c r="U43" s="129">
        <v>38.47</v>
      </c>
      <c r="W43" s="133">
        <v>42594</v>
      </c>
      <c r="X43" s="10">
        <v>37.07</v>
      </c>
      <c r="Y43" s="10">
        <v>37.21</v>
      </c>
      <c r="Z43" s="10">
        <v>36.42</v>
      </c>
      <c r="AA43" s="10">
        <v>36.520000000000003</v>
      </c>
      <c r="AB43" s="95">
        <v>7717800</v>
      </c>
      <c r="AC43" s="10">
        <v>36.42</v>
      </c>
      <c r="AD43">
        <f t="shared" si="2"/>
        <v>0.78999999999999915</v>
      </c>
      <c r="AE43" s="138">
        <f t="shared" si="3"/>
        <v>-1.9386106623586419E-2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42.553900000000006</v>
      </c>
      <c r="Q44" s="2"/>
      <c r="T44" s="93" t="s">
        <v>99</v>
      </c>
      <c r="U44" s="130">
        <v>38.5</v>
      </c>
      <c r="W44" s="133">
        <v>42593</v>
      </c>
      <c r="X44" s="10">
        <v>36.96</v>
      </c>
      <c r="Y44" s="10">
        <v>37.53</v>
      </c>
      <c r="Z44" s="10">
        <v>36.799999999999997</v>
      </c>
      <c r="AA44" s="10">
        <v>37.24</v>
      </c>
      <c r="AB44" s="95">
        <v>5974600</v>
      </c>
      <c r="AC44" s="10">
        <v>37.14</v>
      </c>
      <c r="AD44">
        <f t="shared" si="2"/>
        <v>0.73000000000000398</v>
      </c>
      <c r="AE44" s="138">
        <f t="shared" si="3"/>
        <v>6.7769043101111315E-3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42.156200000000005</v>
      </c>
      <c r="Q45" s="2"/>
      <c r="T45" s="93" t="s">
        <v>100</v>
      </c>
      <c r="U45" s="130" t="s">
        <v>616</v>
      </c>
      <c r="W45" s="133">
        <v>42592</v>
      </c>
      <c r="X45" s="10">
        <v>37.18</v>
      </c>
      <c r="Y45" s="10">
        <v>37.35</v>
      </c>
      <c r="Z45" s="10">
        <v>36.6</v>
      </c>
      <c r="AA45" s="10">
        <v>36.99</v>
      </c>
      <c r="AB45" s="95">
        <v>6507100</v>
      </c>
      <c r="AC45" s="10">
        <v>36.89</v>
      </c>
      <c r="AD45">
        <f t="shared" si="2"/>
        <v>0.75</v>
      </c>
      <c r="AE45" s="138">
        <f t="shared" si="3"/>
        <v>-1.2580299785867166E-2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41.758500000000005</v>
      </c>
      <c r="Q46" s="2"/>
      <c r="T46" s="93" t="s">
        <v>101</v>
      </c>
      <c r="U46" s="130" t="s">
        <v>617</v>
      </c>
      <c r="W46" s="133">
        <v>42591</v>
      </c>
      <c r="X46" s="10">
        <v>37.75</v>
      </c>
      <c r="Y46" s="10">
        <v>37.950000000000003</v>
      </c>
      <c r="Z46" s="10">
        <v>37.299999999999997</v>
      </c>
      <c r="AA46" s="10">
        <v>37.46</v>
      </c>
      <c r="AB46" s="95">
        <v>4827300</v>
      </c>
      <c r="AC46" s="10">
        <v>37.36</v>
      </c>
      <c r="AD46">
        <f t="shared" si="2"/>
        <v>0.65000000000000568</v>
      </c>
      <c r="AE46" s="138">
        <f t="shared" si="3"/>
        <v>2.6773761713516642E-4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41.360800000000005</v>
      </c>
      <c r="Q47" s="2"/>
      <c r="T47" s="93" t="s">
        <v>102</v>
      </c>
      <c r="U47" s="130">
        <v>48.25</v>
      </c>
      <c r="W47" s="133">
        <v>42590</v>
      </c>
      <c r="X47" s="10">
        <v>37.770000000000003</v>
      </c>
      <c r="Y47" s="10">
        <v>38.03</v>
      </c>
      <c r="Z47" s="10">
        <v>37.270000000000003</v>
      </c>
      <c r="AA47" s="10">
        <v>37.450000000000003</v>
      </c>
      <c r="AB47" s="95">
        <v>5918400</v>
      </c>
      <c r="AC47" s="10">
        <v>37.35</v>
      </c>
      <c r="AD47">
        <f t="shared" si="2"/>
        <v>0.75999999999999801</v>
      </c>
      <c r="AE47" s="138">
        <f t="shared" si="3"/>
        <v>-1.059602649006619E-2</v>
      </c>
    </row>
    <row r="48" spans="2:31" x14ac:dyDescent="0.25">
      <c r="O48" s="83">
        <v>1.03</v>
      </c>
      <c r="P48" s="83">
        <f t="shared" si="49"/>
        <v>40.963100000000004</v>
      </c>
      <c r="Q48" s="2"/>
      <c r="T48" s="93" t="s">
        <v>103</v>
      </c>
      <c r="U48" s="130">
        <v>1.0437799999999999</v>
      </c>
      <c r="W48" s="133">
        <v>42587</v>
      </c>
      <c r="X48" s="10">
        <v>36.799999999999997</v>
      </c>
      <c r="Y48" s="10">
        <v>37.869999999999997</v>
      </c>
      <c r="Z48" s="10">
        <v>36.770000000000003</v>
      </c>
      <c r="AA48" s="10">
        <v>37.85</v>
      </c>
      <c r="AB48" s="95">
        <v>9160400</v>
      </c>
      <c r="AC48" s="10">
        <v>37.75</v>
      </c>
      <c r="AD48">
        <f t="shared" si="2"/>
        <v>1.0999999999999943</v>
      </c>
      <c r="AE48" s="138">
        <f t="shared" si="3"/>
        <v>3.937224669603534E-2</v>
      </c>
    </row>
    <row r="49" spans="1:31" x14ac:dyDescent="0.25">
      <c r="O49" s="83">
        <v>1.02</v>
      </c>
      <c r="P49" s="83">
        <f t="shared" si="49"/>
        <v>40.565400000000004</v>
      </c>
      <c r="Q49" s="2"/>
      <c r="T49" s="93" t="s">
        <v>104</v>
      </c>
      <c r="U49" s="130" t="s">
        <v>294</v>
      </c>
      <c r="W49" s="133">
        <v>42586</v>
      </c>
      <c r="X49" s="10">
        <v>36.21</v>
      </c>
      <c r="Y49" s="10">
        <v>36.81</v>
      </c>
      <c r="Z49" s="10">
        <v>36.090000000000003</v>
      </c>
      <c r="AA49" s="10">
        <v>36.42</v>
      </c>
      <c r="AB49" s="95">
        <v>7366200</v>
      </c>
      <c r="AC49" s="10">
        <v>36.32</v>
      </c>
      <c r="AD49">
        <f t="shared" si="2"/>
        <v>0.71999999999999886</v>
      </c>
      <c r="AE49" s="138">
        <f t="shared" si="3"/>
        <v>1.5092230296254838E-2</v>
      </c>
    </row>
    <row r="50" spans="1:31" x14ac:dyDescent="0.25">
      <c r="O50" s="83">
        <v>1.01</v>
      </c>
      <c r="P50" s="83">
        <f t="shared" si="49"/>
        <v>40.167700000000004</v>
      </c>
      <c r="Q50" s="2"/>
      <c r="T50" s="93"/>
      <c r="U50" s="130"/>
      <c r="W50" s="133">
        <v>42585</v>
      </c>
      <c r="X50" s="10">
        <v>35.5</v>
      </c>
      <c r="Y50" s="10">
        <v>36</v>
      </c>
      <c r="Z50" s="10">
        <v>35.43</v>
      </c>
      <c r="AA50" s="10">
        <v>35.880000000000003</v>
      </c>
      <c r="AB50" s="95">
        <v>6992300</v>
      </c>
      <c r="AC50" s="10">
        <v>35.78</v>
      </c>
      <c r="AD50">
        <f t="shared" si="2"/>
        <v>0.57000000000000028</v>
      </c>
      <c r="AE50" s="138">
        <f t="shared" si="3"/>
        <v>9.5936794582394125E-3</v>
      </c>
    </row>
    <row r="51" spans="1:31" x14ac:dyDescent="0.25">
      <c r="O51" s="83">
        <v>1</v>
      </c>
      <c r="P51" s="83">
        <f t="shared" si="49"/>
        <v>39.770000000000003</v>
      </c>
      <c r="Q51" s="2"/>
      <c r="T51" s="93" t="s">
        <v>105</v>
      </c>
      <c r="U51" s="130" t="s">
        <v>618</v>
      </c>
      <c r="W51" s="133">
        <v>42584</v>
      </c>
      <c r="X51" s="10">
        <v>36.85</v>
      </c>
      <c r="Y51" s="10">
        <v>36.94</v>
      </c>
      <c r="Z51" s="10">
        <v>35.42</v>
      </c>
      <c r="AA51" s="10">
        <v>35.54</v>
      </c>
      <c r="AB51" s="95">
        <v>9579900</v>
      </c>
      <c r="AC51" s="10">
        <v>35.44</v>
      </c>
      <c r="AD51">
        <f t="shared" si="2"/>
        <v>1.519999999999996</v>
      </c>
      <c r="AE51" s="138">
        <f t="shared" si="3"/>
        <v>-4.060638873849487E-2</v>
      </c>
    </row>
    <row r="52" spans="1:31" x14ac:dyDescent="0.25">
      <c r="O52" s="83">
        <v>0.99</v>
      </c>
      <c r="P52" s="83">
        <f t="shared" si="49"/>
        <v>39.372300000000003</v>
      </c>
      <c r="Q52" s="2"/>
      <c r="T52" s="93" t="s">
        <v>106</v>
      </c>
      <c r="U52" s="130" t="s">
        <v>326</v>
      </c>
      <c r="W52" s="133">
        <v>42583</v>
      </c>
      <c r="X52" s="10">
        <v>37.159999999999997</v>
      </c>
      <c r="Y52" s="10">
        <v>37.369999999999997</v>
      </c>
      <c r="Z52" s="10">
        <v>36.65</v>
      </c>
      <c r="AA52" s="10">
        <v>37.04</v>
      </c>
      <c r="AB52" s="95">
        <v>6787800</v>
      </c>
      <c r="AC52" s="10">
        <v>36.94</v>
      </c>
      <c r="AD52">
        <f t="shared" si="2"/>
        <v>0.71999999999999886</v>
      </c>
      <c r="AE52" s="138">
        <f t="shared" si="3"/>
        <v>8.1278786236804734E-4</v>
      </c>
    </row>
    <row r="53" spans="1:31" x14ac:dyDescent="0.25">
      <c r="O53" s="83">
        <v>0.98</v>
      </c>
      <c r="P53" s="83">
        <f t="shared" si="49"/>
        <v>38.974600000000002</v>
      </c>
      <c r="Q53" s="2"/>
      <c r="T53" s="93" t="s">
        <v>107</v>
      </c>
      <c r="U53" s="131">
        <v>7815066</v>
      </c>
      <c r="W53" s="133">
        <v>42580</v>
      </c>
      <c r="X53" s="10">
        <v>37.49</v>
      </c>
      <c r="Y53" s="10">
        <v>37.880000000000003</v>
      </c>
      <c r="Z53" s="10">
        <v>37.01</v>
      </c>
      <c r="AA53" s="10">
        <v>37.01</v>
      </c>
      <c r="AB53" s="95">
        <v>6760800</v>
      </c>
      <c r="AC53" s="10">
        <v>36.909999999999997</v>
      </c>
      <c r="AD53">
        <f t="shared" si="2"/>
        <v>0.87000000000000455</v>
      </c>
      <c r="AE53" s="138">
        <f t="shared" si="3"/>
        <v>-1.2309339042012368E-2</v>
      </c>
    </row>
    <row r="54" spans="1:31" x14ac:dyDescent="0.25">
      <c r="O54" s="83">
        <v>0.97</v>
      </c>
      <c r="P54" s="83">
        <f t="shared" si="49"/>
        <v>38.576900000000002</v>
      </c>
      <c r="T54" s="93" t="s">
        <v>110</v>
      </c>
      <c r="U54" s="131">
        <v>7147920</v>
      </c>
      <c r="W54" s="133">
        <v>42579</v>
      </c>
      <c r="X54" s="10">
        <v>37.47</v>
      </c>
      <c r="Y54" s="10">
        <v>37.64</v>
      </c>
      <c r="Z54" s="10">
        <v>37.14</v>
      </c>
      <c r="AA54" s="10">
        <v>37.47</v>
      </c>
      <c r="AB54" s="95">
        <v>6339300</v>
      </c>
      <c r="AC54" s="10">
        <v>37.369999999999997</v>
      </c>
      <c r="AD54">
        <f t="shared" si="2"/>
        <v>0.5</v>
      </c>
      <c r="AE54" s="138">
        <f t="shared" si="3"/>
        <v>-2.6752273943297933E-4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38.179200000000002</v>
      </c>
      <c r="T55" s="93" t="s">
        <v>108</v>
      </c>
      <c r="U55" s="130" t="s">
        <v>619</v>
      </c>
      <c r="W55" s="133">
        <v>42578</v>
      </c>
      <c r="X55" s="10">
        <v>37.590000000000003</v>
      </c>
      <c r="Y55" s="10">
        <v>37.79</v>
      </c>
      <c r="Z55" s="10">
        <v>37.200000000000003</v>
      </c>
      <c r="AA55" s="10">
        <v>37.479999999999997</v>
      </c>
      <c r="AB55" s="95">
        <v>8619800</v>
      </c>
      <c r="AC55" s="10">
        <v>37.380000000000003</v>
      </c>
      <c r="AD55">
        <f t="shared" si="2"/>
        <v>0.58999999999999631</v>
      </c>
      <c r="AE55" s="138">
        <f t="shared" si="3"/>
        <v>-2.0953378732320505E-2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37.781500000000001</v>
      </c>
      <c r="T56" s="93" t="s">
        <v>111</v>
      </c>
      <c r="U56" s="130">
        <v>10.55</v>
      </c>
      <c r="W56" s="133">
        <v>42577</v>
      </c>
      <c r="X56" s="10">
        <v>37.81</v>
      </c>
      <c r="Y56" s="10">
        <v>38.299999999999997</v>
      </c>
      <c r="Z56" s="10">
        <v>37.51</v>
      </c>
      <c r="AA56" s="10">
        <v>38.28</v>
      </c>
      <c r="AB56" s="95">
        <v>10525600</v>
      </c>
      <c r="AC56" s="10">
        <v>38.18</v>
      </c>
      <c r="AD56">
        <f t="shared" si="2"/>
        <v>0.78999999999999915</v>
      </c>
      <c r="AE56" s="138">
        <f t="shared" si="3"/>
        <v>2.4691358024691468E-2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37.383800000000001</v>
      </c>
      <c r="T57" s="93" t="s">
        <v>112</v>
      </c>
      <c r="U57" s="130">
        <v>3.77</v>
      </c>
      <c r="W57" s="133">
        <v>42576</v>
      </c>
      <c r="X57" s="10">
        <v>37.840000000000003</v>
      </c>
      <c r="Y57" s="10">
        <v>38</v>
      </c>
      <c r="Z57" s="10">
        <v>37.020000000000003</v>
      </c>
      <c r="AA57" s="10">
        <v>37.36</v>
      </c>
      <c r="AB57" s="95">
        <v>11389000</v>
      </c>
      <c r="AC57" s="10">
        <v>37.26</v>
      </c>
      <c r="AD57">
        <f t="shared" si="2"/>
        <v>0.97999999999999687</v>
      </c>
      <c r="AE57" s="138">
        <f t="shared" si="3"/>
        <v>-1.2456930824277679E-2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36.986100000000008</v>
      </c>
      <c r="T58" s="93" t="s">
        <v>109</v>
      </c>
      <c r="U58" s="130" t="s">
        <v>620</v>
      </c>
      <c r="W58" s="133">
        <v>42573</v>
      </c>
      <c r="X58" s="10">
        <v>37.909999999999997</v>
      </c>
      <c r="Y58" s="10">
        <v>38.049999999999997</v>
      </c>
      <c r="Z58" s="10">
        <v>37.01</v>
      </c>
      <c r="AA58" s="10">
        <v>37.83</v>
      </c>
      <c r="AB58" s="95">
        <v>18313200</v>
      </c>
      <c r="AC58" s="10">
        <v>37.729999999999997</v>
      </c>
      <c r="AD58">
        <f t="shared" si="2"/>
        <v>1.0399999999999991</v>
      </c>
      <c r="AE58" s="138">
        <f t="shared" si="3"/>
        <v>1.370231058570659E-2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36.588400000000007</v>
      </c>
      <c r="W59" s="133">
        <v>42572</v>
      </c>
      <c r="X59" s="10">
        <v>39.08</v>
      </c>
      <c r="Y59" s="10">
        <v>39.270000000000003</v>
      </c>
      <c r="Z59" s="10">
        <v>37.22</v>
      </c>
      <c r="AA59" s="10">
        <v>37.32</v>
      </c>
      <c r="AB59" s="95">
        <v>33749100</v>
      </c>
      <c r="AC59" s="10">
        <v>37.22</v>
      </c>
      <c r="AD59">
        <f t="shared" si="2"/>
        <v>2.0500000000000043</v>
      </c>
      <c r="AE59" s="138">
        <f t="shared" si="3"/>
        <v>-0.11211832061068705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36.190700000000007</v>
      </c>
      <c r="W60" s="133">
        <v>42571</v>
      </c>
      <c r="X60" s="10">
        <v>43.02</v>
      </c>
      <c r="Y60" s="10">
        <v>43.03</v>
      </c>
      <c r="Z60" s="10">
        <v>41.94</v>
      </c>
      <c r="AA60" s="10">
        <v>42.03</v>
      </c>
      <c r="AB60" s="95">
        <v>8225100</v>
      </c>
      <c r="AC60" s="10">
        <v>41.92</v>
      </c>
      <c r="AD60">
        <f t="shared" si="2"/>
        <v>1.0900000000000034</v>
      </c>
      <c r="AE60" s="138">
        <f t="shared" si="3"/>
        <v>-1.5962441314553932E-2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35.793000000000006</v>
      </c>
      <c r="W61" s="133">
        <v>42570</v>
      </c>
      <c r="X61" s="10">
        <v>42.88</v>
      </c>
      <c r="Y61" s="10">
        <v>43.17</v>
      </c>
      <c r="Z61" s="10">
        <v>42.57</v>
      </c>
      <c r="AA61" s="10">
        <v>42.72</v>
      </c>
      <c r="AB61" s="95">
        <v>5526300</v>
      </c>
      <c r="AC61" s="10">
        <v>42.6</v>
      </c>
      <c r="AD61">
        <f t="shared" si="2"/>
        <v>0.60000000000000142</v>
      </c>
      <c r="AE61" s="138">
        <f t="shared" si="3"/>
        <v>-1.0682768230376283E-2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42569</v>
      </c>
      <c r="X62" s="10">
        <v>43.29</v>
      </c>
      <c r="Y62" s="10">
        <v>43.56</v>
      </c>
      <c r="Z62" s="10">
        <v>43.12</v>
      </c>
      <c r="AA62" s="10">
        <v>43.18</v>
      </c>
      <c r="AB62" s="95">
        <v>4805700</v>
      </c>
      <c r="AC62" s="10">
        <v>43.06</v>
      </c>
      <c r="AD62">
        <f t="shared" si="2"/>
        <v>0.44000000000000483</v>
      </c>
      <c r="AE62" s="138">
        <f t="shared" si="3"/>
        <v>4.6468401486987609E-4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42566</v>
      </c>
      <c r="X63" s="10">
        <v>43.12</v>
      </c>
      <c r="Y63" s="10">
        <v>43.57</v>
      </c>
      <c r="Z63" s="10">
        <v>42.7</v>
      </c>
      <c r="AA63" s="10">
        <v>43.16</v>
      </c>
      <c r="AB63" s="95">
        <v>5868500</v>
      </c>
      <c r="AC63" s="10">
        <v>43.04</v>
      </c>
      <c r="AD63">
        <f t="shared" si="2"/>
        <v>0.86999999999999744</v>
      </c>
      <c r="AE63" s="138">
        <f t="shared" si="3"/>
        <v>-2.3228803716601742E-4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42565</v>
      </c>
      <c r="X64" s="10">
        <v>42.87</v>
      </c>
      <c r="Y64" s="10">
        <v>43.34</v>
      </c>
      <c r="Z64" s="10">
        <v>42.43</v>
      </c>
      <c r="AA64" s="10">
        <v>43.17</v>
      </c>
      <c r="AB64" s="95">
        <v>6168700</v>
      </c>
      <c r="AC64" s="10">
        <v>43.05</v>
      </c>
      <c r="AD64">
        <f t="shared" si="2"/>
        <v>0.91000000000000369</v>
      </c>
      <c r="AE64" s="138">
        <f t="shared" si="3"/>
        <v>1.7971151572475641E-2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42564</v>
      </c>
      <c r="X65" s="10">
        <v>43.22</v>
      </c>
      <c r="Y65" s="10">
        <v>43.3</v>
      </c>
      <c r="Z65" s="10">
        <v>42.16</v>
      </c>
      <c r="AA65" s="10">
        <v>42.4</v>
      </c>
      <c r="AB65" s="95">
        <v>6268000</v>
      </c>
      <c r="AC65" s="10">
        <v>42.29</v>
      </c>
      <c r="AD65">
        <f t="shared" si="2"/>
        <v>1.1400000000000006</v>
      </c>
      <c r="AE65" s="138">
        <f t="shared" si="3"/>
        <v>-1.0065543071161032E-2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42563</v>
      </c>
      <c r="X66" s="10">
        <v>41.64</v>
      </c>
      <c r="Y66" s="10">
        <v>45</v>
      </c>
      <c r="Z66" s="10">
        <v>41.63</v>
      </c>
      <c r="AA66" s="10">
        <v>42.84</v>
      </c>
      <c r="AB66" s="95">
        <v>8662000</v>
      </c>
      <c r="AC66" s="10">
        <v>42.72</v>
      </c>
      <c r="AD66">
        <f t="shared" si="2"/>
        <v>3.3699999999999974</v>
      </c>
      <c r="AE66" s="138">
        <f t="shared" si="3"/>
        <v>4.3733203029562739E-2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42562</v>
      </c>
      <c r="X67" s="10">
        <v>40.94</v>
      </c>
      <c r="Y67" s="10">
        <v>41.34</v>
      </c>
      <c r="Z67" s="10">
        <v>40.81</v>
      </c>
      <c r="AA67" s="10">
        <v>41.04</v>
      </c>
      <c r="AB67" s="95">
        <v>5849200</v>
      </c>
      <c r="AC67" s="10">
        <v>40.93</v>
      </c>
      <c r="AD67">
        <f t="shared" si="2"/>
        <v>0.53000000000000114</v>
      </c>
      <c r="AE67" s="138">
        <f t="shared" si="3"/>
        <v>1.2367054167697233E-2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42559</v>
      </c>
      <c r="X68" s="10">
        <v>40.06</v>
      </c>
      <c r="Y68" s="10">
        <v>40.909999999999997</v>
      </c>
      <c r="Z68" s="10">
        <v>40.049999999999997</v>
      </c>
      <c r="AA68" s="10">
        <v>40.54</v>
      </c>
      <c r="AB68" s="95">
        <v>4747700</v>
      </c>
      <c r="AC68" s="10">
        <v>40.43</v>
      </c>
      <c r="AD68">
        <f t="shared" si="2"/>
        <v>0.85999999999999943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42653</v>
      </c>
      <c r="X2" s="10">
        <v>55.22</v>
      </c>
      <c r="Y2" s="10">
        <v>55.74</v>
      </c>
      <c r="Z2" s="10">
        <v>55.07</v>
      </c>
      <c r="AA2" s="10">
        <v>55.31</v>
      </c>
      <c r="AB2" s="95">
        <v>1256900</v>
      </c>
      <c r="AC2" s="10">
        <v>55.31</v>
      </c>
      <c r="AD2" s="2">
        <f>Y2-Z2</f>
        <v>0.67000000000000171</v>
      </c>
      <c r="AE2" s="138">
        <f>AC2/AC3-1</f>
        <v>6.5514103730663908E-3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55.31</v>
      </c>
      <c r="T3" s="1"/>
      <c r="W3" s="133">
        <v>42650</v>
      </c>
      <c r="X3" s="10">
        <v>55.33</v>
      </c>
      <c r="Y3" s="10">
        <v>55.33</v>
      </c>
      <c r="Z3" s="10">
        <v>54.58</v>
      </c>
      <c r="AA3" s="10">
        <v>54.95</v>
      </c>
      <c r="AB3" s="95">
        <v>1162200</v>
      </c>
      <c r="AC3" s="10">
        <v>54.95</v>
      </c>
      <c r="AD3" s="2">
        <f t="shared" ref="AD3:AD66" si="0">Y3-Z3</f>
        <v>0.75</v>
      </c>
      <c r="AE3" s="138">
        <f t="shared" ref="AE3:AE66" si="1">AC3/AC4-1</f>
        <v>1.6405395552314683E-3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55.31</v>
      </c>
      <c r="R4" s="527">
        <v>6.6E-3</v>
      </c>
      <c r="T4" s="163"/>
      <c r="U4" s="1"/>
      <c r="W4" s="133">
        <v>42649</v>
      </c>
      <c r="X4" s="10">
        <v>55.8</v>
      </c>
      <c r="Y4" s="10">
        <v>55.91</v>
      </c>
      <c r="Z4" s="10">
        <v>54.6</v>
      </c>
      <c r="AA4" s="10">
        <v>54.86</v>
      </c>
      <c r="AB4" s="95">
        <v>1967600</v>
      </c>
      <c r="AC4" s="10">
        <v>54.86</v>
      </c>
      <c r="AD4" s="2">
        <f t="shared" si="0"/>
        <v>1.3099999999999952</v>
      </c>
      <c r="AE4" s="138">
        <f t="shared" si="1"/>
        <v>-2.0007145409074667E-2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42648</v>
      </c>
      <c r="X5" s="10">
        <v>54.9</v>
      </c>
      <c r="Y5" s="10">
        <v>56.05</v>
      </c>
      <c r="Z5" s="10">
        <v>54.73</v>
      </c>
      <c r="AA5" s="10">
        <v>55.98</v>
      </c>
      <c r="AB5" s="95">
        <v>2973100</v>
      </c>
      <c r="AC5" s="10">
        <v>55.98</v>
      </c>
      <c r="AD5" s="2">
        <f t="shared" si="0"/>
        <v>1.3200000000000003</v>
      </c>
      <c r="AE5" s="138">
        <f t="shared" si="1"/>
        <v>2.4524158125915019E-2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42647</v>
      </c>
      <c r="X6" s="10">
        <v>53.75</v>
      </c>
      <c r="Y6" s="10">
        <v>54.78</v>
      </c>
      <c r="Z6" s="10">
        <v>53.2</v>
      </c>
      <c r="AA6" s="10">
        <v>54.64</v>
      </c>
      <c r="AB6" s="95">
        <v>2632400</v>
      </c>
      <c r="AC6" s="10">
        <v>54.64</v>
      </c>
      <c r="AD6" s="2">
        <f t="shared" si="0"/>
        <v>1.5799999999999983</v>
      </c>
      <c r="AE6" s="138">
        <f t="shared" si="1"/>
        <v>1.7315211320052093E-2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42646</v>
      </c>
      <c r="X7" s="10">
        <v>52.96</v>
      </c>
      <c r="Y7" s="10">
        <v>53.75</v>
      </c>
      <c r="Z7" s="10">
        <v>52.63</v>
      </c>
      <c r="AA7" s="10">
        <v>53.71</v>
      </c>
      <c r="AB7" s="95">
        <v>1848300</v>
      </c>
      <c r="AC7" s="10">
        <v>53.71</v>
      </c>
      <c r="AD7" s="2">
        <f t="shared" si="0"/>
        <v>1.1199999999999974</v>
      </c>
      <c r="AE7" s="138">
        <f t="shared" si="1"/>
        <v>1.3587469333836477E-2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42643</v>
      </c>
      <c r="X8" s="10">
        <v>52.63</v>
      </c>
      <c r="Y8" s="10">
        <v>53.19</v>
      </c>
      <c r="Z8" s="10">
        <v>52.13</v>
      </c>
      <c r="AA8" s="10">
        <v>52.99</v>
      </c>
      <c r="AB8" s="95">
        <v>1353600</v>
      </c>
      <c r="AC8" s="10">
        <v>52.99</v>
      </c>
      <c r="AD8" s="2">
        <f t="shared" si="0"/>
        <v>1.0599999999999952</v>
      </c>
      <c r="AE8" s="138">
        <f t="shared" si="1"/>
        <v>1.1066590345353955E-2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42642</v>
      </c>
      <c r="X9" s="10">
        <v>52.27</v>
      </c>
      <c r="Y9" s="10">
        <v>53.64</v>
      </c>
      <c r="Z9" s="10">
        <v>52.27</v>
      </c>
      <c r="AA9" s="10">
        <v>52.41</v>
      </c>
      <c r="AB9" s="95">
        <v>2268600</v>
      </c>
      <c r="AC9" s="10">
        <v>52.41</v>
      </c>
      <c r="AD9" s="2">
        <f t="shared" si="0"/>
        <v>1.3699999999999974</v>
      </c>
      <c r="AE9" s="138">
        <f t="shared" si="1"/>
        <v>2.4866105585308329E-3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42641</v>
      </c>
      <c r="X10" s="10">
        <v>52.57</v>
      </c>
      <c r="Y10" s="10">
        <v>52.7</v>
      </c>
      <c r="Z10" s="10">
        <v>51.36</v>
      </c>
      <c r="AA10" s="10">
        <v>52.28</v>
      </c>
      <c r="AB10" s="95">
        <v>1965800</v>
      </c>
      <c r="AC10" s="10">
        <v>52.28</v>
      </c>
      <c r="AD10" s="2">
        <f t="shared" si="0"/>
        <v>1.3400000000000034</v>
      </c>
      <c r="AE10" s="138">
        <f t="shared" si="1"/>
        <v>-7.0275403608736076E-3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51.85</v>
      </c>
      <c r="Y11" s="10">
        <v>52.83</v>
      </c>
      <c r="Z11" s="10">
        <v>51.8</v>
      </c>
      <c r="AA11" s="10">
        <v>52.65</v>
      </c>
      <c r="AB11" s="95">
        <v>1562400</v>
      </c>
      <c r="AC11" s="10">
        <v>52.65</v>
      </c>
      <c r="AD11" s="2">
        <f t="shared" si="0"/>
        <v>1.0300000000000011</v>
      </c>
      <c r="AE11" s="138">
        <f t="shared" si="1"/>
        <v>1.7194744976816168E-2</v>
      </c>
    </row>
    <row r="12" spans="1:31" x14ac:dyDescent="0.25">
      <c r="H12" s="72"/>
      <c r="W12" s="133">
        <v>42639</v>
      </c>
      <c r="X12" s="10">
        <v>51.84</v>
      </c>
      <c r="Y12" s="10">
        <v>52.25</v>
      </c>
      <c r="Z12" s="10">
        <v>51.51</v>
      </c>
      <c r="AA12" s="10">
        <v>51.76</v>
      </c>
      <c r="AB12" s="95">
        <v>1298500</v>
      </c>
      <c r="AC12" s="10">
        <v>51.76</v>
      </c>
      <c r="AD12" s="2">
        <f t="shared" si="0"/>
        <v>0.74000000000000199</v>
      </c>
      <c r="AE12" s="138">
        <f t="shared" si="1"/>
        <v>-9.3779904306220407E-3</v>
      </c>
    </row>
    <row r="13" spans="1:31" x14ac:dyDescent="0.25">
      <c r="H13" s="72"/>
      <c r="W13" s="133">
        <v>42636</v>
      </c>
      <c r="X13" s="10">
        <v>52.11</v>
      </c>
      <c r="Y13" s="10">
        <v>52.63</v>
      </c>
      <c r="Z13" s="10">
        <v>52.11</v>
      </c>
      <c r="AA13" s="10">
        <v>52.25</v>
      </c>
      <c r="AB13" s="95">
        <v>1302200</v>
      </c>
      <c r="AC13" s="10">
        <v>52.25</v>
      </c>
      <c r="AD13" s="2">
        <f t="shared" si="0"/>
        <v>0.52000000000000313</v>
      </c>
      <c r="AE13" s="138">
        <f t="shared" si="1"/>
        <v>-3.4331489605188281E-3</v>
      </c>
    </row>
    <row r="14" spans="1:31" x14ac:dyDescent="0.25">
      <c r="H14" s="72"/>
      <c r="W14" s="133">
        <v>42635</v>
      </c>
      <c r="X14" s="10">
        <v>52.7</v>
      </c>
      <c r="Y14" s="10">
        <v>52.93</v>
      </c>
      <c r="Z14" s="10">
        <v>52.17</v>
      </c>
      <c r="AA14" s="10">
        <v>52.43</v>
      </c>
      <c r="AB14" s="95">
        <v>2073300</v>
      </c>
      <c r="AC14" s="10">
        <v>52.43</v>
      </c>
      <c r="AD14" s="2">
        <f t="shared" si="0"/>
        <v>0.75999999999999801</v>
      </c>
      <c r="AE14" s="138">
        <f t="shared" si="1"/>
        <v>4.2137521547596091E-3</v>
      </c>
    </row>
    <row r="15" spans="1:31" x14ac:dyDescent="0.25">
      <c r="H15" s="72"/>
      <c r="W15" s="133">
        <v>42634</v>
      </c>
      <c r="X15" s="10">
        <v>51.48</v>
      </c>
      <c r="Y15" s="10">
        <v>52.3</v>
      </c>
      <c r="Z15" s="10">
        <v>51.28</v>
      </c>
      <c r="AA15" s="10">
        <v>52.21</v>
      </c>
      <c r="AB15" s="95">
        <v>1688300</v>
      </c>
      <c r="AC15" s="10">
        <v>52.21</v>
      </c>
      <c r="AD15" s="2">
        <f t="shared" si="0"/>
        <v>1.019999999999996</v>
      </c>
      <c r="AE15" s="138">
        <f t="shared" si="1"/>
        <v>1.6549844236760203E-2</v>
      </c>
    </row>
    <row r="16" spans="1:31" x14ac:dyDescent="0.25">
      <c r="H16" s="72"/>
      <c r="W16" s="133">
        <v>42633</v>
      </c>
      <c r="X16" s="10">
        <v>51.98</v>
      </c>
      <c r="Y16" s="10">
        <v>52.26</v>
      </c>
      <c r="Z16" s="10">
        <v>51.36</v>
      </c>
      <c r="AA16" s="10">
        <v>51.36</v>
      </c>
      <c r="AB16" s="95">
        <v>1886800</v>
      </c>
      <c r="AC16" s="10">
        <v>51.36</v>
      </c>
      <c r="AD16" s="2">
        <f t="shared" si="0"/>
        <v>0.89999999999999858</v>
      </c>
      <c r="AE16" s="138">
        <f t="shared" si="1"/>
        <v>-5.0368074389770534E-3</v>
      </c>
    </row>
    <row r="17" spans="1:31" x14ac:dyDescent="0.25">
      <c r="W17" s="133">
        <v>42632</v>
      </c>
      <c r="X17" s="10">
        <v>51.18</v>
      </c>
      <c r="Y17" s="10">
        <v>51.9</v>
      </c>
      <c r="Z17" s="10">
        <v>51.14</v>
      </c>
      <c r="AA17" s="10">
        <v>51.62</v>
      </c>
      <c r="AB17" s="95">
        <v>2430000</v>
      </c>
      <c r="AC17" s="10">
        <v>51.62</v>
      </c>
      <c r="AD17" s="2">
        <f t="shared" si="0"/>
        <v>0.75999999999999801</v>
      </c>
      <c r="AE17" s="138">
        <f t="shared" si="1"/>
        <v>1.2553942722636435E-2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51.2</v>
      </c>
      <c r="Y18" s="10">
        <v>51.4</v>
      </c>
      <c r="Z18" s="10">
        <v>50.76</v>
      </c>
      <c r="AA18" s="10">
        <v>50.98</v>
      </c>
      <c r="AB18" s="95">
        <v>2415000</v>
      </c>
      <c r="AC18" s="10">
        <v>50.98</v>
      </c>
      <c r="AD18" s="2">
        <f t="shared" si="0"/>
        <v>0.64000000000000057</v>
      </c>
      <c r="AE18" s="138">
        <f t="shared" si="1"/>
        <v>-7.7851304009343147E-3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51.31</v>
      </c>
      <c r="Y19" s="10">
        <v>51.71</v>
      </c>
      <c r="Z19" s="10">
        <v>50.91</v>
      </c>
      <c r="AA19" s="10">
        <v>51.38</v>
      </c>
      <c r="AB19" s="95">
        <v>3072000</v>
      </c>
      <c r="AC19" s="10">
        <v>51.38</v>
      </c>
      <c r="AD19" s="2">
        <f t="shared" si="0"/>
        <v>0.80000000000000426</v>
      </c>
      <c r="AE19" s="138">
        <f t="shared" si="1"/>
        <v>-5.2274927395933313E-3</v>
      </c>
    </row>
    <row r="20" spans="1:31" x14ac:dyDescent="0.25">
      <c r="W20" s="133">
        <v>42627</v>
      </c>
      <c r="X20" s="10">
        <v>51.81</v>
      </c>
      <c r="Y20" s="10">
        <v>52.46</v>
      </c>
      <c r="Z20" s="10">
        <v>51.33</v>
      </c>
      <c r="AA20" s="10">
        <v>51.65</v>
      </c>
      <c r="AB20" s="95">
        <v>2363400</v>
      </c>
      <c r="AC20" s="10">
        <v>51.65</v>
      </c>
      <c r="AD20" s="2">
        <f t="shared" si="0"/>
        <v>1.1300000000000026</v>
      </c>
      <c r="AE20" s="138">
        <f t="shared" si="1"/>
        <v>-4.2413726624253023E-3</v>
      </c>
    </row>
    <row r="21" spans="1:31" x14ac:dyDescent="0.25">
      <c r="W21" s="133">
        <v>42626</v>
      </c>
      <c r="X21" s="10">
        <v>52.5</v>
      </c>
      <c r="Y21" s="10">
        <v>52.82</v>
      </c>
      <c r="Z21" s="10">
        <v>51.43</v>
      </c>
      <c r="AA21" s="10">
        <v>51.87</v>
      </c>
      <c r="AB21" s="95">
        <v>1902900</v>
      </c>
      <c r="AC21" s="10">
        <v>51.87</v>
      </c>
      <c r="AD21" s="2">
        <f t="shared" si="0"/>
        <v>1.3900000000000006</v>
      </c>
      <c r="AE21" s="138">
        <f t="shared" si="1"/>
        <v>-2.2979845545300526E-2</v>
      </c>
    </row>
    <row r="22" spans="1:31" x14ac:dyDescent="0.25">
      <c r="W22" s="133">
        <v>42625</v>
      </c>
      <c r="X22" s="10">
        <v>52.38</v>
      </c>
      <c r="Y22" s="10">
        <v>53.28</v>
      </c>
      <c r="Z22" s="10">
        <v>52.31</v>
      </c>
      <c r="AA22" s="10">
        <v>53.09</v>
      </c>
      <c r="AB22" s="95">
        <v>2109200</v>
      </c>
      <c r="AC22" s="10">
        <v>53.09</v>
      </c>
      <c r="AD22" s="2">
        <f t="shared" si="0"/>
        <v>0.96999999999999886</v>
      </c>
      <c r="AE22" s="138">
        <f t="shared" si="1"/>
        <v>1.1238095238095269E-2</v>
      </c>
    </row>
    <row r="23" spans="1:31" x14ac:dyDescent="0.25">
      <c r="W23" s="133">
        <v>42622</v>
      </c>
      <c r="X23" s="10">
        <v>53.04</v>
      </c>
      <c r="Y23" s="10">
        <v>53.73</v>
      </c>
      <c r="Z23" s="10">
        <v>52.43</v>
      </c>
      <c r="AA23" s="10">
        <v>52.5</v>
      </c>
      <c r="AB23" s="95">
        <v>2196800</v>
      </c>
      <c r="AC23" s="10">
        <v>52.5</v>
      </c>
      <c r="AD23" s="2">
        <f t="shared" si="0"/>
        <v>1.2999999999999972</v>
      </c>
      <c r="AE23" s="138">
        <f t="shared" si="1"/>
        <v>-1.8691588785046731E-2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53.9</v>
      </c>
      <c r="Y24" s="10">
        <v>54.31</v>
      </c>
      <c r="Z24" s="10">
        <v>53.24</v>
      </c>
      <c r="AA24" s="10">
        <v>53.5</v>
      </c>
      <c r="AB24" s="95">
        <v>3483400</v>
      </c>
      <c r="AC24" s="10">
        <v>53.5</v>
      </c>
      <c r="AD24" s="2">
        <f t="shared" si="0"/>
        <v>1.0700000000000003</v>
      </c>
      <c r="AE24" s="138">
        <f t="shared" si="1"/>
        <v>-1.072485207100593E-2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290</v>
      </c>
      <c r="W25" s="133">
        <v>42620</v>
      </c>
      <c r="X25" s="10">
        <v>55.37</v>
      </c>
      <c r="Y25" s="10">
        <v>55.43</v>
      </c>
      <c r="Z25" s="10">
        <v>53.91</v>
      </c>
      <c r="AA25" s="10">
        <v>54.08</v>
      </c>
      <c r="AB25" s="95">
        <v>2394700</v>
      </c>
      <c r="AC25" s="10">
        <v>54.08</v>
      </c>
      <c r="AD25" s="2">
        <f t="shared" si="0"/>
        <v>1.5200000000000031</v>
      </c>
      <c r="AE25" s="138">
        <f t="shared" si="1"/>
        <v>-2.5585585585585657E-2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42619</v>
      </c>
      <c r="X26" s="10">
        <v>55.29</v>
      </c>
      <c r="Y26" s="10">
        <v>55.83</v>
      </c>
      <c r="Z26" s="10">
        <v>55.08</v>
      </c>
      <c r="AA26" s="10">
        <v>55.5</v>
      </c>
      <c r="AB26" s="95">
        <v>1736500</v>
      </c>
      <c r="AC26" s="10">
        <v>55.5</v>
      </c>
      <c r="AD26" s="2">
        <f t="shared" si="0"/>
        <v>0.75</v>
      </c>
      <c r="AE26" s="138">
        <f t="shared" si="1"/>
        <v>3.0724742454364407E-3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295</v>
      </c>
      <c r="W27" s="133">
        <v>42615</v>
      </c>
      <c r="X27" s="10">
        <v>55.4</v>
      </c>
      <c r="Y27" s="10">
        <v>55.78</v>
      </c>
      <c r="Z27" s="10">
        <v>55.01</v>
      </c>
      <c r="AA27" s="10">
        <v>55.33</v>
      </c>
      <c r="AB27" s="95">
        <v>1149100</v>
      </c>
      <c r="AC27" s="10">
        <v>55.33</v>
      </c>
      <c r="AD27" s="2">
        <f t="shared" si="0"/>
        <v>0.77000000000000313</v>
      </c>
      <c r="AE27" s="138">
        <f t="shared" si="1"/>
        <v>4.7212638460141232E-3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42614</v>
      </c>
      <c r="X28" s="10">
        <v>54.82</v>
      </c>
      <c r="Y28" s="10">
        <v>55.08</v>
      </c>
      <c r="Z28" s="10">
        <v>54.16</v>
      </c>
      <c r="AA28" s="10">
        <v>55.07</v>
      </c>
      <c r="AB28" s="95">
        <v>1769500</v>
      </c>
      <c r="AC28" s="10">
        <v>55.07</v>
      </c>
      <c r="AD28" s="2">
        <f t="shared" si="0"/>
        <v>0.92000000000000171</v>
      </c>
      <c r="AE28" s="138">
        <f t="shared" si="1"/>
        <v>3.0965391621129434E-3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42613</v>
      </c>
      <c r="X29" s="10">
        <v>54.97</v>
      </c>
      <c r="Y29" s="10">
        <v>55.14</v>
      </c>
      <c r="Z29" s="10">
        <v>54.29</v>
      </c>
      <c r="AA29" s="10">
        <v>54.9</v>
      </c>
      <c r="AB29" s="95">
        <v>1304200</v>
      </c>
      <c r="AC29" s="10">
        <v>54.9</v>
      </c>
      <c r="AD29" s="2">
        <f t="shared" si="0"/>
        <v>0.85000000000000142</v>
      </c>
      <c r="AE29" s="138">
        <f t="shared" si="1"/>
        <v>1.8218254691193536E-4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42612</v>
      </c>
      <c r="X30" s="10">
        <v>55.05</v>
      </c>
      <c r="Y30" s="10">
        <v>55.56</v>
      </c>
      <c r="Z30" s="10">
        <v>54.61</v>
      </c>
      <c r="AA30" s="10">
        <v>54.89</v>
      </c>
      <c r="AB30" s="95">
        <v>1168100</v>
      </c>
      <c r="AC30" s="10">
        <v>54.89</v>
      </c>
      <c r="AD30" s="2">
        <f t="shared" si="0"/>
        <v>0.95000000000000284</v>
      </c>
      <c r="AE30" s="138">
        <f t="shared" si="1"/>
        <v>-2.7252906976743541E-3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42611</v>
      </c>
      <c r="X31" s="10">
        <v>55.25</v>
      </c>
      <c r="Y31" s="10">
        <v>55.3</v>
      </c>
      <c r="Z31" s="10">
        <v>54.66</v>
      </c>
      <c r="AA31" s="10">
        <v>55.04</v>
      </c>
      <c r="AB31" s="95">
        <v>1169500</v>
      </c>
      <c r="AC31" s="10">
        <v>55.04</v>
      </c>
      <c r="AD31" s="2">
        <f t="shared" si="0"/>
        <v>0.64000000000000057</v>
      </c>
      <c r="AE31" s="138">
        <f t="shared" si="1"/>
        <v>-4.8815765684325774E-3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42608</v>
      </c>
      <c r="X32" s="10">
        <v>54.56</v>
      </c>
      <c r="Y32" s="10">
        <v>55.94</v>
      </c>
      <c r="Z32" s="10">
        <v>54.18</v>
      </c>
      <c r="AA32" s="10">
        <v>55.31</v>
      </c>
      <c r="AB32" s="95">
        <v>2221500</v>
      </c>
      <c r="AC32" s="10">
        <v>55.31</v>
      </c>
      <c r="AD32" s="2">
        <f t="shared" si="0"/>
        <v>1.759999999999998</v>
      </c>
      <c r="AE32" s="138">
        <f t="shared" si="1"/>
        <v>1.3746334310850372E-2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42607</v>
      </c>
      <c r="X33" s="10">
        <v>53.8</v>
      </c>
      <c r="Y33" s="10">
        <v>54.68</v>
      </c>
      <c r="Z33" s="10">
        <v>53.76</v>
      </c>
      <c r="AA33" s="10">
        <v>54.56</v>
      </c>
      <c r="AB33" s="95">
        <v>1969900</v>
      </c>
      <c r="AC33" s="10">
        <v>54.56</v>
      </c>
      <c r="AD33" s="2">
        <f t="shared" si="0"/>
        <v>0.92000000000000171</v>
      </c>
      <c r="AE33" s="138">
        <f t="shared" si="1"/>
        <v>1.0744720266765651E-2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42606</v>
      </c>
      <c r="X34" s="10">
        <v>53.68</v>
      </c>
      <c r="Y34" s="10">
        <v>54.44</v>
      </c>
      <c r="Z34" s="10">
        <v>53.63</v>
      </c>
      <c r="AA34" s="10">
        <v>53.98</v>
      </c>
      <c r="AB34" s="95">
        <v>1984600</v>
      </c>
      <c r="AC34" s="10">
        <v>53.98</v>
      </c>
      <c r="AD34" s="2">
        <f t="shared" si="0"/>
        <v>0.80999999999999517</v>
      </c>
      <c r="AE34" s="138">
        <f t="shared" si="1"/>
        <v>7.0895522388059184E-3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42605</v>
      </c>
      <c r="X35" s="10">
        <v>53.06</v>
      </c>
      <c r="Y35" s="10">
        <v>54.28</v>
      </c>
      <c r="Z35" s="10">
        <v>52.95</v>
      </c>
      <c r="AA35" s="10">
        <v>53.6</v>
      </c>
      <c r="AB35" s="95">
        <v>1379100</v>
      </c>
      <c r="AC35" s="10">
        <v>53.6</v>
      </c>
      <c r="AD35" s="2">
        <f t="shared" si="0"/>
        <v>1.3299999999999983</v>
      </c>
      <c r="AE35" s="138">
        <f t="shared" si="1"/>
        <v>1.1702529256323313E-2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42604</v>
      </c>
      <c r="X36" s="10">
        <v>52.81</v>
      </c>
      <c r="Y36" s="10">
        <v>53</v>
      </c>
      <c r="Z36" s="10">
        <v>52.25</v>
      </c>
      <c r="AA36" s="10">
        <v>52.98</v>
      </c>
      <c r="AB36" s="95">
        <v>1286100</v>
      </c>
      <c r="AC36" s="10">
        <v>52.98</v>
      </c>
      <c r="AD36" s="2">
        <f t="shared" si="0"/>
        <v>0.75</v>
      </c>
      <c r="AE36" s="138">
        <f t="shared" si="1"/>
        <v>5.6657223796019451E-4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42601</v>
      </c>
      <c r="X37" s="10">
        <v>52.3</v>
      </c>
      <c r="Y37" s="10">
        <v>52.96</v>
      </c>
      <c r="Z37" s="10">
        <v>52</v>
      </c>
      <c r="AA37" s="10">
        <v>52.95</v>
      </c>
      <c r="AB37" s="95">
        <v>1390800</v>
      </c>
      <c r="AC37" s="10">
        <v>52.95</v>
      </c>
      <c r="AD37" s="2">
        <f t="shared" si="0"/>
        <v>0.96000000000000085</v>
      </c>
      <c r="AE37" s="138">
        <f t="shared" si="1"/>
        <v>1.1461318051575908E-2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42600</v>
      </c>
      <c r="X38" s="10">
        <v>52.35</v>
      </c>
      <c r="Y38" s="10">
        <v>52.64</v>
      </c>
      <c r="Z38" s="10">
        <v>52</v>
      </c>
      <c r="AA38" s="10">
        <v>52.35</v>
      </c>
      <c r="AB38" s="95">
        <v>1108100</v>
      </c>
      <c r="AC38" s="10">
        <v>52.35</v>
      </c>
      <c r="AD38" s="2">
        <f t="shared" si="0"/>
        <v>0.64000000000000057</v>
      </c>
      <c r="AE38" s="138">
        <f t="shared" si="1"/>
        <v>1.9105846389000369E-4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42599</v>
      </c>
      <c r="X39" s="10">
        <v>52.24</v>
      </c>
      <c r="Y39" s="10">
        <v>52.4</v>
      </c>
      <c r="Z39" s="10">
        <v>51.98</v>
      </c>
      <c r="AA39" s="10">
        <v>52.34</v>
      </c>
      <c r="AB39" s="95">
        <v>1608500</v>
      </c>
      <c r="AC39" s="10">
        <v>52.34</v>
      </c>
      <c r="AD39" s="2">
        <f t="shared" si="0"/>
        <v>0.42000000000000171</v>
      </c>
      <c r="AE39" s="138">
        <f t="shared" si="1"/>
        <v>6.5384615384616041E-3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42598</v>
      </c>
      <c r="X40" s="10">
        <v>52.07</v>
      </c>
      <c r="Y40" s="10">
        <v>52.63</v>
      </c>
      <c r="Z40" s="10">
        <v>52</v>
      </c>
      <c r="AA40" s="10">
        <v>52</v>
      </c>
      <c r="AB40" s="95">
        <v>1241000</v>
      </c>
      <c r="AC40" s="10">
        <v>52</v>
      </c>
      <c r="AD40" s="2">
        <f t="shared" si="0"/>
        <v>0.63000000000000256</v>
      </c>
      <c r="AE40" s="138">
        <f t="shared" si="1"/>
        <v>-9.6061479346776224E-4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60.841000000000008</v>
      </c>
      <c r="Q41" s="2"/>
      <c r="W41" s="133">
        <v>42597</v>
      </c>
      <c r="X41" s="10">
        <v>52.05</v>
      </c>
      <c r="Y41" s="10">
        <v>53.01</v>
      </c>
      <c r="Z41" s="10">
        <v>52.02</v>
      </c>
      <c r="AA41" s="10">
        <v>52.05</v>
      </c>
      <c r="AB41" s="95">
        <v>1960700</v>
      </c>
      <c r="AC41" s="10">
        <v>52.05</v>
      </c>
      <c r="AD41" s="2">
        <f t="shared" si="0"/>
        <v>0.98999999999999488</v>
      </c>
      <c r="AE41" s="138">
        <f t="shared" si="1"/>
        <v>1.5393496247835259E-3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60.287900000000008</v>
      </c>
      <c r="Q42" s="2"/>
      <c r="T42" s="91" t="s">
        <v>113</v>
      </c>
      <c r="W42" s="133">
        <v>42594</v>
      </c>
      <c r="X42" s="10">
        <v>52.19</v>
      </c>
      <c r="Y42" s="10">
        <v>52.57</v>
      </c>
      <c r="Z42" s="10">
        <v>51.96</v>
      </c>
      <c r="AA42" s="10">
        <v>51.97</v>
      </c>
      <c r="AB42" s="95">
        <v>1978800</v>
      </c>
      <c r="AC42" s="10">
        <v>51.97</v>
      </c>
      <c r="AD42" s="2">
        <f t="shared" si="0"/>
        <v>0.60999999999999943</v>
      </c>
      <c r="AE42" s="138">
        <f t="shared" si="1"/>
        <v>1.0892822408091751E-2</v>
      </c>
    </row>
    <row r="43" spans="1:31" ht="15.75" thickTop="1" x14ac:dyDescent="0.25">
      <c r="O43" s="83">
        <v>1.08</v>
      </c>
      <c r="P43" s="83">
        <f t="shared" si="30"/>
        <v>59.734800000000007</v>
      </c>
      <c r="Q43" s="2"/>
      <c r="T43" s="128" t="s">
        <v>98</v>
      </c>
      <c r="U43" s="129">
        <v>54.95</v>
      </c>
      <c r="W43" s="133">
        <v>42593</v>
      </c>
      <c r="X43" s="10">
        <v>52.15</v>
      </c>
      <c r="Y43" s="10">
        <v>52.3</v>
      </c>
      <c r="Z43" s="10">
        <v>51.3</v>
      </c>
      <c r="AA43" s="10">
        <v>51.41</v>
      </c>
      <c r="AB43" s="95">
        <v>1580400</v>
      </c>
      <c r="AC43" s="10">
        <v>51.41</v>
      </c>
      <c r="AD43" s="2">
        <f t="shared" si="0"/>
        <v>1</v>
      </c>
      <c r="AE43" s="138">
        <f t="shared" si="1"/>
        <v>-1.1726259131103589E-2</v>
      </c>
    </row>
    <row r="44" spans="1:31" x14ac:dyDescent="0.25">
      <c r="O44" s="83">
        <v>1.07</v>
      </c>
      <c r="P44" s="83">
        <f t="shared" si="30"/>
        <v>59.181700000000006</v>
      </c>
      <c r="Q44" s="2"/>
      <c r="T44" s="93" t="s">
        <v>99</v>
      </c>
      <c r="U44" s="130">
        <v>55.22</v>
      </c>
      <c r="W44" s="133">
        <v>42592</v>
      </c>
      <c r="X44" s="10">
        <v>50.35</v>
      </c>
      <c r="Y44" s="10">
        <v>52.06</v>
      </c>
      <c r="Z44" s="10">
        <v>50.35</v>
      </c>
      <c r="AA44" s="10">
        <v>52.02</v>
      </c>
      <c r="AB44" s="95">
        <v>2996400</v>
      </c>
      <c r="AC44" s="10">
        <v>52.02</v>
      </c>
      <c r="AD44" s="2">
        <f t="shared" si="0"/>
        <v>1.7100000000000009</v>
      </c>
      <c r="AE44" s="138">
        <f t="shared" si="1"/>
        <v>3.5842293906810152E-2</v>
      </c>
    </row>
    <row r="45" spans="1:31" x14ac:dyDescent="0.25">
      <c r="O45" s="83">
        <v>1.06</v>
      </c>
      <c r="P45" s="83">
        <f t="shared" si="30"/>
        <v>58.628600000000006</v>
      </c>
      <c r="Q45" s="2"/>
      <c r="T45" s="93" t="s">
        <v>100</v>
      </c>
      <c r="U45" s="130" t="s">
        <v>440</v>
      </c>
      <c r="W45" s="133">
        <v>42591</v>
      </c>
      <c r="X45" s="10">
        <v>50.17</v>
      </c>
      <c r="Y45" s="10">
        <v>50.95</v>
      </c>
      <c r="Z45" s="10">
        <v>50.16</v>
      </c>
      <c r="AA45" s="10">
        <v>50.22</v>
      </c>
      <c r="AB45" s="95">
        <v>1800900</v>
      </c>
      <c r="AC45" s="10">
        <v>50.22</v>
      </c>
      <c r="AD45" s="2">
        <f t="shared" si="0"/>
        <v>0.79000000000000625</v>
      </c>
      <c r="AE45" s="138">
        <f t="shared" si="1"/>
        <v>1.9916351324433812E-4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58.075500000000005</v>
      </c>
      <c r="Q46" s="2"/>
      <c r="T46" s="93" t="s">
        <v>101</v>
      </c>
      <c r="U46" s="130" t="s">
        <v>621</v>
      </c>
      <c r="W46" s="133">
        <v>42590</v>
      </c>
      <c r="X46" s="10">
        <v>50.78</v>
      </c>
      <c r="Y46" s="10">
        <v>50.94</v>
      </c>
      <c r="Z46" s="10">
        <v>50.05</v>
      </c>
      <c r="AA46" s="10">
        <v>50.21</v>
      </c>
      <c r="AB46" s="95">
        <v>1405300</v>
      </c>
      <c r="AC46" s="10">
        <v>50.21</v>
      </c>
      <c r="AD46" s="2">
        <f t="shared" si="0"/>
        <v>0.89000000000000057</v>
      </c>
      <c r="AE46" s="138">
        <f t="shared" si="1"/>
        <v>-8.8827477299643354E-3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57.522400000000005</v>
      </c>
      <c r="Q47" s="2"/>
      <c r="T47" s="93" t="s">
        <v>102</v>
      </c>
      <c r="U47" s="130">
        <v>60.22</v>
      </c>
      <c r="W47" s="133">
        <v>42587</v>
      </c>
      <c r="X47" s="10">
        <v>49.73</v>
      </c>
      <c r="Y47" s="10">
        <v>50.87</v>
      </c>
      <c r="Z47" s="10">
        <v>49.16</v>
      </c>
      <c r="AA47" s="10">
        <v>50.66</v>
      </c>
      <c r="AB47" s="95">
        <v>2085000</v>
      </c>
      <c r="AC47" s="10">
        <v>50.66</v>
      </c>
      <c r="AD47" s="2">
        <f t="shared" si="0"/>
        <v>1.7100000000000009</v>
      </c>
      <c r="AE47" s="138">
        <f t="shared" si="1"/>
        <v>2.4883673882257762E-2</v>
      </c>
    </row>
    <row r="48" spans="1:31" x14ac:dyDescent="0.25">
      <c r="A48" s="265" t="s">
        <v>289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56.969300000000004</v>
      </c>
      <c r="Q48" s="2"/>
      <c r="T48" s="93" t="s">
        <v>103</v>
      </c>
      <c r="U48" s="130">
        <v>0.90354699999999999</v>
      </c>
      <c r="W48" s="133">
        <v>42586</v>
      </c>
      <c r="X48" s="10">
        <v>49.28</v>
      </c>
      <c r="Y48" s="10">
        <v>49.71</v>
      </c>
      <c r="Z48" s="10">
        <v>48.92</v>
      </c>
      <c r="AA48" s="10">
        <v>49.43</v>
      </c>
      <c r="AB48" s="95">
        <v>1938500</v>
      </c>
      <c r="AC48" s="10">
        <v>49.43</v>
      </c>
      <c r="AD48" s="2">
        <f t="shared" si="0"/>
        <v>0.78999999999999915</v>
      </c>
      <c r="AE48" s="138">
        <f t="shared" si="1"/>
        <v>-2.0226537216827545E-4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56.416200000000003</v>
      </c>
      <c r="Q49" s="2"/>
      <c r="T49" s="93" t="s">
        <v>104</v>
      </c>
      <c r="U49" s="130" t="s">
        <v>406</v>
      </c>
      <c r="W49" s="133">
        <v>42585</v>
      </c>
      <c r="X49" s="10">
        <v>49.86</v>
      </c>
      <c r="Y49" s="10">
        <v>49.98</v>
      </c>
      <c r="Z49" s="10">
        <v>49.16</v>
      </c>
      <c r="AA49" s="10">
        <v>49.44</v>
      </c>
      <c r="AB49" s="95">
        <v>1909000</v>
      </c>
      <c r="AC49" s="10">
        <v>49.44</v>
      </c>
      <c r="AD49" s="2">
        <f t="shared" si="0"/>
        <v>0.82000000000000028</v>
      </c>
      <c r="AE49" s="138">
        <f t="shared" si="1"/>
        <v>-1.040832666132907E-2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55.863100000000003</v>
      </c>
      <c r="Q50" s="2"/>
      <c r="T50" s="93"/>
      <c r="U50" s="130"/>
      <c r="W50" s="133">
        <v>42584</v>
      </c>
      <c r="X50" s="10">
        <v>50.46</v>
      </c>
      <c r="Y50" s="10">
        <v>50.69</v>
      </c>
      <c r="Z50" s="10">
        <v>49.21</v>
      </c>
      <c r="AA50" s="10">
        <v>49.96</v>
      </c>
      <c r="AB50" s="95">
        <v>3083500</v>
      </c>
      <c r="AC50" s="10">
        <v>49.96</v>
      </c>
      <c r="AD50" s="2">
        <f t="shared" si="0"/>
        <v>1.4799999999999969</v>
      </c>
      <c r="AE50" s="138">
        <f t="shared" si="1"/>
        <v>-1.2648221343873556E-2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55.31</v>
      </c>
      <c r="Q51" s="2"/>
      <c r="T51" s="93" t="s">
        <v>105</v>
      </c>
      <c r="U51" s="130" t="s">
        <v>622</v>
      </c>
      <c r="W51" s="133">
        <v>42583</v>
      </c>
      <c r="X51" s="10">
        <v>50.56</v>
      </c>
      <c r="Y51" s="10">
        <v>50.71</v>
      </c>
      <c r="Z51" s="10">
        <v>50.19</v>
      </c>
      <c r="AA51" s="10">
        <v>50.6</v>
      </c>
      <c r="AB51" s="95">
        <v>3028300</v>
      </c>
      <c r="AC51" s="10">
        <v>50.6</v>
      </c>
      <c r="AD51" s="2">
        <f t="shared" si="0"/>
        <v>0.52000000000000313</v>
      </c>
      <c r="AE51" s="138">
        <f t="shared" si="1"/>
        <v>1.3853156540668543E-3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54.756900000000002</v>
      </c>
      <c r="Q52" s="2"/>
      <c r="T52" s="93" t="s">
        <v>106</v>
      </c>
      <c r="U52" s="130" t="s">
        <v>310</v>
      </c>
      <c r="W52" s="133">
        <v>42580</v>
      </c>
      <c r="X52" s="10">
        <v>50.64</v>
      </c>
      <c r="Y52" s="10">
        <v>50.83</v>
      </c>
      <c r="Z52" s="10">
        <v>49.76</v>
      </c>
      <c r="AA52" s="10">
        <v>50.53</v>
      </c>
      <c r="AB52" s="95">
        <v>3622500</v>
      </c>
      <c r="AC52" s="10">
        <v>50.53</v>
      </c>
      <c r="AD52" s="2">
        <f t="shared" si="0"/>
        <v>1.0700000000000003</v>
      </c>
      <c r="AE52" s="138">
        <f t="shared" si="1"/>
        <v>-3.1564411126454583E-3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54.203800000000001</v>
      </c>
      <c r="Q53" s="2"/>
      <c r="T53" s="93" t="s">
        <v>107</v>
      </c>
      <c r="U53" s="131">
        <v>1256995</v>
      </c>
      <c r="W53" s="133">
        <v>42579</v>
      </c>
      <c r="X53" s="10">
        <v>50.45</v>
      </c>
      <c r="Y53" s="10">
        <v>51.13</v>
      </c>
      <c r="Z53" s="10">
        <v>50.21</v>
      </c>
      <c r="AA53" s="10">
        <v>50.69</v>
      </c>
      <c r="AB53" s="95">
        <v>4725000</v>
      </c>
      <c r="AC53" s="10">
        <v>50.69</v>
      </c>
      <c r="AD53" s="2">
        <f t="shared" si="0"/>
        <v>0.92000000000000171</v>
      </c>
      <c r="AE53" s="138">
        <f t="shared" si="1"/>
        <v>3.5636507622252012E-3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53.650700000000001</v>
      </c>
      <c r="T54" s="93" t="s">
        <v>110</v>
      </c>
      <c r="U54" s="131">
        <v>2198690</v>
      </c>
      <c r="W54" s="133">
        <v>42578</v>
      </c>
      <c r="X54" s="10">
        <v>51.23</v>
      </c>
      <c r="Y54" s="10">
        <v>51.44</v>
      </c>
      <c r="Z54" s="10">
        <v>47.8</v>
      </c>
      <c r="AA54" s="10">
        <v>50.51</v>
      </c>
      <c r="AB54" s="95">
        <v>19372300</v>
      </c>
      <c r="AC54" s="10">
        <v>50.51</v>
      </c>
      <c r="AD54" s="2">
        <f t="shared" si="0"/>
        <v>3.6400000000000006</v>
      </c>
      <c r="AE54" s="138">
        <f t="shared" si="1"/>
        <v>-0.13048717507316243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53.0976</v>
      </c>
      <c r="T55" s="93" t="s">
        <v>108</v>
      </c>
      <c r="U55" s="130" t="s">
        <v>623</v>
      </c>
      <c r="W55" s="133">
        <v>42577</v>
      </c>
      <c r="X55" s="10">
        <v>58</v>
      </c>
      <c r="Y55" s="10">
        <v>58.47</v>
      </c>
      <c r="Z55" s="10">
        <v>57.69</v>
      </c>
      <c r="AA55" s="10">
        <v>58.09</v>
      </c>
      <c r="AB55" s="95">
        <v>3896200</v>
      </c>
      <c r="AC55" s="10">
        <v>58.09</v>
      </c>
      <c r="AD55" s="2">
        <f t="shared" si="0"/>
        <v>0.78000000000000114</v>
      </c>
      <c r="AE55" s="138">
        <f t="shared" si="1"/>
        <v>3.2815198618307839E-3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52.544499999999999</v>
      </c>
      <c r="T56" s="93" t="s">
        <v>111</v>
      </c>
      <c r="U56" s="130">
        <v>30.36</v>
      </c>
      <c r="W56" s="133">
        <v>42576</v>
      </c>
      <c r="X56" s="10">
        <v>57.83</v>
      </c>
      <c r="Y56" s="10">
        <v>58.33</v>
      </c>
      <c r="Z56" s="10">
        <v>57.57</v>
      </c>
      <c r="AA56" s="10">
        <v>57.9</v>
      </c>
      <c r="AB56" s="95">
        <v>1676800</v>
      </c>
      <c r="AC56" s="10">
        <v>57.9</v>
      </c>
      <c r="AD56" s="2">
        <f t="shared" si="0"/>
        <v>0.75999999999999801</v>
      </c>
      <c r="AE56" s="138">
        <f t="shared" si="1"/>
        <v>1.7274140611500677E-4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51.991399999999999</v>
      </c>
      <c r="T57" s="93" t="s">
        <v>112</v>
      </c>
      <c r="U57" s="130">
        <v>1.82</v>
      </c>
      <c r="W57" s="133">
        <v>42573</v>
      </c>
      <c r="X57" s="10">
        <v>57.45</v>
      </c>
      <c r="Y57" s="10">
        <v>58.14</v>
      </c>
      <c r="Z57" s="10">
        <v>57.24</v>
      </c>
      <c r="AA57" s="10">
        <v>57.89</v>
      </c>
      <c r="AB57" s="95">
        <v>1047900</v>
      </c>
      <c r="AC57" s="10">
        <v>57.89</v>
      </c>
      <c r="AD57" s="2">
        <f t="shared" si="0"/>
        <v>0.89999999999999858</v>
      </c>
      <c r="AE57" s="138">
        <f t="shared" si="1"/>
        <v>1.206293706293704E-2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51.438300000000005</v>
      </c>
      <c r="T58" s="93" t="s">
        <v>109</v>
      </c>
      <c r="U58" s="130" t="s">
        <v>123</v>
      </c>
      <c r="W58" s="133">
        <v>42572</v>
      </c>
      <c r="X58" s="10">
        <v>57.89</v>
      </c>
      <c r="Y58" s="10">
        <v>58.12</v>
      </c>
      <c r="Z58" s="10">
        <v>57.01</v>
      </c>
      <c r="AA58" s="10">
        <v>57.2</v>
      </c>
      <c r="AB58" s="95">
        <v>1486500</v>
      </c>
      <c r="AC58" s="10">
        <v>57.2</v>
      </c>
      <c r="AD58" s="2">
        <f t="shared" si="0"/>
        <v>1.1099999999999994</v>
      </c>
      <c r="AE58" s="138">
        <f t="shared" si="1"/>
        <v>-1.0893999654158715E-2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50.885200000000005</v>
      </c>
      <c r="W59" s="133">
        <v>42571</v>
      </c>
      <c r="X59" s="10">
        <v>57.71</v>
      </c>
      <c r="Y59" s="10">
        <v>57.89</v>
      </c>
      <c r="Z59" s="10">
        <v>57.42</v>
      </c>
      <c r="AA59" s="10">
        <v>57.83</v>
      </c>
      <c r="AB59" s="95">
        <v>1164600</v>
      </c>
      <c r="AC59" s="10">
        <v>57.83</v>
      </c>
      <c r="AD59" s="2">
        <f t="shared" si="0"/>
        <v>0.46999999999999886</v>
      </c>
      <c r="AE59" s="138">
        <f t="shared" si="1"/>
        <v>6.6144473455178598E-3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50.332100000000004</v>
      </c>
      <c r="W60" s="133">
        <v>42570</v>
      </c>
      <c r="X60" s="10">
        <v>57.24</v>
      </c>
      <c r="Y60" s="10">
        <v>57.96</v>
      </c>
      <c r="Z60" s="10">
        <v>57.24</v>
      </c>
      <c r="AA60" s="10">
        <v>57.45</v>
      </c>
      <c r="AB60" s="95">
        <v>1000100</v>
      </c>
      <c r="AC60" s="10">
        <v>57.45</v>
      </c>
      <c r="AD60" s="2">
        <f t="shared" si="0"/>
        <v>0.71999999999999886</v>
      </c>
      <c r="AE60" s="138">
        <f t="shared" si="1"/>
        <v>-3.4800765616838092E-4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49.779000000000003</v>
      </c>
      <c r="W61" s="133">
        <v>42569</v>
      </c>
      <c r="X61" s="10">
        <v>57.39</v>
      </c>
      <c r="Y61" s="10">
        <v>57.86</v>
      </c>
      <c r="Z61" s="10">
        <v>57.28</v>
      </c>
      <c r="AA61" s="10">
        <v>57.47</v>
      </c>
      <c r="AB61" s="95">
        <v>937900</v>
      </c>
      <c r="AC61" s="10">
        <v>57.47</v>
      </c>
      <c r="AD61" s="2">
        <f t="shared" si="0"/>
        <v>0.57999999999999829</v>
      </c>
      <c r="AE61" s="138">
        <f t="shared" si="1"/>
        <v>3.8427947598254075E-3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42566</v>
      </c>
      <c r="X62" s="10">
        <v>57.7</v>
      </c>
      <c r="Y62" s="10">
        <v>57.91</v>
      </c>
      <c r="Z62" s="10">
        <v>57.03</v>
      </c>
      <c r="AA62" s="10">
        <v>57.25</v>
      </c>
      <c r="AB62" s="95">
        <v>1138000</v>
      </c>
      <c r="AC62" s="10">
        <v>57.25</v>
      </c>
      <c r="AD62" s="2">
        <f t="shared" si="0"/>
        <v>0.87999999999999545</v>
      </c>
      <c r="AE62" s="138">
        <f t="shared" si="1"/>
        <v>-3.1342503917812792E-3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42565</v>
      </c>
      <c r="X63" s="10">
        <v>57.72</v>
      </c>
      <c r="Y63" s="10">
        <v>58.01</v>
      </c>
      <c r="Z63" s="10">
        <v>57.11</v>
      </c>
      <c r="AA63" s="10">
        <v>57.43</v>
      </c>
      <c r="AB63" s="95">
        <v>1611000</v>
      </c>
      <c r="AC63" s="10">
        <v>57.43</v>
      </c>
      <c r="AD63" s="2">
        <f t="shared" si="0"/>
        <v>0.89999999999999858</v>
      </c>
      <c r="AE63" s="138">
        <f t="shared" si="1"/>
        <v>1.0024621878297557E-2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42564</v>
      </c>
      <c r="X64" s="10">
        <v>56.7</v>
      </c>
      <c r="Y64" s="10">
        <v>57.69</v>
      </c>
      <c r="Z64" s="10">
        <v>56.5</v>
      </c>
      <c r="AA64" s="10">
        <v>56.86</v>
      </c>
      <c r="AB64" s="95">
        <v>1789600</v>
      </c>
      <c r="AC64" s="10">
        <v>56.86</v>
      </c>
      <c r="AD64" s="2">
        <f t="shared" si="0"/>
        <v>1.1899999999999977</v>
      </c>
      <c r="AE64" s="138">
        <f t="shared" si="1"/>
        <v>1.2464387464387494E-2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42563</v>
      </c>
      <c r="X65" s="10">
        <v>56.74</v>
      </c>
      <c r="Y65" s="10">
        <v>56.9</v>
      </c>
      <c r="Z65" s="10">
        <v>56.11</v>
      </c>
      <c r="AA65" s="10">
        <v>56.16</v>
      </c>
      <c r="AB65" s="95">
        <v>2017300</v>
      </c>
      <c r="AC65" s="10">
        <v>56.16</v>
      </c>
      <c r="AD65" s="2">
        <f t="shared" si="0"/>
        <v>0.78999999999999915</v>
      </c>
      <c r="AE65" s="138">
        <f t="shared" si="1"/>
        <v>-1.4224751066856944E-3</v>
      </c>
    </row>
    <row r="66" spans="1:31" x14ac:dyDescent="0.25">
      <c r="W66" s="133">
        <v>42562</v>
      </c>
      <c r="X66" s="10">
        <v>56.66</v>
      </c>
      <c r="Y66" s="10">
        <v>57.4</v>
      </c>
      <c r="Z66" s="10">
        <v>55.89</v>
      </c>
      <c r="AA66" s="10">
        <v>56.24</v>
      </c>
      <c r="AB66" s="95">
        <v>1498000</v>
      </c>
      <c r="AC66" s="10">
        <v>56.24</v>
      </c>
      <c r="AD66" s="2">
        <f t="shared" si="0"/>
        <v>1.509999999999998</v>
      </c>
      <c r="AE66" s="138">
        <f t="shared" si="1"/>
        <v>-2.4831500532103146E-3</v>
      </c>
    </row>
    <row r="67" spans="1:31" x14ac:dyDescent="0.25">
      <c r="W67" s="133">
        <v>42559</v>
      </c>
      <c r="X67" s="10">
        <v>55.5</v>
      </c>
      <c r="Y67" s="10">
        <v>56.64</v>
      </c>
      <c r="Z67" s="10">
        <v>54.86</v>
      </c>
      <c r="AA67" s="10">
        <v>56.38</v>
      </c>
      <c r="AB67" s="95">
        <v>1919200</v>
      </c>
      <c r="AC67" s="10">
        <v>56.38</v>
      </c>
      <c r="AD67" s="2">
        <f>Y67-Z67</f>
        <v>1.7800000000000011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373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42653</v>
      </c>
      <c r="X2" s="10">
        <v>86.85</v>
      </c>
      <c r="Y2" s="10">
        <v>87.08</v>
      </c>
      <c r="Z2" s="10">
        <v>86.41</v>
      </c>
      <c r="AA2" s="10">
        <v>86.83</v>
      </c>
      <c r="AB2" s="95">
        <v>5342100</v>
      </c>
      <c r="AC2" s="10">
        <v>86.83</v>
      </c>
      <c r="AD2" s="2"/>
      <c r="AE2" s="138">
        <f>AC2/AC3-1</f>
        <v>4.9768518518518157E-3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42650</v>
      </c>
      <c r="X3" s="10">
        <v>86.56</v>
      </c>
      <c r="Y3" s="10">
        <v>86.74</v>
      </c>
      <c r="Z3" s="10">
        <v>86.17</v>
      </c>
      <c r="AA3" s="10">
        <v>86.4</v>
      </c>
      <c r="AB3" s="95">
        <v>4345700</v>
      </c>
      <c r="AC3" s="10">
        <v>86.4</v>
      </c>
      <c r="AD3" s="2"/>
      <c r="AE3" s="138">
        <f t="shared" ref="AE3:AE66" si="0">AC3/AC4-1</f>
        <v>-1.0405827263265666E-3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86.83</v>
      </c>
      <c r="R4" s="527">
        <v>5.0000000000000001E-3</v>
      </c>
      <c r="T4" s="163"/>
      <c r="U4" s="1"/>
      <c r="W4" s="133">
        <v>42649</v>
      </c>
      <c r="X4" s="10">
        <v>86.56</v>
      </c>
      <c r="Y4" s="10">
        <v>87.12</v>
      </c>
      <c r="Z4" s="10">
        <v>86.27</v>
      </c>
      <c r="AA4" s="10">
        <v>86.49</v>
      </c>
      <c r="AB4" s="95">
        <v>5267000</v>
      </c>
      <c r="AC4" s="10">
        <v>86.49</v>
      </c>
      <c r="AD4" s="2"/>
      <c r="AE4" s="138">
        <f t="shared" si="0"/>
        <v>3.3642691415312065E-3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3473.2</v>
      </c>
      <c r="W5" s="133">
        <v>42648</v>
      </c>
      <c r="X5" s="10">
        <v>86.19</v>
      </c>
      <c r="Y5" s="10">
        <v>86.53</v>
      </c>
      <c r="Z5" s="10">
        <v>85.89</v>
      </c>
      <c r="AA5" s="10">
        <v>86.2</v>
      </c>
      <c r="AB5" s="95">
        <v>7949300</v>
      </c>
      <c r="AC5" s="10">
        <v>86.2</v>
      </c>
      <c r="AD5" s="2"/>
      <c r="AE5" s="138">
        <f t="shared" si="0"/>
        <v>-2.3196474135922518E-4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42647</v>
      </c>
      <c r="X6" s="10">
        <v>87.19</v>
      </c>
      <c r="Y6" s="10">
        <v>87.41</v>
      </c>
      <c r="Z6" s="10">
        <v>86.02</v>
      </c>
      <c r="AA6" s="10">
        <v>86.22</v>
      </c>
      <c r="AB6" s="95">
        <v>6820000</v>
      </c>
      <c r="AC6" s="10">
        <v>86.22</v>
      </c>
      <c r="AD6" s="2"/>
      <c r="AE6" s="138">
        <f t="shared" si="0"/>
        <v>-9.9896658629005097E-3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-95</v>
      </c>
      <c r="R7" s="30">
        <v>42657</v>
      </c>
      <c r="W7" s="133">
        <v>42646</v>
      </c>
      <c r="X7" s="10">
        <v>88.79</v>
      </c>
      <c r="Y7" s="10">
        <v>88.88</v>
      </c>
      <c r="Z7" s="10">
        <v>86.96</v>
      </c>
      <c r="AA7" s="10">
        <v>87.09</v>
      </c>
      <c r="AB7" s="95">
        <v>7525600</v>
      </c>
      <c r="AC7" s="10">
        <v>87.09</v>
      </c>
      <c r="AD7" s="2"/>
      <c r="AE7" s="138">
        <f t="shared" si="0"/>
        <v>-2.1350713563321633E-2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-95</v>
      </c>
      <c r="W8" s="133">
        <v>42643</v>
      </c>
      <c r="X8" s="10">
        <v>89.48</v>
      </c>
      <c r="Y8" s="10">
        <v>89.91</v>
      </c>
      <c r="Z8" s="10">
        <v>88.46</v>
      </c>
      <c r="AA8" s="10">
        <v>88.99</v>
      </c>
      <c r="AB8" s="95">
        <v>9151700</v>
      </c>
      <c r="AC8" s="10">
        <v>88.99</v>
      </c>
      <c r="AD8" s="2"/>
      <c r="AE8" s="138">
        <f t="shared" si="0"/>
        <v>-6.2534896705751519E-3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-2.6624068157614485E-2</v>
      </c>
      <c r="W9" s="133">
        <v>42642</v>
      </c>
      <c r="X9" s="10">
        <v>90.02</v>
      </c>
      <c r="Y9" s="10">
        <v>90.54</v>
      </c>
      <c r="Z9" s="10">
        <v>89.5</v>
      </c>
      <c r="AA9" s="10">
        <v>89.55</v>
      </c>
      <c r="AB9" s="95">
        <v>5211400</v>
      </c>
      <c r="AC9" s="10">
        <v>89.55</v>
      </c>
      <c r="AD9" s="2"/>
      <c r="AE9" s="138">
        <f t="shared" si="0"/>
        <v>-6.98602794411185E-3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42641</v>
      </c>
      <c r="X10" s="10">
        <v>90.31</v>
      </c>
      <c r="Y10" s="10">
        <v>90.56</v>
      </c>
      <c r="Z10" s="10">
        <v>89.74</v>
      </c>
      <c r="AA10" s="10">
        <v>90.18</v>
      </c>
      <c r="AB10" s="95">
        <v>4468300</v>
      </c>
      <c r="AC10" s="10">
        <v>90.18</v>
      </c>
      <c r="AD10" s="2"/>
      <c r="AE10" s="138">
        <f t="shared" si="0"/>
        <v>-4.1961130742048658E-3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1.9699999999999999E-2</v>
      </c>
      <c r="W11" s="133">
        <v>42640</v>
      </c>
      <c r="X11" s="10">
        <v>90.17</v>
      </c>
      <c r="Y11" s="10">
        <v>90.83</v>
      </c>
      <c r="Z11" s="10">
        <v>90.06</v>
      </c>
      <c r="AA11" s="10">
        <v>90.56</v>
      </c>
      <c r="AB11" s="95">
        <v>4196100</v>
      </c>
      <c r="AC11" s="10">
        <v>90.56</v>
      </c>
      <c r="AD11" s="2"/>
      <c r="AE11" s="138">
        <f t="shared" si="0"/>
        <v>7.1174377224199059E-3</v>
      </c>
    </row>
    <row r="12" spans="1:31" x14ac:dyDescent="0.25">
      <c r="H12" s="72"/>
      <c r="W12" s="133">
        <v>42639</v>
      </c>
      <c r="X12" s="10">
        <v>90.08</v>
      </c>
      <c r="Y12" s="10">
        <v>90.38</v>
      </c>
      <c r="Z12" s="10">
        <v>89.49</v>
      </c>
      <c r="AA12" s="10">
        <v>89.92</v>
      </c>
      <c r="AB12" s="95">
        <v>4722100</v>
      </c>
      <c r="AC12" s="10">
        <v>89.92</v>
      </c>
      <c r="AD12" s="2"/>
      <c r="AE12" s="138">
        <f t="shared" si="0"/>
        <v>-7.5055187637967924E-3</v>
      </c>
    </row>
    <row r="13" spans="1:31" x14ac:dyDescent="0.25">
      <c r="H13" s="72"/>
      <c r="W13" s="133">
        <v>42636</v>
      </c>
      <c r="X13" s="10">
        <v>90.25</v>
      </c>
      <c r="Y13" s="10">
        <v>90.85</v>
      </c>
      <c r="Z13" s="10">
        <v>90.2</v>
      </c>
      <c r="AA13" s="10">
        <v>90.6</v>
      </c>
      <c r="AB13" s="95">
        <v>3865300</v>
      </c>
      <c r="AC13" s="10">
        <v>90.6</v>
      </c>
      <c r="AD13" s="2"/>
      <c r="AE13" s="138">
        <f t="shared" si="0"/>
        <v>3.3123550844660343E-4</v>
      </c>
    </row>
    <row r="14" spans="1:31" x14ac:dyDescent="0.25">
      <c r="H14" s="72"/>
      <c r="W14" s="133">
        <v>42635</v>
      </c>
      <c r="X14" s="10">
        <v>90.7</v>
      </c>
      <c r="Y14" s="10">
        <v>90.81</v>
      </c>
      <c r="Z14" s="10">
        <v>90.01</v>
      </c>
      <c r="AA14" s="10">
        <v>90.57</v>
      </c>
      <c r="AB14" s="95">
        <v>8280000</v>
      </c>
      <c r="AC14" s="10">
        <v>90.57</v>
      </c>
      <c r="AD14" s="2"/>
      <c r="AE14" s="138">
        <f t="shared" si="0"/>
        <v>3.4345224905827365E-3</v>
      </c>
    </row>
    <row r="15" spans="1:31" x14ac:dyDescent="0.25">
      <c r="H15" s="72"/>
      <c r="W15" s="133">
        <v>42634</v>
      </c>
      <c r="X15" s="10">
        <v>90.08</v>
      </c>
      <c r="Y15" s="10">
        <v>90.4</v>
      </c>
      <c r="Z15" s="10">
        <v>89.2</v>
      </c>
      <c r="AA15" s="10">
        <v>90.26</v>
      </c>
      <c r="AB15" s="95">
        <v>5773900</v>
      </c>
      <c r="AC15" s="10">
        <v>90.26</v>
      </c>
      <c r="AD15" s="2"/>
      <c r="AE15" s="138">
        <f t="shared" si="0"/>
        <v>3.0003333703745305E-3</v>
      </c>
    </row>
    <row r="16" spans="1:31" x14ac:dyDescent="0.25">
      <c r="H16" s="72"/>
      <c r="W16" s="133">
        <v>42633</v>
      </c>
      <c r="X16" s="10">
        <v>89.5</v>
      </c>
      <c r="Y16" s="10">
        <v>90.29</v>
      </c>
      <c r="Z16" s="10">
        <v>89.5</v>
      </c>
      <c r="AA16" s="10">
        <v>89.99</v>
      </c>
      <c r="AB16" s="95">
        <v>5465100</v>
      </c>
      <c r="AC16" s="10">
        <v>89.99</v>
      </c>
      <c r="AD16" s="2"/>
      <c r="AE16" s="138">
        <f t="shared" si="0"/>
        <v>9.195917909610829E-3</v>
      </c>
    </row>
    <row r="17" spans="1:31" x14ac:dyDescent="0.25">
      <c r="W17" s="133">
        <v>42632</v>
      </c>
      <c r="X17" s="10">
        <v>90.13</v>
      </c>
      <c r="Y17" s="10">
        <v>90.23</v>
      </c>
      <c r="Z17" s="10">
        <v>89</v>
      </c>
      <c r="AA17" s="10">
        <v>89.17</v>
      </c>
      <c r="AB17" s="95">
        <v>7480000</v>
      </c>
      <c r="AC17" s="10">
        <v>89.17</v>
      </c>
      <c r="AD17" s="2"/>
      <c r="AE17" s="138">
        <f t="shared" si="0"/>
        <v>-1.0541500221926348E-2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90</v>
      </c>
      <c r="Y18" s="10">
        <v>90.35</v>
      </c>
      <c r="Z18" s="10">
        <v>89.37</v>
      </c>
      <c r="AA18" s="10">
        <v>90.12</v>
      </c>
      <c r="AB18" s="95">
        <v>6406800</v>
      </c>
      <c r="AC18" s="10">
        <v>90.12</v>
      </c>
      <c r="AD18" s="2"/>
      <c r="AE18" s="138">
        <f t="shared" si="0"/>
        <v>-3.3277870216308347E-4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42628</v>
      </c>
      <c r="X19" s="10">
        <v>89.14</v>
      </c>
      <c r="Y19" s="10">
        <v>90.22</v>
      </c>
      <c r="Z19" s="10">
        <v>88.1</v>
      </c>
      <c r="AA19" s="10">
        <v>90.15</v>
      </c>
      <c r="AB19" s="95">
        <v>7449200</v>
      </c>
      <c r="AC19" s="10">
        <v>90.15</v>
      </c>
      <c r="AD19" s="2"/>
      <c r="AE19" s="138">
        <f t="shared" si="0"/>
        <v>7.9382826475851154E-3</v>
      </c>
    </row>
    <row r="20" spans="1:31" x14ac:dyDescent="0.25">
      <c r="W20" s="133">
        <v>42627</v>
      </c>
      <c r="X20" s="10">
        <v>90.75</v>
      </c>
      <c r="Y20" s="10">
        <v>91.13</v>
      </c>
      <c r="Z20" s="10">
        <v>89.33</v>
      </c>
      <c r="AA20" s="10">
        <v>89.44</v>
      </c>
      <c r="AB20" s="95">
        <v>7939400</v>
      </c>
      <c r="AC20" s="10">
        <v>89.44</v>
      </c>
      <c r="AD20" s="2"/>
      <c r="AE20" s="138">
        <f t="shared" si="0"/>
        <v>-1.6386231166831688E-2</v>
      </c>
    </row>
    <row r="21" spans="1:31" x14ac:dyDescent="0.25">
      <c r="W21" s="133">
        <v>42626</v>
      </c>
      <c r="X21" s="10">
        <v>91.58</v>
      </c>
      <c r="Y21" s="10">
        <v>91.82</v>
      </c>
      <c r="Z21" s="10">
        <v>90.72</v>
      </c>
      <c r="AA21" s="10">
        <v>90.93</v>
      </c>
      <c r="AB21" s="95">
        <v>4082100</v>
      </c>
      <c r="AC21" s="10">
        <v>90.93</v>
      </c>
      <c r="AD21" s="2"/>
      <c r="AE21" s="138">
        <f t="shared" si="0"/>
        <v>-1.205997392438074E-2</v>
      </c>
    </row>
    <row r="22" spans="1:31" x14ac:dyDescent="0.25">
      <c r="W22" s="133">
        <v>42625</v>
      </c>
      <c r="X22" s="10">
        <v>91.4</v>
      </c>
      <c r="Y22" s="10">
        <v>92.26</v>
      </c>
      <c r="Z22" s="10">
        <v>91.04</v>
      </c>
      <c r="AA22" s="10">
        <v>92.04</v>
      </c>
      <c r="AB22" s="95">
        <v>5235400</v>
      </c>
      <c r="AC22" s="10">
        <v>92.04</v>
      </c>
      <c r="AD22" s="2"/>
      <c r="AE22" s="138">
        <f t="shared" si="0"/>
        <v>5.6818181818183433E-3</v>
      </c>
    </row>
    <row r="23" spans="1:31" x14ac:dyDescent="0.25">
      <c r="W23" s="133">
        <v>42622</v>
      </c>
      <c r="X23" s="10">
        <v>92.74</v>
      </c>
      <c r="Y23" s="10">
        <v>92.79</v>
      </c>
      <c r="Z23" s="10">
        <v>91.52</v>
      </c>
      <c r="AA23" s="10">
        <v>91.52</v>
      </c>
      <c r="AB23" s="95">
        <v>6153400</v>
      </c>
      <c r="AC23" s="10">
        <v>91.52</v>
      </c>
      <c r="AD23" s="2"/>
      <c r="AE23" s="138">
        <f t="shared" si="0"/>
        <v>-1.7076576092793561E-2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93.56</v>
      </c>
      <c r="Y24" s="10">
        <v>93.86</v>
      </c>
      <c r="Z24" s="10">
        <v>92.28</v>
      </c>
      <c r="AA24" s="10">
        <v>93.11</v>
      </c>
      <c r="AB24" s="95">
        <v>7380800</v>
      </c>
      <c r="AC24" s="10">
        <v>93.11</v>
      </c>
      <c r="AD24" s="2"/>
      <c r="AE24" s="138">
        <f t="shared" si="0"/>
        <v>-5.3413096891358203E-3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42620</v>
      </c>
      <c r="X25" s="10">
        <v>93.18</v>
      </c>
      <c r="Y25" s="10">
        <v>93.81</v>
      </c>
      <c r="Z25" s="10">
        <v>92.86</v>
      </c>
      <c r="AA25" s="10">
        <v>93.61</v>
      </c>
      <c r="AB25" s="95">
        <v>3350400</v>
      </c>
      <c r="AC25" s="10">
        <v>93.61</v>
      </c>
      <c r="AD25" s="2"/>
      <c r="AE25" s="138">
        <f t="shared" si="0"/>
        <v>2.6778063410453079E-3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42619</v>
      </c>
      <c r="X26" s="10">
        <v>93.97</v>
      </c>
      <c r="Y26" s="10">
        <v>94.08</v>
      </c>
      <c r="Z26" s="10">
        <v>92.9</v>
      </c>
      <c r="AA26" s="10">
        <v>93.36</v>
      </c>
      <c r="AB26" s="95">
        <v>3745200</v>
      </c>
      <c r="AC26" s="10">
        <v>93.36</v>
      </c>
      <c r="AD26" s="2"/>
      <c r="AE26" s="138">
        <f t="shared" si="0"/>
        <v>-5.1150895140665842E-3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42615</v>
      </c>
      <c r="X27" s="10">
        <v>93.83</v>
      </c>
      <c r="Y27" s="10">
        <v>94.2</v>
      </c>
      <c r="Z27" s="10">
        <v>93.52</v>
      </c>
      <c r="AA27" s="10">
        <v>93.84</v>
      </c>
      <c r="AB27" s="95">
        <v>3133600</v>
      </c>
      <c r="AC27" s="10">
        <v>93.84</v>
      </c>
      <c r="AD27" s="2"/>
      <c r="AE27" s="138">
        <f t="shared" si="0"/>
        <v>5.0337367462782723E-3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42614</v>
      </c>
      <c r="X28" s="10">
        <v>93.56</v>
      </c>
      <c r="Y28" s="10">
        <v>93.75</v>
      </c>
      <c r="Z28" s="10">
        <v>93.07</v>
      </c>
      <c r="AA28" s="10">
        <v>93.37</v>
      </c>
      <c r="AB28" s="95">
        <v>3274400</v>
      </c>
      <c r="AC28" s="10">
        <v>93.37</v>
      </c>
      <c r="AD28" s="2"/>
      <c r="AE28" s="138">
        <f t="shared" si="0"/>
        <v>-3.2119914346895317E-4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42613</v>
      </c>
      <c r="X29" s="10">
        <v>92.86</v>
      </c>
      <c r="Y29" s="10">
        <v>93.53</v>
      </c>
      <c r="Z29" s="10">
        <v>92.31</v>
      </c>
      <c r="AA29" s="10">
        <v>93.4</v>
      </c>
      <c r="AB29" s="95">
        <v>5226300</v>
      </c>
      <c r="AC29" s="10">
        <v>93.4</v>
      </c>
      <c r="AD29" s="2"/>
      <c r="AE29" s="138">
        <f t="shared" si="0"/>
        <v>6.5739842655458958E-3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42612</v>
      </c>
      <c r="X30" s="10">
        <v>93.01</v>
      </c>
      <c r="Y30" s="10">
        <v>93.22</v>
      </c>
      <c r="Z30" s="10">
        <v>92.25</v>
      </c>
      <c r="AA30" s="10">
        <v>92.79</v>
      </c>
      <c r="AB30" s="95">
        <v>4971900</v>
      </c>
      <c r="AC30" s="10">
        <v>92.79</v>
      </c>
      <c r="AD30" s="2"/>
      <c r="AE30" s="138">
        <f t="shared" si="0"/>
        <v>-3.1155994843145018E-3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42611</v>
      </c>
      <c r="X31" s="10">
        <v>93.42</v>
      </c>
      <c r="Y31" s="10">
        <v>93.55</v>
      </c>
      <c r="Z31" s="10">
        <v>92.44</v>
      </c>
      <c r="AA31" s="10">
        <v>93.08</v>
      </c>
      <c r="AB31" s="95">
        <v>6093500</v>
      </c>
      <c r="AC31" s="10">
        <v>93.08</v>
      </c>
      <c r="AD31" s="2"/>
      <c r="AE31" s="138">
        <f t="shared" si="0"/>
        <v>-1.9300879262278414E-3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42608</v>
      </c>
      <c r="X32" s="10">
        <v>94.01</v>
      </c>
      <c r="Y32" s="10">
        <v>94.3</v>
      </c>
      <c r="Z32" s="10">
        <v>92.73</v>
      </c>
      <c r="AA32" s="10">
        <v>93.26</v>
      </c>
      <c r="AB32" s="95">
        <v>6370400</v>
      </c>
      <c r="AC32" s="10">
        <v>93.26</v>
      </c>
      <c r="AD32" s="2"/>
      <c r="AE32" s="138">
        <f t="shared" si="0"/>
        <v>-5.5448923011303108E-3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42607</v>
      </c>
      <c r="X33" s="10">
        <v>96.92</v>
      </c>
      <c r="Y33" s="10">
        <v>96.97</v>
      </c>
      <c r="Z33" s="10">
        <v>93.4</v>
      </c>
      <c r="AA33" s="10">
        <v>93.78</v>
      </c>
      <c r="AB33" s="95">
        <v>9393800</v>
      </c>
      <c r="AC33" s="10">
        <v>93.78</v>
      </c>
      <c r="AD33" s="2"/>
      <c r="AE33" s="138">
        <f t="shared" si="0"/>
        <v>-3.488731089842545E-2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42606</v>
      </c>
      <c r="X34" s="10">
        <v>97.05</v>
      </c>
      <c r="Y34" s="10">
        <v>98.09</v>
      </c>
      <c r="Z34" s="10">
        <v>96.96</v>
      </c>
      <c r="AA34" s="10">
        <v>97.17</v>
      </c>
      <c r="AB34" s="95">
        <v>3585600</v>
      </c>
      <c r="AC34" s="10">
        <v>97.17</v>
      </c>
      <c r="AD34" s="2"/>
      <c r="AE34" s="138">
        <f t="shared" si="0"/>
        <v>-1.0280662074636515E-3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42605</v>
      </c>
      <c r="X35" s="10">
        <v>98.27</v>
      </c>
      <c r="Y35" s="10">
        <v>98.44</v>
      </c>
      <c r="Z35" s="10">
        <v>97.1</v>
      </c>
      <c r="AA35" s="10">
        <v>97.27</v>
      </c>
      <c r="AB35" s="95">
        <v>3004400</v>
      </c>
      <c r="AC35" s="10">
        <v>97.27</v>
      </c>
      <c r="AD35" s="2"/>
      <c r="AE35" s="138">
        <f t="shared" si="0"/>
        <v>-7.4489795918367685E-3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42604</v>
      </c>
      <c r="X36" s="10">
        <v>96.99</v>
      </c>
      <c r="Y36" s="10">
        <v>98.11</v>
      </c>
      <c r="Z36" s="10">
        <v>96.31</v>
      </c>
      <c r="AA36" s="10">
        <v>98</v>
      </c>
      <c r="AB36" s="95">
        <v>4351800</v>
      </c>
      <c r="AC36" s="10">
        <v>98</v>
      </c>
      <c r="AD36" s="2"/>
      <c r="AE36" s="138">
        <f t="shared" si="0"/>
        <v>1.0309278350515427E-2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42601</v>
      </c>
      <c r="X37" s="10">
        <v>97.01</v>
      </c>
      <c r="Y37" s="10">
        <v>97.11</v>
      </c>
      <c r="Z37" s="10">
        <v>96.37</v>
      </c>
      <c r="AA37" s="10">
        <v>97</v>
      </c>
      <c r="AB37" s="95">
        <v>2939100</v>
      </c>
      <c r="AC37" s="10">
        <v>97</v>
      </c>
      <c r="AD37" s="2"/>
      <c r="AE37" s="138">
        <f t="shared" si="0"/>
        <v>-1.8522329697469031E-3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42600</v>
      </c>
      <c r="X38" s="10">
        <v>97.52</v>
      </c>
      <c r="Y38" s="10">
        <v>97.64</v>
      </c>
      <c r="Z38" s="10">
        <v>96.84</v>
      </c>
      <c r="AA38" s="10">
        <v>97.18</v>
      </c>
      <c r="AB38" s="95">
        <v>3192000</v>
      </c>
      <c r="AC38" s="10">
        <v>97.18</v>
      </c>
      <c r="AD38" s="2"/>
      <c r="AE38" s="138">
        <f t="shared" si="0"/>
        <v>-3.7929267042541293E-3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42599</v>
      </c>
      <c r="X39" s="10">
        <v>97.4</v>
      </c>
      <c r="Y39" s="10">
        <v>97.72</v>
      </c>
      <c r="Z39" s="10">
        <v>97.16</v>
      </c>
      <c r="AA39" s="10">
        <v>97.55</v>
      </c>
      <c r="AB39" s="95">
        <v>3107200</v>
      </c>
      <c r="AC39" s="10">
        <v>97.55</v>
      </c>
      <c r="AD39" s="2"/>
      <c r="AE39" s="138">
        <f t="shared" si="0"/>
        <v>-1.0250102501030423E-4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42598</v>
      </c>
      <c r="X40" s="10">
        <v>97.08</v>
      </c>
      <c r="Y40" s="10">
        <v>97.85</v>
      </c>
      <c r="Z40" s="10">
        <v>96.98</v>
      </c>
      <c r="AA40" s="10">
        <v>97.56</v>
      </c>
      <c r="AB40" s="95">
        <v>3328300</v>
      </c>
      <c r="AC40" s="10">
        <v>97.56</v>
      </c>
      <c r="AD40" s="2"/>
      <c r="AE40" s="138">
        <f t="shared" si="0"/>
        <v>-2.0496003279357744E-4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95.513000000000005</v>
      </c>
      <c r="Q41" s="2"/>
      <c r="W41" s="133">
        <v>42597</v>
      </c>
      <c r="X41" s="10">
        <v>97.4</v>
      </c>
      <c r="Y41" s="10">
        <v>97.67</v>
      </c>
      <c r="Z41" s="10">
        <v>97.13</v>
      </c>
      <c r="AA41" s="10">
        <v>97.58</v>
      </c>
      <c r="AB41" s="95">
        <v>2397200</v>
      </c>
      <c r="AC41" s="10">
        <v>97.58</v>
      </c>
      <c r="AD41" s="2"/>
      <c r="AE41" s="138">
        <f t="shared" si="0"/>
        <v>1.5395668685209696E-3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94.6447</v>
      </c>
      <c r="Q42" s="2"/>
      <c r="T42" s="91" t="s">
        <v>113</v>
      </c>
      <c r="W42" s="133">
        <v>42594</v>
      </c>
      <c r="X42" s="10">
        <v>97.32</v>
      </c>
      <c r="Y42" s="10">
        <v>97.45</v>
      </c>
      <c r="Z42" s="10">
        <v>96.89</v>
      </c>
      <c r="AA42" s="10">
        <v>97.43</v>
      </c>
      <c r="AB42" s="95">
        <v>2362500</v>
      </c>
      <c r="AC42" s="10">
        <v>97.43</v>
      </c>
      <c r="AD42" s="2"/>
      <c r="AE42" s="138">
        <f t="shared" si="0"/>
        <v>4.4329896907218114E-3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93.77640000000001</v>
      </c>
      <c r="Q43" s="2"/>
      <c r="T43" s="128" t="s">
        <v>98</v>
      </c>
      <c r="U43" s="129">
        <v>86.4</v>
      </c>
      <c r="W43" s="133">
        <v>42593</v>
      </c>
      <c r="X43" s="10">
        <v>97.38</v>
      </c>
      <c r="Y43" s="10">
        <v>97.67</v>
      </c>
      <c r="Z43" s="10">
        <v>96.8</v>
      </c>
      <c r="AA43" s="10">
        <v>97</v>
      </c>
      <c r="AB43" s="95">
        <v>3870900</v>
      </c>
      <c r="AC43" s="10">
        <v>97</v>
      </c>
      <c r="AD43" s="2"/>
      <c r="AE43" s="138">
        <f t="shared" si="0"/>
        <v>-1.1327360724950886E-3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92.908100000000005</v>
      </c>
      <c r="Q44" s="2"/>
      <c r="T44" s="93" t="s">
        <v>99</v>
      </c>
      <c r="U44" s="130">
        <v>86.85</v>
      </c>
      <c r="W44" s="133">
        <v>42592</v>
      </c>
      <c r="X44" s="10">
        <v>97.51</v>
      </c>
      <c r="Y44" s="10">
        <v>97.95</v>
      </c>
      <c r="Z44" s="10">
        <v>96.95</v>
      </c>
      <c r="AA44" s="10">
        <v>97.11</v>
      </c>
      <c r="AB44" s="95">
        <v>3784100</v>
      </c>
      <c r="AC44" s="10">
        <v>97.11</v>
      </c>
      <c r="AD44" s="2"/>
      <c r="AE44" s="138">
        <f t="shared" si="0"/>
        <v>-3.4889687018984095E-3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92.0398</v>
      </c>
      <c r="Q45" s="2"/>
      <c r="T45" s="93" t="s">
        <v>100</v>
      </c>
      <c r="U45" s="130" t="s">
        <v>624</v>
      </c>
      <c r="W45" s="133">
        <v>42591</v>
      </c>
      <c r="X45" s="10">
        <v>97.46</v>
      </c>
      <c r="Y45" s="10">
        <v>97.8</v>
      </c>
      <c r="Z45" s="10">
        <v>96.95</v>
      </c>
      <c r="AA45" s="10">
        <v>97.45</v>
      </c>
      <c r="AB45" s="95">
        <v>2465300</v>
      </c>
      <c r="AC45" s="10">
        <v>97.45</v>
      </c>
      <c r="AD45" s="2"/>
      <c r="AE45" s="138">
        <f t="shared" si="0"/>
        <v>2.7783494546202991E-3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91.171500000000009</v>
      </c>
      <c r="Q46" s="2"/>
      <c r="T46" s="93" t="s">
        <v>101</v>
      </c>
      <c r="U46" s="130" t="s">
        <v>625</v>
      </c>
      <c r="W46" s="133">
        <v>42590</v>
      </c>
      <c r="X46" s="10">
        <v>97.37</v>
      </c>
      <c r="Y46" s="10">
        <v>97.62</v>
      </c>
      <c r="Z46" s="10">
        <v>96.85</v>
      </c>
      <c r="AA46" s="10">
        <v>97.18</v>
      </c>
      <c r="AB46" s="95">
        <v>3603400</v>
      </c>
      <c r="AC46" s="10">
        <v>97.18</v>
      </c>
      <c r="AD46" s="2"/>
      <c r="AE46" s="138">
        <f t="shared" si="0"/>
        <v>-1.951319708329069E-3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90.303200000000004</v>
      </c>
      <c r="Q47" s="2"/>
      <c r="T47" s="93" t="s">
        <v>102</v>
      </c>
      <c r="U47" s="130">
        <v>109.2</v>
      </c>
      <c r="W47" s="133">
        <v>42587</v>
      </c>
      <c r="X47" s="10">
        <v>97.38</v>
      </c>
      <c r="Y47" s="10">
        <v>97.91</v>
      </c>
      <c r="Z47" s="10">
        <v>96.92</v>
      </c>
      <c r="AA47" s="10">
        <v>97.37</v>
      </c>
      <c r="AB47" s="95">
        <v>3797700</v>
      </c>
      <c r="AC47" s="10">
        <v>97.37</v>
      </c>
      <c r="AD47" s="2"/>
      <c r="AE47" s="138">
        <f t="shared" si="0"/>
        <v>4.1249871094153345E-3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89.434899999999999</v>
      </c>
      <c r="Q48" s="2"/>
      <c r="T48" s="93" t="s">
        <v>103</v>
      </c>
      <c r="U48" s="130">
        <v>0.89449800000000002</v>
      </c>
      <c r="W48" s="133">
        <v>42586</v>
      </c>
      <c r="X48" s="10">
        <v>97.26</v>
      </c>
      <c r="Y48" s="10">
        <v>97.93</v>
      </c>
      <c r="Z48" s="10">
        <v>96.27</v>
      </c>
      <c r="AA48" s="10">
        <v>96.97</v>
      </c>
      <c r="AB48" s="95">
        <v>4126000</v>
      </c>
      <c r="AC48" s="10">
        <v>96.97</v>
      </c>
      <c r="AD48" s="2"/>
      <c r="AE48" s="138">
        <f t="shared" si="0"/>
        <v>-4.7213383967977807E-3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88.566599999999994</v>
      </c>
      <c r="Q49" s="2"/>
      <c r="T49" s="93" t="s">
        <v>104</v>
      </c>
      <c r="U49" s="130" t="s">
        <v>385</v>
      </c>
      <c r="W49" s="133">
        <v>42585</v>
      </c>
      <c r="X49" s="10">
        <v>97.7</v>
      </c>
      <c r="Y49" s="10">
        <v>97.99</v>
      </c>
      <c r="Z49" s="10">
        <v>96.96</v>
      </c>
      <c r="AA49" s="10">
        <v>97.43</v>
      </c>
      <c r="AB49" s="95">
        <v>6236900</v>
      </c>
      <c r="AC49" s="10">
        <v>97.43</v>
      </c>
      <c r="AD49" s="2"/>
      <c r="AE49" s="138">
        <f t="shared" si="0"/>
        <v>-6.4246379767488593E-3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87.698300000000003</v>
      </c>
      <c r="Q50" s="2"/>
      <c r="T50" s="93"/>
      <c r="U50" s="130"/>
      <c r="W50" s="133">
        <v>42584</v>
      </c>
      <c r="X50" s="10">
        <v>95.75</v>
      </c>
      <c r="Y50" s="10">
        <v>98.66</v>
      </c>
      <c r="Z50" s="10">
        <v>95.62</v>
      </c>
      <c r="AA50" s="10">
        <v>98.06</v>
      </c>
      <c r="AB50" s="95">
        <v>12545900</v>
      </c>
      <c r="AC50" s="10">
        <v>98.06</v>
      </c>
      <c r="AD50" s="2"/>
      <c r="AE50" s="138">
        <f t="shared" si="0"/>
        <v>4.888223339394604E-2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86.83</v>
      </c>
      <c r="Q51" s="2"/>
      <c r="T51" s="93" t="s">
        <v>105</v>
      </c>
      <c r="U51" s="130" t="s">
        <v>626</v>
      </c>
      <c r="W51" s="133">
        <v>42583</v>
      </c>
      <c r="X51" s="10">
        <v>92.58</v>
      </c>
      <c r="Y51" s="10">
        <v>94.05</v>
      </c>
      <c r="Z51" s="10">
        <v>92.27</v>
      </c>
      <c r="AA51" s="10">
        <v>93.49</v>
      </c>
      <c r="AB51" s="95">
        <v>6605000</v>
      </c>
      <c r="AC51" s="10">
        <v>93.49</v>
      </c>
      <c r="AD51" s="2"/>
      <c r="AE51" s="138">
        <f t="shared" si="0"/>
        <v>8.3045729076789421E-3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85.961699999999993</v>
      </c>
      <c r="Q52" s="2"/>
      <c r="T52" s="93" t="s">
        <v>106</v>
      </c>
      <c r="U52" s="130" t="s">
        <v>429</v>
      </c>
      <c r="W52" s="133">
        <v>42580</v>
      </c>
      <c r="X52" s="10">
        <v>93.45</v>
      </c>
      <c r="Y52" s="10">
        <v>93.55</v>
      </c>
      <c r="Z52" s="10">
        <v>92.36</v>
      </c>
      <c r="AA52" s="10">
        <v>92.72</v>
      </c>
      <c r="AB52" s="95">
        <v>6120600</v>
      </c>
      <c r="AC52" s="10">
        <v>92.72</v>
      </c>
      <c r="AD52" s="2"/>
      <c r="AE52" s="138">
        <f t="shared" si="0"/>
        <v>-7.1742156547810465E-3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85.093400000000003</v>
      </c>
      <c r="Q53" s="2"/>
      <c r="T53" s="93" t="s">
        <v>107</v>
      </c>
      <c r="U53" s="131">
        <v>5342674</v>
      </c>
      <c r="W53" s="133">
        <v>42579</v>
      </c>
      <c r="X53" s="10">
        <v>92.67</v>
      </c>
      <c r="Y53" s="10">
        <v>93.72</v>
      </c>
      <c r="Z53" s="10">
        <v>92.16</v>
      </c>
      <c r="AA53" s="10">
        <v>93.39</v>
      </c>
      <c r="AB53" s="95">
        <v>3857300</v>
      </c>
      <c r="AC53" s="10">
        <v>93.39</v>
      </c>
      <c r="AD53" s="2"/>
      <c r="AE53" s="138">
        <f t="shared" si="0"/>
        <v>7.1174377224199059E-3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84.225099999999998</v>
      </c>
      <c r="T54" s="93" t="s">
        <v>110</v>
      </c>
      <c r="U54" s="131">
        <v>4990910</v>
      </c>
      <c r="W54" s="133">
        <v>42578</v>
      </c>
      <c r="X54" s="10">
        <v>93.88</v>
      </c>
      <c r="Y54" s="10">
        <v>94</v>
      </c>
      <c r="Z54" s="10">
        <v>92.7</v>
      </c>
      <c r="AA54" s="10">
        <v>92.73</v>
      </c>
      <c r="AB54" s="95">
        <v>4633900</v>
      </c>
      <c r="AC54" s="10">
        <v>92.73</v>
      </c>
      <c r="AD54" s="2"/>
      <c r="AE54" s="138">
        <f t="shared" si="0"/>
        <v>-1.1933937133723926E-2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83.356799999999993</v>
      </c>
      <c r="T55" s="93" t="s">
        <v>108</v>
      </c>
      <c r="U55" s="130" t="s">
        <v>627</v>
      </c>
      <c r="W55" s="133">
        <v>42577</v>
      </c>
      <c r="X55" s="10">
        <v>94.2</v>
      </c>
      <c r="Y55" s="10">
        <v>94.45</v>
      </c>
      <c r="Z55" s="10">
        <v>93.39</v>
      </c>
      <c r="AA55" s="10">
        <v>93.85</v>
      </c>
      <c r="AB55" s="95">
        <v>4901200</v>
      </c>
      <c r="AC55" s="10">
        <v>93.85</v>
      </c>
      <c r="AD55" s="2"/>
      <c r="AE55" s="138">
        <f t="shared" si="0"/>
        <v>-2.020416843896311E-3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82.488499999999988</v>
      </c>
      <c r="T56" s="93" t="s">
        <v>111</v>
      </c>
      <c r="U56" s="130">
        <v>19.97</v>
      </c>
      <c r="W56" s="133">
        <v>42576</v>
      </c>
      <c r="X56" s="10">
        <v>95.75</v>
      </c>
      <c r="Y56" s="10">
        <v>96.22</v>
      </c>
      <c r="Z56" s="10">
        <v>93.73</v>
      </c>
      <c r="AA56" s="10">
        <v>94.04</v>
      </c>
      <c r="AB56" s="95">
        <v>7405200</v>
      </c>
      <c r="AC56" s="10">
        <v>94.04</v>
      </c>
      <c r="AD56" s="2"/>
      <c r="AE56" s="138">
        <f t="shared" si="0"/>
        <v>-2.5996892801657068E-2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81.620199999999997</v>
      </c>
      <c r="T57" s="93" t="s">
        <v>112</v>
      </c>
      <c r="U57" s="130">
        <v>4.3499999999999996</v>
      </c>
      <c r="W57" s="133">
        <v>42573</v>
      </c>
      <c r="X57" s="10">
        <v>97.08</v>
      </c>
      <c r="Y57" s="10">
        <v>97.14</v>
      </c>
      <c r="Z57" s="10">
        <v>96.2</v>
      </c>
      <c r="AA57" s="10">
        <v>96.55</v>
      </c>
      <c r="AB57" s="95">
        <v>2955700</v>
      </c>
      <c r="AC57" s="10">
        <v>96.55</v>
      </c>
      <c r="AD57" s="2"/>
      <c r="AE57" s="138">
        <f t="shared" si="0"/>
        <v>-4.1258380608562017E-3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80.751900000000006</v>
      </c>
      <c r="T58" s="93" t="s">
        <v>109</v>
      </c>
      <c r="U58" s="130" t="s">
        <v>628</v>
      </c>
      <c r="W58" s="133">
        <v>42572</v>
      </c>
      <c r="X58" s="10">
        <v>97</v>
      </c>
      <c r="Y58" s="10">
        <v>97.12</v>
      </c>
      <c r="Z58" s="10">
        <v>96.55</v>
      </c>
      <c r="AA58" s="10">
        <v>96.95</v>
      </c>
      <c r="AB58" s="95">
        <v>3023000</v>
      </c>
      <c r="AC58" s="10">
        <v>96.95</v>
      </c>
      <c r="AD58" s="2"/>
      <c r="AE58" s="138">
        <f t="shared" si="0"/>
        <v>-5.1546391752577136E-4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79.883600000000001</v>
      </c>
      <c r="W59" s="133">
        <v>42571</v>
      </c>
      <c r="X59" s="10">
        <v>97.26</v>
      </c>
      <c r="Y59" s="10">
        <v>97.37</v>
      </c>
      <c r="Z59" s="10">
        <v>96.65</v>
      </c>
      <c r="AA59" s="10">
        <v>97</v>
      </c>
      <c r="AB59" s="95">
        <v>3486000</v>
      </c>
      <c r="AC59" s="10">
        <v>97</v>
      </c>
      <c r="AD59" s="2"/>
      <c r="AE59" s="138">
        <f t="shared" si="0"/>
        <v>1.0319917440659854E-3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79.015299999999996</v>
      </c>
      <c r="W60" s="133">
        <v>42570</v>
      </c>
      <c r="X60" s="10">
        <v>96.45</v>
      </c>
      <c r="Y60" s="10">
        <v>96.92</v>
      </c>
      <c r="Z60" s="10">
        <v>96.31</v>
      </c>
      <c r="AA60" s="10">
        <v>96.9</v>
      </c>
      <c r="AB60" s="95">
        <v>3101100</v>
      </c>
      <c r="AC60" s="10">
        <v>96.9</v>
      </c>
      <c r="AD60" s="2"/>
      <c r="AE60" s="138" t="e">
        <f t="shared" si="0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78.147000000000006</v>
      </c>
      <c r="W61" s="133">
        <v>42570</v>
      </c>
      <c r="X61" s="10" t="s">
        <v>384</v>
      </c>
      <c r="Y61" s="10"/>
      <c r="Z61" s="10"/>
      <c r="AA61" s="10"/>
      <c r="AB61" s="95"/>
      <c r="AC61" s="10"/>
      <c r="AD61" s="2"/>
      <c r="AE61" s="138">
        <f t="shared" si="0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42569</v>
      </c>
      <c r="X62" s="10">
        <v>97.44</v>
      </c>
      <c r="Y62" s="10">
        <v>97.69</v>
      </c>
      <c r="Z62" s="10">
        <v>96.76</v>
      </c>
      <c r="AA62" s="10">
        <v>96.87</v>
      </c>
      <c r="AB62" s="95">
        <v>3571200</v>
      </c>
      <c r="AC62" s="10">
        <v>96.45</v>
      </c>
      <c r="AD62" s="2"/>
      <c r="AE62" s="138">
        <f t="shared" si="0"/>
        <v>-2.1725636250775615E-3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42566</v>
      </c>
      <c r="X63" s="10">
        <v>97.95</v>
      </c>
      <c r="Y63" s="10">
        <v>97.95</v>
      </c>
      <c r="Z63" s="10">
        <v>96.91</v>
      </c>
      <c r="AA63" s="10">
        <v>97.09</v>
      </c>
      <c r="AB63" s="95">
        <v>3346200</v>
      </c>
      <c r="AC63" s="10">
        <v>96.66</v>
      </c>
      <c r="AD63" s="2"/>
      <c r="AE63" s="138">
        <f t="shared" si="0"/>
        <v>-3.8132536328970845E-3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42565</v>
      </c>
      <c r="X64" s="10">
        <v>98.21</v>
      </c>
      <c r="Y64" s="10">
        <v>98.24</v>
      </c>
      <c r="Z64" s="10">
        <v>97.27</v>
      </c>
      <c r="AA64" s="10">
        <v>97.46</v>
      </c>
      <c r="AB64" s="95">
        <v>4816100</v>
      </c>
      <c r="AC64" s="10">
        <v>97.03</v>
      </c>
      <c r="AD64" s="2"/>
      <c r="AE64" s="138">
        <f t="shared" si="0"/>
        <v>-1.7489711934156604E-3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42564</v>
      </c>
      <c r="X65" s="10">
        <v>96.74</v>
      </c>
      <c r="Y65" s="10">
        <v>97.69</v>
      </c>
      <c r="Z65" s="10">
        <v>96.53</v>
      </c>
      <c r="AA65" s="10">
        <v>97.63</v>
      </c>
      <c r="AB65" s="95">
        <v>4276700</v>
      </c>
      <c r="AC65" s="10">
        <v>97.2</v>
      </c>
      <c r="AD65" s="2"/>
      <c r="AE65" s="138">
        <f t="shared" si="0"/>
        <v>1.2078300708038281E-2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42563</v>
      </c>
      <c r="X66" s="10">
        <v>96.83</v>
      </c>
      <c r="Y66" s="10">
        <v>97</v>
      </c>
      <c r="Z66" s="10">
        <v>95.9</v>
      </c>
      <c r="AA66" s="10">
        <v>96.46</v>
      </c>
      <c r="AB66" s="95">
        <v>3974300</v>
      </c>
      <c r="AC66" s="10">
        <v>96.04</v>
      </c>
      <c r="AD66" s="2"/>
      <c r="AE66" s="138">
        <f t="shared" si="0"/>
        <v>-3.9410910599460003E-3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42562</v>
      </c>
      <c r="X67" s="10">
        <v>96.69</v>
      </c>
      <c r="Y67" s="10">
        <v>97.21</v>
      </c>
      <c r="Z67" s="10">
        <v>96.5</v>
      </c>
      <c r="AA67" s="10">
        <v>96.84</v>
      </c>
      <c r="AB67" s="95">
        <v>3567300</v>
      </c>
      <c r="AC67" s="10">
        <v>96.42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42559</v>
      </c>
      <c r="X68" s="10">
        <v>96.34</v>
      </c>
      <c r="Y68" s="10">
        <v>96.82</v>
      </c>
      <c r="Z68" s="10">
        <v>95.59</v>
      </c>
      <c r="AA68" s="10">
        <v>96.74</v>
      </c>
      <c r="AB68" s="95">
        <v>3722600</v>
      </c>
      <c r="AC68" s="10">
        <v>96.32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7" priority="9">
      <formula>F36&gt;0</formula>
    </cfRule>
    <cfRule type="expression" dxfId="636" priority="10">
      <formula>F36&lt;0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5">
    <cfRule type="expression" dxfId="631" priority="3">
      <formula>F25&gt;0</formula>
    </cfRule>
    <cfRule type="expression" dxfId="630" priority="4">
      <formula>F25&lt;0</formula>
    </cfRule>
  </conditionalFormatting>
  <conditionalFormatting sqref="H25:H35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164" activePane="bottomLeft" state="frozen"/>
      <selection pane="bottomLeft" activeCell="N191" sqref="N191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9678</v>
      </c>
      <c r="T2" s="42">
        <v>42620</v>
      </c>
      <c r="U2" s="34" t="s">
        <v>331</v>
      </c>
      <c r="W2" s="133">
        <v>42653</v>
      </c>
      <c r="X2" s="10">
        <v>15.84</v>
      </c>
      <c r="Y2" s="10">
        <v>15.95</v>
      </c>
      <c r="Z2" s="10">
        <v>15.61</v>
      </c>
      <c r="AA2" s="10">
        <v>15.72</v>
      </c>
      <c r="AB2" s="95">
        <v>10486800</v>
      </c>
      <c r="AC2" s="10">
        <v>15.72</v>
      </c>
      <c r="AE2" s="138">
        <f t="shared" ref="AE2:AE14" si="0">AC2/AC3-1</f>
        <v>1.0282776349614497E-2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15.915273713576996</v>
      </c>
      <c r="W3" s="133">
        <v>42650</v>
      </c>
      <c r="X3" s="10">
        <v>16.11</v>
      </c>
      <c r="Y3" s="10">
        <v>16.18</v>
      </c>
      <c r="Z3" s="10">
        <v>15.5</v>
      </c>
      <c r="AA3" s="10">
        <v>15.56</v>
      </c>
      <c r="AB3" s="95">
        <v>16881100</v>
      </c>
      <c r="AC3" s="10">
        <v>15.56</v>
      </c>
      <c r="AE3" s="138">
        <f t="shared" si="0"/>
        <v>-3.2338308457711351E-2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15.72</v>
      </c>
      <c r="R4" s="527">
        <v>1.03E-2</v>
      </c>
      <c r="W4" s="133">
        <v>42649</v>
      </c>
      <c r="X4" s="10">
        <v>16.27</v>
      </c>
      <c r="Y4" s="10">
        <v>16.34</v>
      </c>
      <c r="Z4" s="10">
        <v>15.82</v>
      </c>
      <c r="AA4" s="10">
        <v>16.079999999999998</v>
      </c>
      <c r="AB4" s="95">
        <v>13514900</v>
      </c>
      <c r="AC4" s="10">
        <v>16.079999999999998</v>
      </c>
      <c r="AE4" s="138">
        <f t="shared" si="0"/>
        <v>-2.4813895781639062E-3</v>
      </c>
      <c r="AJ4" s="235"/>
      <c r="AL4" s="234"/>
      <c r="AO4" s="234"/>
    </row>
    <row r="5" spans="1:41" x14ac:dyDescent="0.25">
      <c r="B5" s="58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152138.16</v>
      </c>
      <c r="T5" s="67"/>
      <c r="W5" s="133">
        <v>42648</v>
      </c>
      <c r="X5" s="10">
        <v>15.93</v>
      </c>
      <c r="Y5" s="10">
        <v>16.399999999999999</v>
      </c>
      <c r="Z5" s="10">
        <v>15.87</v>
      </c>
      <c r="AA5" s="10">
        <v>16.12</v>
      </c>
      <c r="AB5" s="95">
        <v>17660800</v>
      </c>
      <c r="AC5" s="10">
        <v>16.12</v>
      </c>
      <c r="AE5" s="138">
        <f t="shared" si="0"/>
        <v>3.1349968010236706E-2</v>
      </c>
    </row>
    <row r="6" spans="1:41" x14ac:dyDescent="0.25">
      <c r="B6" s="58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154028.01899999817</v>
      </c>
      <c r="W6" s="133">
        <v>42647</v>
      </c>
      <c r="X6" s="10">
        <v>16.02</v>
      </c>
      <c r="Y6" s="10">
        <v>16.14</v>
      </c>
      <c r="Z6" s="10">
        <v>15.52</v>
      </c>
      <c r="AA6" s="10">
        <v>15.63</v>
      </c>
      <c r="AB6" s="95">
        <v>13750500</v>
      </c>
      <c r="AC6" s="10">
        <v>15.63</v>
      </c>
      <c r="AE6" s="138">
        <f t="shared" si="0"/>
        <v>-2.1902377972465525E-2</v>
      </c>
    </row>
    <row r="7" spans="1:41" x14ac:dyDescent="0.25">
      <c r="B7" s="58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-1889.8589999982214</v>
      </c>
      <c r="R7">
        <v>1220</v>
      </c>
      <c r="U7" s="184"/>
      <c r="W7" s="133">
        <v>42646</v>
      </c>
      <c r="X7" s="10">
        <v>15.89</v>
      </c>
      <c r="Y7" s="10">
        <v>16.09</v>
      </c>
      <c r="Z7" s="10">
        <v>15.61</v>
      </c>
      <c r="AA7" s="10">
        <v>15.98</v>
      </c>
      <c r="AB7" s="95">
        <v>10465300</v>
      </c>
      <c r="AC7" s="10">
        <v>15.98</v>
      </c>
      <c r="AE7" s="138">
        <f t="shared" si="0"/>
        <v>1.0752688172043001E-2</v>
      </c>
    </row>
    <row r="8" spans="1:41" x14ac:dyDescent="0.25">
      <c r="B8" s="58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-1889.8589999982214</v>
      </c>
      <c r="W8" s="133">
        <v>42643</v>
      </c>
      <c r="X8" s="10">
        <v>15.95</v>
      </c>
      <c r="Y8" s="10">
        <v>16.16</v>
      </c>
      <c r="Z8" s="10">
        <v>15.76</v>
      </c>
      <c r="AA8" s="10">
        <v>15.81</v>
      </c>
      <c r="AB8" s="95">
        <v>19307900</v>
      </c>
      <c r="AC8" s="10">
        <v>15.81</v>
      </c>
      <c r="AE8" s="138">
        <f t="shared" si="0"/>
        <v>-5.6603773584905648E-3</v>
      </c>
    </row>
    <row r="9" spans="1:41" x14ac:dyDescent="0.25">
      <c r="B9" s="58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-1.2269579341913394E-2</v>
      </c>
      <c r="W9" s="133">
        <v>42642</v>
      </c>
      <c r="X9" s="10">
        <v>15.28</v>
      </c>
      <c r="Y9" s="10">
        <v>16.25</v>
      </c>
      <c r="Z9" s="10">
        <v>15.28</v>
      </c>
      <c r="AA9" s="10">
        <v>15.9</v>
      </c>
      <c r="AB9" s="95">
        <v>34965500</v>
      </c>
      <c r="AC9" s="10">
        <v>15.9</v>
      </c>
      <c r="AE9" s="138">
        <f t="shared" si="0"/>
        <v>4.743083003952564E-2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7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42641</v>
      </c>
      <c r="X10" s="10">
        <v>14.21</v>
      </c>
      <c r="Y10" s="10">
        <v>15.24</v>
      </c>
      <c r="Z10" s="10">
        <v>13.84</v>
      </c>
      <c r="AA10" s="10">
        <v>15.18</v>
      </c>
      <c r="AB10" s="95">
        <v>30979900</v>
      </c>
      <c r="AC10" s="10">
        <v>15.18</v>
      </c>
      <c r="AE10" s="138">
        <f t="shared" si="0"/>
        <v>7.9658605974395336E-2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1.29E-2</v>
      </c>
      <c r="W11" s="133">
        <v>42640</v>
      </c>
      <c r="X11" s="10">
        <v>14.16</v>
      </c>
      <c r="Y11" s="10">
        <v>14.22</v>
      </c>
      <c r="Z11" s="10">
        <v>13.9</v>
      </c>
      <c r="AA11" s="10">
        <v>14.06</v>
      </c>
      <c r="AB11" s="95">
        <v>16028700</v>
      </c>
      <c r="AC11" s="10">
        <v>14.06</v>
      </c>
      <c r="AE11" s="138">
        <f t="shared" si="0"/>
        <v>-2.4288688410825765E-2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42639</v>
      </c>
      <c r="X12" s="10">
        <v>14.55</v>
      </c>
      <c r="Y12" s="10">
        <v>14.85</v>
      </c>
      <c r="Z12" s="10">
        <v>14.38</v>
      </c>
      <c r="AA12" s="10">
        <v>14.41</v>
      </c>
      <c r="AB12" s="95">
        <v>11913000</v>
      </c>
      <c r="AC12" s="10">
        <v>14.41</v>
      </c>
      <c r="AE12" s="138">
        <f t="shared" si="0"/>
        <v>-5.52104899930983E-3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42636</v>
      </c>
      <c r="X13" s="10">
        <v>14.71</v>
      </c>
      <c r="Y13" s="10">
        <v>15.1</v>
      </c>
      <c r="Z13" s="10">
        <v>14.26</v>
      </c>
      <c r="AA13" s="10">
        <v>14.49</v>
      </c>
      <c r="AB13" s="95">
        <v>22031500</v>
      </c>
      <c r="AC13" s="10">
        <v>14.49</v>
      </c>
      <c r="AE13" s="138">
        <f t="shared" si="0"/>
        <v>-2.5554808338937418E-2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42635</v>
      </c>
      <c r="X14" s="10">
        <v>14.8</v>
      </c>
      <c r="Y14" s="10">
        <v>15.23</v>
      </c>
      <c r="Z14" s="10">
        <v>14.74</v>
      </c>
      <c r="AA14" s="10">
        <v>14.87</v>
      </c>
      <c r="AB14" s="95">
        <v>17035300</v>
      </c>
      <c r="AC14" s="10">
        <v>14.87</v>
      </c>
      <c r="AE14" s="138">
        <f t="shared" si="0"/>
        <v>1.5017064846416295E-2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42634</v>
      </c>
      <c r="X15" s="10">
        <v>14.11</v>
      </c>
      <c r="Y15" s="10">
        <v>14.68</v>
      </c>
      <c r="Z15" s="10">
        <v>14.07</v>
      </c>
      <c r="AA15" s="10">
        <v>14.65</v>
      </c>
      <c r="AB15" s="95">
        <v>18859300</v>
      </c>
      <c r="AC15" s="10">
        <v>14.65</v>
      </c>
      <c r="AE15" s="138">
        <f>AC15/AC16-1</f>
        <v>5.6236481614996503E-2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42633</v>
      </c>
      <c r="X16" s="10">
        <v>14.02</v>
      </c>
      <c r="Y16" s="10">
        <v>14.31</v>
      </c>
      <c r="Z16" s="10">
        <v>13.8</v>
      </c>
      <c r="AA16" s="10">
        <v>13.87</v>
      </c>
      <c r="AB16" s="95">
        <v>15967200</v>
      </c>
      <c r="AC16" s="10">
        <v>13.87</v>
      </c>
      <c r="AE16" s="138">
        <f t="shared" ref="AE16:AE67" si="4">AC16/AC17-1</f>
        <v>-1.5613910574875822E-2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42632</v>
      </c>
      <c r="X17" s="10">
        <v>14.5</v>
      </c>
      <c r="Y17" s="10">
        <v>14.63</v>
      </c>
      <c r="Z17" s="10">
        <v>14.08</v>
      </c>
      <c r="AA17" s="10">
        <v>14.09</v>
      </c>
      <c r="AB17" s="95">
        <v>12868800</v>
      </c>
      <c r="AC17" s="10">
        <v>14.09</v>
      </c>
      <c r="AE17" s="138">
        <f t="shared" si="4"/>
        <v>-1.0533707865168607E-2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42629</v>
      </c>
      <c r="X18" s="10">
        <v>13.95</v>
      </c>
      <c r="Y18" s="10">
        <v>14.28</v>
      </c>
      <c r="Z18" s="10">
        <v>13.9</v>
      </c>
      <c r="AA18" s="10">
        <v>14.24</v>
      </c>
      <c r="AB18" s="95">
        <v>12956500</v>
      </c>
      <c r="AC18" s="10">
        <v>14.24</v>
      </c>
      <c r="AE18" s="138">
        <f t="shared" si="4"/>
        <v>-1.4025245441794398E-3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42628</v>
      </c>
      <c r="X19" s="10">
        <v>14.12</v>
      </c>
      <c r="Y19" s="10">
        <v>14.5</v>
      </c>
      <c r="Z19" s="10">
        <v>14.08</v>
      </c>
      <c r="AA19" s="10">
        <v>14.26</v>
      </c>
      <c r="AB19" s="95">
        <v>12191200</v>
      </c>
      <c r="AC19" s="10">
        <v>14.26</v>
      </c>
      <c r="AE19" s="138">
        <f t="shared" si="4"/>
        <v>1.7844396859386213E-2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42627</v>
      </c>
      <c r="X20" s="10">
        <v>14.3</v>
      </c>
      <c r="Y20" s="10">
        <v>14.58</v>
      </c>
      <c r="Z20" s="10">
        <v>13.95</v>
      </c>
      <c r="AA20" s="10">
        <v>14.01</v>
      </c>
      <c r="AB20" s="95">
        <v>18840400</v>
      </c>
      <c r="AC20" s="10">
        <v>14.01</v>
      </c>
      <c r="AE20" s="138">
        <f t="shared" si="4"/>
        <v>-2.3012552301255207E-2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42626</v>
      </c>
      <c r="X21" s="10">
        <v>15.09</v>
      </c>
      <c r="Y21" s="10">
        <v>15.1</v>
      </c>
      <c r="Z21" s="10">
        <v>14.23</v>
      </c>
      <c r="AA21" s="10">
        <v>14.34</v>
      </c>
      <c r="AB21" s="95">
        <v>28846500</v>
      </c>
      <c r="AC21" s="10">
        <v>14.34</v>
      </c>
      <c r="AE21" s="138">
        <f t="shared" si="4"/>
        <v>-7.3044602456367236E-2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42625</v>
      </c>
      <c r="X22" s="10">
        <v>15.4</v>
      </c>
      <c r="Y22" s="10">
        <v>15.74</v>
      </c>
      <c r="Z22" s="10">
        <v>15.07</v>
      </c>
      <c r="AA22" s="10">
        <v>15.47</v>
      </c>
      <c r="AB22" s="95">
        <v>18951200</v>
      </c>
      <c r="AC22" s="10">
        <v>15.47</v>
      </c>
      <c r="AE22" s="138">
        <f t="shared" si="4"/>
        <v>-1.276324186343325E-2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42622</v>
      </c>
      <c r="X23" s="10">
        <v>16.440000000000001</v>
      </c>
      <c r="Y23" s="10">
        <v>16.61</v>
      </c>
      <c r="Z23" s="10">
        <v>15.67</v>
      </c>
      <c r="AA23" s="10">
        <v>15.67</v>
      </c>
      <c r="AB23" s="95">
        <v>17156500</v>
      </c>
      <c r="AC23" s="10">
        <v>15.67</v>
      </c>
      <c r="AE23" s="138">
        <f t="shared" si="4"/>
        <v>-6.3918757467144482E-2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42621</v>
      </c>
      <c r="X24" s="10">
        <v>15.89</v>
      </c>
      <c r="Y24" s="10">
        <v>16.899999999999999</v>
      </c>
      <c r="Z24" s="10">
        <v>15.77</v>
      </c>
      <c r="AA24" s="10">
        <v>16.739999999999998</v>
      </c>
      <c r="AB24" s="95">
        <v>26230500</v>
      </c>
      <c r="AC24" s="10">
        <v>16.739999999999998</v>
      </c>
      <c r="AE24" s="138">
        <f t="shared" si="4"/>
        <v>6.6921606118546695E-2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42620</v>
      </c>
      <c r="X25" s="10">
        <v>15.8</v>
      </c>
      <c r="Y25" s="10">
        <v>15.93</v>
      </c>
      <c r="Z25" s="10">
        <v>15.47</v>
      </c>
      <c r="AA25" s="10">
        <v>15.69</v>
      </c>
      <c r="AB25" s="95">
        <v>12819100</v>
      </c>
      <c r="AC25" s="10">
        <v>15.69</v>
      </c>
      <c r="AE25" s="138">
        <f t="shared" si="4"/>
        <v>3.1969309462915874E-3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42619</v>
      </c>
      <c r="X26" s="10">
        <v>15.57</v>
      </c>
      <c r="Y26" s="10">
        <v>15.71</v>
      </c>
      <c r="Z26" s="10">
        <v>15.28</v>
      </c>
      <c r="AA26" s="10">
        <v>15.64</v>
      </c>
      <c r="AB26" s="95">
        <v>10021700</v>
      </c>
      <c r="AC26" s="10">
        <v>15.64</v>
      </c>
      <c r="AE26" s="138">
        <f t="shared" si="4"/>
        <v>9.6836668818591765E-3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42615</v>
      </c>
      <c r="X27" s="10">
        <v>15.37</v>
      </c>
      <c r="Y27" s="10">
        <v>15.69</v>
      </c>
      <c r="Z27" s="10">
        <v>15.35</v>
      </c>
      <c r="AA27" s="10">
        <v>15.49</v>
      </c>
      <c r="AB27" s="95">
        <v>12584600</v>
      </c>
      <c r="AC27" s="10">
        <v>15.49</v>
      </c>
      <c r="AE27" s="138">
        <f t="shared" si="4"/>
        <v>2.5148908007941895E-2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42614</v>
      </c>
      <c r="X28" s="10">
        <v>14.96</v>
      </c>
      <c r="Y28" s="10">
        <v>15.26</v>
      </c>
      <c r="Z28" s="10">
        <v>14.82</v>
      </c>
      <c r="AA28" s="10">
        <v>15.11</v>
      </c>
      <c r="AB28" s="95">
        <v>14881800</v>
      </c>
      <c r="AC28" s="10">
        <v>15.11</v>
      </c>
      <c r="AE28" s="138">
        <f t="shared" si="4"/>
        <v>5.9920106524633532E-3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42613</v>
      </c>
      <c r="X29" s="10">
        <v>15.4</v>
      </c>
      <c r="Y29" s="10">
        <v>15.51</v>
      </c>
      <c r="Z29" s="10">
        <v>14.92</v>
      </c>
      <c r="AA29" s="10">
        <v>15.02</v>
      </c>
      <c r="AB29" s="95">
        <v>17317200</v>
      </c>
      <c r="AC29" s="10">
        <v>15.02</v>
      </c>
      <c r="AE29" s="138">
        <f t="shared" si="4"/>
        <v>-3.4083601286173715E-2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42612</v>
      </c>
      <c r="X30" s="10">
        <v>15.99</v>
      </c>
      <c r="Y30" s="10">
        <v>16.16</v>
      </c>
      <c r="Z30" s="10">
        <v>15.42</v>
      </c>
      <c r="AA30" s="10">
        <v>15.55</v>
      </c>
      <c r="AB30" s="95">
        <v>15529300</v>
      </c>
      <c r="AC30" s="10">
        <v>15.55</v>
      </c>
      <c r="AE30" s="138">
        <f t="shared" si="4"/>
        <v>-2.7517198248905528E-2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42611</v>
      </c>
      <c r="X31" s="10">
        <v>15.84</v>
      </c>
      <c r="Y31" s="10">
        <v>16.079999999999998</v>
      </c>
      <c r="Z31" s="10">
        <v>15.73</v>
      </c>
      <c r="AA31" s="10">
        <v>15.99</v>
      </c>
      <c r="AB31" s="95">
        <v>9884400</v>
      </c>
      <c r="AC31" s="10">
        <v>15.99</v>
      </c>
      <c r="AE31" s="138">
        <f t="shared" si="4"/>
        <v>2.5078369905957576E-3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42608</v>
      </c>
      <c r="X32" s="10">
        <v>16.07</v>
      </c>
      <c r="Y32" s="10">
        <v>16.32</v>
      </c>
      <c r="Z32" s="10">
        <v>15.75</v>
      </c>
      <c r="AA32" s="10">
        <v>15.95</v>
      </c>
      <c r="AB32" s="95">
        <v>15538800</v>
      </c>
      <c r="AC32" s="10">
        <v>15.95</v>
      </c>
      <c r="AE32" s="138">
        <f t="shared" si="4"/>
        <v>-3.7476577139289313E-3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42607</v>
      </c>
      <c r="X33" s="10">
        <v>16.02</v>
      </c>
      <c r="Y33" s="10">
        <v>16.28</v>
      </c>
      <c r="Z33" s="10">
        <v>15.91</v>
      </c>
      <c r="AA33" s="10">
        <v>16.010000000000002</v>
      </c>
      <c r="AB33" s="95">
        <v>11531900</v>
      </c>
      <c r="AC33" s="10">
        <v>16.010000000000002</v>
      </c>
      <c r="AE33" s="138">
        <f t="shared" si="4"/>
        <v>-3.1133250311330407E-3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42606</v>
      </c>
      <c r="X34" s="10">
        <v>16.34</v>
      </c>
      <c r="Y34" s="10">
        <v>16.53</v>
      </c>
      <c r="Z34" s="10">
        <v>15.97</v>
      </c>
      <c r="AA34" s="10">
        <v>16.059999999999999</v>
      </c>
      <c r="AB34" s="95">
        <v>16495700</v>
      </c>
      <c r="AC34" s="10">
        <v>16.059999999999999</v>
      </c>
      <c r="AE34" s="138">
        <f t="shared" si="4"/>
        <v>-2.251978088861839E-2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42605</v>
      </c>
      <c r="X35" s="10">
        <v>15.73</v>
      </c>
      <c r="Y35" s="10">
        <v>16.55</v>
      </c>
      <c r="Z35" s="10">
        <v>15.67</v>
      </c>
      <c r="AA35" s="10">
        <v>16.43</v>
      </c>
      <c r="AB35" s="95">
        <v>29790900</v>
      </c>
      <c r="AC35" s="10">
        <v>16.43</v>
      </c>
      <c r="AE35" s="138">
        <f t="shared" si="4"/>
        <v>5.0511508951406547E-2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42604</v>
      </c>
      <c r="X36" s="10">
        <v>16.2</v>
      </c>
      <c r="Y36" s="10">
        <v>16.25</v>
      </c>
      <c r="Z36" s="10">
        <v>15.45</v>
      </c>
      <c r="AA36" s="10">
        <v>15.64</v>
      </c>
      <c r="AB36" s="95">
        <v>26338000</v>
      </c>
      <c r="AC36" s="10">
        <v>15.64</v>
      </c>
      <c r="AE36" s="138">
        <f t="shared" si="4"/>
        <v>-6.9047619047619024E-2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42601</v>
      </c>
      <c r="X37" s="10">
        <v>16.52</v>
      </c>
      <c r="Y37" s="10">
        <v>16.850000000000001</v>
      </c>
      <c r="Z37" s="10">
        <v>16.48</v>
      </c>
      <c r="AA37" s="10">
        <v>16.8</v>
      </c>
      <c r="AB37" s="95">
        <v>16932800</v>
      </c>
      <c r="AC37" s="10">
        <v>16.8</v>
      </c>
      <c r="AE37" s="138">
        <f t="shared" si="4"/>
        <v>7.194244604316502E-3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42600</v>
      </c>
      <c r="X38" s="10">
        <v>15.87</v>
      </c>
      <c r="Y38" s="10">
        <v>16.73</v>
      </c>
      <c r="Z38" s="10">
        <v>15.8</v>
      </c>
      <c r="AA38" s="10">
        <v>16.68</v>
      </c>
      <c r="AB38" s="95">
        <v>26906000</v>
      </c>
      <c r="AC38" s="10">
        <v>16.68</v>
      </c>
      <c r="AE38" s="138">
        <f t="shared" si="4"/>
        <v>6.2420382165605082E-2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42599</v>
      </c>
      <c r="X39" s="10">
        <v>15.07</v>
      </c>
      <c r="Y39" s="10">
        <v>15.75</v>
      </c>
      <c r="Z39" s="10">
        <v>14.93</v>
      </c>
      <c r="AA39" s="10">
        <v>15.7</v>
      </c>
      <c r="AB39" s="95">
        <v>20862600</v>
      </c>
      <c r="AC39" s="10">
        <v>15.7</v>
      </c>
      <c r="AE39" s="138">
        <f t="shared" si="4"/>
        <v>3.4937376400790976E-2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42598</v>
      </c>
      <c r="X40" s="10">
        <v>15.12</v>
      </c>
      <c r="Y40" s="10">
        <v>15.25</v>
      </c>
      <c r="Z40" s="10">
        <v>14.71</v>
      </c>
      <c r="AA40" s="10">
        <v>15.17</v>
      </c>
      <c r="AB40" s="95">
        <v>18354900</v>
      </c>
      <c r="AC40" s="10">
        <v>15.17</v>
      </c>
      <c r="AE40" s="138">
        <f t="shared" si="4"/>
        <v>1.8120805369127524E-2</v>
      </c>
    </row>
    <row r="41" spans="2:31" ht="20.25" thickBot="1" x14ac:dyDescent="0.35">
      <c r="B41" s="58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5" t="s">
        <v>78</v>
      </c>
      <c r="P41" s="585"/>
      <c r="W41" s="133">
        <v>42597</v>
      </c>
      <c r="X41" s="10">
        <v>14.94</v>
      </c>
      <c r="Y41" s="10">
        <v>15.06</v>
      </c>
      <c r="Z41" s="10">
        <v>14.78</v>
      </c>
      <c r="AA41" s="10">
        <v>14.9</v>
      </c>
      <c r="AB41" s="95">
        <v>12045700</v>
      </c>
      <c r="AC41" s="10">
        <v>14.9</v>
      </c>
      <c r="AE41" s="138" t="e">
        <f t="shared" si="4"/>
        <v>#DIV/0!</v>
      </c>
    </row>
    <row r="42" spans="2:31" ht="21" thickTop="1" thickBot="1" x14ac:dyDescent="0.35">
      <c r="B42" s="588"/>
      <c r="C42" s="7">
        <v>340</v>
      </c>
      <c r="D42" s="79">
        <v>17.8</v>
      </c>
      <c r="E42" s="44">
        <v>0</v>
      </c>
      <c r="F42" s="44">
        <f t="shared" si="1"/>
        <v>6052</v>
      </c>
      <c r="G42" s="591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19.1784</v>
      </c>
      <c r="T42" s="134" t="s">
        <v>92</v>
      </c>
      <c r="W42" s="133">
        <v>42597</v>
      </c>
      <c r="X42" s="10" t="s">
        <v>157</v>
      </c>
      <c r="Y42" s="10"/>
      <c r="Z42" s="10"/>
      <c r="AA42" s="10"/>
      <c r="AB42" s="95"/>
      <c r="AC42" s="10"/>
      <c r="AE42" s="138">
        <f t="shared" si="4"/>
        <v>-1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19.0212</v>
      </c>
      <c r="T43" s="135" t="s">
        <v>98</v>
      </c>
      <c r="U43" s="129">
        <v>15.56</v>
      </c>
      <c r="W43" s="133">
        <v>42594</v>
      </c>
      <c r="X43" s="10">
        <v>14.6</v>
      </c>
      <c r="Y43" s="10">
        <v>14.92</v>
      </c>
      <c r="Z43" s="10">
        <v>14.55</v>
      </c>
      <c r="AA43" s="10">
        <v>14.72</v>
      </c>
      <c r="AB43" s="95">
        <v>13455700</v>
      </c>
      <c r="AC43" s="10">
        <v>14.67</v>
      </c>
      <c r="AE43" s="138">
        <f t="shared" si="4"/>
        <v>1.8750000000000044E-2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18.864000000000001</v>
      </c>
      <c r="T44" s="136" t="s">
        <v>99</v>
      </c>
      <c r="U44" s="130">
        <v>15.84</v>
      </c>
      <c r="W44" s="133">
        <v>42593</v>
      </c>
      <c r="X44" s="10">
        <v>14.15</v>
      </c>
      <c r="Y44" s="10">
        <v>14.63</v>
      </c>
      <c r="Z44" s="10">
        <v>14.01</v>
      </c>
      <c r="AA44" s="10">
        <v>14.45</v>
      </c>
      <c r="AB44" s="95">
        <v>13615900</v>
      </c>
      <c r="AC44" s="10">
        <v>14.4</v>
      </c>
      <c r="AE44" s="138">
        <f t="shared" si="4"/>
        <v>3.3740129217516124E-2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18.706800000000001</v>
      </c>
      <c r="T45" s="136" t="s">
        <v>100</v>
      </c>
      <c r="U45" s="130" t="s">
        <v>629</v>
      </c>
      <c r="W45" s="133">
        <v>42592</v>
      </c>
      <c r="X45" s="10">
        <v>14.48</v>
      </c>
      <c r="Y45" s="10">
        <v>14.59</v>
      </c>
      <c r="Z45" s="10">
        <v>13.95</v>
      </c>
      <c r="AA45" s="10">
        <v>13.98</v>
      </c>
      <c r="AB45" s="95">
        <v>13540000</v>
      </c>
      <c r="AC45" s="10">
        <v>13.93</v>
      </c>
      <c r="AE45" s="138">
        <f t="shared" si="4"/>
        <v>-3.0619345859429381E-2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18.549599999999998</v>
      </c>
      <c r="T46" s="136" t="s">
        <v>101</v>
      </c>
      <c r="U46" s="130" t="s">
        <v>630</v>
      </c>
      <c r="W46" s="133">
        <v>42591</v>
      </c>
      <c r="X46" s="10">
        <v>14.35</v>
      </c>
      <c r="Y46" s="10">
        <v>14.52</v>
      </c>
      <c r="Z46" s="10">
        <v>14.22</v>
      </c>
      <c r="AA46" s="10">
        <v>14.42</v>
      </c>
      <c r="AB46" s="95">
        <v>15450800</v>
      </c>
      <c r="AC46" s="10">
        <v>14.37</v>
      </c>
      <c r="AE46" s="138">
        <f t="shared" si="4"/>
        <v>1.1971830985915588E-2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18.392399999999999</v>
      </c>
      <c r="T47" s="136" t="s">
        <v>102</v>
      </c>
      <c r="U47" s="130">
        <v>18.2</v>
      </c>
      <c r="W47" s="133">
        <v>42590</v>
      </c>
      <c r="X47" s="10">
        <v>14.1</v>
      </c>
      <c r="Y47" s="10">
        <v>14.68</v>
      </c>
      <c r="Z47" s="10">
        <v>14.1</v>
      </c>
      <c r="AA47" s="10">
        <v>14.25</v>
      </c>
      <c r="AB47" s="95">
        <v>18392000</v>
      </c>
      <c r="AC47" s="10">
        <v>14.2</v>
      </c>
      <c r="AE47" s="138">
        <f t="shared" si="4"/>
        <v>2.7496382054992718E-2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18.235199999999999</v>
      </c>
      <c r="T48" s="136" t="s">
        <v>103</v>
      </c>
      <c r="U48" s="130">
        <v>2.3179099999999999</v>
      </c>
      <c r="W48" s="133">
        <v>42587</v>
      </c>
      <c r="X48" s="10">
        <v>13.47</v>
      </c>
      <c r="Y48" s="10">
        <v>13.94</v>
      </c>
      <c r="Z48" s="10">
        <v>13.3</v>
      </c>
      <c r="AA48" s="10">
        <v>13.87</v>
      </c>
      <c r="AB48" s="95">
        <v>16909700</v>
      </c>
      <c r="AC48" s="10">
        <v>13.82</v>
      </c>
      <c r="AE48" s="138">
        <f t="shared" si="4"/>
        <v>3.4431137724550975E-2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18.077999999999999</v>
      </c>
      <c r="T49" s="136" t="s">
        <v>104</v>
      </c>
      <c r="U49" s="130" t="s">
        <v>396</v>
      </c>
      <c r="W49" s="133">
        <v>42586</v>
      </c>
      <c r="X49" s="10">
        <v>13.6</v>
      </c>
      <c r="Y49" s="10">
        <v>13.9</v>
      </c>
      <c r="Z49" s="10">
        <v>13.05</v>
      </c>
      <c r="AA49" s="10">
        <v>13.41</v>
      </c>
      <c r="AB49" s="95">
        <v>24445600</v>
      </c>
      <c r="AC49" s="10">
        <v>13.36</v>
      </c>
      <c r="AE49" s="138">
        <f t="shared" si="4"/>
        <v>-7.4794315632009667E-4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17.9208</v>
      </c>
      <c r="T50" s="136"/>
      <c r="U50" s="130"/>
      <c r="W50" s="133">
        <v>42585</v>
      </c>
      <c r="X50" s="10">
        <v>12.97</v>
      </c>
      <c r="Y50" s="10">
        <v>13.42</v>
      </c>
      <c r="Z50" s="10">
        <v>12.67</v>
      </c>
      <c r="AA50" s="10">
        <v>13.42</v>
      </c>
      <c r="AB50" s="95">
        <v>17171100</v>
      </c>
      <c r="AC50" s="10">
        <v>13.37</v>
      </c>
      <c r="AE50" s="138">
        <f t="shared" si="4"/>
        <v>3.9657853810264321E-2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17.7636</v>
      </c>
      <c r="T51" s="136" t="s">
        <v>105</v>
      </c>
      <c r="U51" s="130" t="s">
        <v>631</v>
      </c>
      <c r="W51" s="133">
        <v>42584</v>
      </c>
      <c r="X51" s="10">
        <v>13.12</v>
      </c>
      <c r="Y51" s="10">
        <v>13.23</v>
      </c>
      <c r="Z51" s="10">
        <v>12.47</v>
      </c>
      <c r="AA51" s="10">
        <v>12.9</v>
      </c>
      <c r="AB51" s="95">
        <v>17163600</v>
      </c>
      <c r="AC51" s="10">
        <v>12.86</v>
      </c>
      <c r="AE51" s="138">
        <f t="shared" si="4"/>
        <v>-1.5527950310559868E-3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17.606400000000001</v>
      </c>
      <c r="T52" s="136" t="s">
        <v>106</v>
      </c>
      <c r="U52" s="130" t="s">
        <v>460</v>
      </c>
      <c r="W52" s="133">
        <v>42583</v>
      </c>
      <c r="X52" s="10">
        <v>13.42</v>
      </c>
      <c r="Y52" s="10">
        <v>13.43</v>
      </c>
      <c r="Z52" s="10">
        <v>12.84</v>
      </c>
      <c r="AA52" s="10">
        <v>12.92</v>
      </c>
      <c r="AB52" s="95">
        <v>20926700</v>
      </c>
      <c r="AC52" s="10">
        <v>12.88</v>
      </c>
      <c r="AE52" s="138">
        <f t="shared" si="4"/>
        <v>-5.2244297277409757E-2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87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17.449200000000001</v>
      </c>
      <c r="T53" s="136" t="s">
        <v>107</v>
      </c>
      <c r="U53" s="131">
        <v>10553600</v>
      </c>
      <c r="W53" s="133">
        <v>42580</v>
      </c>
      <c r="X53" s="10">
        <v>13.21</v>
      </c>
      <c r="Y53" s="10">
        <v>13.74</v>
      </c>
      <c r="Z53" s="10">
        <v>13.11</v>
      </c>
      <c r="AA53" s="10">
        <v>13.64</v>
      </c>
      <c r="AB53" s="95">
        <v>13855600</v>
      </c>
      <c r="AC53" s="10">
        <v>13.59</v>
      </c>
      <c r="AE53" s="138">
        <f t="shared" si="4"/>
        <v>2.1804511278195493E-2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17.292000000000002</v>
      </c>
      <c r="T54" s="136" t="s">
        <v>110</v>
      </c>
      <c r="U54" s="131">
        <v>17369200</v>
      </c>
      <c r="W54" s="133">
        <v>42579</v>
      </c>
      <c r="X54" s="10">
        <v>13.19</v>
      </c>
      <c r="Y54" s="10">
        <v>13.45</v>
      </c>
      <c r="Z54" s="10">
        <v>13.08</v>
      </c>
      <c r="AA54" s="10">
        <v>13.35</v>
      </c>
      <c r="AB54" s="95">
        <v>16668900</v>
      </c>
      <c r="AC54" s="10">
        <v>13.3</v>
      </c>
      <c r="AE54" s="138">
        <f t="shared" si="4"/>
        <v>1.6042780748663166E-2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8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17.134800000000002</v>
      </c>
      <c r="T55" s="136" t="s">
        <v>108</v>
      </c>
      <c r="U55" s="130" t="s">
        <v>632</v>
      </c>
      <c r="W55" s="133">
        <v>42578</v>
      </c>
      <c r="X55" s="10">
        <v>13.89</v>
      </c>
      <c r="Y55" s="10">
        <v>14.09</v>
      </c>
      <c r="Z55" s="10">
        <v>13.06</v>
      </c>
      <c r="AA55" s="10">
        <v>13.13</v>
      </c>
      <c r="AB55" s="95">
        <v>22775700</v>
      </c>
      <c r="AC55" s="10">
        <v>13.09</v>
      </c>
      <c r="AE55" s="138">
        <f t="shared" si="4"/>
        <v>-4.661325564457397E-2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16.977600000000002</v>
      </c>
      <c r="T56" s="136" t="s">
        <v>111</v>
      </c>
      <c r="U56" s="130" t="s">
        <v>129</v>
      </c>
      <c r="W56" s="133">
        <v>42577</v>
      </c>
      <c r="X56" s="10">
        <v>13.49</v>
      </c>
      <c r="Y56" s="10">
        <v>13.83</v>
      </c>
      <c r="Z56" s="10">
        <v>13.41</v>
      </c>
      <c r="AA56" s="10">
        <v>13.78</v>
      </c>
      <c r="AB56" s="95">
        <v>14112600</v>
      </c>
      <c r="AC56" s="10">
        <v>13.73</v>
      </c>
      <c r="AE56" s="138">
        <f t="shared" si="4"/>
        <v>1.4781966001478297E-2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16.820400000000003</v>
      </c>
      <c r="T57" s="136" t="s">
        <v>112</v>
      </c>
      <c r="U57" s="130">
        <v>-2.89</v>
      </c>
      <c r="W57" s="133">
        <v>42576</v>
      </c>
      <c r="X57" s="10">
        <v>13.94</v>
      </c>
      <c r="Y57" s="10">
        <v>14.06</v>
      </c>
      <c r="Z57" s="10">
        <v>13.5</v>
      </c>
      <c r="AA57" s="10">
        <v>13.58</v>
      </c>
      <c r="AB57" s="95">
        <v>17377400</v>
      </c>
      <c r="AC57" s="10">
        <v>13.53</v>
      </c>
      <c r="AE57" s="138">
        <f t="shared" si="4"/>
        <v>-3.7695590327169404E-2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16.6632</v>
      </c>
      <c r="T58" s="136" t="s">
        <v>109</v>
      </c>
      <c r="U58" s="130" t="s">
        <v>633</v>
      </c>
      <c r="W58" s="133">
        <v>42573</v>
      </c>
      <c r="X58" s="10">
        <v>14.49</v>
      </c>
      <c r="Y58" s="10">
        <v>14.52</v>
      </c>
      <c r="Z58" s="10">
        <v>14.03</v>
      </c>
      <c r="AA58" s="10">
        <v>14.11</v>
      </c>
      <c r="AB58" s="95">
        <v>19805400</v>
      </c>
      <c r="AC58" s="10">
        <v>14.06</v>
      </c>
      <c r="AE58" s="138">
        <f t="shared" si="4"/>
        <v>-2.1572720946416046E-2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16.506</v>
      </c>
      <c r="W59" s="133">
        <v>42572</v>
      </c>
      <c r="X59" s="10">
        <v>14.8</v>
      </c>
      <c r="Y59" s="10">
        <v>15.08</v>
      </c>
      <c r="Z59" s="10">
        <v>14.37</v>
      </c>
      <c r="AA59" s="10">
        <v>14.42</v>
      </c>
      <c r="AB59" s="95">
        <v>18026500</v>
      </c>
      <c r="AC59" s="10">
        <v>14.37</v>
      </c>
      <c r="AE59" s="138">
        <f t="shared" si="4"/>
        <v>-2.8397565922920864E-2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16.348800000000001</v>
      </c>
      <c r="W60" s="133">
        <v>42571</v>
      </c>
      <c r="X60" s="10">
        <v>14.62</v>
      </c>
      <c r="Y60" s="10">
        <v>14.94</v>
      </c>
      <c r="Z60" s="10">
        <v>14.14</v>
      </c>
      <c r="AA60" s="10">
        <v>14.84</v>
      </c>
      <c r="AB60" s="95">
        <v>17544800</v>
      </c>
      <c r="AC60" s="10">
        <v>14.79</v>
      </c>
      <c r="AE60" s="138">
        <f t="shared" si="4"/>
        <v>6.1224489795919101E-3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16.191600000000001</v>
      </c>
      <c r="W61" s="133">
        <v>42570</v>
      </c>
      <c r="X61" s="10">
        <v>15.06</v>
      </c>
      <c r="Y61" s="10">
        <v>15.13</v>
      </c>
      <c r="Z61" s="10">
        <v>14.65</v>
      </c>
      <c r="AA61" s="10">
        <v>14.75</v>
      </c>
      <c r="AB61" s="95">
        <v>12830500</v>
      </c>
      <c r="AC61" s="10">
        <v>14.7</v>
      </c>
      <c r="AE61" s="138">
        <f t="shared" si="4"/>
        <v>-2.8420356906807775E-2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16.034400000000002</v>
      </c>
      <c r="W62" s="133">
        <v>42569</v>
      </c>
      <c r="X62" s="10">
        <v>15.04</v>
      </c>
      <c r="Y62" s="10">
        <v>15.21</v>
      </c>
      <c r="Z62" s="10">
        <v>14.73</v>
      </c>
      <c r="AA62" s="10">
        <v>15.18</v>
      </c>
      <c r="AB62" s="95">
        <v>14617600</v>
      </c>
      <c r="AC62" s="10">
        <v>15.13</v>
      </c>
      <c r="AE62" s="138">
        <f t="shared" si="4"/>
        <v>-1.9788918205804196E-3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15.8772</v>
      </c>
      <c r="W63" s="133">
        <v>42566</v>
      </c>
      <c r="X63" s="10">
        <v>15.41</v>
      </c>
      <c r="Y63" s="10">
        <v>15.51</v>
      </c>
      <c r="Z63" s="10">
        <v>15.1</v>
      </c>
      <c r="AA63" s="10">
        <v>15.21</v>
      </c>
      <c r="AB63" s="95">
        <v>15297900</v>
      </c>
      <c r="AC63" s="10">
        <v>15.16</v>
      </c>
      <c r="AE63" s="138">
        <f t="shared" si="4"/>
        <v>-3.9421813403416328E-3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15.72</v>
      </c>
      <c r="W64" s="133">
        <v>42565</v>
      </c>
      <c r="X64" s="10">
        <v>15.55</v>
      </c>
      <c r="Y64" s="10">
        <v>15.76</v>
      </c>
      <c r="Z64" s="10">
        <v>15.21</v>
      </c>
      <c r="AA64" s="10">
        <v>15.27</v>
      </c>
      <c r="AB64" s="95">
        <v>12174900</v>
      </c>
      <c r="AC64" s="10">
        <v>15.22</v>
      </c>
      <c r="AE64" s="138">
        <f t="shared" si="4"/>
        <v>-1.312335958005173E-3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15.562800000000001</v>
      </c>
      <c r="W65" s="133">
        <v>42564</v>
      </c>
      <c r="X65" s="10">
        <v>15.44</v>
      </c>
      <c r="Y65" s="10">
        <v>15.74</v>
      </c>
      <c r="Z65" s="10">
        <v>15.13</v>
      </c>
      <c r="AA65" s="10">
        <v>15.29</v>
      </c>
      <c r="AB65" s="95">
        <v>22648400</v>
      </c>
      <c r="AC65" s="10">
        <v>15.24</v>
      </c>
      <c r="AE65" s="138">
        <f t="shared" si="4"/>
        <v>-1.9935691318327953E-2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15.4056</v>
      </c>
      <c r="W66" s="133">
        <v>42563</v>
      </c>
      <c r="X66" s="10">
        <v>15.03</v>
      </c>
      <c r="Y66" s="10">
        <v>15.73</v>
      </c>
      <c r="Z66" s="10">
        <v>15.01</v>
      </c>
      <c r="AA66" s="10">
        <v>15.6</v>
      </c>
      <c r="AB66" s="95">
        <v>21959700</v>
      </c>
      <c r="AC66" s="10">
        <v>15.55</v>
      </c>
      <c r="AE66" s="138">
        <f t="shared" si="4"/>
        <v>6.2158469945355233E-2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15.2484</v>
      </c>
      <c r="W67" s="133">
        <v>42562</v>
      </c>
      <c r="X67" s="10">
        <v>15</v>
      </c>
      <c r="Y67" s="10">
        <v>15.14</v>
      </c>
      <c r="Z67" s="10">
        <v>14.66</v>
      </c>
      <c r="AA67" s="10">
        <v>14.69</v>
      </c>
      <c r="AB67" s="95">
        <v>12502900</v>
      </c>
      <c r="AC67" s="10">
        <v>14.64</v>
      </c>
      <c r="AE67" s="138">
        <f t="shared" si="4"/>
        <v>-1.5467383994619999E-2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15.091200000000001</v>
      </c>
      <c r="W68" s="133">
        <v>42559</v>
      </c>
      <c r="X68" s="10">
        <v>15.06</v>
      </c>
      <c r="Y68" s="10">
        <v>15.17</v>
      </c>
      <c r="Z68" s="10">
        <v>14.68</v>
      </c>
      <c r="AA68" s="10">
        <v>14.92</v>
      </c>
      <c r="AB68" s="95">
        <v>17321300</v>
      </c>
      <c r="AC68" s="10">
        <v>14.87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14.933999999999999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14.7768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14.619600000000002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14.462400000000001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14.305200000000001</v>
      </c>
    </row>
    <row r="74" spans="1:31" ht="15" customHeight="1" x14ac:dyDescent="0.25">
      <c r="B74" s="590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14.148000000000001</v>
      </c>
    </row>
    <row r="75" spans="1:31" x14ac:dyDescent="0.25">
      <c r="B75" s="590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13.9908</v>
      </c>
    </row>
    <row r="76" spans="1:31" x14ac:dyDescent="0.25">
      <c r="B76" s="590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13.833600000000001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13.676400000000001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13.5192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13.362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89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8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0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0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0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3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6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6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6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6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7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7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7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6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6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6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4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1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5" t="s">
        <v>320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8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4" t="s">
        <v>353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4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4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376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2" t="s">
        <v>431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2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2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2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19" spans="1:13" x14ac:dyDescent="0.25">
      <c r="A219" s="32" t="s">
        <v>81</v>
      </c>
      <c r="B219" s="537"/>
      <c r="C219" s="73">
        <f>SUM(C2:C218)</f>
        <v>120290</v>
      </c>
      <c r="D219" s="18"/>
      <c r="E219" s="18"/>
      <c r="F219" s="18">
        <f>SUM(F2:F218)</f>
        <v>1686868.7589999998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333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334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371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372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405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407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29" si="100">C421*(E421-D421)</f>
        <v>-320.8720079999913</v>
      </c>
      <c r="G421" s="40">
        <f t="shared" ref="G421:G429" si="101">IF(C421=0, 0,D421*C421)</f>
        <v>131005.31200799999</v>
      </c>
      <c r="H421" s="232">
        <f t="shared" ref="H421:H429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421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/>
      <c r="C430" s="10"/>
      <c r="D430" s="242"/>
      <c r="E430" s="40"/>
      <c r="F430" s="236"/>
      <c r="G430" s="40"/>
      <c r="H430" s="232"/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46 F394:F446">
    <cfRule type="expression" dxfId="627" priority="28">
      <formula>F230&gt;0</formula>
    </cfRule>
    <cfRule type="expression" dxfId="626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25" priority="21">
      <formula>F223&gt;0</formula>
    </cfRule>
    <cfRule type="expression" dxfId="624" priority="22">
      <formula>F223&lt;0</formula>
    </cfRule>
  </conditionalFormatting>
  <conditionalFormatting sqref="H223:H229">
    <cfRule type="expression" dxfId="623" priority="17">
      <formula>H223&gt;0</formula>
    </cfRule>
    <cfRule type="expression" dxfId="622" priority="18">
      <formula>H223&lt;0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93 H393">
    <cfRule type="expression" dxfId="617" priority="1">
      <formula>F393&gt;0</formula>
    </cfRule>
    <cfRule type="expression" dxfId="616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42653</v>
      </c>
      <c r="X2" s="10">
        <v>29</v>
      </c>
      <c r="Y2" s="10">
        <v>29.39</v>
      </c>
      <c r="Z2" s="10">
        <v>28.95</v>
      </c>
      <c r="AA2" s="10">
        <v>29.05</v>
      </c>
      <c r="AB2" s="95">
        <v>7228300</v>
      </c>
      <c r="AC2" s="10">
        <v>29.05</v>
      </c>
      <c r="AD2" s="2">
        <f>Y2-Z2</f>
        <v>0.44000000000000128</v>
      </c>
      <c r="AE2" s="138">
        <f>AC2/AC3-1</f>
        <v>1.7241379310344307E-3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42650</v>
      </c>
      <c r="X3" s="10">
        <v>29.37</v>
      </c>
      <c r="Y3" s="10">
        <v>29.59</v>
      </c>
      <c r="Z3" s="10">
        <v>29</v>
      </c>
      <c r="AA3" s="10">
        <v>29</v>
      </c>
      <c r="AB3" s="95">
        <v>11322800</v>
      </c>
      <c r="AC3" s="10">
        <v>29</v>
      </c>
      <c r="AD3" s="2">
        <f t="shared" ref="AD3:AD66" si="1">Y3-Z3</f>
        <v>0.58999999999999986</v>
      </c>
      <c r="AE3" s="138">
        <f t="shared" ref="AE3:AE66" si="2">AC3/AC4-1</f>
        <v>-1.2597889002383456E-2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29.05</v>
      </c>
      <c r="R4" s="527">
        <v>1.6999999999999999E-3</v>
      </c>
      <c r="T4" s="163"/>
      <c r="W4" s="133">
        <v>42649</v>
      </c>
      <c r="X4" s="10">
        <v>28.75</v>
      </c>
      <c r="Y4" s="10">
        <v>29.6</v>
      </c>
      <c r="Z4" s="10">
        <v>28.71</v>
      </c>
      <c r="AA4" s="10">
        <v>29.37</v>
      </c>
      <c r="AB4" s="95">
        <v>17280800</v>
      </c>
      <c r="AC4" s="10">
        <v>29.37</v>
      </c>
      <c r="AD4" s="2">
        <f t="shared" si="1"/>
        <v>0.89000000000000057</v>
      </c>
      <c r="AE4" s="138">
        <f t="shared" si="2"/>
        <v>1.8377253814147121E-2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29050</v>
      </c>
      <c r="W5" s="133">
        <v>42648</v>
      </c>
      <c r="X5" s="10">
        <v>28.97</v>
      </c>
      <c r="Y5" s="10">
        <v>29.11</v>
      </c>
      <c r="Z5" s="10">
        <v>28.76</v>
      </c>
      <c r="AA5" s="10">
        <v>28.84</v>
      </c>
      <c r="AB5" s="95">
        <v>27597900</v>
      </c>
      <c r="AC5" s="10">
        <v>28.84</v>
      </c>
      <c r="AD5" s="2">
        <f t="shared" si="1"/>
        <v>0.34999999999999787</v>
      </c>
      <c r="AE5" s="138">
        <f t="shared" si="2"/>
        <v>-5.5172413793103114E-3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42647</v>
      </c>
      <c r="X6" s="10">
        <v>29.25</v>
      </c>
      <c r="Y6" s="10">
        <v>29.39</v>
      </c>
      <c r="Z6" s="10">
        <v>28.88</v>
      </c>
      <c r="AA6" s="10">
        <v>29</v>
      </c>
      <c r="AB6" s="95">
        <v>11173200</v>
      </c>
      <c r="AC6" s="10">
        <v>29</v>
      </c>
      <c r="AD6" s="2">
        <f t="shared" si="1"/>
        <v>0.51000000000000156</v>
      </c>
      <c r="AE6" s="138">
        <f t="shared" si="2"/>
        <v>-9.5628415300547109E-3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-2735.9400000000023</v>
      </c>
      <c r="R7">
        <v>700</v>
      </c>
      <c r="W7" s="133">
        <v>42646</v>
      </c>
      <c r="X7" s="10">
        <v>29.57</v>
      </c>
      <c r="Y7" s="10">
        <v>29.69</v>
      </c>
      <c r="Z7" s="10">
        <v>29.25</v>
      </c>
      <c r="AA7" s="10">
        <v>29.28</v>
      </c>
      <c r="AB7" s="95">
        <v>7800200</v>
      </c>
      <c r="AC7" s="10">
        <v>29.28</v>
      </c>
      <c r="AD7" s="2">
        <f t="shared" si="1"/>
        <v>0.44000000000000128</v>
      </c>
      <c r="AE7" s="138">
        <f t="shared" si="2"/>
        <v>-1.3477088948786964E-2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-2735.9400000000023</v>
      </c>
      <c r="W8" s="133">
        <v>42643</v>
      </c>
      <c r="X8" s="10">
        <v>29.51</v>
      </c>
      <c r="Y8" s="10">
        <v>29.99</v>
      </c>
      <c r="Z8" s="10">
        <v>29.51</v>
      </c>
      <c r="AA8" s="10">
        <v>29.68</v>
      </c>
      <c r="AB8" s="95">
        <v>26199600</v>
      </c>
      <c r="AC8" s="10">
        <v>29.68</v>
      </c>
      <c r="AD8" s="2">
        <f t="shared" si="1"/>
        <v>0.47999999999999687</v>
      </c>
      <c r="AE8" s="138">
        <f t="shared" si="2"/>
        <v>6.1016949152541411E-3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-8.6073905632490413E-2</v>
      </c>
      <c r="W9" s="133">
        <v>42642</v>
      </c>
      <c r="X9" s="10">
        <v>29.84</v>
      </c>
      <c r="Y9" s="10">
        <v>29.86</v>
      </c>
      <c r="Z9" s="10">
        <v>29.49</v>
      </c>
      <c r="AA9" s="10">
        <v>29.5</v>
      </c>
      <c r="AB9" s="95">
        <v>12814500</v>
      </c>
      <c r="AC9" s="10">
        <v>29.5</v>
      </c>
      <c r="AD9" s="2">
        <f t="shared" si="1"/>
        <v>0.37000000000000099</v>
      </c>
      <c r="AE9" s="138">
        <f t="shared" si="2"/>
        <v>-1.1394101876675555E-2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42641</v>
      </c>
      <c r="X10" s="10">
        <v>29.97</v>
      </c>
      <c r="Y10" s="10">
        <v>30.12</v>
      </c>
      <c r="Z10" s="10">
        <v>29.68</v>
      </c>
      <c r="AA10" s="10">
        <v>29.84</v>
      </c>
      <c r="AB10" s="95">
        <v>10820100</v>
      </c>
      <c r="AC10" s="10">
        <v>29.84</v>
      </c>
      <c r="AD10" s="2">
        <f t="shared" si="1"/>
        <v>0.44000000000000128</v>
      </c>
      <c r="AE10" s="138">
        <f t="shared" si="2"/>
        <v>-2.0066889632106566E-3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1.66E-2</v>
      </c>
      <c r="W11" s="133">
        <v>42640</v>
      </c>
      <c r="X11" s="10">
        <v>30.05</v>
      </c>
      <c r="Y11" s="10">
        <v>30.17</v>
      </c>
      <c r="Z11" s="10">
        <v>29.84</v>
      </c>
      <c r="AA11" s="10">
        <v>29.9</v>
      </c>
      <c r="AB11" s="95">
        <v>9877300</v>
      </c>
      <c r="AC11" s="10">
        <v>29.9</v>
      </c>
      <c r="AD11" s="2">
        <f t="shared" si="1"/>
        <v>0.33000000000000185</v>
      </c>
      <c r="AE11" s="138">
        <f t="shared" si="2"/>
        <v>-5.9840425531915153E-3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42639</v>
      </c>
      <c r="X12" s="10">
        <v>30.38</v>
      </c>
      <c r="Y12" s="10">
        <v>30.47</v>
      </c>
      <c r="Z12" s="10">
        <v>30.06</v>
      </c>
      <c r="AA12" s="10">
        <v>30.08</v>
      </c>
      <c r="AB12" s="95">
        <v>7379800</v>
      </c>
      <c r="AC12" s="10">
        <v>30.08</v>
      </c>
      <c r="AD12" s="2">
        <f t="shared" si="1"/>
        <v>0.41000000000000014</v>
      </c>
      <c r="AE12" s="138">
        <f t="shared" si="2"/>
        <v>-1.2151067323481146E-2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42636</v>
      </c>
      <c r="X13" s="10">
        <v>30.79</v>
      </c>
      <c r="Y13" s="10">
        <v>30.9</v>
      </c>
      <c r="Z13" s="10">
        <v>30.44</v>
      </c>
      <c r="AA13" s="10">
        <v>30.45</v>
      </c>
      <c r="AB13" s="95">
        <v>8599300</v>
      </c>
      <c r="AC13" s="10">
        <v>30.45</v>
      </c>
      <c r="AD13" s="2">
        <f t="shared" si="1"/>
        <v>0.4599999999999973</v>
      </c>
      <c r="AE13" s="138">
        <f t="shared" si="2"/>
        <v>-9.7560975609756184E-3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42635</v>
      </c>
      <c r="X14" s="10">
        <v>30.86</v>
      </c>
      <c r="Y14" s="10">
        <v>31.01</v>
      </c>
      <c r="Z14" s="10">
        <v>30.67</v>
      </c>
      <c r="AA14" s="10">
        <v>30.75</v>
      </c>
      <c r="AB14" s="95">
        <v>12273900</v>
      </c>
      <c r="AC14" s="10">
        <v>30.75</v>
      </c>
      <c r="AD14" s="2">
        <f t="shared" si="1"/>
        <v>0.33999999999999986</v>
      </c>
      <c r="AE14" s="138">
        <f t="shared" si="2"/>
        <v>-2.9182879377431803E-3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42634</v>
      </c>
      <c r="X15" s="10">
        <v>31.17</v>
      </c>
      <c r="Y15" s="10">
        <v>31.25</v>
      </c>
      <c r="Z15" s="10">
        <v>30.62</v>
      </c>
      <c r="AA15" s="10">
        <v>30.84</v>
      </c>
      <c r="AB15" s="95">
        <v>12447100</v>
      </c>
      <c r="AC15" s="10">
        <v>30.84</v>
      </c>
      <c r="AD15" s="2">
        <f t="shared" si="1"/>
        <v>0.62999999999999901</v>
      </c>
      <c r="AE15" s="138">
        <f t="shared" si="2"/>
        <v>-8.0411707944676447E-3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42633</v>
      </c>
      <c r="X16" s="10">
        <v>30.95</v>
      </c>
      <c r="Y16" s="10">
        <v>31.38</v>
      </c>
      <c r="Z16" s="10">
        <v>30.93</v>
      </c>
      <c r="AA16" s="10">
        <v>31.09</v>
      </c>
      <c r="AB16" s="95">
        <v>6114300</v>
      </c>
      <c r="AC16" s="10">
        <v>31.09</v>
      </c>
      <c r="AD16" s="2">
        <f t="shared" si="1"/>
        <v>0.44999999999999929</v>
      </c>
      <c r="AE16" s="138">
        <f t="shared" si="2"/>
        <v>9.7434231893471779E-3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42632</v>
      </c>
      <c r="X17" s="10">
        <v>31.06</v>
      </c>
      <c r="Y17" s="10">
        <v>31.26</v>
      </c>
      <c r="Z17" s="10">
        <v>30.75</v>
      </c>
      <c r="AA17" s="10">
        <v>30.79</v>
      </c>
      <c r="AB17" s="95">
        <v>10628000</v>
      </c>
      <c r="AC17" s="10">
        <v>30.79</v>
      </c>
      <c r="AD17" s="2">
        <f t="shared" si="1"/>
        <v>0.51000000000000156</v>
      </c>
      <c r="AE17" s="138">
        <f t="shared" si="2"/>
        <v>-9.3307593307593306E-3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42629</v>
      </c>
      <c r="X18" s="10">
        <v>31.3</v>
      </c>
      <c r="Y18" s="10">
        <v>31.35</v>
      </c>
      <c r="Z18" s="10">
        <v>30.84</v>
      </c>
      <c r="AA18" s="10">
        <v>31.08</v>
      </c>
      <c r="AB18" s="95">
        <v>11413900</v>
      </c>
      <c r="AC18" s="10">
        <v>31.08</v>
      </c>
      <c r="AD18" s="2">
        <f t="shared" si="1"/>
        <v>0.51000000000000156</v>
      </c>
      <c r="AE18" s="138">
        <f t="shared" si="2"/>
        <v>-5.4400000000000004E-3</v>
      </c>
    </row>
    <row r="19" spans="1:31" x14ac:dyDescent="0.25">
      <c r="W19" s="133">
        <v>42628</v>
      </c>
      <c r="X19" s="10">
        <v>30.76</v>
      </c>
      <c r="Y19" s="10">
        <v>31.27</v>
      </c>
      <c r="Z19" s="10">
        <v>30.46</v>
      </c>
      <c r="AA19" s="10">
        <v>31.25</v>
      </c>
      <c r="AB19" s="95">
        <v>10378500</v>
      </c>
      <c r="AC19" s="10">
        <v>31.25</v>
      </c>
      <c r="AD19" s="2">
        <f t="shared" si="1"/>
        <v>0.80999999999999872</v>
      </c>
      <c r="AE19" s="138">
        <f t="shared" si="2"/>
        <v>1.7583848909149991E-2</v>
      </c>
    </row>
    <row r="20" spans="1:31" x14ac:dyDescent="0.25">
      <c r="W20" s="133">
        <v>42627</v>
      </c>
      <c r="X20" s="10">
        <v>30.95</v>
      </c>
      <c r="Y20" s="10">
        <v>31.11</v>
      </c>
      <c r="Z20" s="10">
        <v>30.66</v>
      </c>
      <c r="AA20" s="10">
        <v>30.71</v>
      </c>
      <c r="AB20" s="95">
        <v>9834000</v>
      </c>
      <c r="AC20" s="10">
        <v>30.71</v>
      </c>
      <c r="AD20" s="2">
        <f t="shared" si="1"/>
        <v>0.44999999999999929</v>
      </c>
      <c r="AE20" s="138">
        <f t="shared" si="2"/>
        <v>-7.7544426494344787E-3</v>
      </c>
    </row>
    <row r="21" spans="1:31" x14ac:dyDescent="0.25">
      <c r="W21" s="133">
        <v>42626</v>
      </c>
      <c r="X21" s="10">
        <v>30.81</v>
      </c>
      <c r="Y21" s="10">
        <v>31.16</v>
      </c>
      <c r="Z21" s="10">
        <v>30.45</v>
      </c>
      <c r="AA21" s="10">
        <v>30.95</v>
      </c>
      <c r="AB21" s="95">
        <v>14350900</v>
      </c>
      <c r="AC21" s="10">
        <v>30.95</v>
      </c>
      <c r="AD21" s="2">
        <f t="shared" si="1"/>
        <v>0.71000000000000085</v>
      </c>
      <c r="AE21" s="138">
        <f t="shared" si="2"/>
        <v>1.9423761735188894E-3</v>
      </c>
    </row>
    <row r="22" spans="1:31" x14ac:dyDescent="0.25">
      <c r="W22" s="133">
        <v>42625</v>
      </c>
      <c r="X22" s="10">
        <v>31.41</v>
      </c>
      <c r="Y22" s="10">
        <v>31.53</v>
      </c>
      <c r="Z22" s="10">
        <v>30.7</v>
      </c>
      <c r="AA22" s="10">
        <v>30.89</v>
      </c>
      <c r="AB22" s="95">
        <v>20385000</v>
      </c>
      <c r="AC22" s="10">
        <v>30.89</v>
      </c>
      <c r="AD22" s="2">
        <f t="shared" si="1"/>
        <v>0.83000000000000185</v>
      </c>
      <c r="AE22" s="138">
        <f t="shared" si="2"/>
        <v>-1.9676293240241227E-2</v>
      </c>
    </row>
    <row r="23" spans="1:31" x14ac:dyDescent="0.25">
      <c r="W23" s="133">
        <v>42622</v>
      </c>
      <c r="X23" s="10">
        <v>31.05</v>
      </c>
      <c r="Y23" s="10">
        <v>31.91</v>
      </c>
      <c r="Z23" s="10">
        <v>31.05</v>
      </c>
      <c r="AA23" s="10">
        <v>31.51</v>
      </c>
      <c r="AB23" s="95">
        <v>19170200</v>
      </c>
      <c r="AC23" s="10">
        <v>31.51</v>
      </c>
      <c r="AD23" s="2">
        <f t="shared" si="1"/>
        <v>0.85999999999999943</v>
      </c>
      <c r="AE23" s="138">
        <f t="shared" si="2"/>
        <v>6.3877355477484077E-3</v>
      </c>
    </row>
    <row r="24" spans="1:31" x14ac:dyDescent="0.25">
      <c r="W24" s="133">
        <v>42621</v>
      </c>
      <c r="X24" s="10">
        <v>31</v>
      </c>
      <c r="Y24" s="10">
        <v>31.73</v>
      </c>
      <c r="Z24" s="10">
        <v>30.7</v>
      </c>
      <c r="AA24" s="10">
        <v>31.31</v>
      </c>
      <c r="AB24" s="95">
        <v>18294900</v>
      </c>
      <c r="AC24" s="10">
        <v>31.31</v>
      </c>
      <c r="AD24" s="2">
        <f t="shared" si="1"/>
        <v>1.0300000000000011</v>
      </c>
      <c r="AE24" s="138">
        <f t="shared" si="2"/>
        <v>-3.1928480204346243E-4</v>
      </c>
    </row>
    <row r="25" spans="1:31" x14ac:dyDescent="0.25">
      <c r="W25" s="133">
        <v>42620</v>
      </c>
      <c r="X25" s="10">
        <v>31.66</v>
      </c>
      <c r="Y25" s="10">
        <v>31.75</v>
      </c>
      <c r="Z25" s="10">
        <v>31.1</v>
      </c>
      <c r="AA25" s="10">
        <v>31.32</v>
      </c>
      <c r="AB25" s="95">
        <v>19365500</v>
      </c>
      <c r="AC25" s="10">
        <v>31.32</v>
      </c>
      <c r="AD25" s="2">
        <f t="shared" si="1"/>
        <v>0.64999999999999858</v>
      </c>
      <c r="AE25" s="138">
        <f t="shared" si="2"/>
        <v>-4.1322314049586861E-2</v>
      </c>
    </row>
    <row r="26" spans="1:31" x14ac:dyDescent="0.25">
      <c r="W26" s="133">
        <v>42619</v>
      </c>
      <c r="X26" s="10">
        <v>32.58</v>
      </c>
      <c r="Y26" s="10">
        <v>32.71</v>
      </c>
      <c r="Z26" s="10">
        <v>32.17</v>
      </c>
      <c r="AA26" s="10">
        <v>32.67</v>
      </c>
      <c r="AB26" s="95">
        <v>6778400</v>
      </c>
      <c r="AC26" s="10">
        <v>32.67</v>
      </c>
      <c r="AD26" s="2">
        <f t="shared" si="1"/>
        <v>0.53999999999999915</v>
      </c>
      <c r="AE26" s="138">
        <f t="shared" si="2"/>
        <v>5.2307692307693721E-3</v>
      </c>
    </row>
    <row r="27" spans="1:31" x14ac:dyDescent="0.25">
      <c r="W27" s="133">
        <v>42615</v>
      </c>
      <c r="X27" s="10">
        <v>32.14</v>
      </c>
      <c r="Y27" s="10">
        <v>32.81</v>
      </c>
      <c r="Z27" s="10">
        <v>32.01</v>
      </c>
      <c r="AA27" s="10">
        <v>32.5</v>
      </c>
      <c r="AB27" s="95">
        <v>7494900</v>
      </c>
      <c r="AC27" s="10">
        <v>32.5</v>
      </c>
      <c r="AD27" s="2">
        <f t="shared" si="1"/>
        <v>0.80000000000000426</v>
      </c>
      <c r="AE27" s="138">
        <f t="shared" si="2"/>
        <v>1.6896120150187599E-2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42614</v>
      </c>
      <c r="X28" s="10">
        <v>32.1</v>
      </c>
      <c r="Y28" s="10">
        <v>32.15</v>
      </c>
      <c r="Z28" s="10">
        <v>31.81</v>
      </c>
      <c r="AA28" s="10">
        <v>31.96</v>
      </c>
      <c r="AB28" s="95">
        <v>7468400</v>
      </c>
      <c r="AC28" s="10">
        <v>31.96</v>
      </c>
      <c r="AD28" s="2">
        <f t="shared" si="1"/>
        <v>0.33999999999999986</v>
      </c>
      <c r="AE28" s="138">
        <f t="shared" si="2"/>
        <v>-9.3779306033126009E-4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42613</v>
      </c>
      <c r="X29" s="10">
        <v>32.159999999999997</v>
      </c>
      <c r="Y29" s="10">
        <v>32.29</v>
      </c>
      <c r="Z29" s="10">
        <v>31.91</v>
      </c>
      <c r="AA29" s="10">
        <v>31.99</v>
      </c>
      <c r="AB29" s="95">
        <v>9102800</v>
      </c>
      <c r="AC29" s="10">
        <v>31.99</v>
      </c>
      <c r="AD29" s="2">
        <f t="shared" si="1"/>
        <v>0.37999999999999901</v>
      </c>
      <c r="AE29" s="138">
        <f t="shared" si="2"/>
        <v>-5.2860696517412764E-3</v>
      </c>
    </row>
    <row r="30" spans="1:31" x14ac:dyDescent="0.25">
      <c r="W30" s="133">
        <v>42612</v>
      </c>
      <c r="X30" s="10">
        <v>32.33</v>
      </c>
      <c r="Y30" s="10">
        <v>32.5</v>
      </c>
      <c r="Z30" s="10">
        <v>32.090000000000003</v>
      </c>
      <c r="AA30" s="10">
        <v>32.159999999999997</v>
      </c>
      <c r="AB30" s="95">
        <v>5044600</v>
      </c>
      <c r="AC30" s="10">
        <v>32.159999999999997</v>
      </c>
      <c r="AD30" s="2">
        <f t="shared" si="1"/>
        <v>0.40999999999999659</v>
      </c>
      <c r="AE30" s="138">
        <f t="shared" si="2"/>
        <v>-5.2582740488710256E-3</v>
      </c>
    </row>
    <row r="31" spans="1:31" x14ac:dyDescent="0.25">
      <c r="W31" s="133">
        <v>42611</v>
      </c>
      <c r="X31" s="10">
        <v>32.46</v>
      </c>
      <c r="Y31" s="10">
        <v>32.72</v>
      </c>
      <c r="Z31" s="10">
        <v>32.17</v>
      </c>
      <c r="AA31" s="10">
        <v>32.33</v>
      </c>
      <c r="AB31" s="95">
        <v>7667300</v>
      </c>
      <c r="AC31" s="10">
        <v>32.33</v>
      </c>
      <c r="AD31" s="2">
        <f t="shared" si="1"/>
        <v>0.54999999999999716</v>
      </c>
      <c r="AE31" s="138">
        <f t="shared" si="2"/>
        <v>-1.0709914320685465E-2</v>
      </c>
    </row>
    <row r="32" spans="1:31" x14ac:dyDescent="0.25">
      <c r="W32" s="133">
        <v>42608</v>
      </c>
      <c r="X32" s="10">
        <v>32.770000000000003</v>
      </c>
      <c r="Y32" s="10">
        <v>32.94</v>
      </c>
      <c r="Z32" s="10">
        <v>32.46</v>
      </c>
      <c r="AA32" s="10">
        <v>32.68</v>
      </c>
      <c r="AB32" s="95">
        <v>6549100</v>
      </c>
      <c r="AC32" s="10">
        <v>32.68</v>
      </c>
      <c r="AD32" s="2">
        <f t="shared" si="1"/>
        <v>0.47999999999999687</v>
      </c>
      <c r="AE32" s="138">
        <f t="shared" si="2"/>
        <v>-2.4420024420024333E-3</v>
      </c>
    </row>
    <row r="33" spans="2:31" x14ac:dyDescent="0.25">
      <c r="W33" s="133">
        <v>42607</v>
      </c>
      <c r="X33" s="10">
        <v>32.85</v>
      </c>
      <c r="Y33" s="10">
        <v>33.06</v>
      </c>
      <c r="Z33" s="10">
        <v>32.67</v>
      </c>
      <c r="AA33" s="10">
        <v>32.76</v>
      </c>
      <c r="AB33" s="95">
        <v>7845500</v>
      </c>
      <c r="AC33" s="10">
        <v>32.76</v>
      </c>
      <c r="AD33" s="2">
        <f t="shared" si="1"/>
        <v>0.39000000000000057</v>
      </c>
      <c r="AE33" s="138">
        <f t="shared" si="2"/>
        <v>-6.9718096392847873E-3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42606</v>
      </c>
      <c r="X34" s="10">
        <v>32.25</v>
      </c>
      <c r="Y34" s="10">
        <v>33.24</v>
      </c>
      <c r="Z34" s="10">
        <v>32.21</v>
      </c>
      <c r="AA34" s="10">
        <v>32.99</v>
      </c>
      <c r="AB34" s="95">
        <v>12246500</v>
      </c>
      <c r="AC34" s="10">
        <v>32.99</v>
      </c>
      <c r="AD34" s="2">
        <f t="shared" si="1"/>
        <v>1.0300000000000011</v>
      </c>
      <c r="AE34" s="138">
        <f t="shared" si="2"/>
        <v>2.2945736434108577E-2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42605</v>
      </c>
      <c r="X35" s="10">
        <v>32.58</v>
      </c>
      <c r="Y35" s="10">
        <v>32.979999999999997</v>
      </c>
      <c r="Z35" s="10">
        <v>32.25</v>
      </c>
      <c r="AA35" s="10">
        <v>32.25</v>
      </c>
      <c r="AB35" s="95">
        <v>11039600</v>
      </c>
      <c r="AC35" s="10">
        <v>32.25</v>
      </c>
      <c r="AD35" s="2">
        <f t="shared" si="1"/>
        <v>0.72999999999999687</v>
      </c>
      <c r="AE35" s="138">
        <f t="shared" si="2"/>
        <v>-1.8563603164942211E-2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42604</v>
      </c>
      <c r="X36" s="10">
        <v>32.64</v>
      </c>
      <c r="Y36" s="10">
        <v>32.89</v>
      </c>
      <c r="Z36" s="10">
        <v>32.450000000000003</v>
      </c>
      <c r="AA36" s="10">
        <v>32.86</v>
      </c>
      <c r="AB36" s="95">
        <v>7744600</v>
      </c>
      <c r="AC36" s="10">
        <v>32.86</v>
      </c>
      <c r="AD36" s="2">
        <f t="shared" si="1"/>
        <v>0.43999999999999773</v>
      </c>
      <c r="AE36" s="138">
        <f t="shared" si="2"/>
        <v>7.6663600122661713E-3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42601</v>
      </c>
      <c r="X37" s="10">
        <v>32.47</v>
      </c>
      <c r="Y37" s="10">
        <v>32.81</v>
      </c>
      <c r="Z37" s="10">
        <v>32.35</v>
      </c>
      <c r="AA37" s="10">
        <v>32.61</v>
      </c>
      <c r="AB37" s="95">
        <v>8885800</v>
      </c>
      <c r="AC37" s="10">
        <v>32.61</v>
      </c>
      <c r="AD37" s="2">
        <f t="shared" si="1"/>
        <v>0.46000000000000085</v>
      </c>
      <c r="AE37" s="138">
        <f t="shared" si="2"/>
        <v>4.6210720887245316E-3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42600</v>
      </c>
      <c r="X38" s="10">
        <v>31.96</v>
      </c>
      <c r="Y38" s="10">
        <v>32.619999999999997</v>
      </c>
      <c r="Z38" s="10">
        <v>31.87</v>
      </c>
      <c r="AA38" s="10">
        <v>32.46</v>
      </c>
      <c r="AB38" s="95">
        <v>12233100</v>
      </c>
      <c r="AC38" s="10">
        <v>32.46</v>
      </c>
      <c r="AD38" s="2">
        <f t="shared" si="1"/>
        <v>0.74999999999999645</v>
      </c>
      <c r="AE38" s="138">
        <f t="shared" si="2"/>
        <v>1.8193224592220947E-2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42599</v>
      </c>
      <c r="X39" s="10">
        <v>32.119999999999997</v>
      </c>
      <c r="Y39" s="10">
        <v>32.21</v>
      </c>
      <c r="Z39" s="10">
        <v>31.45</v>
      </c>
      <c r="AA39" s="10">
        <v>31.88</v>
      </c>
      <c r="AB39" s="95">
        <v>9413300</v>
      </c>
      <c r="AC39" s="10">
        <v>31.88</v>
      </c>
      <c r="AD39" s="2">
        <f t="shared" si="1"/>
        <v>0.76000000000000156</v>
      </c>
      <c r="AE39" s="138">
        <f t="shared" si="2"/>
        <v>-6.8535825545171791E-3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5" t="s">
        <v>78</v>
      </c>
      <c r="P40" s="585"/>
      <c r="W40" s="133">
        <v>42598</v>
      </c>
      <c r="X40" s="10">
        <v>32.54</v>
      </c>
      <c r="Y40" s="10">
        <v>32.54</v>
      </c>
      <c r="Z40" s="10">
        <v>32.06</v>
      </c>
      <c r="AA40" s="10">
        <v>32.1</v>
      </c>
      <c r="AB40" s="95">
        <v>11198200</v>
      </c>
      <c r="AC40" s="10">
        <v>32.1</v>
      </c>
      <c r="AD40" s="2">
        <f t="shared" si="1"/>
        <v>0.47999999999999687</v>
      </c>
      <c r="AE40" s="138">
        <f t="shared" si="2"/>
        <v>-1.9248395967002563E-2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31.955000000000002</v>
      </c>
      <c r="Q41" s="2"/>
      <c r="W41" s="133">
        <v>42597</v>
      </c>
      <c r="X41" s="10">
        <v>32.630000000000003</v>
      </c>
      <c r="Y41" s="10">
        <v>32.97</v>
      </c>
      <c r="Z41" s="10">
        <v>32.46</v>
      </c>
      <c r="AA41" s="10">
        <v>32.729999999999997</v>
      </c>
      <c r="AB41" s="95">
        <v>9027500</v>
      </c>
      <c r="AC41" s="10">
        <v>32.729999999999997</v>
      </c>
      <c r="AD41" s="2">
        <f t="shared" si="1"/>
        <v>0.50999999999999801</v>
      </c>
      <c r="AE41" s="138">
        <f t="shared" si="2"/>
        <v>4.604051565377576E-3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31.664500000000004</v>
      </c>
      <c r="Q42" s="2"/>
      <c r="T42" s="91" t="s">
        <v>113</v>
      </c>
      <c r="W42" s="133">
        <v>42594</v>
      </c>
      <c r="X42" s="10">
        <v>32.42</v>
      </c>
      <c r="Y42" s="10">
        <v>32.619999999999997</v>
      </c>
      <c r="Z42" s="10">
        <v>32.229999999999997</v>
      </c>
      <c r="AA42" s="10">
        <v>32.58</v>
      </c>
      <c r="AB42" s="95">
        <v>7395200</v>
      </c>
      <c r="AC42" s="10">
        <v>32.58</v>
      </c>
      <c r="AD42" s="2">
        <f t="shared" si="1"/>
        <v>0.39000000000000057</v>
      </c>
      <c r="AE42" s="138">
        <f t="shared" si="2"/>
        <v>8.6687306501549433E-3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31.374000000000002</v>
      </c>
      <c r="Q43" s="2"/>
      <c r="T43" s="128" t="s">
        <v>98</v>
      </c>
      <c r="U43" s="98">
        <v>29</v>
      </c>
      <c r="W43" s="133">
        <v>42593</v>
      </c>
      <c r="X43" s="10">
        <v>32.549999999999997</v>
      </c>
      <c r="Y43" s="10">
        <v>32.85</v>
      </c>
      <c r="Z43" s="10">
        <v>32.020000000000003</v>
      </c>
      <c r="AA43" s="10">
        <v>32.299999999999997</v>
      </c>
      <c r="AB43" s="95">
        <v>9605600</v>
      </c>
      <c r="AC43" s="10">
        <v>32.299999999999997</v>
      </c>
      <c r="AD43" s="2">
        <f t="shared" si="1"/>
        <v>0.82999999999999829</v>
      </c>
      <c r="AE43" s="138" t="e">
        <f t="shared" si="2"/>
        <v>#DIV/0!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31.083500000000001</v>
      </c>
      <c r="Q44" s="2"/>
      <c r="T44" s="93" t="s">
        <v>99</v>
      </c>
      <c r="U44" s="88">
        <v>29</v>
      </c>
      <c r="W44" s="133">
        <v>42593</v>
      </c>
      <c r="X44" s="10" t="s">
        <v>315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30.793000000000003</v>
      </c>
      <c r="Q45" s="2"/>
      <c r="T45" s="93" t="s">
        <v>100</v>
      </c>
      <c r="U45" s="88" t="s">
        <v>634</v>
      </c>
      <c r="W45" s="133">
        <v>42592</v>
      </c>
      <c r="X45" s="10">
        <v>32.380000000000003</v>
      </c>
      <c r="Y45" s="10">
        <v>32.630000000000003</v>
      </c>
      <c r="Z45" s="10">
        <v>32.270000000000003</v>
      </c>
      <c r="AA45" s="10">
        <v>32.5</v>
      </c>
      <c r="AB45" s="95">
        <v>12735400</v>
      </c>
      <c r="AC45" s="10">
        <v>32.380000000000003</v>
      </c>
      <c r="AD45" s="2">
        <f t="shared" si="1"/>
        <v>0.35999999999999943</v>
      </c>
      <c r="AE45" s="138">
        <f t="shared" si="2"/>
        <v>6.52782095119675E-3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30.502500000000001</v>
      </c>
      <c r="Q46" s="2"/>
      <c r="T46" s="93" t="s">
        <v>101</v>
      </c>
      <c r="U46" s="88" t="s">
        <v>635</v>
      </c>
      <c r="W46" s="133">
        <v>42591</v>
      </c>
      <c r="X46" s="10">
        <v>32.380000000000003</v>
      </c>
      <c r="Y46" s="10">
        <v>32.86</v>
      </c>
      <c r="Z46" s="10">
        <v>32.26</v>
      </c>
      <c r="AA46" s="10">
        <v>32.29</v>
      </c>
      <c r="AB46" s="95">
        <v>11696400</v>
      </c>
      <c r="AC46" s="10">
        <v>32.17</v>
      </c>
      <c r="AD46" s="2">
        <f t="shared" si="1"/>
        <v>0.60000000000000142</v>
      </c>
      <c r="AE46" s="138">
        <f t="shared" si="2"/>
        <v>-6.2131096613837755E-4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30.212000000000003</v>
      </c>
      <c r="Q47" s="2"/>
      <c r="T47" s="93" t="s">
        <v>102</v>
      </c>
      <c r="U47" s="88">
        <v>36.18</v>
      </c>
      <c r="W47" s="133">
        <v>42590</v>
      </c>
      <c r="X47" s="10">
        <v>32.619999999999997</v>
      </c>
      <c r="Y47" s="10">
        <v>32.71</v>
      </c>
      <c r="Z47" s="10">
        <v>32.270000000000003</v>
      </c>
      <c r="AA47" s="10">
        <v>32.31</v>
      </c>
      <c r="AB47" s="95">
        <v>11837900</v>
      </c>
      <c r="AC47" s="10">
        <v>32.19</v>
      </c>
      <c r="AD47" s="2">
        <f t="shared" si="1"/>
        <v>0.43999999999999773</v>
      </c>
      <c r="AE47" s="138">
        <f t="shared" si="2"/>
        <v>-9.5384615384616067E-3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29.921500000000002</v>
      </c>
      <c r="Q48" s="2"/>
      <c r="T48" s="93" t="s">
        <v>103</v>
      </c>
      <c r="U48" s="88">
        <v>0.60612600000000005</v>
      </c>
      <c r="W48" s="133">
        <v>42587</v>
      </c>
      <c r="X48" s="10">
        <v>32.65</v>
      </c>
      <c r="Y48" s="10">
        <v>32.909999999999997</v>
      </c>
      <c r="Z48" s="10">
        <v>32.42</v>
      </c>
      <c r="AA48" s="10">
        <v>32.619999999999997</v>
      </c>
      <c r="AB48" s="95">
        <v>10343200</v>
      </c>
      <c r="AC48" s="10">
        <v>32.5</v>
      </c>
      <c r="AD48" s="2">
        <f t="shared" si="1"/>
        <v>0.48999999999999488</v>
      </c>
      <c r="AE48" s="138">
        <f t="shared" si="2"/>
        <v>2.1584952204749541E-3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29.631</v>
      </c>
      <c r="Q49" s="2"/>
      <c r="T49" s="93" t="s">
        <v>104</v>
      </c>
      <c r="U49" s="88" t="s">
        <v>370</v>
      </c>
      <c r="W49" s="133">
        <v>42586</v>
      </c>
      <c r="X49" s="10">
        <v>33.200000000000003</v>
      </c>
      <c r="Y49" s="10">
        <v>33.28</v>
      </c>
      <c r="Z49" s="10">
        <v>32.11</v>
      </c>
      <c r="AA49" s="10">
        <v>32.549999999999997</v>
      </c>
      <c r="AB49" s="95">
        <v>12247300</v>
      </c>
      <c r="AC49" s="10">
        <v>32.43</v>
      </c>
      <c r="AD49" s="2">
        <f t="shared" si="1"/>
        <v>1.1700000000000017</v>
      </c>
      <c r="AE49" s="138">
        <f t="shared" si="2"/>
        <v>-1.9649334945586405E-2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29.340500000000002</v>
      </c>
      <c r="Q50" s="2"/>
      <c r="T50" s="93"/>
      <c r="U50" s="88"/>
      <c r="W50" s="133">
        <v>42585</v>
      </c>
      <c r="X50" s="10">
        <v>32.69</v>
      </c>
      <c r="Y50" s="10">
        <v>33.53</v>
      </c>
      <c r="Z50" s="10">
        <v>32.64</v>
      </c>
      <c r="AA50" s="10">
        <v>33.200000000000003</v>
      </c>
      <c r="AB50" s="95">
        <v>10630600</v>
      </c>
      <c r="AC50" s="10">
        <v>33.08</v>
      </c>
      <c r="AD50" s="2">
        <f t="shared" si="1"/>
        <v>0.89000000000000057</v>
      </c>
      <c r="AE50" s="138">
        <f t="shared" si="2"/>
        <v>1.8159433671898872E-2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29.05</v>
      </c>
      <c r="Q51" s="2"/>
      <c r="T51" s="93" t="s">
        <v>105</v>
      </c>
      <c r="U51" s="88" t="s">
        <v>636</v>
      </c>
      <c r="W51" s="133">
        <v>42584</v>
      </c>
      <c r="X51" s="10">
        <v>33.450000000000003</v>
      </c>
      <c r="Y51" s="10">
        <v>33.799999999999997</v>
      </c>
      <c r="Z51" s="10">
        <v>32.49</v>
      </c>
      <c r="AA51" s="10">
        <v>32.61</v>
      </c>
      <c r="AB51" s="95">
        <v>18255400</v>
      </c>
      <c r="AC51" s="10">
        <v>32.49</v>
      </c>
      <c r="AD51" s="2">
        <f t="shared" si="1"/>
        <v>1.3099999999999952</v>
      </c>
      <c r="AE51" s="138">
        <f t="shared" si="2"/>
        <v>-4.1027154663518361E-2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28.759499999999999</v>
      </c>
      <c r="Q52" s="2"/>
      <c r="T52" s="93" t="s">
        <v>106</v>
      </c>
      <c r="U52" s="88" t="s">
        <v>441</v>
      </c>
      <c r="W52" s="133">
        <v>42583</v>
      </c>
      <c r="X52" s="10">
        <v>34.200000000000003</v>
      </c>
      <c r="Y52" s="10">
        <v>34.340000000000003</v>
      </c>
      <c r="Z52" s="10">
        <v>33.880000000000003</v>
      </c>
      <c r="AA52" s="10">
        <v>34.01</v>
      </c>
      <c r="AB52" s="95">
        <v>9742400</v>
      </c>
      <c r="AC52" s="10">
        <v>33.880000000000003</v>
      </c>
      <c r="AD52" s="2">
        <f t="shared" si="1"/>
        <v>0.46000000000000085</v>
      </c>
      <c r="AE52" s="138">
        <f t="shared" si="2"/>
        <v>-5.2847915443334781E-3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28.469000000000001</v>
      </c>
      <c r="Q53" s="2"/>
      <c r="T53" s="93" t="s">
        <v>107</v>
      </c>
      <c r="U53" s="90">
        <v>7665741</v>
      </c>
      <c r="W53" s="133">
        <v>42580</v>
      </c>
      <c r="X53" s="10">
        <v>34.299999999999997</v>
      </c>
      <c r="Y53" s="10">
        <v>34.4</v>
      </c>
      <c r="Z53" s="10">
        <v>33.81</v>
      </c>
      <c r="AA53" s="10">
        <v>34.19</v>
      </c>
      <c r="AB53" s="95">
        <v>19149500</v>
      </c>
      <c r="AC53" s="10">
        <v>34.06</v>
      </c>
      <c r="AD53" s="2">
        <f t="shared" si="1"/>
        <v>0.58999999999999631</v>
      </c>
      <c r="AE53" s="138">
        <f t="shared" si="2"/>
        <v>-6.1278085789320258E-3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28.1785</v>
      </c>
      <c r="T54" s="93" t="s">
        <v>110</v>
      </c>
      <c r="U54" s="90">
        <v>10528500</v>
      </c>
      <c r="W54" s="133">
        <v>42579</v>
      </c>
      <c r="X54" s="10">
        <v>35.229999999999997</v>
      </c>
      <c r="Y54" s="10">
        <v>35.24</v>
      </c>
      <c r="Z54" s="10">
        <v>34.380000000000003</v>
      </c>
      <c r="AA54" s="10">
        <v>34.4</v>
      </c>
      <c r="AB54" s="95">
        <v>14382900</v>
      </c>
      <c r="AC54" s="10">
        <v>34.270000000000003</v>
      </c>
      <c r="AD54" s="2">
        <f t="shared" si="1"/>
        <v>0.85999999999999943</v>
      </c>
      <c r="AE54" s="138">
        <f t="shared" si="2"/>
        <v>-3.301354401805856E-2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27.887999999999998</v>
      </c>
      <c r="T55" s="93" t="s">
        <v>108</v>
      </c>
      <c r="U55" s="88" t="s">
        <v>637</v>
      </c>
      <c r="W55" s="133">
        <v>42578</v>
      </c>
      <c r="X55" s="10">
        <v>36.32</v>
      </c>
      <c r="Y55" s="10">
        <v>36.369999999999997</v>
      </c>
      <c r="Z55" s="10">
        <v>35.54</v>
      </c>
      <c r="AA55" s="10">
        <v>35.57</v>
      </c>
      <c r="AB55" s="95">
        <v>6228800</v>
      </c>
      <c r="AC55" s="10">
        <v>35.44</v>
      </c>
      <c r="AD55" s="2">
        <f t="shared" si="1"/>
        <v>0.82999999999999829</v>
      </c>
      <c r="AE55" s="138">
        <f t="shared" si="2"/>
        <v>-2.3422430421603746E-2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27.5975</v>
      </c>
      <c r="T56" s="93" t="s">
        <v>111</v>
      </c>
      <c r="U56" s="88">
        <v>13.77</v>
      </c>
      <c r="W56" s="133">
        <v>42577</v>
      </c>
      <c r="X56" s="10">
        <v>36.159999999999997</v>
      </c>
      <c r="Y56" s="10">
        <v>36.46</v>
      </c>
      <c r="Z56" s="10">
        <v>35.81</v>
      </c>
      <c r="AA56" s="10">
        <v>36.42</v>
      </c>
      <c r="AB56" s="95">
        <v>6968300</v>
      </c>
      <c r="AC56" s="10">
        <v>36.29</v>
      </c>
      <c r="AD56" s="2">
        <f t="shared" si="1"/>
        <v>0.64999999999999858</v>
      </c>
      <c r="AE56" s="138">
        <f t="shared" si="2"/>
        <v>1.7666853617498646E-2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27.306999999999999</v>
      </c>
      <c r="T57" s="93" t="s">
        <v>112</v>
      </c>
      <c r="U57" s="88">
        <v>2.11</v>
      </c>
      <c r="W57" s="133">
        <v>42576</v>
      </c>
      <c r="X57" s="10">
        <v>35.729999999999997</v>
      </c>
      <c r="Y57" s="10">
        <v>35.79</v>
      </c>
      <c r="Z57" s="10">
        <v>35.42</v>
      </c>
      <c r="AA57" s="10">
        <v>35.79</v>
      </c>
      <c r="AB57" s="95">
        <v>5385400</v>
      </c>
      <c r="AC57" s="10">
        <v>35.659999999999997</v>
      </c>
      <c r="AD57" s="2">
        <f t="shared" si="1"/>
        <v>0.36999999999999744</v>
      </c>
      <c r="AE57" s="138">
        <f t="shared" si="2"/>
        <v>-5.2998605299862112E-3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27.016500000000001</v>
      </c>
      <c r="T58" s="93" t="s">
        <v>109</v>
      </c>
      <c r="U58" s="88" t="s">
        <v>638</v>
      </c>
      <c r="W58" s="133">
        <v>42573</v>
      </c>
      <c r="X58" s="10">
        <v>36.130000000000003</v>
      </c>
      <c r="Y58" s="10">
        <v>36.200000000000003</v>
      </c>
      <c r="Z58" s="10">
        <v>35.799999999999997</v>
      </c>
      <c r="AA58" s="10">
        <v>35.979999999999997</v>
      </c>
      <c r="AB58" s="95">
        <v>3295700</v>
      </c>
      <c r="AC58" s="10">
        <v>35.85</v>
      </c>
      <c r="AD58" s="2">
        <f t="shared" si="1"/>
        <v>0.40000000000000568</v>
      </c>
      <c r="AE58" s="138">
        <f t="shared" si="2"/>
        <v>5.581914596708426E-4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26.726000000000003</v>
      </c>
      <c r="W59" s="133">
        <v>42572</v>
      </c>
      <c r="X59" s="10">
        <v>36.29</v>
      </c>
      <c r="Y59" s="10">
        <v>36.32</v>
      </c>
      <c r="Z59" s="10">
        <v>35.82</v>
      </c>
      <c r="AA59" s="10">
        <v>35.96</v>
      </c>
      <c r="AB59" s="95">
        <v>3705400</v>
      </c>
      <c r="AC59" s="10">
        <v>35.83</v>
      </c>
      <c r="AD59" s="2">
        <f t="shared" si="1"/>
        <v>0.5</v>
      </c>
      <c r="AE59" s="138">
        <f t="shared" si="2"/>
        <v>-1.2131237937689665E-2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26.435500000000001</v>
      </c>
      <c r="W60" s="133">
        <v>42571</v>
      </c>
      <c r="X60" s="10">
        <v>36.39</v>
      </c>
      <c r="Y60" s="10">
        <v>36.549999999999997</v>
      </c>
      <c r="Z60" s="10">
        <v>36.090000000000003</v>
      </c>
      <c r="AA60" s="10">
        <v>36.4</v>
      </c>
      <c r="AB60" s="95">
        <v>4127000</v>
      </c>
      <c r="AC60" s="10">
        <v>36.270000000000003</v>
      </c>
      <c r="AD60" s="2">
        <f t="shared" si="1"/>
        <v>0.45999999999999375</v>
      </c>
      <c r="AE60" s="138">
        <f t="shared" si="2"/>
        <v>5.2660753880267031E-3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26.145</v>
      </c>
      <c r="W61" s="133">
        <v>42570</v>
      </c>
      <c r="X61" s="10">
        <v>36.299999999999997</v>
      </c>
      <c r="Y61" s="10">
        <v>36.450000000000003</v>
      </c>
      <c r="Z61" s="10">
        <v>36.049999999999997</v>
      </c>
      <c r="AA61" s="10">
        <v>36.21</v>
      </c>
      <c r="AB61" s="95">
        <v>4820400</v>
      </c>
      <c r="AC61" s="10">
        <v>36.08</v>
      </c>
      <c r="AD61" s="2">
        <f t="shared" si="1"/>
        <v>0.40000000000000568</v>
      </c>
      <c r="AE61" s="138">
        <f t="shared" si="2"/>
        <v>-3.5901684617509755E-3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42569</v>
      </c>
      <c r="X62" s="10">
        <v>36.69</v>
      </c>
      <c r="Y62" s="10">
        <v>36.85</v>
      </c>
      <c r="Z62" s="10">
        <v>36.299999999999997</v>
      </c>
      <c r="AA62" s="10">
        <v>36.340000000000003</v>
      </c>
      <c r="AB62" s="95">
        <v>8564000</v>
      </c>
      <c r="AC62" s="10">
        <v>36.21</v>
      </c>
      <c r="AD62" s="2">
        <f t="shared" si="1"/>
        <v>0.55000000000000426</v>
      </c>
      <c r="AE62" s="138">
        <f t="shared" si="2"/>
        <v>-9.8441345365053445E-3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42566</v>
      </c>
      <c r="X63" s="10">
        <v>37.049999999999997</v>
      </c>
      <c r="Y63" s="10">
        <v>37.26</v>
      </c>
      <c r="Z63" s="10">
        <v>36.44</v>
      </c>
      <c r="AA63" s="10">
        <v>36.71</v>
      </c>
      <c r="AB63" s="95">
        <v>7754100</v>
      </c>
      <c r="AC63" s="10">
        <v>36.57</v>
      </c>
      <c r="AD63" s="2">
        <f t="shared" si="1"/>
        <v>0.82000000000000028</v>
      </c>
      <c r="AE63" s="138">
        <f t="shared" si="2"/>
        <v>-1.5877287405812623E-2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42565</v>
      </c>
      <c r="X64" s="10">
        <v>37.479999999999997</v>
      </c>
      <c r="Y64" s="10">
        <v>37.619999999999997</v>
      </c>
      <c r="Z64" s="10">
        <v>37.1</v>
      </c>
      <c r="AA64" s="10">
        <v>37.299999999999997</v>
      </c>
      <c r="AB64" s="95">
        <v>6840400</v>
      </c>
      <c r="AC64" s="10">
        <v>37.159999999999997</v>
      </c>
      <c r="AD64" s="2">
        <f t="shared" si="1"/>
        <v>0.51999999999999602</v>
      </c>
      <c r="AE64" s="138">
        <f t="shared" si="2"/>
        <v>-4.8205677557581206E-3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42564</v>
      </c>
      <c r="X65" s="10">
        <v>37.340000000000003</v>
      </c>
      <c r="Y65" s="10">
        <v>37.64</v>
      </c>
      <c r="Z65" s="10">
        <v>37.159999999999997</v>
      </c>
      <c r="AA65" s="10">
        <v>37.479999999999997</v>
      </c>
      <c r="AB65" s="95">
        <v>5704700</v>
      </c>
      <c r="AC65" s="10">
        <v>37.340000000000003</v>
      </c>
      <c r="AD65" s="2">
        <f t="shared" si="1"/>
        <v>0.48000000000000398</v>
      </c>
      <c r="AE65" s="138">
        <f t="shared" si="2"/>
        <v>2.4161073825503809E-3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42563</v>
      </c>
      <c r="X66" s="10">
        <v>37.56</v>
      </c>
      <c r="Y66" s="10">
        <v>37.57</v>
      </c>
      <c r="Z66" s="10">
        <v>36.979999999999997</v>
      </c>
      <c r="AA66" s="10">
        <v>37.39</v>
      </c>
      <c r="AB66" s="95">
        <v>4572800</v>
      </c>
      <c r="AC66" s="10">
        <v>37.25</v>
      </c>
      <c r="AD66" s="2">
        <f t="shared" si="1"/>
        <v>0.59000000000000341</v>
      </c>
      <c r="AE66" s="138">
        <f t="shared" si="2"/>
        <v>-4.0106951871657914E-3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42562</v>
      </c>
      <c r="X67" s="10">
        <v>37.869999999999997</v>
      </c>
      <c r="Y67" s="10">
        <v>37.97</v>
      </c>
      <c r="Z67" s="10">
        <v>37.479999999999997</v>
      </c>
      <c r="AA67" s="10">
        <v>37.54</v>
      </c>
      <c r="AB67" s="95">
        <v>5871200</v>
      </c>
      <c r="AC67" s="10">
        <v>37.4</v>
      </c>
      <c r="AD67" s="2">
        <f>Y67-Z67</f>
        <v>0.49000000000000199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42559</v>
      </c>
      <c r="X68" s="10">
        <v>37.56</v>
      </c>
      <c r="Y68" s="10">
        <v>37.880000000000003</v>
      </c>
      <c r="Z68" s="10">
        <v>37.49</v>
      </c>
      <c r="AA68" s="10">
        <v>37.86</v>
      </c>
      <c r="AB68" s="95">
        <v>5792500</v>
      </c>
      <c r="AC68" s="10">
        <v>37.72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101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101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101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343</v>
      </c>
      <c r="W2" s="133">
        <v>42653</v>
      </c>
      <c r="X2" s="10">
        <v>12.35</v>
      </c>
      <c r="Y2" s="10">
        <v>12.38</v>
      </c>
      <c r="Z2" s="10">
        <v>12.1</v>
      </c>
      <c r="AA2" s="10">
        <v>12.12</v>
      </c>
      <c r="AB2" s="95">
        <v>24846900</v>
      </c>
      <c r="AC2" s="10">
        <v>12.12</v>
      </c>
      <c r="AD2" s="2">
        <f>Y2-Z2</f>
        <v>0.28000000000000114</v>
      </c>
      <c r="AE2" s="138">
        <f>AC2/AC3-1</f>
        <v>-1.3832384052074875E-2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42650</v>
      </c>
      <c r="X3" s="10">
        <v>12.39</v>
      </c>
      <c r="Y3" s="10">
        <v>12.42</v>
      </c>
      <c r="Z3" s="10">
        <v>12.2</v>
      </c>
      <c r="AA3" s="10">
        <v>12.29</v>
      </c>
      <c r="AB3" s="95">
        <v>22093200</v>
      </c>
      <c r="AC3" s="10">
        <v>12.29</v>
      </c>
      <c r="AD3" s="2">
        <f t="shared" ref="AD3:AD66" si="1">Y3-Z3</f>
        <v>0.22000000000000064</v>
      </c>
      <c r="AE3" s="138">
        <f t="shared" ref="AE3:AE66" si="2">AC3/AC4-1</f>
        <v>-8.0710250201776468E-3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12.12</v>
      </c>
      <c r="R4" s="527">
        <v>-1.38E-2</v>
      </c>
      <c r="T4" s="163"/>
      <c r="W4" s="133">
        <v>42649</v>
      </c>
      <c r="X4" s="10">
        <v>12.43</v>
      </c>
      <c r="Y4" s="10">
        <v>12.51</v>
      </c>
      <c r="Z4" s="10">
        <v>12.33</v>
      </c>
      <c r="AA4" s="10">
        <v>12.39</v>
      </c>
      <c r="AB4" s="95">
        <v>25880900</v>
      </c>
      <c r="AC4" s="10">
        <v>12.39</v>
      </c>
      <c r="AD4" s="2">
        <f t="shared" si="1"/>
        <v>0.17999999999999972</v>
      </c>
      <c r="AE4" s="138">
        <f t="shared" si="2"/>
        <v>-7.2115384615384359E-3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3030</v>
      </c>
      <c r="W5" s="133">
        <v>42648</v>
      </c>
      <c r="X5" s="10">
        <v>12.22</v>
      </c>
      <c r="Y5" s="10">
        <v>12.53</v>
      </c>
      <c r="Z5" s="10">
        <v>12.22</v>
      </c>
      <c r="AA5" s="10">
        <v>12.48</v>
      </c>
      <c r="AB5" s="95">
        <v>55529100</v>
      </c>
      <c r="AC5" s="10">
        <v>12.48</v>
      </c>
      <c r="AD5" s="2">
        <f t="shared" si="1"/>
        <v>0.30999999999999872</v>
      </c>
      <c r="AE5" s="138">
        <f t="shared" si="2"/>
        <v>2.2950819672131306E-2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42647</v>
      </c>
      <c r="X6" s="10">
        <v>12.11</v>
      </c>
      <c r="Y6" s="10">
        <v>12.25</v>
      </c>
      <c r="Z6" s="10">
        <v>12.09</v>
      </c>
      <c r="AA6" s="10">
        <v>12.2</v>
      </c>
      <c r="AB6" s="95">
        <v>23948700</v>
      </c>
      <c r="AC6" s="10">
        <v>12.2</v>
      </c>
      <c r="AD6" s="2">
        <f t="shared" si="1"/>
        <v>0.16000000000000014</v>
      </c>
      <c r="AE6" s="138">
        <f t="shared" si="2"/>
        <v>8.2644628099173278E-3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58.890000000000327</v>
      </c>
      <c r="R7">
        <v>150</v>
      </c>
      <c r="W7" s="133">
        <v>42646</v>
      </c>
      <c r="X7" s="10">
        <v>12.06</v>
      </c>
      <c r="Y7" s="10">
        <v>12.15</v>
      </c>
      <c r="Z7" s="10">
        <v>12.02</v>
      </c>
      <c r="AA7" s="10">
        <v>12.1</v>
      </c>
      <c r="AB7" s="95">
        <v>20683100</v>
      </c>
      <c r="AC7" s="10">
        <v>12.1</v>
      </c>
      <c r="AD7" s="2">
        <f t="shared" si="1"/>
        <v>0.13000000000000078</v>
      </c>
      <c r="AE7" s="138">
        <f t="shared" si="2"/>
        <v>2.4855012427504874E-3</v>
      </c>
    </row>
    <row r="8" spans="1:31" x14ac:dyDescent="0.25">
      <c r="H8" s="72"/>
      <c r="O8" s="11" t="s">
        <v>187</v>
      </c>
      <c r="P8" s="34"/>
      <c r="Q8" s="2">
        <f>K18+M18-F18+Q2*Q4</f>
        <v>58.890000000000327</v>
      </c>
      <c r="W8" s="133">
        <v>42643</v>
      </c>
      <c r="X8" s="10">
        <v>12</v>
      </c>
      <c r="Y8" s="10">
        <v>12.14</v>
      </c>
      <c r="Z8" s="10">
        <v>11.99</v>
      </c>
      <c r="AA8" s="10">
        <v>12.07</v>
      </c>
      <c r="AB8" s="95">
        <v>34903800</v>
      </c>
      <c r="AC8" s="10">
        <v>12.07</v>
      </c>
      <c r="AD8" s="2">
        <f t="shared" si="1"/>
        <v>0.15000000000000036</v>
      </c>
      <c r="AE8" s="138">
        <f t="shared" si="2"/>
        <v>8.3542188805345585E-3</v>
      </c>
    </row>
    <row r="9" spans="1:31" x14ac:dyDescent="0.25">
      <c r="H9" s="72"/>
      <c r="O9" s="11" t="s">
        <v>220</v>
      </c>
      <c r="Q9" s="138">
        <f>IF(Q2=0, 0, Q8/Q6)</f>
        <v>1.9820875026505359E-2</v>
      </c>
      <c r="W9" s="133">
        <v>42642</v>
      </c>
      <c r="X9" s="10">
        <v>12.03</v>
      </c>
      <c r="Y9" s="10">
        <v>12.12</v>
      </c>
      <c r="Z9" s="10">
        <v>11.95</v>
      </c>
      <c r="AA9" s="10">
        <v>11.97</v>
      </c>
      <c r="AB9" s="95">
        <v>23397400</v>
      </c>
      <c r="AC9" s="10">
        <v>11.97</v>
      </c>
      <c r="AD9" s="2">
        <f t="shared" si="1"/>
        <v>0.16999999999999993</v>
      </c>
      <c r="AE9" s="138">
        <f t="shared" si="2"/>
        <v>-9.9255583126550695E-3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42641</v>
      </c>
      <c r="X10" s="10">
        <v>12.02</v>
      </c>
      <c r="Y10" s="10">
        <v>12.09</v>
      </c>
      <c r="Z10" s="10">
        <v>11.96</v>
      </c>
      <c r="AA10" s="10">
        <v>12.09</v>
      </c>
      <c r="AB10" s="95">
        <v>29341500</v>
      </c>
      <c r="AC10" s="10">
        <v>12.09</v>
      </c>
      <c r="AD10" s="2">
        <f t="shared" si="1"/>
        <v>0.12999999999999901</v>
      </c>
      <c r="AE10" s="138">
        <f t="shared" si="2"/>
        <v>9.1819699499164908E-3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4.8800000000000003E-2</v>
      </c>
      <c r="W11" s="133">
        <v>42640</v>
      </c>
      <c r="X11" s="10">
        <v>12.02</v>
      </c>
      <c r="Y11" s="10">
        <v>12.09</v>
      </c>
      <c r="Z11" s="10">
        <v>11.93</v>
      </c>
      <c r="AA11" s="10">
        <v>11.98</v>
      </c>
      <c r="AB11" s="95">
        <v>28965800</v>
      </c>
      <c r="AC11" s="10">
        <v>11.98</v>
      </c>
      <c r="AD11" s="2">
        <f t="shared" si="1"/>
        <v>0.16000000000000014</v>
      </c>
      <c r="AE11" s="138">
        <f t="shared" si="2"/>
        <v>-2.4979184013321776E-3</v>
      </c>
    </row>
    <row r="12" spans="1:31" x14ac:dyDescent="0.25">
      <c r="H12" s="72"/>
      <c r="W12" s="133">
        <v>42639</v>
      </c>
      <c r="X12" s="10">
        <v>12.12</v>
      </c>
      <c r="Y12" s="10">
        <v>12.12</v>
      </c>
      <c r="Z12" s="10">
        <v>12</v>
      </c>
      <c r="AA12" s="10">
        <v>12.01</v>
      </c>
      <c r="AB12" s="95">
        <v>26758600</v>
      </c>
      <c r="AC12" s="10">
        <v>12.01</v>
      </c>
      <c r="AD12" s="2">
        <f t="shared" si="1"/>
        <v>0.11999999999999922</v>
      </c>
      <c r="AE12" s="138">
        <f t="shared" si="2"/>
        <v>-1.3147082990961345E-2</v>
      </c>
    </row>
    <row r="13" spans="1:31" x14ac:dyDescent="0.25">
      <c r="H13" s="72"/>
      <c r="W13" s="133">
        <v>42636</v>
      </c>
      <c r="X13" s="10">
        <v>12.12</v>
      </c>
      <c r="Y13" s="10">
        <v>12.22</v>
      </c>
      <c r="Z13" s="10">
        <v>12.12</v>
      </c>
      <c r="AA13" s="10">
        <v>12.17</v>
      </c>
      <c r="AB13" s="95">
        <v>18993500</v>
      </c>
      <c r="AC13" s="10">
        <v>12.17</v>
      </c>
      <c r="AD13" s="2">
        <f t="shared" si="1"/>
        <v>0.10000000000000142</v>
      </c>
      <c r="AE13" s="138">
        <f t="shared" si="2"/>
        <v>-8.2101806239731623E-4</v>
      </c>
    </row>
    <row r="14" spans="1:31" x14ac:dyDescent="0.25">
      <c r="H14" s="72"/>
      <c r="W14" s="133">
        <v>42635</v>
      </c>
      <c r="X14" s="10">
        <v>12.17</v>
      </c>
      <c r="Y14" s="10">
        <v>12.29</v>
      </c>
      <c r="Z14" s="10">
        <v>12.16</v>
      </c>
      <c r="AA14" s="10">
        <v>12.18</v>
      </c>
      <c r="AB14" s="95">
        <v>36136200</v>
      </c>
      <c r="AC14" s="10">
        <v>12.18</v>
      </c>
      <c r="AD14" s="2">
        <f t="shared" si="1"/>
        <v>0.12999999999999901</v>
      </c>
      <c r="AE14" s="138">
        <f t="shared" si="2"/>
        <v>7.4441687344912744E-3</v>
      </c>
    </row>
    <row r="15" spans="1:31" x14ac:dyDescent="0.25">
      <c r="H15" s="72"/>
      <c r="W15" s="133">
        <v>42634</v>
      </c>
      <c r="X15" s="10">
        <v>12.08</v>
      </c>
      <c r="Y15" s="10">
        <v>12.11</v>
      </c>
      <c r="Z15" s="10">
        <v>12.01</v>
      </c>
      <c r="AA15" s="10">
        <v>12.09</v>
      </c>
      <c r="AB15" s="95">
        <v>32934600</v>
      </c>
      <c r="AC15" s="10">
        <v>12.09</v>
      </c>
      <c r="AD15" s="2">
        <f t="shared" si="1"/>
        <v>9.9999999999999645E-2</v>
      </c>
      <c r="AE15" s="138">
        <f t="shared" si="2"/>
        <v>7.5000000000000622E-3</v>
      </c>
    </row>
    <row r="16" spans="1:31" x14ac:dyDescent="0.25">
      <c r="H16" s="72"/>
      <c r="W16" s="133">
        <v>42633</v>
      </c>
      <c r="X16" s="10">
        <v>12.09</v>
      </c>
      <c r="Y16" s="10">
        <v>12.19</v>
      </c>
      <c r="Z16" s="10">
        <v>11.96</v>
      </c>
      <c r="AA16" s="10">
        <v>12</v>
      </c>
      <c r="AB16" s="95">
        <v>37820800</v>
      </c>
      <c r="AC16" s="10">
        <v>12</v>
      </c>
      <c r="AD16" s="2">
        <f t="shared" si="1"/>
        <v>0.22999999999999865</v>
      </c>
      <c r="AE16" s="138">
        <f t="shared" si="2"/>
        <v>-9.0834021469858861E-3</v>
      </c>
    </row>
    <row r="17" spans="1:31" x14ac:dyDescent="0.25">
      <c r="H17" s="72"/>
      <c r="W17" s="133">
        <v>42632</v>
      </c>
      <c r="X17" s="10">
        <v>12.12</v>
      </c>
      <c r="Y17" s="10">
        <v>12.33</v>
      </c>
      <c r="Z17" s="10">
        <v>12.06</v>
      </c>
      <c r="AA17" s="10">
        <v>12.11</v>
      </c>
      <c r="AB17" s="95">
        <v>41175500</v>
      </c>
      <c r="AC17" s="10">
        <v>12.11</v>
      </c>
      <c r="AD17" s="2">
        <f t="shared" si="1"/>
        <v>0.26999999999999957</v>
      </c>
      <c r="AE17" s="138">
        <f t="shared" si="2"/>
        <v>0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42629</v>
      </c>
      <c r="X18" s="10">
        <v>12.05</v>
      </c>
      <c r="Y18" s="10">
        <v>12.13</v>
      </c>
      <c r="Z18" s="10">
        <v>12.01</v>
      </c>
      <c r="AA18" s="10">
        <v>12.11</v>
      </c>
      <c r="AB18" s="95">
        <v>26271600</v>
      </c>
      <c r="AC18" s="10">
        <v>12.11</v>
      </c>
      <c r="AD18" s="2">
        <f t="shared" si="1"/>
        <v>0.12000000000000099</v>
      </c>
      <c r="AE18" s="138">
        <f t="shared" si="2"/>
        <v>0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42628</v>
      </c>
      <c r="X19" s="10">
        <v>12.14</v>
      </c>
      <c r="Y19" s="10">
        <v>12.18</v>
      </c>
      <c r="Z19" s="10">
        <v>12.06</v>
      </c>
      <c r="AA19" s="10">
        <v>12.11</v>
      </c>
      <c r="AB19" s="95">
        <v>57334800</v>
      </c>
      <c r="AC19" s="10">
        <v>12.11</v>
      </c>
      <c r="AD19" s="2">
        <f t="shared" si="1"/>
        <v>0.11999999999999922</v>
      </c>
      <c r="AE19" s="138">
        <f t="shared" si="2"/>
        <v>-2.4711696869852418E-3</v>
      </c>
    </row>
    <row r="20" spans="1:31" x14ac:dyDescent="0.25">
      <c r="W20" s="133">
        <v>42627</v>
      </c>
      <c r="X20" s="10">
        <v>12.18</v>
      </c>
      <c r="Y20" s="10">
        <v>12.31</v>
      </c>
      <c r="Z20" s="10">
        <v>12.11</v>
      </c>
      <c r="AA20" s="10">
        <v>12.14</v>
      </c>
      <c r="AB20" s="95">
        <v>62450600</v>
      </c>
      <c r="AC20" s="10">
        <v>12.14</v>
      </c>
      <c r="AD20" s="2">
        <f t="shared" si="1"/>
        <v>0.20000000000000107</v>
      </c>
      <c r="AE20" s="138">
        <f t="shared" si="2"/>
        <v>-1.9386106623586419E-2</v>
      </c>
    </row>
    <row r="21" spans="1:31" x14ac:dyDescent="0.25">
      <c r="W21" s="133">
        <v>42626</v>
      </c>
      <c r="X21" s="10">
        <v>12.53</v>
      </c>
      <c r="Y21" s="10">
        <v>12.68</v>
      </c>
      <c r="Z21" s="10">
        <v>12.33</v>
      </c>
      <c r="AA21" s="10">
        <v>12.38</v>
      </c>
      <c r="AB21" s="95">
        <v>56549100</v>
      </c>
      <c r="AC21" s="10">
        <v>12.38</v>
      </c>
      <c r="AD21" s="2">
        <f t="shared" si="1"/>
        <v>0.34999999999999964</v>
      </c>
      <c r="AE21" s="138">
        <f t="shared" si="2"/>
        <v>-2.5196850393700676E-2</v>
      </c>
    </row>
    <row r="22" spans="1:31" x14ac:dyDescent="0.25">
      <c r="W22" s="133">
        <v>42625</v>
      </c>
      <c r="X22" s="10">
        <v>12.32</v>
      </c>
      <c r="Y22" s="10">
        <v>12.77</v>
      </c>
      <c r="Z22" s="10">
        <v>12.28</v>
      </c>
      <c r="AA22" s="10">
        <v>12.7</v>
      </c>
      <c r="AB22" s="95">
        <v>42690200</v>
      </c>
      <c r="AC22" s="10">
        <v>12.7</v>
      </c>
      <c r="AD22" s="2">
        <f t="shared" si="1"/>
        <v>0.49000000000000021</v>
      </c>
      <c r="AE22" s="138">
        <f t="shared" si="2"/>
        <v>2.5848142164781818E-2</v>
      </c>
    </row>
    <row r="23" spans="1:31" x14ac:dyDescent="0.25">
      <c r="W23" s="133">
        <v>42622</v>
      </c>
      <c r="X23" s="10">
        <v>12.61</v>
      </c>
      <c r="Y23" s="10">
        <v>12.69</v>
      </c>
      <c r="Z23" s="10">
        <v>12.38</v>
      </c>
      <c r="AA23" s="10">
        <v>12.38</v>
      </c>
      <c r="AB23" s="95">
        <v>35733600</v>
      </c>
      <c r="AC23" s="10">
        <v>12.38</v>
      </c>
      <c r="AD23" s="2">
        <f t="shared" si="1"/>
        <v>0.30999999999999872</v>
      </c>
      <c r="AE23" s="138">
        <f t="shared" si="2"/>
        <v>-2.7494108405341722E-2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12.5</v>
      </c>
      <c r="Y24" s="10">
        <v>12.75</v>
      </c>
      <c r="Z24" s="10">
        <v>12.5</v>
      </c>
      <c r="AA24" s="10">
        <v>12.73</v>
      </c>
      <c r="AB24" s="95">
        <v>34017900</v>
      </c>
      <c r="AC24" s="10">
        <v>12.73</v>
      </c>
      <c r="AD24" s="2">
        <f t="shared" si="1"/>
        <v>0.25</v>
      </c>
      <c r="AE24" s="138">
        <f t="shared" si="2"/>
        <v>2.3622047244096223E-3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42620</v>
      </c>
      <c r="X25" s="10">
        <v>12.62</v>
      </c>
      <c r="Y25" s="10">
        <v>12.75</v>
      </c>
      <c r="Z25" s="10">
        <v>12.62</v>
      </c>
      <c r="AA25" s="10">
        <v>12.7</v>
      </c>
      <c r="AB25" s="95">
        <v>22879100</v>
      </c>
      <c r="AC25" s="10">
        <v>12.7</v>
      </c>
      <c r="AD25" s="2">
        <f t="shared" si="1"/>
        <v>0.13000000000000078</v>
      </c>
      <c r="AE25" s="138">
        <f t="shared" si="2"/>
        <v>2.3677979479084232E-3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42619</v>
      </c>
      <c r="X26" s="10">
        <v>12.49</v>
      </c>
      <c r="Y26" s="10">
        <v>12.67</v>
      </c>
      <c r="Z26" s="10">
        <v>12.43</v>
      </c>
      <c r="AA26" s="10">
        <v>12.67</v>
      </c>
      <c r="AB26" s="95">
        <v>36098900</v>
      </c>
      <c r="AC26" s="10">
        <v>12.67</v>
      </c>
      <c r="AD26" s="2">
        <f t="shared" si="1"/>
        <v>0.24000000000000021</v>
      </c>
      <c r="AE26" s="138">
        <f t="shared" si="2"/>
        <v>1.3600000000000056E-2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42615</v>
      </c>
      <c r="X27" s="10">
        <v>12.53</v>
      </c>
      <c r="Y27" s="10">
        <v>12.57</v>
      </c>
      <c r="Z27" s="10">
        <v>12.46</v>
      </c>
      <c r="AA27" s="10">
        <v>12.5</v>
      </c>
      <c r="AB27" s="95">
        <v>21079800</v>
      </c>
      <c r="AC27" s="10">
        <v>12.5</v>
      </c>
      <c r="AD27" s="2">
        <f t="shared" si="1"/>
        <v>0.10999999999999943</v>
      </c>
      <c r="AE27" s="138">
        <f t="shared" si="2"/>
        <v>4.8231511254019921E-3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42614</v>
      </c>
      <c r="X28" s="10">
        <v>12.66</v>
      </c>
      <c r="Y28" s="10">
        <v>12.72</v>
      </c>
      <c r="Z28" s="10">
        <v>12.35</v>
      </c>
      <c r="AA28" s="10">
        <v>12.44</v>
      </c>
      <c r="AB28" s="95">
        <v>40510400</v>
      </c>
      <c r="AC28" s="10">
        <v>12.44</v>
      </c>
      <c r="AD28" s="2">
        <f t="shared" si="1"/>
        <v>0.37000000000000099</v>
      </c>
      <c r="AE28" s="138">
        <f t="shared" si="2"/>
        <v>-1.2698412698412764E-2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42613</v>
      </c>
      <c r="X29" s="10">
        <v>12.48</v>
      </c>
      <c r="Y29" s="10">
        <v>12.61</v>
      </c>
      <c r="Z29" s="10">
        <v>12.48</v>
      </c>
      <c r="AA29" s="10">
        <v>12.6</v>
      </c>
      <c r="AB29" s="95">
        <v>26030600</v>
      </c>
      <c r="AC29" s="10">
        <v>12.6</v>
      </c>
      <c r="AD29" s="2">
        <f t="shared" si="1"/>
        <v>0.12999999999999901</v>
      </c>
      <c r="AE29" s="138">
        <f t="shared" si="2"/>
        <v>3.9840637450199168E-3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42612</v>
      </c>
      <c r="X30" s="10">
        <v>12.47</v>
      </c>
      <c r="Y30" s="10">
        <v>12.56</v>
      </c>
      <c r="Z30" s="10">
        <v>12.43</v>
      </c>
      <c r="AA30" s="10">
        <v>12.55</v>
      </c>
      <c r="AB30" s="95">
        <v>26040400</v>
      </c>
      <c r="AC30" s="10">
        <v>12.55</v>
      </c>
      <c r="AD30" s="2">
        <f t="shared" si="1"/>
        <v>0.13000000000000078</v>
      </c>
      <c r="AE30" s="138">
        <f t="shared" si="2"/>
        <v>6.4153969526865584E-3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42611</v>
      </c>
      <c r="X31" s="10">
        <v>12.38</v>
      </c>
      <c r="Y31" s="10">
        <v>12.5</v>
      </c>
      <c r="Z31" s="10">
        <v>12.38</v>
      </c>
      <c r="AA31" s="10">
        <v>12.47</v>
      </c>
      <c r="AB31" s="95">
        <v>22243200</v>
      </c>
      <c r="AC31" s="10">
        <v>12.47</v>
      </c>
      <c r="AD31" s="2">
        <f t="shared" si="1"/>
        <v>0.11999999999999922</v>
      </c>
      <c r="AE31" s="138">
        <f t="shared" si="2"/>
        <v>7.2697899838449764E-3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42608</v>
      </c>
      <c r="X32" s="10">
        <v>12.47</v>
      </c>
      <c r="Y32" s="10">
        <v>12.55</v>
      </c>
      <c r="Z32" s="10">
        <v>12.34</v>
      </c>
      <c r="AA32" s="10">
        <v>12.38</v>
      </c>
      <c r="AB32" s="95">
        <v>22645900</v>
      </c>
      <c r="AC32" s="10">
        <v>12.38</v>
      </c>
      <c r="AD32" s="2">
        <f t="shared" si="1"/>
        <v>0.21000000000000085</v>
      </c>
      <c r="AE32" s="138">
        <f t="shared" si="2"/>
        <v>-7.2173215717722394E-3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42607</v>
      </c>
      <c r="X33" s="10">
        <v>12.3</v>
      </c>
      <c r="Y33" s="10">
        <v>12.52</v>
      </c>
      <c r="Z33" s="10">
        <v>12.21</v>
      </c>
      <c r="AA33" s="10">
        <v>12.47</v>
      </c>
      <c r="AB33" s="95">
        <v>44713700</v>
      </c>
      <c r="AC33" s="10">
        <v>12.47</v>
      </c>
      <c r="AD33" s="2">
        <f t="shared" si="1"/>
        <v>0.30999999999999872</v>
      </c>
      <c r="AE33" s="138">
        <f t="shared" si="2"/>
        <v>1.38211382113822E-2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42606</v>
      </c>
      <c r="X34" s="10">
        <v>12.41</v>
      </c>
      <c r="Y34" s="10">
        <v>12.44</v>
      </c>
      <c r="Z34" s="10">
        <v>12.28</v>
      </c>
      <c r="AA34" s="10">
        <v>12.3</v>
      </c>
      <c r="AB34" s="95">
        <v>19999600</v>
      </c>
      <c r="AC34" s="10">
        <v>12.3</v>
      </c>
      <c r="AD34" s="2">
        <f t="shared" si="1"/>
        <v>0.16000000000000014</v>
      </c>
      <c r="AE34" s="138">
        <f t="shared" si="2"/>
        <v>-9.6618357487922024E-3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42605</v>
      </c>
      <c r="X35" s="10">
        <v>12.4</v>
      </c>
      <c r="Y35" s="10">
        <v>12.43</v>
      </c>
      <c r="Z35" s="10">
        <v>12.33</v>
      </c>
      <c r="AA35" s="10">
        <v>12.42</v>
      </c>
      <c r="AB35" s="95">
        <v>34634100</v>
      </c>
      <c r="AC35" s="10">
        <v>12.42</v>
      </c>
      <c r="AD35" s="2">
        <f t="shared" si="1"/>
        <v>9.9999999999999645E-2</v>
      </c>
      <c r="AE35" s="138">
        <f t="shared" si="2"/>
        <v>4.8543689320388328E-3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42604</v>
      </c>
      <c r="X36" s="10">
        <v>12.35</v>
      </c>
      <c r="Y36" s="10">
        <v>12.38</v>
      </c>
      <c r="Z36" s="10">
        <v>12.29</v>
      </c>
      <c r="AA36" s="10">
        <v>12.36</v>
      </c>
      <c r="AB36" s="95">
        <v>22458400</v>
      </c>
      <c r="AC36" s="10">
        <v>12.36</v>
      </c>
      <c r="AD36" s="2">
        <f t="shared" si="1"/>
        <v>9.0000000000001634E-2</v>
      </c>
      <c r="AE36" s="138">
        <f t="shared" si="2"/>
        <v>-2.4213075060534051E-3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42601</v>
      </c>
      <c r="X37" s="10">
        <v>12.3</v>
      </c>
      <c r="Y37" s="10">
        <v>12.41</v>
      </c>
      <c r="Z37" s="10">
        <v>12.25</v>
      </c>
      <c r="AA37" s="10">
        <v>12.39</v>
      </c>
      <c r="AB37" s="95">
        <v>21891400</v>
      </c>
      <c r="AC37" s="10">
        <v>12.39</v>
      </c>
      <c r="AD37" s="2">
        <f t="shared" si="1"/>
        <v>0.16000000000000014</v>
      </c>
      <c r="AE37" s="138">
        <f t="shared" si="2"/>
        <v>4.8661800486617945E-3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42600</v>
      </c>
      <c r="X38" s="10">
        <v>12.33</v>
      </c>
      <c r="Y38" s="10">
        <v>12.36</v>
      </c>
      <c r="Z38" s="10">
        <v>12.27</v>
      </c>
      <c r="AA38" s="10">
        <v>12.33</v>
      </c>
      <c r="AB38" s="95">
        <v>23629500</v>
      </c>
      <c r="AC38" s="10">
        <v>12.33</v>
      </c>
      <c r="AD38" s="2">
        <f t="shared" si="1"/>
        <v>8.9999999999999858E-2</v>
      </c>
      <c r="AE38" s="138">
        <f t="shared" si="2"/>
        <v>-4.8426150121065881E-3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42599</v>
      </c>
      <c r="X39" s="10">
        <v>12.33</v>
      </c>
      <c r="Y39" s="10">
        <v>12.39</v>
      </c>
      <c r="Z39" s="10">
        <v>12.23</v>
      </c>
      <c r="AA39" s="10">
        <v>12.39</v>
      </c>
      <c r="AB39" s="95">
        <v>23434500</v>
      </c>
      <c r="AC39" s="10">
        <v>12.39</v>
      </c>
      <c r="AD39" s="2">
        <f t="shared" si="1"/>
        <v>0.16000000000000014</v>
      </c>
      <c r="AE39" s="138">
        <f t="shared" si="2"/>
        <v>4.0518638573745491E-3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5" t="s">
        <v>78</v>
      </c>
      <c r="P40" s="585"/>
      <c r="W40" s="133">
        <v>42598</v>
      </c>
      <c r="X40" s="10">
        <v>12.35</v>
      </c>
      <c r="Y40" s="10">
        <v>12.43</v>
      </c>
      <c r="Z40" s="10">
        <v>12.33</v>
      </c>
      <c r="AA40" s="10">
        <v>12.34</v>
      </c>
      <c r="AB40" s="95">
        <v>20450100</v>
      </c>
      <c r="AC40" s="10">
        <v>12.34</v>
      </c>
      <c r="AD40" s="2">
        <f t="shared" si="1"/>
        <v>9.9999999999999645E-2</v>
      </c>
      <c r="AE40" s="138">
        <f t="shared" si="2"/>
        <v>-7.2405470635559244E-3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13.332000000000001</v>
      </c>
      <c r="Q41" s="2"/>
      <c r="W41" s="133">
        <v>42597</v>
      </c>
      <c r="X41" s="10">
        <v>12.37</v>
      </c>
      <c r="Y41" s="10">
        <v>12.44</v>
      </c>
      <c r="Z41" s="10">
        <v>12.36</v>
      </c>
      <c r="AA41" s="10">
        <v>12.43</v>
      </c>
      <c r="AB41" s="95">
        <v>16371100</v>
      </c>
      <c r="AC41" s="10">
        <v>12.43</v>
      </c>
      <c r="AD41" s="2">
        <f t="shared" si="1"/>
        <v>8.0000000000000071E-2</v>
      </c>
      <c r="AE41" s="138">
        <f t="shared" si="2"/>
        <v>8.1103000811029169E-3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297</v>
      </c>
      <c r="O42" s="83">
        <v>1.0900000000000001</v>
      </c>
      <c r="P42" s="83">
        <f t="shared" ref="P42:P61" si="25">O42*$Q$4</f>
        <v>13.210800000000001</v>
      </c>
      <c r="Q42" s="2"/>
      <c r="T42" s="91" t="s">
        <v>113</v>
      </c>
      <c r="W42" s="133">
        <v>42594</v>
      </c>
      <c r="X42" s="10">
        <v>12.29</v>
      </c>
      <c r="Y42" s="10">
        <v>12.37</v>
      </c>
      <c r="Z42" s="10">
        <v>12.25</v>
      </c>
      <c r="AA42" s="10">
        <v>12.33</v>
      </c>
      <c r="AB42" s="95">
        <v>18816900</v>
      </c>
      <c r="AC42" s="10">
        <v>12.33</v>
      </c>
      <c r="AD42" s="2">
        <f t="shared" si="1"/>
        <v>0.11999999999999922</v>
      </c>
      <c r="AE42" s="138">
        <f t="shared" si="2"/>
        <v>1.6246953696181787E-3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13.089600000000001</v>
      </c>
      <c r="Q43" s="2"/>
      <c r="T43" s="128" t="s">
        <v>98</v>
      </c>
      <c r="U43" s="98">
        <v>12.29</v>
      </c>
      <c r="W43" s="133">
        <v>42593</v>
      </c>
      <c r="X43" s="10">
        <v>12.31</v>
      </c>
      <c r="Y43" s="10">
        <v>12.37</v>
      </c>
      <c r="Z43" s="10">
        <v>12.26</v>
      </c>
      <c r="AA43" s="10">
        <v>12.31</v>
      </c>
      <c r="AB43" s="95">
        <v>24987300</v>
      </c>
      <c r="AC43" s="10">
        <v>12.31</v>
      </c>
      <c r="AD43" s="2">
        <f t="shared" si="1"/>
        <v>0.10999999999999943</v>
      </c>
      <c r="AE43" s="138">
        <f t="shared" si="2"/>
        <v>4.8979591836735281E-3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12.968399999999999</v>
      </c>
      <c r="Q44" s="2"/>
      <c r="T44" s="93" t="s">
        <v>99</v>
      </c>
      <c r="U44" s="88">
        <v>12.35</v>
      </c>
      <c r="W44" s="133">
        <v>42592</v>
      </c>
      <c r="X44" s="10">
        <v>12.3</v>
      </c>
      <c r="Y44" s="10">
        <v>12.36</v>
      </c>
      <c r="Z44" s="10">
        <v>12.23</v>
      </c>
      <c r="AA44" s="10">
        <v>12.25</v>
      </c>
      <c r="AB44" s="95">
        <v>24555800</v>
      </c>
      <c r="AC44" s="10">
        <v>12.25</v>
      </c>
      <c r="AD44" s="2">
        <f t="shared" si="1"/>
        <v>0.12999999999999901</v>
      </c>
      <c r="AE44" s="138">
        <f t="shared" si="2"/>
        <v>-4.8740861088546472E-3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12.847199999999999</v>
      </c>
      <c r="Q45" s="2"/>
      <c r="T45" s="93" t="s">
        <v>100</v>
      </c>
      <c r="U45" s="88" t="s">
        <v>470</v>
      </c>
      <c r="W45" s="133">
        <v>42591</v>
      </c>
      <c r="X45" s="10">
        <v>12.16</v>
      </c>
      <c r="Y45" s="10">
        <v>12.38</v>
      </c>
      <c r="Z45" s="10">
        <v>12.15</v>
      </c>
      <c r="AA45" s="10">
        <v>12.31</v>
      </c>
      <c r="AB45" s="95">
        <v>30097800</v>
      </c>
      <c r="AC45" s="10">
        <v>12.31</v>
      </c>
      <c r="AD45" s="2">
        <f t="shared" si="1"/>
        <v>0.23000000000000043</v>
      </c>
      <c r="AE45" s="138">
        <f t="shared" si="2"/>
        <v>1.0673234811165999E-2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12.725999999999999</v>
      </c>
      <c r="Q46" s="2"/>
      <c r="T46" s="93" t="s">
        <v>101</v>
      </c>
      <c r="U46" s="88" t="s">
        <v>471</v>
      </c>
      <c r="W46" s="133">
        <v>42590</v>
      </c>
      <c r="X46" s="10">
        <v>12.22</v>
      </c>
      <c r="Y46" s="10">
        <v>12.33</v>
      </c>
      <c r="Z46" s="10">
        <v>12.15</v>
      </c>
      <c r="AA46" s="10">
        <v>12.18</v>
      </c>
      <c r="AB46" s="95">
        <v>33310600</v>
      </c>
      <c r="AC46" s="10">
        <v>12.18</v>
      </c>
      <c r="AD46" s="2">
        <f t="shared" si="1"/>
        <v>0.17999999999999972</v>
      </c>
      <c r="AE46" s="138">
        <f t="shared" si="2"/>
        <v>-8.2034454470880647E-4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12.604799999999999</v>
      </c>
      <c r="Q47" s="2"/>
      <c r="T47" s="93" t="s">
        <v>102</v>
      </c>
      <c r="U47" s="88">
        <v>13.17</v>
      </c>
      <c r="W47" s="133">
        <v>42587</v>
      </c>
      <c r="X47" s="10">
        <v>12.16</v>
      </c>
      <c r="Y47" s="10">
        <v>12.26</v>
      </c>
      <c r="Z47" s="10">
        <v>12.16</v>
      </c>
      <c r="AA47" s="10">
        <v>12.19</v>
      </c>
      <c r="AB47" s="95">
        <v>31219500</v>
      </c>
      <c r="AC47" s="10">
        <v>12.19</v>
      </c>
      <c r="AD47" s="2">
        <f t="shared" si="1"/>
        <v>9.9999999999999645E-2</v>
      </c>
      <c r="AE47" s="138">
        <f t="shared" si="2"/>
        <v>9.1059602649006255E-3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12.483599999999999</v>
      </c>
      <c r="Q48" s="2"/>
      <c r="T48" s="93" t="s">
        <v>103</v>
      </c>
      <c r="U48" s="88">
        <v>1.2166999999999999</v>
      </c>
      <c r="W48" s="133">
        <v>42586</v>
      </c>
      <c r="X48" s="10">
        <v>12.12</v>
      </c>
      <c r="Y48" s="10">
        <v>12.23</v>
      </c>
      <c r="Z48" s="10">
        <v>12.05</v>
      </c>
      <c r="AA48" s="10">
        <v>12.08</v>
      </c>
      <c r="AB48" s="95">
        <v>38443200</v>
      </c>
      <c r="AC48" s="10">
        <v>12.08</v>
      </c>
      <c r="AD48" s="2">
        <f t="shared" si="1"/>
        <v>0.17999999999999972</v>
      </c>
      <c r="AE48" s="138">
        <f t="shared" si="2"/>
        <v>-4.1220115416323866E-3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12.362399999999999</v>
      </c>
      <c r="Q49" s="2"/>
      <c r="T49" s="93" t="s">
        <v>104</v>
      </c>
      <c r="U49" s="88" t="s">
        <v>299</v>
      </c>
      <c r="W49" s="133">
        <v>42585</v>
      </c>
      <c r="X49" s="10">
        <v>12.02</v>
      </c>
      <c r="Y49" s="10">
        <v>12.2</v>
      </c>
      <c r="Z49" s="10">
        <v>11.94</v>
      </c>
      <c r="AA49" s="10">
        <v>12.13</v>
      </c>
      <c r="AB49" s="95">
        <v>47323300</v>
      </c>
      <c r="AC49" s="10">
        <v>12.13</v>
      </c>
      <c r="AD49" s="2">
        <f t="shared" si="1"/>
        <v>0.25999999999999979</v>
      </c>
      <c r="AE49" s="138">
        <f t="shared" si="2"/>
        <v>1.5912897822445649E-2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12.241199999999999</v>
      </c>
      <c r="Q50" s="2"/>
      <c r="T50" s="93"/>
      <c r="U50" s="88"/>
      <c r="W50" s="133">
        <v>42584</v>
      </c>
      <c r="X50" s="10">
        <v>12.35</v>
      </c>
      <c r="Y50" s="10">
        <v>12.36</v>
      </c>
      <c r="Z50" s="10">
        <v>11.9</v>
      </c>
      <c r="AA50" s="10">
        <v>11.94</v>
      </c>
      <c r="AB50" s="95">
        <v>101624900</v>
      </c>
      <c r="AC50" s="10">
        <v>11.94</v>
      </c>
      <c r="AD50" s="2">
        <f t="shared" si="1"/>
        <v>0.45999999999999908</v>
      </c>
      <c r="AE50" s="138">
        <f t="shared" si="2"/>
        <v>-4.3269230769230838E-2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338</v>
      </c>
      <c r="O51" s="83">
        <v>1</v>
      </c>
      <c r="P51" s="83">
        <f t="shared" si="25"/>
        <v>12.12</v>
      </c>
      <c r="Q51" s="2"/>
      <c r="T51" s="93" t="s">
        <v>105</v>
      </c>
      <c r="U51" s="88" t="s">
        <v>472</v>
      </c>
      <c r="W51" s="133">
        <v>42583</v>
      </c>
      <c r="X51" s="10">
        <v>12.61</v>
      </c>
      <c r="Y51" s="10">
        <v>12.62</v>
      </c>
      <c r="Z51" s="10">
        <v>12.4</v>
      </c>
      <c r="AA51" s="10">
        <v>12.48</v>
      </c>
      <c r="AB51" s="95">
        <v>51963100</v>
      </c>
      <c r="AC51" s="10">
        <v>12.48</v>
      </c>
      <c r="AD51" s="2">
        <f t="shared" si="1"/>
        <v>0.21999999999999886</v>
      </c>
      <c r="AE51" s="138">
        <f t="shared" si="2"/>
        <v>-1.4218009478672911E-2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11.998799999999999</v>
      </c>
      <c r="Q52" s="2"/>
      <c r="T52" s="93" t="s">
        <v>106</v>
      </c>
      <c r="U52" s="88" t="s">
        <v>322</v>
      </c>
      <c r="W52" s="133">
        <v>42580</v>
      </c>
      <c r="X52" s="10">
        <v>12.61</v>
      </c>
      <c r="Y52" s="10">
        <v>12.88</v>
      </c>
      <c r="Z52" s="10">
        <v>12.6</v>
      </c>
      <c r="AA52" s="10">
        <v>12.66</v>
      </c>
      <c r="AB52" s="95">
        <v>59754100</v>
      </c>
      <c r="AC52" s="10">
        <v>12.66</v>
      </c>
      <c r="AD52" s="2">
        <f t="shared" si="1"/>
        <v>0.28000000000000114</v>
      </c>
      <c r="AE52" s="138">
        <f t="shared" si="2"/>
        <v>-3.9339103068450898E-3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11.877599999999999</v>
      </c>
      <c r="Q53" s="2"/>
      <c r="T53" s="93" t="s">
        <v>107</v>
      </c>
      <c r="U53" s="90">
        <v>24951437</v>
      </c>
      <c r="W53" s="133">
        <v>42579</v>
      </c>
      <c r="X53" s="10">
        <v>12.78</v>
      </c>
      <c r="Y53" s="10">
        <v>12.86</v>
      </c>
      <c r="Z53" s="10">
        <v>12.45</v>
      </c>
      <c r="AA53" s="10">
        <v>12.71</v>
      </c>
      <c r="AB53" s="95">
        <v>142168600</v>
      </c>
      <c r="AC53" s="10">
        <v>12.71</v>
      </c>
      <c r="AD53" s="2">
        <f t="shared" si="1"/>
        <v>0.41000000000000014</v>
      </c>
      <c r="AE53" s="138">
        <f t="shared" si="2"/>
        <v>-8.1647398843930574E-2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11.756399999999999</v>
      </c>
      <c r="T54" s="93" t="s">
        <v>110</v>
      </c>
      <c r="U54" s="90">
        <v>34035000</v>
      </c>
      <c r="W54" s="133">
        <v>42578</v>
      </c>
      <c r="X54" s="10">
        <v>13.86</v>
      </c>
      <c r="Y54" s="10">
        <v>13.99</v>
      </c>
      <c r="Z54" s="10">
        <v>13.75</v>
      </c>
      <c r="AA54" s="10">
        <v>13.84</v>
      </c>
      <c r="AB54" s="95">
        <v>34625500</v>
      </c>
      <c r="AC54" s="10">
        <v>13.84</v>
      </c>
      <c r="AD54" s="2">
        <f t="shared" si="1"/>
        <v>0.24000000000000021</v>
      </c>
      <c r="AE54" s="138">
        <f t="shared" si="2"/>
        <v>-1.4430014430013571E-3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11.635199999999999</v>
      </c>
      <c r="T55" s="93" t="s">
        <v>108</v>
      </c>
      <c r="U55" s="88" t="s">
        <v>473</v>
      </c>
      <c r="W55" s="133">
        <v>42577</v>
      </c>
      <c r="X55" s="10">
        <v>13.73</v>
      </c>
      <c r="Y55" s="10">
        <v>13.88</v>
      </c>
      <c r="Z55" s="10">
        <v>13.69</v>
      </c>
      <c r="AA55" s="10">
        <v>13.86</v>
      </c>
      <c r="AB55" s="95">
        <v>28467200</v>
      </c>
      <c r="AC55" s="10">
        <v>13.86</v>
      </c>
      <c r="AD55" s="2">
        <f t="shared" si="1"/>
        <v>0.19000000000000128</v>
      </c>
      <c r="AE55" s="138" t="e">
        <f t="shared" si="2"/>
        <v>#DIV/0!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374</v>
      </c>
      <c r="O56" s="83">
        <v>0.95</v>
      </c>
      <c r="P56" s="83">
        <f t="shared" si="25"/>
        <v>11.513999999999999</v>
      </c>
      <c r="T56" s="93" t="s">
        <v>111</v>
      </c>
      <c r="U56" s="88">
        <v>5.72</v>
      </c>
      <c r="W56" s="133">
        <v>42577</v>
      </c>
      <c r="X56" s="10" t="s">
        <v>182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11.392799999999999</v>
      </c>
      <c r="T57" s="93" t="s">
        <v>112</v>
      </c>
      <c r="U57" s="88">
        <v>2.12</v>
      </c>
      <c r="W57" s="133">
        <v>42576</v>
      </c>
      <c r="X57" s="10">
        <v>13.86</v>
      </c>
      <c r="Y57" s="10">
        <v>13.95</v>
      </c>
      <c r="Z57" s="10">
        <v>13.76</v>
      </c>
      <c r="AA57" s="10">
        <v>13.83</v>
      </c>
      <c r="AB57" s="95">
        <v>26248500</v>
      </c>
      <c r="AC57" s="10">
        <v>13.68</v>
      </c>
      <c r="AD57" s="2">
        <f t="shared" si="1"/>
        <v>0.1899999999999995</v>
      </c>
      <c r="AE57" s="138">
        <f t="shared" si="2"/>
        <v>-7.3046018991962391E-4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11.271599999999999</v>
      </c>
      <c r="T58" s="93" t="s">
        <v>109</v>
      </c>
      <c r="U58" s="88" t="s">
        <v>474</v>
      </c>
      <c r="W58" s="133">
        <v>42573</v>
      </c>
      <c r="X58" s="10">
        <v>13.92</v>
      </c>
      <c r="Y58" s="10">
        <v>13.93</v>
      </c>
      <c r="Z58" s="10">
        <v>13.71</v>
      </c>
      <c r="AA58" s="10">
        <v>13.84</v>
      </c>
      <c r="AB58" s="95">
        <v>25134100</v>
      </c>
      <c r="AC58" s="10">
        <v>13.69</v>
      </c>
      <c r="AD58" s="2">
        <f t="shared" si="1"/>
        <v>0.21999999999999886</v>
      </c>
      <c r="AE58" s="138">
        <f t="shared" si="2"/>
        <v>-5.8097312999273454E-3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11.150399999999999</v>
      </c>
      <c r="W59" s="133">
        <v>42572</v>
      </c>
      <c r="X59" s="10">
        <v>13.87</v>
      </c>
      <c r="Y59" s="10">
        <v>14.04</v>
      </c>
      <c r="Z59" s="10">
        <v>13.86</v>
      </c>
      <c r="AA59" s="10">
        <v>13.92</v>
      </c>
      <c r="AB59" s="95">
        <v>40574400</v>
      </c>
      <c r="AC59" s="10">
        <v>13.77</v>
      </c>
      <c r="AD59" s="2">
        <f t="shared" si="1"/>
        <v>0.17999999999999972</v>
      </c>
      <c r="AE59" s="138">
        <f t="shared" si="2"/>
        <v>1.3245033112582849E-2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11.029199999999999</v>
      </c>
      <c r="W60" s="133">
        <v>42571</v>
      </c>
      <c r="X60" s="10">
        <v>13.61</v>
      </c>
      <c r="Y60" s="10">
        <v>13.78</v>
      </c>
      <c r="Z60" s="10">
        <v>13.56</v>
      </c>
      <c r="AA60" s="10">
        <v>13.74</v>
      </c>
      <c r="AB60" s="95">
        <v>22588900</v>
      </c>
      <c r="AC60" s="10">
        <v>13.59</v>
      </c>
      <c r="AD60" s="2">
        <f t="shared" si="1"/>
        <v>0.21999999999999886</v>
      </c>
      <c r="AE60" s="138">
        <f t="shared" si="2"/>
        <v>6.6666666666665986E-3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10.907999999999999</v>
      </c>
      <c r="W61" s="133">
        <v>42570</v>
      </c>
      <c r="X61" s="10">
        <v>13.56</v>
      </c>
      <c r="Y61" s="10">
        <v>13.72</v>
      </c>
      <c r="Z61" s="10">
        <v>13.5</v>
      </c>
      <c r="AA61" s="10">
        <v>13.65</v>
      </c>
      <c r="AB61" s="95">
        <v>26183400</v>
      </c>
      <c r="AC61" s="10">
        <v>13.5</v>
      </c>
      <c r="AD61" s="2">
        <f t="shared" si="1"/>
        <v>0.22000000000000064</v>
      </c>
      <c r="AE61" s="138">
        <f t="shared" si="2"/>
        <v>0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42569</v>
      </c>
      <c r="X62" s="10">
        <v>13.56</v>
      </c>
      <c r="Y62" s="10">
        <v>13.68</v>
      </c>
      <c r="Z62" s="10">
        <v>13.42</v>
      </c>
      <c r="AA62" s="10">
        <v>13.65</v>
      </c>
      <c r="AB62" s="95">
        <v>22545800</v>
      </c>
      <c r="AC62" s="10">
        <v>13.5</v>
      </c>
      <c r="AD62" s="2">
        <f t="shared" si="1"/>
        <v>0.25999999999999979</v>
      </c>
      <c r="AE62" s="138">
        <f t="shared" si="2"/>
        <v>5.9612518628913147E-3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42566</v>
      </c>
      <c r="X63" s="10">
        <v>13.63</v>
      </c>
      <c r="Y63" s="10">
        <v>13.67</v>
      </c>
      <c r="Z63" s="10">
        <v>13.53</v>
      </c>
      <c r="AA63" s="10">
        <v>13.57</v>
      </c>
      <c r="AB63" s="95">
        <v>19546300</v>
      </c>
      <c r="AC63" s="10">
        <v>13.42</v>
      </c>
      <c r="AD63" s="2">
        <f t="shared" si="1"/>
        <v>0.14000000000000057</v>
      </c>
      <c r="AE63" s="138">
        <f t="shared" si="2"/>
        <v>-1.4880952380952328E-3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42565</v>
      </c>
      <c r="X64" s="10">
        <v>13.57</v>
      </c>
      <c r="Y64" s="10">
        <v>13.7</v>
      </c>
      <c r="Z64" s="10">
        <v>13.55</v>
      </c>
      <c r="AA64" s="10">
        <v>13.59</v>
      </c>
      <c r="AB64" s="95">
        <v>31803000</v>
      </c>
      <c r="AC64" s="10">
        <v>13.44</v>
      </c>
      <c r="AD64" s="2">
        <f t="shared" si="1"/>
        <v>0.14999999999999858</v>
      </c>
      <c r="AE64" s="138">
        <f t="shared" si="2"/>
        <v>8.2520630157538744E-3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42564</v>
      </c>
      <c r="X65" s="10">
        <v>13.49</v>
      </c>
      <c r="Y65" s="10">
        <v>13.51</v>
      </c>
      <c r="Z65" s="10">
        <v>13.31</v>
      </c>
      <c r="AA65" s="10">
        <v>13.48</v>
      </c>
      <c r="AB65" s="95">
        <v>26779800</v>
      </c>
      <c r="AC65" s="10">
        <v>13.33</v>
      </c>
      <c r="AD65" s="2">
        <f t="shared" si="1"/>
        <v>0.19999999999999929</v>
      </c>
      <c r="AE65" s="138">
        <f t="shared" si="2"/>
        <v>2.2556390977443996E-3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42563</v>
      </c>
      <c r="X66" s="10">
        <v>13.38</v>
      </c>
      <c r="Y66" s="10">
        <v>13.54</v>
      </c>
      <c r="Z66" s="10">
        <v>13.38</v>
      </c>
      <c r="AA66" s="10">
        <v>13.45</v>
      </c>
      <c r="AB66" s="95">
        <v>31320100</v>
      </c>
      <c r="AC66" s="10">
        <v>13.3</v>
      </c>
      <c r="AD66" s="2">
        <f t="shared" si="1"/>
        <v>0.15999999999999837</v>
      </c>
      <c r="AE66" s="138">
        <f t="shared" si="2"/>
        <v>1.2947448591013044E-2</v>
      </c>
    </row>
    <row r="67" spans="2:31" x14ac:dyDescent="0.25">
      <c r="W67" s="133">
        <v>42562</v>
      </c>
      <c r="X67" s="10">
        <v>13.17</v>
      </c>
      <c r="Y67" s="10">
        <v>13.33</v>
      </c>
      <c r="Z67" s="10">
        <v>13.13</v>
      </c>
      <c r="AA67" s="10">
        <v>13.27</v>
      </c>
      <c r="AB67" s="95">
        <v>28626300</v>
      </c>
      <c r="AC67" s="10">
        <v>13.13</v>
      </c>
      <c r="AD67" s="2">
        <f>Y67-Z67</f>
        <v>0.19999999999999929</v>
      </c>
      <c r="AE67" s="138" t="e">
        <f>AC67/#REF!-1</f>
        <v>#REF!</v>
      </c>
    </row>
    <row r="68" spans="2:31" x14ac:dyDescent="0.25">
      <c r="W68" s="133">
        <v>42559</v>
      </c>
      <c r="X68" s="10">
        <v>12.89</v>
      </c>
      <c r="Y68" s="10">
        <v>13.17</v>
      </c>
      <c r="Z68" s="10">
        <v>12.89</v>
      </c>
      <c r="AA68" s="10">
        <v>13.09</v>
      </c>
      <c r="AB68" s="95">
        <v>45945200</v>
      </c>
      <c r="AC68" s="10">
        <v>12.95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354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277</v>
      </c>
      <c r="W2" s="133">
        <v>42653</v>
      </c>
      <c r="X2" s="10">
        <v>119.51</v>
      </c>
      <c r="Y2" s="10">
        <v>120.2</v>
      </c>
      <c r="Z2" s="10">
        <v>119.35</v>
      </c>
      <c r="AA2" s="10">
        <v>119.8</v>
      </c>
      <c r="AB2" s="95">
        <v>3620800</v>
      </c>
      <c r="AC2" s="10">
        <v>119.8</v>
      </c>
      <c r="AD2" s="2">
        <f>Y2-Z2</f>
        <v>0.85000000000000853</v>
      </c>
      <c r="AE2" s="138">
        <f>AC2/AC3-1</f>
        <v>4.6964106004696582E-3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278</v>
      </c>
      <c r="W3" s="133">
        <v>42650</v>
      </c>
      <c r="X3" s="10">
        <v>119.17</v>
      </c>
      <c r="Y3" s="10">
        <v>119.57</v>
      </c>
      <c r="Z3" s="10">
        <v>118.69</v>
      </c>
      <c r="AA3" s="10">
        <v>119.24</v>
      </c>
      <c r="AB3" s="95">
        <v>4799300</v>
      </c>
      <c r="AC3" s="10">
        <v>119.24</v>
      </c>
      <c r="AD3" s="2">
        <f t="shared" ref="AD3:AD66" si="0">Y3-Z3</f>
        <v>0.87999999999999545</v>
      </c>
      <c r="AE3" s="138">
        <f t="shared" ref="AE3:AE66" si="1">AC3/AC4-1</f>
        <v>4.1263157894735336E-3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119.8</v>
      </c>
      <c r="R4" s="527">
        <v>4.7000000000000002E-3</v>
      </c>
      <c r="T4" s="163"/>
      <c r="U4" s="1"/>
      <c r="W4" s="133">
        <v>42649</v>
      </c>
      <c r="X4" s="10">
        <v>118.5</v>
      </c>
      <c r="Y4" s="10">
        <v>118.85</v>
      </c>
      <c r="Z4" s="10">
        <v>117.92</v>
      </c>
      <c r="AA4" s="10">
        <v>118.75</v>
      </c>
      <c r="AB4" s="95">
        <v>4448500</v>
      </c>
      <c r="AC4" s="10">
        <v>118.75</v>
      </c>
      <c r="AD4" s="2">
        <f t="shared" si="0"/>
        <v>0.92999999999999261</v>
      </c>
      <c r="AE4" s="138">
        <f t="shared" si="1"/>
        <v>-3.6079879174358842E-3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2396</v>
      </c>
      <c r="W5" s="133">
        <v>42648</v>
      </c>
      <c r="X5" s="10">
        <v>119.22</v>
      </c>
      <c r="Y5" s="10">
        <v>119.44</v>
      </c>
      <c r="Z5" s="10">
        <v>118.6</v>
      </c>
      <c r="AA5" s="10">
        <v>119.18</v>
      </c>
      <c r="AB5" s="95">
        <v>5778700</v>
      </c>
      <c r="AC5" s="10">
        <v>119.18</v>
      </c>
      <c r="AD5" s="2">
        <f t="shared" si="0"/>
        <v>0.84000000000000341</v>
      </c>
      <c r="AE5" s="138">
        <f t="shared" si="1"/>
        <v>3.0297929641476262E-3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42647</v>
      </c>
      <c r="X6" s="10">
        <v>118.84</v>
      </c>
      <c r="Y6" s="10">
        <v>119.48</v>
      </c>
      <c r="Z6" s="10">
        <v>118.28</v>
      </c>
      <c r="AA6" s="10">
        <v>118.82</v>
      </c>
      <c r="AB6" s="95">
        <v>5733900</v>
      </c>
      <c r="AC6" s="10">
        <v>118.82</v>
      </c>
      <c r="AD6" s="2">
        <f t="shared" si="0"/>
        <v>1.2000000000000028</v>
      </c>
      <c r="AE6" s="138">
        <f t="shared" si="1"/>
        <v>8.4167999326645315E-5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26</v>
      </c>
      <c r="R7">
        <v>20</v>
      </c>
      <c r="W7" s="133">
        <v>42646</v>
      </c>
      <c r="X7" s="10">
        <v>118</v>
      </c>
      <c r="Y7" s="10">
        <v>119.01</v>
      </c>
      <c r="Z7" s="10">
        <v>117.43</v>
      </c>
      <c r="AA7" s="10">
        <v>118.81</v>
      </c>
      <c r="AB7" s="95">
        <v>6098600</v>
      </c>
      <c r="AC7" s="10">
        <v>118.81</v>
      </c>
      <c r="AD7" s="2">
        <f t="shared" si="0"/>
        <v>1.5799999999999983</v>
      </c>
      <c r="AE7" s="138">
        <f t="shared" si="1"/>
        <v>5.7563701007365964E-3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26</v>
      </c>
      <c r="W8" s="133">
        <v>42643</v>
      </c>
      <c r="X8" s="10">
        <v>117.78</v>
      </c>
      <c r="Y8" s="10">
        <v>118.62</v>
      </c>
      <c r="Z8" s="10">
        <v>117.39</v>
      </c>
      <c r="AA8" s="10">
        <v>118.13</v>
      </c>
      <c r="AB8" s="95">
        <v>7941100</v>
      </c>
      <c r="AC8" s="10">
        <v>118.13</v>
      </c>
      <c r="AD8" s="2">
        <f t="shared" si="0"/>
        <v>1.230000000000004</v>
      </c>
      <c r="AE8" s="138">
        <f t="shared" si="1"/>
        <v>7.3335038799351437E-3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1.0970464135021098E-2</v>
      </c>
      <c r="W9" s="133">
        <v>42642</v>
      </c>
      <c r="X9" s="10">
        <v>118.88</v>
      </c>
      <c r="Y9" s="10">
        <v>119.27</v>
      </c>
      <c r="Z9" s="10">
        <v>117.04</v>
      </c>
      <c r="AA9" s="10">
        <v>117.27</v>
      </c>
      <c r="AB9" s="95">
        <v>6190200</v>
      </c>
      <c r="AC9" s="10">
        <v>117.27</v>
      </c>
      <c r="AD9" s="2">
        <f t="shared" si="0"/>
        <v>2.2299999999999898</v>
      </c>
      <c r="AE9" s="138">
        <f t="shared" si="1"/>
        <v>-1.7756931066253534E-2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42641</v>
      </c>
      <c r="X10" s="10">
        <v>119.05</v>
      </c>
      <c r="Y10" s="10">
        <v>119.52</v>
      </c>
      <c r="Z10" s="10">
        <v>118.81</v>
      </c>
      <c r="AA10" s="10">
        <v>119.39</v>
      </c>
      <c r="AB10" s="95">
        <v>5076100</v>
      </c>
      <c r="AC10" s="10">
        <v>119.39</v>
      </c>
      <c r="AD10" s="2">
        <f t="shared" si="0"/>
        <v>0.70999999999999375</v>
      </c>
      <c r="AE10" s="138">
        <f t="shared" si="1"/>
        <v>1.4259352457641761E-3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2.6800000000000001E-2</v>
      </c>
      <c r="W11" s="133">
        <v>42640</v>
      </c>
      <c r="X11" s="10">
        <v>118.39</v>
      </c>
      <c r="Y11" s="10">
        <v>119.22</v>
      </c>
      <c r="Z11" s="10">
        <v>117.72</v>
      </c>
      <c r="AA11" s="10">
        <v>119.22</v>
      </c>
      <c r="AB11" s="95">
        <v>5349500</v>
      </c>
      <c r="AC11" s="10">
        <v>119.22</v>
      </c>
      <c r="AD11" s="2">
        <f t="shared" si="0"/>
        <v>1.5</v>
      </c>
      <c r="AE11" s="138">
        <f t="shared" si="1"/>
        <v>1.2226184411614938E-2</v>
      </c>
    </row>
    <row r="12" spans="1:31" x14ac:dyDescent="0.25">
      <c r="G12" s="30"/>
      <c r="H12" s="72"/>
      <c r="W12" s="133">
        <v>42639</v>
      </c>
      <c r="X12" s="10">
        <v>118.63</v>
      </c>
      <c r="Y12" s="10">
        <v>118.64</v>
      </c>
      <c r="Z12" s="10">
        <v>117.56</v>
      </c>
      <c r="AA12" s="10">
        <v>117.78</v>
      </c>
      <c r="AB12" s="95">
        <v>5998900</v>
      </c>
      <c r="AC12" s="10">
        <v>117.78</v>
      </c>
      <c r="AD12" s="2">
        <f t="shared" si="0"/>
        <v>1.0799999999999983</v>
      </c>
      <c r="AE12" s="138">
        <f t="shared" si="1"/>
        <v>-8.6693039306455777E-3</v>
      </c>
    </row>
    <row r="13" spans="1:31" x14ac:dyDescent="0.25">
      <c r="G13" s="30"/>
      <c r="H13" s="72"/>
      <c r="W13" s="133">
        <v>42636</v>
      </c>
      <c r="X13" s="10">
        <v>119.41</v>
      </c>
      <c r="Y13" s="10">
        <v>119.6</v>
      </c>
      <c r="Z13" s="10">
        <v>118.71</v>
      </c>
      <c r="AA13" s="10">
        <v>118.81</v>
      </c>
      <c r="AB13" s="95">
        <v>4773000</v>
      </c>
      <c r="AC13" s="10">
        <v>118.81</v>
      </c>
      <c r="AD13" s="2">
        <f t="shared" si="0"/>
        <v>0.89000000000000057</v>
      </c>
      <c r="AE13" s="138">
        <f t="shared" si="1"/>
        <v>-5.4411518499916101E-3</v>
      </c>
    </row>
    <row r="14" spans="1:31" x14ac:dyDescent="0.25">
      <c r="G14" s="30"/>
      <c r="H14" s="72"/>
      <c r="W14" s="133">
        <v>42635</v>
      </c>
      <c r="X14" s="10">
        <v>119.25</v>
      </c>
      <c r="Y14" s="10">
        <v>119.84</v>
      </c>
      <c r="Z14" s="10">
        <v>119.14</v>
      </c>
      <c r="AA14" s="10">
        <v>119.46</v>
      </c>
      <c r="AB14" s="95">
        <v>5340500</v>
      </c>
      <c r="AC14" s="10">
        <v>119.46</v>
      </c>
      <c r="AD14" s="2">
        <f t="shared" si="0"/>
        <v>0.70000000000000284</v>
      </c>
      <c r="AE14" s="138">
        <f t="shared" si="1"/>
        <v>4.6253469010175685E-3</v>
      </c>
    </row>
    <row r="15" spans="1:31" x14ac:dyDescent="0.25">
      <c r="G15" s="30"/>
      <c r="H15" s="72"/>
      <c r="W15" s="133">
        <v>42634</v>
      </c>
      <c r="X15" s="10">
        <v>117.95</v>
      </c>
      <c r="Y15" s="10">
        <v>119</v>
      </c>
      <c r="Z15" s="10">
        <v>117.64</v>
      </c>
      <c r="AA15" s="10">
        <v>118.91</v>
      </c>
      <c r="AB15" s="95">
        <v>6337300</v>
      </c>
      <c r="AC15" s="10">
        <v>118.91</v>
      </c>
      <c r="AD15" s="2">
        <f t="shared" si="0"/>
        <v>1.3599999999999994</v>
      </c>
      <c r="AE15" s="138">
        <f t="shared" si="1"/>
        <v>8.1390419669351566E-3</v>
      </c>
    </row>
    <row r="16" spans="1:31" x14ac:dyDescent="0.25">
      <c r="G16" s="30"/>
      <c r="H16" s="72"/>
      <c r="W16" s="133">
        <v>42633</v>
      </c>
      <c r="X16" s="10">
        <v>118.17</v>
      </c>
      <c r="Y16" s="10">
        <v>118.24</v>
      </c>
      <c r="Z16" s="10">
        <v>117.69</v>
      </c>
      <c r="AA16" s="10">
        <v>117.95</v>
      </c>
      <c r="AB16" s="95">
        <v>5187700</v>
      </c>
      <c r="AC16" s="10">
        <v>117.95</v>
      </c>
      <c r="AD16" s="2">
        <f t="shared" si="0"/>
        <v>0.54999999999999716</v>
      </c>
      <c r="AE16" s="138">
        <f t="shared" si="1"/>
        <v>2.4647288798231859E-3</v>
      </c>
    </row>
    <row r="17" spans="1:31" x14ac:dyDescent="0.25">
      <c r="G17" s="30"/>
      <c r="W17" s="133">
        <v>42632</v>
      </c>
      <c r="X17" s="10">
        <v>118.36</v>
      </c>
      <c r="Y17" s="10">
        <v>118.66</v>
      </c>
      <c r="Z17" s="10">
        <v>117.64</v>
      </c>
      <c r="AA17" s="10">
        <v>117.66</v>
      </c>
      <c r="AB17" s="95">
        <v>5457600</v>
      </c>
      <c r="AC17" s="10">
        <v>117.66</v>
      </c>
      <c r="AD17" s="2">
        <f t="shared" si="0"/>
        <v>1.019999999999996</v>
      </c>
      <c r="AE17" s="138">
        <f t="shared" si="1"/>
        <v>-4.9894291754757347E-3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118.51</v>
      </c>
      <c r="Y18" s="10">
        <v>119.14</v>
      </c>
      <c r="Z18" s="10">
        <v>118.12</v>
      </c>
      <c r="AA18" s="10">
        <v>118.25</v>
      </c>
      <c r="AB18" s="95">
        <v>12408800</v>
      </c>
      <c r="AC18" s="10">
        <v>118.25</v>
      </c>
      <c r="AD18" s="2">
        <f t="shared" si="0"/>
        <v>1.019999999999996</v>
      </c>
      <c r="AE18" s="138">
        <f t="shared" si="1"/>
        <v>-3.2032369552389417E-3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117.81</v>
      </c>
      <c r="Y19" s="10">
        <v>118.94</v>
      </c>
      <c r="Z19" s="10">
        <v>117.32</v>
      </c>
      <c r="AA19" s="10">
        <v>118.63</v>
      </c>
      <c r="AB19" s="95">
        <v>5812100</v>
      </c>
      <c r="AC19" s="10">
        <v>118.63</v>
      </c>
      <c r="AD19" s="2">
        <f t="shared" si="0"/>
        <v>1.6200000000000045</v>
      </c>
      <c r="AE19" s="138">
        <f t="shared" si="1"/>
        <v>6.5331749533343864E-3</v>
      </c>
    </row>
    <row r="20" spans="1:31" x14ac:dyDescent="0.25">
      <c r="W20" s="133">
        <v>42627</v>
      </c>
      <c r="X20" s="10">
        <v>117.85</v>
      </c>
      <c r="Y20" s="10">
        <v>118.33</v>
      </c>
      <c r="Z20" s="10">
        <v>117.46</v>
      </c>
      <c r="AA20" s="10">
        <v>117.86</v>
      </c>
      <c r="AB20" s="95">
        <v>6124900</v>
      </c>
      <c r="AC20" s="10">
        <v>117.86</v>
      </c>
      <c r="AD20" s="2">
        <f t="shared" si="0"/>
        <v>0.87000000000000455</v>
      </c>
      <c r="AE20" s="138">
        <f t="shared" si="1"/>
        <v>2.1256695859195318E-3</v>
      </c>
    </row>
    <row r="21" spans="1:31" x14ac:dyDescent="0.25">
      <c r="W21" s="133">
        <v>42626</v>
      </c>
      <c r="X21" s="10">
        <v>118.42</v>
      </c>
      <c r="Y21" s="10">
        <v>118.83</v>
      </c>
      <c r="Z21" s="10">
        <v>117.49</v>
      </c>
      <c r="AA21" s="10">
        <v>117.61</v>
      </c>
      <c r="AB21" s="95">
        <v>7957900</v>
      </c>
      <c r="AC21" s="10">
        <v>117.61</v>
      </c>
      <c r="AD21" s="2">
        <f t="shared" si="0"/>
        <v>1.3400000000000034</v>
      </c>
      <c r="AE21" s="138">
        <f t="shared" si="1"/>
        <v>-1.300772071164813E-2</v>
      </c>
    </row>
    <row r="22" spans="1:31" x14ac:dyDescent="0.25">
      <c r="W22" s="133">
        <v>42625</v>
      </c>
      <c r="X22" s="10">
        <v>117.76</v>
      </c>
      <c r="Y22" s="10">
        <v>119.45</v>
      </c>
      <c r="Z22" s="10">
        <v>117.38</v>
      </c>
      <c r="AA22" s="10">
        <v>119.16</v>
      </c>
      <c r="AB22" s="95">
        <v>7239800</v>
      </c>
      <c r="AC22" s="10">
        <v>119.16</v>
      </c>
      <c r="AD22" s="2">
        <f t="shared" si="0"/>
        <v>2.0700000000000074</v>
      </c>
      <c r="AE22" s="138">
        <f t="shared" si="1"/>
        <v>7.86602385181423E-3</v>
      </c>
    </row>
    <row r="23" spans="1:31" x14ac:dyDescent="0.25">
      <c r="W23" s="133">
        <v>42622</v>
      </c>
      <c r="X23" s="10">
        <v>119.03</v>
      </c>
      <c r="Y23" s="10">
        <v>119.16</v>
      </c>
      <c r="Z23" s="10">
        <v>118.18</v>
      </c>
      <c r="AA23" s="10">
        <v>118.23</v>
      </c>
      <c r="AB23" s="95">
        <v>7957300</v>
      </c>
      <c r="AC23" s="10">
        <v>118.23</v>
      </c>
      <c r="AD23" s="2">
        <f t="shared" si="0"/>
        <v>0.97999999999998977</v>
      </c>
      <c r="AE23" s="138">
        <f t="shared" si="1"/>
        <v>-1.037917468820615E-2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119.37</v>
      </c>
      <c r="Y24" s="10">
        <v>119.82</v>
      </c>
      <c r="Z24" s="10">
        <v>119.14</v>
      </c>
      <c r="AA24" s="10">
        <v>119.47</v>
      </c>
      <c r="AB24" s="95">
        <v>4833000</v>
      </c>
      <c r="AC24" s="10">
        <v>119.47</v>
      </c>
      <c r="AD24" s="2">
        <f t="shared" si="0"/>
        <v>0.67999999999999261</v>
      </c>
      <c r="AE24" s="138">
        <f t="shared" si="1"/>
        <v>-1.1704706964300593E-3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42620</v>
      </c>
      <c r="X25" s="10">
        <v>119.84</v>
      </c>
      <c r="Y25" s="10">
        <v>119.95</v>
      </c>
      <c r="Z25" s="10">
        <v>119.44</v>
      </c>
      <c r="AA25" s="10">
        <v>119.61</v>
      </c>
      <c r="AB25" s="95">
        <v>4753800</v>
      </c>
      <c r="AC25" s="10">
        <v>119.61</v>
      </c>
      <c r="AD25" s="2">
        <f t="shared" si="0"/>
        <v>0.51000000000000512</v>
      </c>
      <c r="AE25" s="138">
        <f t="shared" si="1"/>
        <v>-1.1691022964509523E-3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42619</v>
      </c>
      <c r="X26" s="10">
        <v>119.78</v>
      </c>
      <c r="Y26" s="10">
        <v>119.97</v>
      </c>
      <c r="Z26" s="10">
        <v>119.36</v>
      </c>
      <c r="AA26" s="10">
        <v>119.75</v>
      </c>
      <c r="AB26" s="95">
        <v>5280700</v>
      </c>
      <c r="AC26" s="10">
        <v>119.75</v>
      </c>
      <c r="AD26" s="2">
        <f t="shared" si="0"/>
        <v>0.60999999999999943</v>
      </c>
      <c r="AE26" s="138">
        <f t="shared" si="1"/>
        <v>3.6037546094536133E-3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42615</v>
      </c>
      <c r="X27" s="10">
        <v>119.36</v>
      </c>
      <c r="Y27" s="10">
        <v>119.81</v>
      </c>
      <c r="Z27" s="10">
        <v>118.9</v>
      </c>
      <c r="AA27" s="10">
        <v>119.32</v>
      </c>
      <c r="AB27" s="95">
        <v>5806400</v>
      </c>
      <c r="AC27" s="10">
        <v>119.32</v>
      </c>
      <c r="AD27" s="2">
        <f t="shared" si="0"/>
        <v>0.90999999999999659</v>
      </c>
      <c r="AE27" s="138">
        <f t="shared" si="1"/>
        <v>2.0154517971111563E-3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42614</v>
      </c>
      <c r="X28" s="10">
        <v>119.19</v>
      </c>
      <c r="Y28" s="10">
        <v>119.39</v>
      </c>
      <c r="Z28" s="10">
        <v>118.6</v>
      </c>
      <c r="AA28" s="10">
        <v>119.08</v>
      </c>
      <c r="AB28" s="95">
        <v>4551800</v>
      </c>
      <c r="AC28" s="10">
        <v>119.08</v>
      </c>
      <c r="AD28" s="2">
        <f t="shared" si="0"/>
        <v>0.79000000000000625</v>
      </c>
      <c r="AE28" s="138">
        <f t="shared" si="1"/>
        <v>-2.1786492374727962E-3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42613</v>
      </c>
      <c r="X29" s="10">
        <v>119.54</v>
      </c>
      <c r="Y29" s="10">
        <v>119.62</v>
      </c>
      <c r="Z29" s="10">
        <v>119.01</v>
      </c>
      <c r="AA29" s="10">
        <v>119.34</v>
      </c>
      <c r="AB29" s="95">
        <v>5693100</v>
      </c>
      <c r="AC29" s="10">
        <v>119.34</v>
      </c>
      <c r="AD29" s="2">
        <f t="shared" si="0"/>
        <v>0.60999999999999943</v>
      </c>
      <c r="AE29" s="138">
        <f t="shared" si="1"/>
        <v>-1.0881392818280489E-3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42612</v>
      </c>
      <c r="X30" s="10">
        <v>120.67</v>
      </c>
      <c r="Y30" s="10">
        <v>120.67</v>
      </c>
      <c r="Z30" s="10">
        <v>119.26</v>
      </c>
      <c r="AA30" s="10">
        <v>119.47</v>
      </c>
      <c r="AB30" s="95">
        <v>3820500</v>
      </c>
      <c r="AC30" s="10">
        <v>119.47</v>
      </c>
      <c r="AD30" s="2">
        <f t="shared" si="0"/>
        <v>1.4099999999999966</v>
      </c>
      <c r="AE30" s="138">
        <f t="shared" si="1"/>
        <v>-3.7525016677785183E-3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42611</v>
      </c>
      <c r="X31" s="10">
        <v>119.3</v>
      </c>
      <c r="Y31" s="10">
        <v>120.13</v>
      </c>
      <c r="Z31" s="10">
        <v>119.06</v>
      </c>
      <c r="AA31" s="10">
        <v>119.92</v>
      </c>
      <c r="AB31" s="95">
        <v>5074900</v>
      </c>
      <c r="AC31" s="10">
        <v>119.92</v>
      </c>
      <c r="AD31" s="2">
        <f t="shared" si="0"/>
        <v>1.0699999999999932</v>
      </c>
      <c r="AE31" s="138">
        <f t="shared" si="1"/>
        <v>7.3924731182795078E-3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42608</v>
      </c>
      <c r="X32" s="10">
        <v>118.84</v>
      </c>
      <c r="Y32" s="10">
        <v>119.74</v>
      </c>
      <c r="Z32" s="10">
        <v>118.56</v>
      </c>
      <c r="AA32" s="10">
        <v>119.04</v>
      </c>
      <c r="AB32" s="95">
        <v>6482700</v>
      </c>
      <c r="AC32" s="10">
        <v>119.04</v>
      </c>
      <c r="AD32" s="2">
        <f t="shared" si="0"/>
        <v>1.1799999999999926</v>
      </c>
      <c r="AE32" s="138">
        <f t="shared" si="1"/>
        <v>3.9639031795564161E-3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42607</v>
      </c>
      <c r="X33" s="10">
        <v>118.86</v>
      </c>
      <c r="Y33" s="10">
        <v>119.21</v>
      </c>
      <c r="Z33" s="10">
        <v>118.33</v>
      </c>
      <c r="AA33" s="10">
        <v>118.57</v>
      </c>
      <c r="AB33" s="95">
        <v>5566000</v>
      </c>
      <c r="AC33" s="10">
        <v>118.57</v>
      </c>
      <c r="AD33" s="2">
        <f t="shared" si="0"/>
        <v>0.87999999999999545</v>
      </c>
      <c r="AE33" s="138">
        <f t="shared" si="1"/>
        <v>-1.1793446213461678E-3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42606</v>
      </c>
      <c r="X34" s="10">
        <v>119.48</v>
      </c>
      <c r="Y34" s="10">
        <v>119.61</v>
      </c>
      <c r="Z34" s="10">
        <v>118.62</v>
      </c>
      <c r="AA34" s="10">
        <v>118.71</v>
      </c>
      <c r="AB34" s="95">
        <v>6303900</v>
      </c>
      <c r="AC34" s="10">
        <v>118.71</v>
      </c>
      <c r="AD34" s="2">
        <f t="shared" si="0"/>
        <v>0.98999999999999488</v>
      </c>
      <c r="AE34" s="138">
        <f t="shared" si="1"/>
        <v>-6.111855324849369E-3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42605</v>
      </c>
      <c r="X35" s="10">
        <v>119.67</v>
      </c>
      <c r="Y35" s="10">
        <v>119.96</v>
      </c>
      <c r="Z35" s="10">
        <v>119.02</v>
      </c>
      <c r="AA35" s="10">
        <v>119.44</v>
      </c>
      <c r="AB35" s="95">
        <v>5603200</v>
      </c>
      <c r="AC35" s="10">
        <v>119.44</v>
      </c>
      <c r="AD35" s="2">
        <f t="shared" si="0"/>
        <v>0.93999999999999773</v>
      </c>
      <c r="AE35" s="138">
        <f t="shared" si="1"/>
        <v>2.6021992780995706E-3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42604</v>
      </c>
      <c r="X36" s="10">
        <v>119.9</v>
      </c>
      <c r="Y36" s="10">
        <v>119.9</v>
      </c>
      <c r="Z36" s="10">
        <v>118.95</v>
      </c>
      <c r="AA36" s="10">
        <v>119.13</v>
      </c>
      <c r="AB36" s="95">
        <v>6544900</v>
      </c>
      <c r="AC36" s="10">
        <v>119.13</v>
      </c>
      <c r="AD36" s="2">
        <f t="shared" si="0"/>
        <v>0.95000000000000284</v>
      </c>
      <c r="AE36" s="138">
        <f t="shared" si="1"/>
        <v>-6.5877251501000877E-3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42601</v>
      </c>
      <c r="X37" s="10">
        <v>119.91</v>
      </c>
      <c r="Y37" s="10">
        <v>119.99</v>
      </c>
      <c r="Z37" s="10">
        <v>119.32</v>
      </c>
      <c r="AA37" s="10">
        <v>119.92</v>
      </c>
      <c r="AB37" s="95">
        <v>7798300</v>
      </c>
      <c r="AC37" s="10">
        <v>119.92</v>
      </c>
      <c r="AD37" s="2">
        <f t="shared" si="0"/>
        <v>0.67000000000000171</v>
      </c>
      <c r="AE37" s="138" t="e">
        <f t="shared" si="1"/>
        <v>#DIV/0!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42601</v>
      </c>
      <c r="X38" s="10" t="s">
        <v>355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42600</v>
      </c>
      <c r="X39" s="10">
        <v>121.17</v>
      </c>
      <c r="Y39" s="10">
        <v>121.39</v>
      </c>
      <c r="Z39" s="10">
        <v>119.9</v>
      </c>
      <c r="AA39" s="10">
        <v>120.72</v>
      </c>
      <c r="AB39" s="95">
        <v>8728000</v>
      </c>
      <c r="AC39" s="10">
        <v>119.92</v>
      </c>
      <c r="AD39" s="2">
        <f t="shared" si="0"/>
        <v>1.4899999999999949</v>
      </c>
      <c r="AE39" s="138">
        <f t="shared" si="1"/>
        <v>-4.8958592647913024E-3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42599</v>
      </c>
      <c r="X40" s="10">
        <v>120.5</v>
      </c>
      <c r="Y40" s="10">
        <v>121.33</v>
      </c>
      <c r="Z40" s="10">
        <v>119.85</v>
      </c>
      <c r="AA40" s="10">
        <v>121.31</v>
      </c>
      <c r="AB40" s="95">
        <v>10442800</v>
      </c>
      <c r="AC40" s="10">
        <v>120.51</v>
      </c>
      <c r="AD40" s="2">
        <f t="shared" si="0"/>
        <v>1.480000000000004</v>
      </c>
      <c r="AE40" s="138">
        <f t="shared" si="1"/>
        <v>8.1987785493182752E-3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131.78</v>
      </c>
      <c r="Q41" s="2"/>
      <c r="W41" s="133">
        <v>42598</v>
      </c>
      <c r="X41" s="10">
        <v>122.11</v>
      </c>
      <c r="Y41" s="10">
        <v>122.32</v>
      </c>
      <c r="Z41" s="10">
        <v>120.06</v>
      </c>
      <c r="AA41" s="10">
        <v>120.33</v>
      </c>
      <c r="AB41" s="95">
        <v>11289100</v>
      </c>
      <c r="AC41" s="10">
        <v>119.53</v>
      </c>
      <c r="AD41" s="2">
        <f t="shared" si="0"/>
        <v>2.2599999999999909</v>
      </c>
      <c r="AE41" s="138">
        <f t="shared" si="1"/>
        <v>-1.6213991769547298E-2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130.58199999999999</v>
      </c>
      <c r="Q42" s="2"/>
      <c r="T42" s="91" t="s">
        <v>113</v>
      </c>
      <c r="W42" s="133">
        <v>42597</v>
      </c>
      <c r="X42" s="10">
        <v>123.12</v>
      </c>
      <c r="Y42" s="10">
        <v>123.27</v>
      </c>
      <c r="Z42" s="10">
        <v>122.28</v>
      </c>
      <c r="AA42" s="10">
        <v>122.31</v>
      </c>
      <c r="AB42" s="95">
        <v>6469500</v>
      </c>
      <c r="AC42" s="10">
        <v>121.5</v>
      </c>
      <c r="AD42" s="2">
        <f t="shared" si="0"/>
        <v>0.98999999999999488</v>
      </c>
      <c r="AE42" s="138">
        <f t="shared" si="1"/>
        <v>-7.3529411764706731E-3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129.38400000000001</v>
      </c>
      <c r="Q43" s="2"/>
      <c r="T43" s="128" t="s">
        <v>98</v>
      </c>
      <c r="U43" s="129">
        <v>119.24</v>
      </c>
      <c r="W43" s="133">
        <v>42594</v>
      </c>
      <c r="X43" s="10">
        <v>123.47</v>
      </c>
      <c r="Y43" s="10">
        <v>123.77</v>
      </c>
      <c r="Z43" s="10">
        <v>122.95</v>
      </c>
      <c r="AA43" s="10">
        <v>123.22</v>
      </c>
      <c r="AB43" s="95">
        <v>4234800</v>
      </c>
      <c r="AC43" s="10">
        <v>122.4</v>
      </c>
      <c r="AD43" s="2">
        <f t="shared" si="0"/>
        <v>0.81999999999999318</v>
      </c>
      <c r="AE43" s="138">
        <f t="shared" si="1"/>
        <v>-4.4733631557543063E-3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128.18600000000001</v>
      </c>
      <c r="Q44" s="2"/>
      <c r="T44" s="93" t="s">
        <v>99</v>
      </c>
      <c r="U44" s="130">
        <v>119.51</v>
      </c>
      <c r="W44" s="133">
        <v>42593</v>
      </c>
      <c r="X44" s="10">
        <v>123.85</v>
      </c>
      <c r="Y44" s="10">
        <v>124.14</v>
      </c>
      <c r="Z44" s="10">
        <v>123.47</v>
      </c>
      <c r="AA44" s="10">
        <v>123.77</v>
      </c>
      <c r="AB44" s="95">
        <v>4052000</v>
      </c>
      <c r="AC44" s="10">
        <v>122.95</v>
      </c>
      <c r="AD44" s="2">
        <f t="shared" si="0"/>
        <v>0.67000000000000171</v>
      </c>
      <c r="AE44" s="138">
        <f t="shared" si="1"/>
        <v>3.345846254284357E-3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126.988</v>
      </c>
      <c r="Q45" s="2"/>
      <c r="T45" s="93" t="s">
        <v>100</v>
      </c>
      <c r="U45" s="130" t="s">
        <v>639</v>
      </c>
      <c r="W45" s="133">
        <v>42592</v>
      </c>
      <c r="X45" s="10">
        <v>123.59</v>
      </c>
      <c r="Y45" s="10">
        <v>123.78</v>
      </c>
      <c r="Z45" s="10">
        <v>123.24</v>
      </c>
      <c r="AA45" s="10">
        <v>123.36</v>
      </c>
      <c r="AB45" s="95">
        <v>4333500</v>
      </c>
      <c r="AC45" s="10">
        <v>122.54</v>
      </c>
      <c r="AD45" s="2">
        <f t="shared" si="0"/>
        <v>0.54000000000000625</v>
      </c>
      <c r="AE45" s="138">
        <f t="shared" si="1"/>
        <v>-5.7091591224200933E-4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125.79</v>
      </c>
      <c r="Q46" s="2"/>
      <c r="T46" s="93" t="s">
        <v>101</v>
      </c>
      <c r="U46" s="130" t="s">
        <v>640</v>
      </c>
      <c r="W46" s="133">
        <v>42591</v>
      </c>
      <c r="X46" s="10">
        <v>123.91</v>
      </c>
      <c r="Y46" s="10">
        <v>124</v>
      </c>
      <c r="Z46" s="10">
        <v>123.33</v>
      </c>
      <c r="AA46" s="10">
        <v>123.43</v>
      </c>
      <c r="AB46" s="95">
        <v>3941500</v>
      </c>
      <c r="AC46" s="10">
        <v>122.61</v>
      </c>
      <c r="AD46" s="2">
        <f t="shared" si="0"/>
        <v>0.67000000000000171</v>
      </c>
      <c r="AE46" s="138">
        <f t="shared" si="1"/>
        <v>-1.7910933810958429E-3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124.592</v>
      </c>
      <c r="Q47" s="2"/>
      <c r="T47" s="93" t="s">
        <v>102</v>
      </c>
      <c r="U47" s="130">
        <v>126.61</v>
      </c>
      <c r="W47" s="133">
        <v>42590</v>
      </c>
      <c r="X47" s="10">
        <v>124</v>
      </c>
      <c r="Y47" s="10">
        <v>124.15</v>
      </c>
      <c r="Z47" s="10">
        <v>123.23</v>
      </c>
      <c r="AA47" s="10">
        <v>123.65</v>
      </c>
      <c r="AB47" s="95">
        <v>5232500</v>
      </c>
      <c r="AC47" s="10">
        <v>122.83</v>
      </c>
      <c r="AD47" s="2">
        <f t="shared" si="0"/>
        <v>0.92000000000000171</v>
      </c>
      <c r="AE47" s="138">
        <f t="shared" si="1"/>
        <v>-4.7804245665208356E-3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123.39400000000001</v>
      </c>
      <c r="Q48" s="2"/>
      <c r="T48" s="93" t="s">
        <v>103</v>
      </c>
      <c r="U48" s="130">
        <v>0.720553</v>
      </c>
      <c r="W48" s="133">
        <v>42587</v>
      </c>
      <c r="X48" s="10">
        <v>124.38</v>
      </c>
      <c r="Y48" s="10">
        <v>124.38</v>
      </c>
      <c r="Z48" s="10">
        <v>123.76</v>
      </c>
      <c r="AA48" s="10">
        <v>124.24</v>
      </c>
      <c r="AB48" s="95">
        <v>5146900</v>
      </c>
      <c r="AC48" s="10">
        <v>123.42</v>
      </c>
      <c r="AD48" s="2">
        <f t="shared" si="0"/>
        <v>0.61999999999999034</v>
      </c>
      <c r="AE48" s="138">
        <f t="shared" si="1"/>
        <v>3.0884265279582657E-3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122.196</v>
      </c>
      <c r="Q49" s="2"/>
      <c r="T49" s="93" t="s">
        <v>104</v>
      </c>
      <c r="U49" s="130" t="s">
        <v>356</v>
      </c>
      <c r="W49" s="133">
        <v>42586</v>
      </c>
      <c r="X49" s="10">
        <v>124.24</v>
      </c>
      <c r="Y49" s="10">
        <v>124.39</v>
      </c>
      <c r="Z49" s="10">
        <v>123.64</v>
      </c>
      <c r="AA49" s="10">
        <v>123.86</v>
      </c>
      <c r="AB49" s="95">
        <v>4728200</v>
      </c>
      <c r="AC49" s="10">
        <v>123.04</v>
      </c>
      <c r="AD49" s="2">
        <f t="shared" si="0"/>
        <v>0.75</v>
      </c>
      <c r="AE49" s="138">
        <f t="shared" si="1"/>
        <v>-3.2499187520307338E-4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120.998</v>
      </c>
      <c r="Q50" s="2"/>
      <c r="T50" s="93"/>
      <c r="U50" s="130"/>
      <c r="W50" s="133">
        <v>42585</v>
      </c>
      <c r="X50" s="10">
        <v>125</v>
      </c>
      <c r="Y50" s="10">
        <v>125</v>
      </c>
      <c r="Z50" s="10">
        <v>123.69</v>
      </c>
      <c r="AA50" s="10">
        <v>123.9</v>
      </c>
      <c r="AB50" s="95">
        <v>5310600</v>
      </c>
      <c r="AC50" s="10">
        <v>123.08</v>
      </c>
      <c r="AD50" s="2">
        <f t="shared" si="0"/>
        <v>1.3100000000000023</v>
      </c>
      <c r="AE50" s="138">
        <f t="shared" si="1"/>
        <v>-7.579422673762326E-3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119.8</v>
      </c>
      <c r="Q51" s="2"/>
      <c r="T51" s="93" t="s">
        <v>105</v>
      </c>
      <c r="U51" s="130" t="s">
        <v>641</v>
      </c>
      <c r="W51" s="133">
        <v>42584</v>
      </c>
      <c r="X51" s="10">
        <v>125.65</v>
      </c>
      <c r="Y51" s="10">
        <v>125.9</v>
      </c>
      <c r="Z51" s="10">
        <v>124.48</v>
      </c>
      <c r="AA51" s="10">
        <v>124.85</v>
      </c>
      <c r="AB51" s="95">
        <v>7158700</v>
      </c>
      <c r="AC51" s="10">
        <v>124.02</v>
      </c>
      <c r="AD51" s="2">
        <f t="shared" si="0"/>
        <v>1.4200000000000017</v>
      </c>
      <c r="AE51" s="138">
        <f t="shared" si="1"/>
        <v>-4.4151882475715887E-3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118.60199999999999</v>
      </c>
      <c r="Q52" s="2"/>
      <c r="T52" s="93" t="s">
        <v>106</v>
      </c>
      <c r="U52" s="130" t="s">
        <v>461</v>
      </c>
      <c r="W52" s="133">
        <v>42583</v>
      </c>
      <c r="X52" s="10">
        <v>125.31</v>
      </c>
      <c r="Y52" s="10">
        <v>125.71</v>
      </c>
      <c r="Z52" s="10">
        <v>125.1</v>
      </c>
      <c r="AA52" s="10">
        <v>125.4</v>
      </c>
      <c r="AB52" s="95">
        <v>4615100</v>
      </c>
      <c r="AC52" s="10">
        <v>124.57</v>
      </c>
      <c r="AD52" s="2">
        <f t="shared" si="0"/>
        <v>0.60999999999999943</v>
      </c>
      <c r="AE52" s="138">
        <f t="shared" si="1"/>
        <v>1.3665594855305496E-3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117.404</v>
      </c>
      <c r="Q53" s="2"/>
      <c r="T53" s="93" t="s">
        <v>107</v>
      </c>
      <c r="U53" s="131">
        <v>3657049</v>
      </c>
      <c r="W53" s="133">
        <v>42580</v>
      </c>
      <c r="X53" s="10">
        <v>124.34</v>
      </c>
      <c r="Y53" s="10">
        <v>125.32</v>
      </c>
      <c r="Z53" s="10">
        <v>124.34</v>
      </c>
      <c r="AA53" s="10">
        <v>125.23</v>
      </c>
      <c r="AB53" s="95">
        <v>7020900</v>
      </c>
      <c r="AC53" s="10">
        <v>124.4</v>
      </c>
      <c r="AD53" s="2">
        <f t="shared" si="0"/>
        <v>0.97999999999998977</v>
      </c>
      <c r="AE53" s="138">
        <f t="shared" si="1"/>
        <v>6.1468780329991812E-3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116.20599999999999</v>
      </c>
      <c r="T54" s="93" t="s">
        <v>110</v>
      </c>
      <c r="U54" s="131">
        <v>6054130</v>
      </c>
      <c r="W54" s="133">
        <v>42579</v>
      </c>
      <c r="X54" s="10">
        <v>124.98</v>
      </c>
      <c r="Y54" s="10">
        <v>125</v>
      </c>
      <c r="Z54" s="10">
        <v>124.41</v>
      </c>
      <c r="AA54" s="10">
        <v>124.46</v>
      </c>
      <c r="AB54" s="95">
        <v>4320400</v>
      </c>
      <c r="AC54" s="10">
        <v>123.64</v>
      </c>
      <c r="AD54" s="2">
        <f t="shared" si="0"/>
        <v>0.59000000000000341</v>
      </c>
      <c r="AE54" s="138">
        <f t="shared" si="1"/>
        <v>-2.4205260609971857E-3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115.008</v>
      </c>
      <c r="T55" s="93" t="s">
        <v>108</v>
      </c>
      <c r="U55" s="130" t="s">
        <v>642</v>
      </c>
      <c r="W55" s="133">
        <v>42578</v>
      </c>
      <c r="X55" s="10">
        <v>125.1</v>
      </c>
      <c r="Y55" s="10">
        <v>125.23</v>
      </c>
      <c r="Z55" s="10">
        <v>124.34</v>
      </c>
      <c r="AA55" s="10">
        <v>124.77</v>
      </c>
      <c r="AB55" s="95">
        <v>4812600</v>
      </c>
      <c r="AC55" s="10">
        <v>123.94</v>
      </c>
      <c r="AD55" s="2">
        <f t="shared" si="0"/>
        <v>0.89000000000000057</v>
      </c>
      <c r="AE55" s="138">
        <f t="shared" si="1"/>
        <v>-3.0566280566279858E-3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113.80999999999999</v>
      </c>
      <c r="T56" s="93" t="s">
        <v>111</v>
      </c>
      <c r="U56" s="130">
        <v>22.33</v>
      </c>
      <c r="W56" s="133">
        <v>42577</v>
      </c>
      <c r="X56" s="10">
        <v>125.03</v>
      </c>
      <c r="Y56" s="10">
        <v>125.55</v>
      </c>
      <c r="Z56" s="10">
        <v>124.75</v>
      </c>
      <c r="AA56" s="10">
        <v>125.15</v>
      </c>
      <c r="AB56" s="95">
        <v>5589900</v>
      </c>
      <c r="AC56" s="10">
        <v>124.32</v>
      </c>
      <c r="AD56" s="2">
        <f t="shared" si="0"/>
        <v>0.79999999999999716</v>
      </c>
      <c r="AE56" s="138">
        <f t="shared" si="1"/>
        <v>2.0957601160727091E-3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112.61199999999999</v>
      </c>
      <c r="T57" s="93" t="s">
        <v>112</v>
      </c>
      <c r="U57" s="130">
        <v>5.37</v>
      </c>
      <c r="W57" s="133">
        <v>42576</v>
      </c>
      <c r="X57" s="10">
        <v>125.07</v>
      </c>
      <c r="Y57" s="10">
        <v>125.13</v>
      </c>
      <c r="Z57" s="10">
        <v>124.14</v>
      </c>
      <c r="AA57" s="10">
        <v>124.89</v>
      </c>
      <c r="AB57" s="95">
        <v>4880600</v>
      </c>
      <c r="AC57" s="10">
        <v>124.06</v>
      </c>
      <c r="AD57" s="2">
        <f t="shared" si="0"/>
        <v>0.98999999999999488</v>
      </c>
      <c r="AE57" s="138">
        <f t="shared" si="1"/>
        <v>-1.1272141706923922E-3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111.414</v>
      </c>
      <c r="T58" s="93" t="s">
        <v>109</v>
      </c>
      <c r="U58" s="130" t="s">
        <v>643</v>
      </c>
      <c r="W58" s="133">
        <v>42573</v>
      </c>
      <c r="X58" s="10">
        <v>125.12</v>
      </c>
      <c r="Y58" s="10">
        <v>125.35</v>
      </c>
      <c r="Z58" s="10">
        <v>124.65</v>
      </c>
      <c r="AA58" s="10">
        <v>125.03</v>
      </c>
      <c r="AB58" s="95">
        <v>5839200</v>
      </c>
      <c r="AC58" s="10">
        <v>124.2</v>
      </c>
      <c r="AD58" s="2">
        <f t="shared" si="0"/>
        <v>0.69999999999998863</v>
      </c>
      <c r="AE58" s="138">
        <f t="shared" si="1"/>
        <v>-9.6525096525090781E-4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110.21600000000001</v>
      </c>
      <c r="W59" s="133">
        <v>42572</v>
      </c>
      <c r="X59" s="10">
        <v>125.21</v>
      </c>
      <c r="Y59" s="10">
        <v>125.74</v>
      </c>
      <c r="Z59" s="10">
        <v>124.89</v>
      </c>
      <c r="AA59" s="10">
        <v>125.15</v>
      </c>
      <c r="AB59" s="95">
        <v>5492600</v>
      </c>
      <c r="AC59" s="10">
        <v>124.32</v>
      </c>
      <c r="AD59" s="2">
        <f t="shared" si="0"/>
        <v>0.84999999999999432</v>
      </c>
      <c r="AE59" s="138">
        <f t="shared" si="1"/>
        <v>8.0444051162364971E-5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109.018</v>
      </c>
      <c r="W60" s="133">
        <v>42571</v>
      </c>
      <c r="X60" s="10">
        <v>125.84</v>
      </c>
      <c r="Y60" s="10">
        <v>126.07</v>
      </c>
      <c r="Z60" s="10">
        <v>125.04</v>
      </c>
      <c r="AA60" s="10">
        <v>125.14</v>
      </c>
      <c r="AB60" s="95">
        <v>7334600</v>
      </c>
      <c r="AC60" s="10">
        <v>124.31</v>
      </c>
      <c r="AD60" s="2">
        <f t="shared" si="0"/>
        <v>1.0299999999999869</v>
      </c>
      <c r="AE60" s="138">
        <f t="shared" si="1"/>
        <v>-8.8410223436741209E-4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107.82</v>
      </c>
      <c r="W61" s="133">
        <v>42570</v>
      </c>
      <c r="X61" s="10">
        <v>124.78</v>
      </c>
      <c r="Y61" s="10">
        <v>125.75</v>
      </c>
      <c r="Z61" s="10">
        <v>123.34</v>
      </c>
      <c r="AA61" s="10">
        <v>125.25</v>
      </c>
      <c r="AB61" s="95">
        <v>11325700</v>
      </c>
      <c r="AC61" s="10">
        <v>124.42</v>
      </c>
      <c r="AD61" s="2">
        <f t="shared" si="0"/>
        <v>2.4099999999999966</v>
      </c>
      <c r="AE61" s="138">
        <f t="shared" si="1"/>
        <v>1.716808371484646E-2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42569</v>
      </c>
      <c r="X62" s="10">
        <v>123</v>
      </c>
      <c r="Y62" s="10">
        <v>123.22</v>
      </c>
      <c r="Z62" s="10">
        <v>122.44</v>
      </c>
      <c r="AA62" s="10">
        <v>123.14</v>
      </c>
      <c r="AB62" s="95">
        <v>6599200</v>
      </c>
      <c r="AC62" s="10">
        <v>122.32</v>
      </c>
      <c r="AD62" s="2">
        <f t="shared" si="0"/>
        <v>0.78000000000000114</v>
      </c>
      <c r="AE62" s="138">
        <f t="shared" si="1"/>
        <v>1.145850384678182E-3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42566</v>
      </c>
      <c r="X63" s="10">
        <v>123.77</v>
      </c>
      <c r="Y63" s="10">
        <v>124.3</v>
      </c>
      <c r="Z63" s="10">
        <v>122.71</v>
      </c>
      <c r="AA63" s="10">
        <v>123</v>
      </c>
      <c r="AB63" s="95">
        <v>7192800</v>
      </c>
      <c r="AC63" s="10">
        <v>122.18</v>
      </c>
      <c r="AD63" s="2">
        <f t="shared" si="0"/>
        <v>1.5900000000000034</v>
      </c>
      <c r="AE63" s="138">
        <f t="shared" si="1"/>
        <v>-1.4710689767897245E-3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42565</v>
      </c>
      <c r="X64" s="10">
        <v>122.98</v>
      </c>
      <c r="Y64" s="10">
        <v>123.74</v>
      </c>
      <c r="Z64" s="10">
        <v>122.91</v>
      </c>
      <c r="AA64" s="10">
        <v>123.18</v>
      </c>
      <c r="AB64" s="95">
        <v>5322700</v>
      </c>
      <c r="AC64" s="10">
        <v>122.36</v>
      </c>
      <c r="AD64" s="2">
        <f t="shared" si="0"/>
        <v>0.82999999999999829</v>
      </c>
      <c r="AE64" s="138">
        <f t="shared" si="1"/>
        <v>1.4732362088720752E-3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42564</v>
      </c>
      <c r="X65" s="10">
        <v>122.68</v>
      </c>
      <c r="Y65" s="10">
        <v>123.4</v>
      </c>
      <c r="Z65" s="10">
        <v>122.3</v>
      </c>
      <c r="AA65" s="10">
        <v>123</v>
      </c>
      <c r="AB65" s="95">
        <v>5230800</v>
      </c>
      <c r="AC65" s="10">
        <v>122.18</v>
      </c>
      <c r="AD65" s="2">
        <f t="shared" si="0"/>
        <v>1.1000000000000085</v>
      </c>
      <c r="AE65" s="138">
        <f t="shared" si="1"/>
        <v>5.732536237819108E-4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42563</v>
      </c>
      <c r="X66" s="10">
        <v>122.65</v>
      </c>
      <c r="Y66" s="10">
        <v>123.2</v>
      </c>
      <c r="Z66" s="10">
        <v>122.61</v>
      </c>
      <c r="AA66" s="10">
        <v>122.92</v>
      </c>
      <c r="AB66" s="95">
        <v>6415900</v>
      </c>
      <c r="AC66" s="10">
        <v>122.11</v>
      </c>
      <c r="AD66" s="2">
        <f t="shared" si="0"/>
        <v>0.59000000000000341</v>
      </c>
      <c r="AE66" s="138">
        <f t="shared" si="1"/>
        <v>-8.1886668850339461E-5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42562</v>
      </c>
      <c r="X67" s="10">
        <v>122.71</v>
      </c>
      <c r="Y67" s="10">
        <v>123.45</v>
      </c>
      <c r="Z67" s="10">
        <v>122.41</v>
      </c>
      <c r="AA67" s="10">
        <v>122.93</v>
      </c>
      <c r="AB67" s="95">
        <v>6711600</v>
      </c>
      <c r="AC67" s="10">
        <v>122.12</v>
      </c>
      <c r="AD67" s="2">
        <f>Y67-Z67</f>
        <v>1.0400000000000063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42559</v>
      </c>
      <c r="X68" s="10">
        <v>123</v>
      </c>
      <c r="Y68" s="10">
        <v>123.1</v>
      </c>
      <c r="Z68" s="10">
        <v>121.96</v>
      </c>
      <c r="AA68" s="10">
        <v>122.85</v>
      </c>
      <c r="AB68" s="95">
        <v>6129900</v>
      </c>
      <c r="AC68" s="10">
        <v>122.04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3000</v>
      </c>
      <c r="T2" s="158"/>
      <c r="U2" s="34" t="s">
        <v>263</v>
      </c>
      <c r="W2" s="123">
        <v>42653</v>
      </c>
      <c r="X2" s="41">
        <v>12.82</v>
      </c>
      <c r="Y2" s="41">
        <v>13.19</v>
      </c>
      <c r="Z2" s="41">
        <v>12.66</v>
      </c>
      <c r="AA2" s="41">
        <v>13.15</v>
      </c>
      <c r="AB2" s="104">
        <v>7096100</v>
      </c>
      <c r="AC2" s="9">
        <v>13.15</v>
      </c>
      <c r="AD2" s="2">
        <f>Y2-Z2</f>
        <v>0.52999999999999936</v>
      </c>
      <c r="AE2" s="138">
        <f>AC2/AC3-1</f>
        <v>4.7808764940239001E-2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20.51971000000006</v>
      </c>
      <c r="T3" s="163">
        <v>42640</v>
      </c>
      <c r="U3" s="34" t="s">
        <v>332</v>
      </c>
      <c r="W3" s="123">
        <v>42650</v>
      </c>
      <c r="X3" s="41">
        <v>12.44</v>
      </c>
      <c r="Y3" s="41">
        <v>12.66</v>
      </c>
      <c r="Z3" s="41">
        <v>12.44</v>
      </c>
      <c r="AA3" s="41">
        <v>12.55</v>
      </c>
      <c r="AB3" s="104">
        <v>5271400</v>
      </c>
      <c r="AC3" s="9">
        <v>12.55</v>
      </c>
      <c r="AD3" s="2">
        <f t="shared" ref="AD3:AD66" si="1">Y3-Z3</f>
        <v>0.22000000000000064</v>
      </c>
      <c r="AE3" s="138">
        <f t="shared" ref="AE3:AE66" si="2">AC3/AC4-1</f>
        <v>1.7017828200972529E-2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13.15</v>
      </c>
      <c r="R4" s="527">
        <v>4.7800000000000002E-2</v>
      </c>
      <c r="T4" s="1"/>
      <c r="W4" s="123">
        <v>42649</v>
      </c>
      <c r="X4" s="41">
        <v>12.23</v>
      </c>
      <c r="Y4" s="41">
        <v>12.47</v>
      </c>
      <c r="Z4" s="41">
        <v>12.2</v>
      </c>
      <c r="AA4" s="41">
        <v>12.34</v>
      </c>
      <c r="AB4" s="104">
        <v>3306700</v>
      </c>
      <c r="AC4" s="9">
        <v>12.34</v>
      </c>
      <c r="AD4" s="2">
        <f t="shared" si="1"/>
        <v>0.27000000000000135</v>
      </c>
      <c r="AE4" s="138">
        <f t="shared" si="2"/>
        <v>8.110300081103361E-4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39450</v>
      </c>
      <c r="T5" s="1"/>
      <c r="W5" s="123">
        <v>42648</v>
      </c>
      <c r="X5" s="41">
        <v>12.3</v>
      </c>
      <c r="Y5" s="41">
        <v>12.46</v>
      </c>
      <c r="Z5" s="41">
        <v>12.2</v>
      </c>
      <c r="AA5" s="41">
        <v>12.33</v>
      </c>
      <c r="AB5" s="104">
        <v>2892500</v>
      </c>
      <c r="AC5" s="9">
        <v>12.33</v>
      </c>
      <c r="AD5" s="2">
        <f t="shared" si="1"/>
        <v>0.26000000000000156</v>
      </c>
      <c r="AE5" s="138">
        <f t="shared" si="2"/>
        <v>1.0655737704918122E-2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61559.130000000179</v>
      </c>
      <c r="W6" s="123">
        <v>42647</v>
      </c>
      <c r="X6" s="41">
        <v>12.52</v>
      </c>
      <c r="Y6" s="41">
        <v>12.61</v>
      </c>
      <c r="Z6" s="41">
        <v>12.15</v>
      </c>
      <c r="AA6" s="41">
        <v>12.2</v>
      </c>
      <c r="AB6" s="104">
        <v>7359200</v>
      </c>
      <c r="AC6" s="9">
        <v>12.2</v>
      </c>
      <c r="AD6" s="2">
        <f t="shared" si="1"/>
        <v>0.45999999999999908</v>
      </c>
      <c r="AE6" s="138">
        <f t="shared" si="2"/>
        <v>-2.4000000000000021E-2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-22109.130000000179</v>
      </c>
      <c r="R7" s="30">
        <v>42660</v>
      </c>
      <c r="W7" s="123">
        <v>42646</v>
      </c>
      <c r="X7" s="41">
        <v>12.66</v>
      </c>
      <c r="Y7" s="41">
        <v>12.78</v>
      </c>
      <c r="Z7" s="41">
        <v>12.34</v>
      </c>
      <c r="AA7" s="41">
        <v>12.5</v>
      </c>
      <c r="AB7" s="104">
        <v>5753600</v>
      </c>
      <c r="AC7" s="9">
        <v>12.5</v>
      </c>
      <c r="AD7" s="2">
        <f t="shared" si="1"/>
        <v>0.4399999999999995</v>
      </c>
      <c r="AE7" s="138">
        <f t="shared" si="2"/>
        <v>-1.1075949367088667E-2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-22109.130000000179</v>
      </c>
      <c r="R8" s="166"/>
      <c r="W8" s="123">
        <v>42643</v>
      </c>
      <c r="X8" s="41">
        <v>12.81</v>
      </c>
      <c r="Y8" s="41">
        <v>12.82</v>
      </c>
      <c r="Z8" s="41">
        <v>12.54</v>
      </c>
      <c r="AA8" s="41">
        <v>12.64</v>
      </c>
      <c r="AB8" s="104">
        <v>8204200</v>
      </c>
      <c r="AC8" s="9">
        <v>12.64</v>
      </c>
      <c r="AD8" s="2">
        <f t="shared" si="1"/>
        <v>0.28000000000000114</v>
      </c>
      <c r="AE8" s="138">
        <f t="shared" si="2"/>
        <v>-9.4043887147334804E-3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-0.35915273656401764</v>
      </c>
      <c r="W9" s="123">
        <v>42642</v>
      </c>
      <c r="X9" s="41">
        <v>13.22</v>
      </c>
      <c r="Y9" s="41">
        <v>13.22</v>
      </c>
      <c r="Z9" s="41">
        <v>12.7</v>
      </c>
      <c r="AA9" s="41">
        <v>12.76</v>
      </c>
      <c r="AB9" s="104">
        <v>9119400</v>
      </c>
      <c r="AC9" s="9">
        <v>12.76</v>
      </c>
      <c r="AD9" s="2">
        <f t="shared" si="1"/>
        <v>0.52000000000000135</v>
      </c>
      <c r="AE9" s="138">
        <f t="shared" si="2"/>
        <v>-4.1322314049586861E-2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42641</v>
      </c>
      <c r="X10" s="41">
        <v>13.52</v>
      </c>
      <c r="Y10" s="41">
        <v>13.58</v>
      </c>
      <c r="Z10" s="41">
        <v>13.29</v>
      </c>
      <c r="AA10" s="41">
        <v>13.31</v>
      </c>
      <c r="AB10" s="104">
        <v>6965000</v>
      </c>
      <c r="AC10" s="9">
        <v>13.31</v>
      </c>
      <c r="AD10" s="2">
        <f t="shared" si="1"/>
        <v>0.29000000000000092</v>
      </c>
      <c r="AE10" s="138">
        <f t="shared" si="2"/>
        <v>-1.187824795842618E-2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42640</v>
      </c>
      <c r="X11" s="41">
        <v>13.61</v>
      </c>
      <c r="Y11" s="41">
        <v>13.65</v>
      </c>
      <c r="Z11" s="41">
        <v>13.35</v>
      </c>
      <c r="AA11" s="41">
        <v>13.47</v>
      </c>
      <c r="AB11" s="104">
        <v>4038700</v>
      </c>
      <c r="AC11" s="9">
        <v>13.47</v>
      </c>
      <c r="AD11" s="2">
        <f t="shared" si="1"/>
        <v>0.30000000000000071</v>
      </c>
      <c r="AE11" s="138">
        <f t="shared" si="2"/>
        <v>-1.4630577907827291E-2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42639</v>
      </c>
      <c r="X12" s="41">
        <v>13.88</v>
      </c>
      <c r="Y12" s="41">
        <v>13.89</v>
      </c>
      <c r="Z12" s="41">
        <v>13.57</v>
      </c>
      <c r="AA12" s="41">
        <v>13.67</v>
      </c>
      <c r="AB12" s="104">
        <v>3235400</v>
      </c>
      <c r="AC12" s="9">
        <v>13.67</v>
      </c>
      <c r="AD12" s="2">
        <f t="shared" si="1"/>
        <v>0.32000000000000028</v>
      </c>
      <c r="AE12" s="138">
        <f t="shared" si="2"/>
        <v>-1.6546762589928043E-2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42636</v>
      </c>
      <c r="X13" s="41">
        <v>13.8</v>
      </c>
      <c r="Y13" s="41">
        <v>14</v>
      </c>
      <c r="Z13" s="41">
        <v>13.75</v>
      </c>
      <c r="AA13" s="41">
        <v>13.9</v>
      </c>
      <c r="AB13" s="104">
        <v>3698500</v>
      </c>
      <c r="AC13" s="9">
        <v>13.9</v>
      </c>
      <c r="AD13" s="2">
        <f t="shared" si="1"/>
        <v>0.25</v>
      </c>
      <c r="AE13" s="138">
        <f t="shared" si="2"/>
        <v>-7.1890726096335289E-4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42635</v>
      </c>
      <c r="X14" s="41">
        <v>13.89</v>
      </c>
      <c r="Y14" s="41">
        <v>13.96</v>
      </c>
      <c r="Z14" s="41">
        <v>13.66</v>
      </c>
      <c r="AA14" s="41">
        <v>13.91</v>
      </c>
      <c r="AB14" s="104">
        <v>3084700</v>
      </c>
      <c r="AC14" s="9">
        <v>13.91</v>
      </c>
      <c r="AD14" s="2">
        <f t="shared" si="1"/>
        <v>0.30000000000000071</v>
      </c>
      <c r="AE14" s="138">
        <f t="shared" si="2"/>
        <v>8.701957940536742E-3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42634</v>
      </c>
      <c r="X15" s="41">
        <v>13.67</v>
      </c>
      <c r="Y15" s="41">
        <v>13.91</v>
      </c>
      <c r="Z15" s="41">
        <v>13.63</v>
      </c>
      <c r="AA15" s="41">
        <v>13.79</v>
      </c>
      <c r="AB15" s="104">
        <v>4343300</v>
      </c>
      <c r="AC15" s="9">
        <v>13.79</v>
      </c>
      <c r="AD15" s="2">
        <f t="shared" si="1"/>
        <v>0.27999999999999936</v>
      </c>
      <c r="AE15" s="138">
        <f t="shared" si="2"/>
        <v>1.2481644640234935E-2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42633</v>
      </c>
      <c r="X16" s="41">
        <v>13.29</v>
      </c>
      <c r="Y16" s="41">
        <v>13.65</v>
      </c>
      <c r="Z16" s="41">
        <v>13.22</v>
      </c>
      <c r="AA16" s="41">
        <v>13.62</v>
      </c>
      <c r="AB16" s="104">
        <v>5358200</v>
      </c>
      <c r="AC16" s="9">
        <v>13.62</v>
      </c>
      <c r="AD16" s="2">
        <f t="shared" si="1"/>
        <v>0.42999999999999972</v>
      </c>
      <c r="AE16" s="138">
        <f t="shared" si="2"/>
        <v>2.7149321266968229E-2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42632</v>
      </c>
      <c r="X17" s="41">
        <v>13.37</v>
      </c>
      <c r="Y17" s="41">
        <v>13.44</v>
      </c>
      <c r="Z17" s="41">
        <v>13.04</v>
      </c>
      <c r="AA17" s="41">
        <v>13.26</v>
      </c>
      <c r="AB17" s="104">
        <v>3460100</v>
      </c>
      <c r="AC17" s="9">
        <v>13.26</v>
      </c>
      <c r="AD17" s="2">
        <f t="shared" si="1"/>
        <v>0.40000000000000036</v>
      </c>
      <c r="AE17" s="138">
        <f t="shared" si="2"/>
        <v>-2.2573363431150906E-3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42629</v>
      </c>
      <c r="X18" s="41">
        <v>12.99</v>
      </c>
      <c r="Y18" s="41">
        <v>13.32</v>
      </c>
      <c r="Z18" s="41">
        <v>12.89</v>
      </c>
      <c r="AA18" s="41">
        <v>13.29</v>
      </c>
      <c r="AB18" s="104">
        <v>6121800</v>
      </c>
      <c r="AC18" s="9">
        <v>13.29</v>
      </c>
      <c r="AD18" s="2">
        <f t="shared" si="1"/>
        <v>0.42999999999999972</v>
      </c>
      <c r="AE18" s="138">
        <f t="shared" si="2"/>
        <v>1.2957317073170715E-2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42628</v>
      </c>
      <c r="X19" s="41">
        <v>12.87</v>
      </c>
      <c r="Y19" s="41">
        <v>13.28</v>
      </c>
      <c r="Z19" s="41">
        <v>12.75</v>
      </c>
      <c r="AA19" s="41">
        <v>13.12</v>
      </c>
      <c r="AB19" s="104">
        <v>4966000</v>
      </c>
      <c r="AC19" s="9">
        <v>13.12</v>
      </c>
      <c r="AD19" s="2">
        <f t="shared" si="1"/>
        <v>0.52999999999999936</v>
      </c>
      <c r="AE19" s="138">
        <f t="shared" si="2"/>
        <v>1.6266460108443015E-2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42627</v>
      </c>
      <c r="X20" s="41">
        <v>13</v>
      </c>
      <c r="Y20" s="41">
        <v>13.14</v>
      </c>
      <c r="Z20" s="41">
        <v>12.77</v>
      </c>
      <c r="AA20" s="41">
        <v>12.91</v>
      </c>
      <c r="AB20" s="104">
        <v>5997000</v>
      </c>
      <c r="AC20" s="9">
        <v>12.91</v>
      </c>
      <c r="AD20" s="2">
        <f t="shared" si="1"/>
        <v>0.37000000000000099</v>
      </c>
      <c r="AE20" s="138">
        <f t="shared" si="2"/>
        <v>-9.2095165003837076E-3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42626</v>
      </c>
      <c r="X21" s="41">
        <v>13.42</v>
      </c>
      <c r="Y21" s="41">
        <v>13.42</v>
      </c>
      <c r="Z21" s="41">
        <v>12.87</v>
      </c>
      <c r="AA21" s="41">
        <v>13.03</v>
      </c>
      <c r="AB21" s="104">
        <v>6838100</v>
      </c>
      <c r="AC21" s="9">
        <v>13.03</v>
      </c>
      <c r="AD21" s="2">
        <f t="shared" si="1"/>
        <v>0.55000000000000071</v>
      </c>
      <c r="AE21" s="138">
        <f t="shared" si="2"/>
        <v>-4.3318649045521296E-2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42625</v>
      </c>
      <c r="X22" s="41">
        <v>13.33</v>
      </c>
      <c r="Y22" s="41">
        <v>13.67</v>
      </c>
      <c r="Z22" s="41">
        <v>13.24</v>
      </c>
      <c r="AA22" s="41">
        <v>13.62</v>
      </c>
      <c r="AB22" s="104">
        <v>4759300</v>
      </c>
      <c r="AC22" s="9">
        <v>13.62</v>
      </c>
      <c r="AD22" s="2">
        <f t="shared" si="1"/>
        <v>0.42999999999999972</v>
      </c>
      <c r="AE22" s="138">
        <f t="shared" si="2"/>
        <v>1.6417910447761086E-2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42622</v>
      </c>
      <c r="X23" s="41">
        <v>13.72</v>
      </c>
      <c r="Y23" s="41">
        <v>13.76</v>
      </c>
      <c r="Z23" s="41">
        <v>13.37</v>
      </c>
      <c r="AA23" s="41">
        <v>13.4</v>
      </c>
      <c r="AB23" s="104">
        <v>7564000</v>
      </c>
      <c r="AC23" s="9">
        <v>13.4</v>
      </c>
      <c r="AD23" s="2">
        <f t="shared" si="1"/>
        <v>0.39000000000000057</v>
      </c>
      <c r="AE23" s="138">
        <f t="shared" si="2"/>
        <v>-3.3189033189033101E-2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42621</v>
      </c>
      <c r="X24" s="41">
        <v>13.4</v>
      </c>
      <c r="Y24" s="41">
        <v>13.92</v>
      </c>
      <c r="Z24" s="41">
        <v>13.27</v>
      </c>
      <c r="AA24" s="41">
        <v>13.86</v>
      </c>
      <c r="AB24" s="104">
        <v>7029300</v>
      </c>
      <c r="AC24" s="9">
        <v>13.86</v>
      </c>
      <c r="AD24" s="2">
        <f t="shared" si="1"/>
        <v>0.65000000000000036</v>
      </c>
      <c r="AE24" s="138">
        <f t="shared" si="2"/>
        <v>3.2786885245901676E-2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42620</v>
      </c>
      <c r="X25" s="41">
        <v>12.73</v>
      </c>
      <c r="Y25" s="41">
        <v>13.44</v>
      </c>
      <c r="Z25" s="41">
        <v>12.73</v>
      </c>
      <c r="AA25" s="41">
        <v>13.42</v>
      </c>
      <c r="AB25" s="104">
        <v>6121200</v>
      </c>
      <c r="AC25" s="9">
        <v>13.42</v>
      </c>
      <c r="AD25" s="2">
        <f t="shared" si="1"/>
        <v>0.70999999999999908</v>
      </c>
      <c r="AE25" s="138">
        <f t="shared" si="2"/>
        <v>5.5031446540880546E-2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42619</v>
      </c>
      <c r="X26" s="41">
        <v>12.51</v>
      </c>
      <c r="Y26" s="41">
        <v>12.8</v>
      </c>
      <c r="Z26" s="41">
        <v>12.51</v>
      </c>
      <c r="AA26" s="41">
        <v>12.72</v>
      </c>
      <c r="AB26" s="104">
        <v>4219700</v>
      </c>
      <c r="AC26" s="9">
        <v>12.72</v>
      </c>
      <c r="AD26" s="2">
        <f t="shared" si="1"/>
        <v>0.29000000000000092</v>
      </c>
      <c r="AE26" s="138">
        <f t="shared" si="2"/>
        <v>1.9230769230769162E-2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42615</v>
      </c>
      <c r="X27" s="41">
        <v>12.22</v>
      </c>
      <c r="Y27" s="41">
        <v>12.57</v>
      </c>
      <c r="Z27" s="41">
        <v>12.2</v>
      </c>
      <c r="AA27" s="41">
        <v>12.48</v>
      </c>
      <c r="AB27" s="104">
        <v>2269700</v>
      </c>
      <c r="AC27" s="9">
        <v>12.48</v>
      </c>
      <c r="AD27" s="2">
        <f t="shared" si="1"/>
        <v>0.37000000000000099</v>
      </c>
      <c r="AE27" s="138">
        <f t="shared" si="2"/>
        <v>2.8854080791426151E-2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42614</v>
      </c>
      <c r="X28" s="41">
        <v>12.54</v>
      </c>
      <c r="Y28" s="41">
        <v>12.56</v>
      </c>
      <c r="Z28" s="41">
        <v>12.07</v>
      </c>
      <c r="AA28" s="41">
        <v>12.13</v>
      </c>
      <c r="AB28" s="104">
        <v>3351200</v>
      </c>
      <c r="AC28" s="9">
        <v>12.13</v>
      </c>
      <c r="AD28" s="2">
        <f t="shared" si="1"/>
        <v>0.49000000000000021</v>
      </c>
      <c r="AE28" s="138">
        <f t="shared" si="2"/>
        <v>-2.8044871794871806E-2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42613</v>
      </c>
      <c r="X29" s="41">
        <v>12.42</v>
      </c>
      <c r="Y29" s="41">
        <v>12.75</v>
      </c>
      <c r="Z29" s="41">
        <v>12.29</v>
      </c>
      <c r="AA29" s="41">
        <v>12.48</v>
      </c>
      <c r="AB29" s="104">
        <v>3099400</v>
      </c>
      <c r="AC29" s="9">
        <v>12.48</v>
      </c>
      <c r="AD29" s="2">
        <f t="shared" si="1"/>
        <v>0.46000000000000085</v>
      </c>
      <c r="AE29" s="138">
        <f t="shared" si="2"/>
        <v>5.6406124093473231E-3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42612</v>
      </c>
      <c r="X30" s="41">
        <v>12.57</v>
      </c>
      <c r="Y30" s="41">
        <v>12.66</v>
      </c>
      <c r="Z30" s="41">
        <v>12.38</v>
      </c>
      <c r="AA30" s="41">
        <v>12.41</v>
      </c>
      <c r="AB30" s="104">
        <v>2992200</v>
      </c>
      <c r="AC30" s="9">
        <v>12.41</v>
      </c>
      <c r="AD30" s="2">
        <f t="shared" si="1"/>
        <v>0.27999999999999936</v>
      </c>
      <c r="AE30" s="138">
        <f t="shared" si="2"/>
        <v>-1.4297061159650459E-2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42611</v>
      </c>
      <c r="X31" s="41">
        <v>12.49</v>
      </c>
      <c r="Y31" s="41">
        <v>12.73</v>
      </c>
      <c r="Z31" s="41">
        <v>12.48</v>
      </c>
      <c r="AA31" s="41">
        <v>12.59</v>
      </c>
      <c r="AB31" s="104">
        <v>2875300</v>
      </c>
      <c r="AC31" s="9">
        <v>12.59</v>
      </c>
      <c r="AD31" s="2">
        <f t="shared" si="1"/>
        <v>0.25</v>
      </c>
      <c r="AE31" s="138">
        <f t="shared" si="2"/>
        <v>1.0433386837881198E-2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42608</v>
      </c>
      <c r="X32" s="41">
        <v>12.48</v>
      </c>
      <c r="Y32" s="41">
        <v>12.91</v>
      </c>
      <c r="Z32" s="41">
        <v>12.43</v>
      </c>
      <c r="AA32" s="41">
        <v>12.46</v>
      </c>
      <c r="AB32" s="104">
        <v>4520000</v>
      </c>
      <c r="AC32" s="9">
        <v>12.46</v>
      </c>
      <c r="AD32" s="2">
        <f t="shared" si="1"/>
        <v>0.48000000000000043</v>
      </c>
      <c r="AE32" s="138">
        <f t="shared" si="2"/>
        <v>3.2206119162641045E-3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42607</v>
      </c>
      <c r="X33" s="41">
        <v>12.43</v>
      </c>
      <c r="Y33" s="41">
        <v>12.58</v>
      </c>
      <c r="Z33" s="41">
        <v>12.31</v>
      </c>
      <c r="AA33" s="41">
        <v>12.42</v>
      </c>
      <c r="AB33" s="104">
        <v>2347000</v>
      </c>
      <c r="AC33" s="9">
        <v>12.42</v>
      </c>
      <c r="AD33" s="2">
        <f t="shared" si="1"/>
        <v>0.26999999999999957</v>
      </c>
      <c r="AE33" s="138">
        <f t="shared" si="2"/>
        <v>-3.2102728731943087E-3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42606</v>
      </c>
      <c r="X34" s="41">
        <v>12.54</v>
      </c>
      <c r="Y34" s="41">
        <v>12.64</v>
      </c>
      <c r="Z34" s="41">
        <v>12.4</v>
      </c>
      <c r="AA34" s="41">
        <v>12.46</v>
      </c>
      <c r="AB34" s="104">
        <v>3348000</v>
      </c>
      <c r="AC34" s="9">
        <v>12.46</v>
      </c>
      <c r="AD34" s="2">
        <f t="shared" si="1"/>
        <v>0.24000000000000021</v>
      </c>
      <c r="AE34" s="138">
        <f t="shared" si="2"/>
        <v>-8.7509944311853216E-3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42605</v>
      </c>
      <c r="X35" s="41">
        <v>12.26</v>
      </c>
      <c r="Y35" s="41">
        <v>12.74</v>
      </c>
      <c r="Z35" s="41">
        <v>12.26</v>
      </c>
      <c r="AA35" s="41">
        <v>12.57</v>
      </c>
      <c r="AB35" s="104">
        <v>3826500</v>
      </c>
      <c r="AC35" s="9">
        <v>12.57</v>
      </c>
      <c r="AD35" s="2">
        <f t="shared" si="1"/>
        <v>0.48000000000000043</v>
      </c>
      <c r="AE35" s="138">
        <f t="shared" si="2"/>
        <v>2.6960784313725394E-2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42604</v>
      </c>
      <c r="X36" s="41">
        <v>12.21</v>
      </c>
      <c r="Y36" s="41">
        <v>12.29</v>
      </c>
      <c r="Z36" s="41">
        <v>11.97</v>
      </c>
      <c r="AA36" s="41">
        <v>12.24</v>
      </c>
      <c r="AB36" s="104">
        <v>3264800</v>
      </c>
      <c r="AC36" s="9">
        <v>12.24</v>
      </c>
      <c r="AD36" s="2">
        <f t="shared" si="1"/>
        <v>0.31999999999999851</v>
      </c>
      <c r="AE36" s="138">
        <f t="shared" si="2"/>
        <v>-1.6313213703099683E-3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42601</v>
      </c>
      <c r="X37" s="41">
        <v>12.5</v>
      </c>
      <c r="Y37" s="41">
        <v>12.53</v>
      </c>
      <c r="Z37" s="41">
        <v>12.2</v>
      </c>
      <c r="AA37" s="41">
        <v>12.26</v>
      </c>
      <c r="AB37" s="104">
        <v>2653800</v>
      </c>
      <c r="AC37" s="9">
        <v>12.26</v>
      </c>
      <c r="AD37" s="2">
        <f t="shared" si="1"/>
        <v>0.33000000000000007</v>
      </c>
      <c r="AE37" s="138">
        <f t="shared" si="2"/>
        <v>-2.4661893396976997E-2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42600</v>
      </c>
      <c r="X38" s="41">
        <v>12.59</v>
      </c>
      <c r="Y38" s="41">
        <v>12.66</v>
      </c>
      <c r="Z38" s="41">
        <v>12.51</v>
      </c>
      <c r="AA38" s="41">
        <v>12.57</v>
      </c>
      <c r="AB38" s="104">
        <v>3117300</v>
      </c>
      <c r="AC38" s="9">
        <v>12.57</v>
      </c>
      <c r="AD38" s="2">
        <f t="shared" si="1"/>
        <v>0.15000000000000036</v>
      </c>
      <c r="AE38" s="138">
        <f t="shared" si="2"/>
        <v>-3.1720856463123281E-3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42599</v>
      </c>
      <c r="X39" s="41">
        <v>12.7</v>
      </c>
      <c r="Y39" s="41">
        <v>12.78</v>
      </c>
      <c r="Z39" s="41">
        <v>12.57</v>
      </c>
      <c r="AA39" s="41">
        <v>12.61</v>
      </c>
      <c r="AB39" s="104">
        <v>2682900</v>
      </c>
      <c r="AC39" s="9">
        <v>12.61</v>
      </c>
      <c r="AD39" s="2">
        <f t="shared" si="1"/>
        <v>0.20999999999999908</v>
      </c>
      <c r="AE39" s="138">
        <f t="shared" si="2"/>
        <v>-1.2529365700861383E-2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42598</v>
      </c>
      <c r="X40" s="41">
        <v>12.75</v>
      </c>
      <c r="Y40" s="41">
        <v>12.93</v>
      </c>
      <c r="Z40" s="41">
        <v>12.66</v>
      </c>
      <c r="AA40" s="41">
        <v>12.77</v>
      </c>
      <c r="AB40" s="104">
        <v>4946600</v>
      </c>
      <c r="AC40" s="9">
        <v>12.77</v>
      </c>
      <c r="AD40" s="2">
        <f t="shared" si="1"/>
        <v>0.26999999999999957</v>
      </c>
      <c r="AE40" s="138">
        <f t="shared" si="2"/>
        <v>8.6887835703000071E-3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42597</v>
      </c>
      <c r="X41" s="41">
        <v>12.8</v>
      </c>
      <c r="Y41" s="41">
        <v>12.85</v>
      </c>
      <c r="Z41" s="41">
        <v>12.62</v>
      </c>
      <c r="AA41" s="41">
        <v>12.66</v>
      </c>
      <c r="AB41" s="104">
        <v>3234500</v>
      </c>
      <c r="AC41" s="9">
        <v>12.66</v>
      </c>
      <c r="AD41" s="2">
        <f t="shared" si="1"/>
        <v>0.23000000000000043</v>
      </c>
      <c r="AE41" s="138">
        <f t="shared" si="2"/>
        <v>-5.498821681068411E-3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42594</v>
      </c>
      <c r="X42" s="41">
        <v>12.65</v>
      </c>
      <c r="Y42" s="41">
        <v>12.97</v>
      </c>
      <c r="Z42" s="41">
        <v>12.59</v>
      </c>
      <c r="AA42" s="41">
        <v>12.73</v>
      </c>
      <c r="AB42" s="104">
        <v>4003900</v>
      </c>
      <c r="AC42" s="9">
        <v>12.73</v>
      </c>
      <c r="AD42" s="2">
        <f t="shared" si="1"/>
        <v>0.38000000000000078</v>
      </c>
      <c r="AE42" s="138">
        <f t="shared" si="2"/>
        <v>7.9176563737133332E-3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14.465000000000002</v>
      </c>
      <c r="T43" s="108" t="s">
        <v>98</v>
      </c>
      <c r="U43" s="106">
        <v>12.55</v>
      </c>
      <c r="W43" s="123">
        <v>42593</v>
      </c>
      <c r="X43" s="41">
        <v>12.51</v>
      </c>
      <c r="Y43" s="41">
        <v>12.64</v>
      </c>
      <c r="Z43" s="41">
        <v>12.32</v>
      </c>
      <c r="AA43" s="41">
        <v>12.63</v>
      </c>
      <c r="AB43" s="104">
        <v>3850000</v>
      </c>
      <c r="AC43" s="9">
        <v>12.63</v>
      </c>
      <c r="AD43" s="2">
        <f t="shared" si="1"/>
        <v>0.32000000000000028</v>
      </c>
      <c r="AE43" s="138">
        <f t="shared" si="2"/>
        <v>9.5923261390888914E-3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14.333500000000001</v>
      </c>
      <c r="T44" s="108" t="s">
        <v>99</v>
      </c>
      <c r="U44" s="106">
        <v>12.82</v>
      </c>
      <c r="W44" s="123">
        <v>42592</v>
      </c>
      <c r="X44" s="41">
        <v>12.66</v>
      </c>
      <c r="Y44" s="41">
        <v>12.72</v>
      </c>
      <c r="Z44" s="41">
        <v>12.4</v>
      </c>
      <c r="AA44" s="41">
        <v>12.51</v>
      </c>
      <c r="AB44" s="104">
        <v>3246300</v>
      </c>
      <c r="AC44" s="9">
        <v>12.51</v>
      </c>
      <c r="AD44" s="2">
        <f t="shared" si="1"/>
        <v>0.32000000000000028</v>
      </c>
      <c r="AE44" s="138">
        <f t="shared" si="2"/>
        <v>-1.2628255722178405E-2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14.202000000000002</v>
      </c>
      <c r="Q45" s="2"/>
      <c r="T45" s="108" t="s">
        <v>100</v>
      </c>
      <c r="U45" s="106" t="s">
        <v>475</v>
      </c>
      <c r="W45" s="123">
        <v>42591</v>
      </c>
      <c r="X45" s="41">
        <v>13.14</v>
      </c>
      <c r="Y45" s="41">
        <v>13.18</v>
      </c>
      <c r="Z45" s="41">
        <v>12.62</v>
      </c>
      <c r="AA45" s="41">
        <v>12.67</v>
      </c>
      <c r="AB45" s="104">
        <v>7358600</v>
      </c>
      <c r="AC45" s="9">
        <v>12.67</v>
      </c>
      <c r="AD45" s="2">
        <f t="shared" si="1"/>
        <v>0.5600000000000005</v>
      </c>
      <c r="AE45" s="138">
        <f t="shared" si="2"/>
        <v>-3.208556149732622E-2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14.070500000000001</v>
      </c>
      <c r="Q46" s="2"/>
      <c r="T46" s="108" t="s">
        <v>101</v>
      </c>
      <c r="U46" s="106" t="s">
        <v>476</v>
      </c>
      <c r="W46" s="123">
        <v>42590</v>
      </c>
      <c r="X46" s="41">
        <v>13.07</v>
      </c>
      <c r="Y46" s="41">
        <v>13.25</v>
      </c>
      <c r="Z46" s="41">
        <v>13.03</v>
      </c>
      <c r="AA46" s="41">
        <v>13.09</v>
      </c>
      <c r="AB46" s="104">
        <v>3649800</v>
      </c>
      <c r="AC46" s="9">
        <v>13.09</v>
      </c>
      <c r="AD46" s="2">
        <f t="shared" si="1"/>
        <v>0.22000000000000064</v>
      </c>
      <c r="AE46" s="138">
        <f t="shared" si="2"/>
        <v>6.1491160645656961E-3</v>
      </c>
    </row>
    <row r="47" spans="2:41" x14ac:dyDescent="0.25">
      <c r="B47" s="58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13.939000000000002</v>
      </c>
      <c r="Q47" s="2"/>
      <c r="T47" s="108" t="s">
        <v>102</v>
      </c>
      <c r="U47" s="106">
        <v>17.53</v>
      </c>
      <c r="W47" s="123">
        <v>42587</v>
      </c>
      <c r="X47" s="41">
        <v>12.98</v>
      </c>
      <c r="Y47" s="41">
        <v>13.14</v>
      </c>
      <c r="Z47" s="41">
        <v>12.86</v>
      </c>
      <c r="AA47" s="41">
        <v>13.01</v>
      </c>
      <c r="AB47" s="104">
        <v>4090200</v>
      </c>
      <c r="AC47" s="9">
        <v>13.01</v>
      </c>
      <c r="AD47" s="2">
        <f t="shared" si="1"/>
        <v>0.28000000000000114</v>
      </c>
      <c r="AE47" s="138">
        <f t="shared" si="2"/>
        <v>3.0840400925211675E-3</v>
      </c>
    </row>
    <row r="48" spans="2:41" x14ac:dyDescent="0.25">
      <c r="B48" s="58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13.807500000000001</v>
      </c>
      <c r="Q48" s="2"/>
      <c r="T48" s="108" t="s">
        <v>103</v>
      </c>
      <c r="U48" s="106">
        <v>1.1774199999999999</v>
      </c>
      <c r="W48" s="123">
        <v>42586</v>
      </c>
      <c r="X48" s="41">
        <v>13.5</v>
      </c>
      <c r="Y48" s="41">
        <v>13.54</v>
      </c>
      <c r="Z48" s="41">
        <v>12.85</v>
      </c>
      <c r="AA48" s="41">
        <v>12.97</v>
      </c>
      <c r="AB48" s="104">
        <v>5593000</v>
      </c>
      <c r="AC48" s="9">
        <v>12.97</v>
      </c>
      <c r="AD48" s="2">
        <f t="shared" si="1"/>
        <v>0.6899999999999995</v>
      </c>
      <c r="AE48" s="138">
        <f t="shared" si="2"/>
        <v>-4.0680473372781023E-2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13.676</v>
      </c>
      <c r="Q49" s="2"/>
      <c r="T49" s="108" t="s">
        <v>104</v>
      </c>
      <c r="U49" s="106" t="s">
        <v>432</v>
      </c>
      <c r="W49" s="123">
        <v>42585</v>
      </c>
      <c r="X49" s="41">
        <v>13.5</v>
      </c>
      <c r="Y49" s="41">
        <v>13.56</v>
      </c>
      <c r="Z49" s="41">
        <v>13.23</v>
      </c>
      <c r="AA49" s="41">
        <v>13.52</v>
      </c>
      <c r="AB49" s="104">
        <v>3640900</v>
      </c>
      <c r="AC49" s="9">
        <v>13.52</v>
      </c>
      <c r="AD49" s="2">
        <f t="shared" si="1"/>
        <v>0.33000000000000007</v>
      </c>
      <c r="AE49" s="138">
        <f t="shared" si="2"/>
        <v>5.2044609665427011E-3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13.544500000000001</v>
      </c>
      <c r="Q50" s="2"/>
      <c r="T50" s="108"/>
      <c r="U50" s="106"/>
      <c r="W50" s="123">
        <v>42584</v>
      </c>
      <c r="X50" s="41">
        <v>13.29</v>
      </c>
      <c r="Y50" s="41">
        <v>13.5</v>
      </c>
      <c r="Z50" s="41">
        <v>13.2</v>
      </c>
      <c r="AA50" s="41">
        <v>13.45</v>
      </c>
      <c r="AB50" s="104">
        <v>5455800</v>
      </c>
      <c r="AC50" s="9">
        <v>13.45</v>
      </c>
      <c r="AD50" s="2">
        <f t="shared" si="1"/>
        <v>0.30000000000000071</v>
      </c>
      <c r="AE50" s="138">
        <f t="shared" si="2"/>
        <v>1.4892032762472418E-3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13.413</v>
      </c>
      <c r="Q51" s="2"/>
      <c r="T51" s="108" t="s">
        <v>105</v>
      </c>
      <c r="U51" s="106" t="s">
        <v>477</v>
      </c>
      <c r="W51" s="123">
        <v>42583</v>
      </c>
      <c r="X51" s="41">
        <v>13.67</v>
      </c>
      <c r="Y51" s="41">
        <v>13.73</v>
      </c>
      <c r="Z51" s="41">
        <v>13.35</v>
      </c>
      <c r="AA51" s="41">
        <v>13.43</v>
      </c>
      <c r="AB51" s="104">
        <v>5615500</v>
      </c>
      <c r="AC51" s="9">
        <v>13.43</v>
      </c>
      <c r="AD51" s="2">
        <f t="shared" si="1"/>
        <v>0.38000000000000078</v>
      </c>
      <c r="AE51" s="138">
        <f t="shared" si="2"/>
        <v>-2.2561863173216956E-2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13.281500000000001</v>
      </c>
      <c r="Q52" s="2"/>
      <c r="T52" s="108" t="s">
        <v>106</v>
      </c>
      <c r="U52" s="106" t="s">
        <v>329</v>
      </c>
      <c r="W52" s="123">
        <v>42580</v>
      </c>
      <c r="X52" s="41">
        <v>14.38</v>
      </c>
      <c r="Y52" s="41">
        <v>14.38</v>
      </c>
      <c r="Z52" s="41">
        <v>13.2</v>
      </c>
      <c r="AA52" s="41">
        <v>13.74</v>
      </c>
      <c r="AB52" s="104">
        <v>13208100</v>
      </c>
      <c r="AC52" s="9">
        <v>13.74</v>
      </c>
      <c r="AD52" s="2">
        <f t="shared" si="1"/>
        <v>1.1800000000000015</v>
      </c>
      <c r="AE52" s="138">
        <f t="shared" si="2"/>
        <v>-3.4434293745607913E-2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13.15</v>
      </c>
      <c r="Q53" s="2"/>
      <c r="T53" s="108" t="s">
        <v>107</v>
      </c>
      <c r="U53" s="107">
        <v>7368332</v>
      </c>
      <c r="W53" s="123">
        <v>42579</v>
      </c>
      <c r="X53" s="41">
        <v>14.06</v>
      </c>
      <c r="Y53" s="41">
        <v>14.43</v>
      </c>
      <c r="Z53" s="41">
        <v>13.96</v>
      </c>
      <c r="AA53" s="41">
        <v>14.23</v>
      </c>
      <c r="AB53" s="104">
        <v>3115600</v>
      </c>
      <c r="AC53" s="9">
        <v>14.23</v>
      </c>
      <c r="AD53" s="2">
        <f t="shared" si="1"/>
        <v>0.46999999999999886</v>
      </c>
      <c r="AE53" s="138">
        <f t="shared" si="2"/>
        <v>1.2091038406827792E-2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13.0185</v>
      </c>
      <c r="Q54" s="2"/>
      <c r="T54" s="108" t="s">
        <v>110</v>
      </c>
      <c r="U54" s="107">
        <v>4386300</v>
      </c>
      <c r="W54" s="123">
        <v>42578</v>
      </c>
      <c r="X54" s="41">
        <v>14.79</v>
      </c>
      <c r="Y54" s="41">
        <v>14.87</v>
      </c>
      <c r="Z54" s="41">
        <v>14.02</v>
      </c>
      <c r="AA54" s="41">
        <v>14.06</v>
      </c>
      <c r="AB54" s="104">
        <v>4290300</v>
      </c>
      <c r="AC54" s="9">
        <v>14.06</v>
      </c>
      <c r="AD54" s="2">
        <f t="shared" si="1"/>
        <v>0.84999999999999964</v>
      </c>
      <c r="AE54" s="138">
        <f t="shared" si="2"/>
        <v>-4.6779661016949081E-2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12.887</v>
      </c>
      <c r="T55" s="108" t="s">
        <v>108</v>
      </c>
      <c r="U55" s="106" t="s">
        <v>478</v>
      </c>
      <c r="W55" s="123">
        <v>42577</v>
      </c>
      <c r="X55" s="41">
        <v>14.95</v>
      </c>
      <c r="Y55" s="41">
        <v>14.95</v>
      </c>
      <c r="Z55" s="41">
        <v>14.64</v>
      </c>
      <c r="AA55" s="41">
        <v>14.75</v>
      </c>
      <c r="AB55" s="104">
        <v>4581300</v>
      </c>
      <c r="AC55" s="9">
        <v>14.75</v>
      </c>
      <c r="AD55" s="2">
        <f t="shared" si="1"/>
        <v>0.30999999999999872</v>
      </c>
      <c r="AE55" s="138">
        <f t="shared" si="2"/>
        <v>4.0844111640572223E-3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12.7555</v>
      </c>
      <c r="T56" s="108" t="s">
        <v>111</v>
      </c>
      <c r="U56" s="106" t="s">
        <v>129</v>
      </c>
      <c r="W56" s="123">
        <v>42576</v>
      </c>
      <c r="X56" s="41">
        <v>14.71</v>
      </c>
      <c r="Y56" s="41">
        <v>14.9</v>
      </c>
      <c r="Z56" s="41">
        <v>14.67</v>
      </c>
      <c r="AA56" s="41">
        <v>14.69</v>
      </c>
      <c r="AB56" s="104">
        <v>1580000</v>
      </c>
      <c r="AC56" s="9">
        <v>14.69</v>
      </c>
      <c r="AD56" s="2">
        <f t="shared" si="1"/>
        <v>0.23000000000000043</v>
      </c>
      <c r="AE56" s="138">
        <f t="shared" si="2"/>
        <v>-4.7425474254743083E-3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12.624000000000001</v>
      </c>
      <c r="T57" s="108" t="s">
        <v>112</v>
      </c>
      <c r="U57" s="106">
        <v>0</v>
      </c>
      <c r="W57" s="123">
        <v>42573</v>
      </c>
      <c r="X57" s="41">
        <v>14.68</v>
      </c>
      <c r="Y57" s="41">
        <v>14.95</v>
      </c>
      <c r="Z57" s="41">
        <v>14.57</v>
      </c>
      <c r="AA57" s="41">
        <v>14.76</v>
      </c>
      <c r="AB57" s="104">
        <v>1871600</v>
      </c>
      <c r="AC57" s="9">
        <v>14.76</v>
      </c>
      <c r="AD57" s="2">
        <f t="shared" si="1"/>
        <v>0.37999999999999901</v>
      </c>
      <c r="AE57" s="138">
        <f t="shared" si="2"/>
        <v>8.8858509911140526E-3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12.4925</v>
      </c>
      <c r="T58" s="108" t="s">
        <v>109</v>
      </c>
      <c r="U58" s="106" t="s">
        <v>123</v>
      </c>
      <c r="W58" s="123">
        <v>42572</v>
      </c>
      <c r="X58" s="41">
        <v>14.46</v>
      </c>
      <c r="Y58" s="41">
        <v>14.9</v>
      </c>
      <c r="Z58" s="41">
        <v>14.46</v>
      </c>
      <c r="AA58" s="41">
        <v>14.63</v>
      </c>
      <c r="AB58" s="104">
        <v>3784600</v>
      </c>
      <c r="AC58" s="9">
        <v>14.63</v>
      </c>
      <c r="AD58" s="2">
        <f t="shared" si="1"/>
        <v>0.4399999999999995</v>
      </c>
      <c r="AE58" s="138">
        <f t="shared" si="2"/>
        <v>1.3860013860014009E-2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12.360999999999999</v>
      </c>
      <c r="W59" s="123">
        <v>42571</v>
      </c>
      <c r="X59" s="41">
        <v>14.55</v>
      </c>
      <c r="Y59" s="41">
        <v>14.72</v>
      </c>
      <c r="Z59" s="41">
        <v>14.25</v>
      </c>
      <c r="AA59" s="41">
        <v>14.43</v>
      </c>
      <c r="AB59" s="104">
        <v>3895900</v>
      </c>
      <c r="AC59" s="9">
        <v>14.43</v>
      </c>
      <c r="AD59" s="2">
        <f t="shared" si="1"/>
        <v>0.47000000000000064</v>
      </c>
      <c r="AE59" s="138">
        <f t="shared" si="2"/>
        <v>-4.1407867494824835E-3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12.229500000000002</v>
      </c>
      <c r="W60" s="123">
        <v>42570</v>
      </c>
      <c r="X60" s="41">
        <v>14.97</v>
      </c>
      <c r="Y60" s="41">
        <v>15.03</v>
      </c>
      <c r="Z60" s="41">
        <v>14.38</v>
      </c>
      <c r="AA60" s="41">
        <v>14.49</v>
      </c>
      <c r="AB60" s="104">
        <v>4010800</v>
      </c>
      <c r="AC60" s="9">
        <v>14.49</v>
      </c>
      <c r="AD60" s="2">
        <f t="shared" si="1"/>
        <v>0.64999999999999858</v>
      </c>
      <c r="AE60" s="138">
        <f t="shared" si="2"/>
        <v>-3.076923076923066E-2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12.098000000000001</v>
      </c>
      <c r="W61" s="123">
        <v>42569</v>
      </c>
      <c r="X61" s="41">
        <v>14.92</v>
      </c>
      <c r="Y61" s="41">
        <v>14.98</v>
      </c>
      <c r="Z61" s="41">
        <v>14.86</v>
      </c>
      <c r="AA61" s="41">
        <v>14.95</v>
      </c>
      <c r="AB61" s="104">
        <v>1613100</v>
      </c>
      <c r="AC61" s="9">
        <v>14.95</v>
      </c>
      <c r="AD61" s="2">
        <f t="shared" si="1"/>
        <v>0.12000000000000099</v>
      </c>
      <c r="AE61" s="138">
        <f t="shared" si="2"/>
        <v>2.0107238605897582E-3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11.9665</v>
      </c>
      <c r="W62" s="123">
        <v>42566</v>
      </c>
      <c r="X62" s="41">
        <v>15.03</v>
      </c>
      <c r="Y62" s="41">
        <v>15.08</v>
      </c>
      <c r="Z62" s="41">
        <v>14.86</v>
      </c>
      <c r="AA62" s="41">
        <v>14.92</v>
      </c>
      <c r="AB62" s="104">
        <v>1353300</v>
      </c>
      <c r="AC62" s="9">
        <v>14.92</v>
      </c>
      <c r="AD62" s="2">
        <f t="shared" si="1"/>
        <v>0.22000000000000064</v>
      </c>
      <c r="AE62" s="138">
        <f t="shared" si="2"/>
        <v>-5.3333333333333011E-3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11.835000000000001</v>
      </c>
      <c r="W63" s="123">
        <v>42565</v>
      </c>
      <c r="X63" s="41">
        <v>15.02</v>
      </c>
      <c r="Y63" s="41">
        <v>15.11</v>
      </c>
      <c r="Z63" s="41">
        <v>14.84</v>
      </c>
      <c r="AA63" s="41">
        <v>15</v>
      </c>
      <c r="AB63" s="104">
        <v>2145600</v>
      </c>
      <c r="AC63" s="9">
        <v>15</v>
      </c>
      <c r="AD63" s="2">
        <f t="shared" si="1"/>
        <v>0.26999999999999957</v>
      </c>
      <c r="AE63" s="138">
        <f t="shared" si="2"/>
        <v>-1.3315579227696217E-3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42564</v>
      </c>
      <c r="X64" s="41">
        <v>15.04</v>
      </c>
      <c r="Y64" s="41">
        <v>15.09</v>
      </c>
      <c r="Z64" s="41">
        <v>14.81</v>
      </c>
      <c r="AA64" s="41">
        <v>15.02</v>
      </c>
      <c r="AB64" s="104">
        <v>1867100</v>
      </c>
      <c r="AC64" s="9">
        <v>15.02</v>
      </c>
      <c r="AD64" s="2">
        <f t="shared" si="1"/>
        <v>0.27999999999999936</v>
      </c>
      <c r="AE64" s="138">
        <f t="shared" si="2"/>
        <v>2.6702269692924219E-3</v>
      </c>
    </row>
    <row r="65" spans="1:41" ht="16.5" customHeight="1" x14ac:dyDescent="0.25">
      <c r="A65" s="599" t="s">
        <v>296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42563</v>
      </c>
      <c r="X65" s="41">
        <v>14.81</v>
      </c>
      <c r="Y65" s="41">
        <v>15.12</v>
      </c>
      <c r="Z65" s="41">
        <v>14.81</v>
      </c>
      <c r="AA65" s="41">
        <v>14.98</v>
      </c>
      <c r="AB65" s="104">
        <v>3502200</v>
      </c>
      <c r="AC65" s="9">
        <v>14.98</v>
      </c>
      <c r="AD65" s="2">
        <f t="shared" si="1"/>
        <v>0.30999999999999872</v>
      </c>
      <c r="AE65" s="138">
        <f t="shared" si="2"/>
        <v>1.6972165648336812E-2</v>
      </c>
      <c r="AL65" s="234"/>
      <c r="AO65" s="234"/>
    </row>
    <row r="66" spans="1:41" x14ac:dyDescent="0.25">
      <c r="A66" s="599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42562</v>
      </c>
      <c r="X66" s="41">
        <v>14.51</v>
      </c>
      <c r="Y66" s="41">
        <v>14.76</v>
      </c>
      <c r="Z66" s="41">
        <v>14.5</v>
      </c>
      <c r="AA66" s="41">
        <v>14.73</v>
      </c>
      <c r="AB66" s="104">
        <v>1911100</v>
      </c>
      <c r="AC66" s="9">
        <v>14.73</v>
      </c>
      <c r="AD66" s="2">
        <f t="shared" si="1"/>
        <v>0.25999999999999979</v>
      </c>
      <c r="AE66" s="138">
        <f t="shared" si="2"/>
        <v>1.5161957270847681E-2</v>
      </c>
    </row>
    <row r="67" spans="1:41" ht="17.25" customHeight="1" x14ac:dyDescent="0.25">
      <c r="A67" s="599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42559</v>
      </c>
      <c r="X67" s="41">
        <v>14.33</v>
      </c>
      <c r="Y67" s="41">
        <v>14.52</v>
      </c>
      <c r="Z67" s="41">
        <v>14.25</v>
      </c>
      <c r="AA67" s="41">
        <v>14.51</v>
      </c>
      <c r="AB67" s="104">
        <v>4171200</v>
      </c>
      <c r="AC67" s="9">
        <v>14.51</v>
      </c>
      <c r="AD67" s="2">
        <f>Y67-Z67</f>
        <v>0.26999999999999957</v>
      </c>
      <c r="AE67" s="138" t="e">
        <f>AC67/AC68-1</f>
        <v>#DIV/0!</v>
      </c>
      <c r="AL67" s="234"/>
    </row>
    <row r="68" spans="1:41" ht="18" customHeight="1" x14ac:dyDescent="0.25">
      <c r="A68" s="598" t="s">
        <v>321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8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8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8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8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8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32405</v>
      </c>
      <c r="I95" s="81"/>
      <c r="J95" s="14"/>
      <c r="K95" s="18">
        <f>SUM(K2:K94)</f>
        <v>453986.64999999991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375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420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3" si="74">C191*(E191-D191)</f>
        <v>-24498.720000000001</v>
      </c>
      <c r="G191" s="40">
        <f t="shared" ref="G191:G193" si="75">IF(C191=0, 0,D191*C191)</f>
        <v>80973.72</v>
      </c>
      <c r="H191" s="232">
        <f t="shared" ref="H191:H193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465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3" priority="31">
      <formula>F101&gt;0</formula>
    </cfRule>
    <cfRule type="expression" dxfId="552" priority="32">
      <formula>F101&lt;0</formula>
    </cfRule>
  </conditionalFormatting>
  <conditionalFormatting sqref="H101:H107">
    <cfRule type="expression" dxfId="551" priority="19">
      <formula>H101&gt;0</formula>
    </cfRule>
    <cfRule type="expression" dxfId="550" priority="20">
      <formula>H101&lt;0</formula>
    </cfRule>
  </conditionalFormatting>
  <conditionalFormatting sqref="H108">
    <cfRule type="expression" dxfId="549" priority="17">
      <formula>H108&gt;0</formula>
    </cfRule>
    <cfRule type="expression" dxfId="548" priority="18">
      <formula>H108&lt;0</formula>
    </cfRule>
  </conditionalFormatting>
  <conditionalFormatting sqref="H109">
    <cfRule type="expression" dxfId="547" priority="15">
      <formula>H109&gt;0</formula>
    </cfRule>
    <cfRule type="expression" dxfId="546" priority="16">
      <formula>H109&lt;0</formula>
    </cfRule>
  </conditionalFormatting>
  <conditionalFormatting sqref="H110:H112">
    <cfRule type="expression" dxfId="545" priority="13">
      <formula>H110&gt;0</formula>
    </cfRule>
    <cfRule type="expression" dxfId="544" priority="14">
      <formula>H110&lt;0</formula>
    </cfRule>
  </conditionalFormatting>
  <conditionalFormatting sqref="H113">
    <cfRule type="expression" dxfId="543" priority="9">
      <formula>H113&gt;0</formula>
    </cfRule>
    <cfRule type="expression" dxfId="542" priority="10">
      <formula>H113&lt;0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42653</v>
      </c>
      <c r="X2" s="142">
        <v>52.13</v>
      </c>
      <c r="Y2" s="142">
        <v>52.25</v>
      </c>
      <c r="Z2" s="10">
        <v>51.77</v>
      </c>
      <c r="AA2" s="10">
        <v>51.79</v>
      </c>
      <c r="AB2" s="95">
        <v>5440800</v>
      </c>
      <c r="AC2" s="10">
        <v>51.79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42650</v>
      </c>
      <c r="X3" s="10">
        <v>52.42</v>
      </c>
      <c r="Y3" s="10">
        <v>52.46</v>
      </c>
      <c r="Z3" s="10">
        <v>51.68</v>
      </c>
      <c r="AA3" s="10">
        <v>51.79</v>
      </c>
      <c r="AB3" s="95">
        <v>8407100</v>
      </c>
      <c r="AC3" s="10">
        <v>51.79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51.79</v>
      </c>
      <c r="R4" s="527">
        <v>0</v>
      </c>
      <c r="T4" s="1"/>
      <c r="W4" s="133">
        <v>42649</v>
      </c>
      <c r="X4" s="10">
        <v>52.2</v>
      </c>
      <c r="Y4" s="10">
        <v>52.33</v>
      </c>
      <c r="Z4" s="10">
        <v>51.97</v>
      </c>
      <c r="AA4" s="10">
        <v>52.03</v>
      </c>
      <c r="AB4" s="95">
        <v>9391700</v>
      </c>
      <c r="AC4" s="10">
        <v>52.03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2071.6</v>
      </c>
      <c r="W5" s="133">
        <v>42648</v>
      </c>
      <c r="X5" s="10">
        <v>52.15</v>
      </c>
      <c r="Y5" s="10">
        <v>52.64</v>
      </c>
      <c r="Z5" s="10">
        <v>52.1</v>
      </c>
      <c r="AA5" s="10">
        <v>52.12</v>
      </c>
      <c r="AB5" s="95">
        <v>7244100</v>
      </c>
      <c r="AC5" s="10">
        <v>52.12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42647</v>
      </c>
      <c r="X6" s="10">
        <v>52.9</v>
      </c>
      <c r="Y6" s="10">
        <v>53.06</v>
      </c>
      <c r="Z6" s="10">
        <v>52.08</v>
      </c>
      <c r="AA6" s="10">
        <v>52.14</v>
      </c>
      <c r="AB6" s="95">
        <v>10737400</v>
      </c>
      <c r="AC6" s="10">
        <v>52.14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246.36000000000104</v>
      </c>
      <c r="R7" s="30">
        <v>42671</v>
      </c>
      <c r="W7" s="133">
        <v>42646</v>
      </c>
      <c r="X7" s="10">
        <v>52.54</v>
      </c>
      <c r="Y7" s="10">
        <v>53</v>
      </c>
      <c r="Z7" s="10">
        <v>52.42</v>
      </c>
      <c r="AA7" s="10">
        <v>52.67</v>
      </c>
      <c r="AB7" s="95">
        <v>7632500</v>
      </c>
      <c r="AC7" s="10">
        <v>52.67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-35.599999999999909</v>
      </c>
      <c r="W8" s="133">
        <v>42643</v>
      </c>
      <c r="X8" s="10">
        <v>52.57</v>
      </c>
      <c r="Y8" s="10">
        <v>53.06</v>
      </c>
      <c r="Z8" s="10">
        <v>52.28</v>
      </c>
      <c r="AA8" s="10">
        <v>52.65</v>
      </c>
      <c r="AB8" s="95">
        <v>12940200</v>
      </c>
      <c r="AC8" s="10">
        <v>52.65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-1.6894457099468449E-2</v>
      </c>
      <c r="W9" s="133">
        <v>42642</v>
      </c>
      <c r="X9" s="10">
        <v>52.92</v>
      </c>
      <c r="Y9" s="10">
        <v>53.58</v>
      </c>
      <c r="Z9" s="10">
        <v>52.12</v>
      </c>
      <c r="AA9" s="10">
        <v>52.16</v>
      </c>
      <c r="AB9" s="95">
        <v>16993900</v>
      </c>
      <c r="AC9" s="10">
        <v>52.16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42641</v>
      </c>
      <c r="X10" s="10">
        <v>54.6</v>
      </c>
      <c r="Y10" s="10">
        <v>55</v>
      </c>
      <c r="Z10" s="10">
        <v>52.8</v>
      </c>
      <c r="AA10" s="10">
        <v>53.25</v>
      </c>
      <c r="AB10" s="95">
        <v>33213000</v>
      </c>
      <c r="AC10" s="10">
        <v>53.25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42640</v>
      </c>
      <c r="X11" s="10">
        <v>54.25</v>
      </c>
      <c r="Y11" s="10">
        <v>55.54</v>
      </c>
      <c r="Z11" s="10">
        <v>53.9</v>
      </c>
      <c r="AA11" s="10">
        <v>55.34</v>
      </c>
      <c r="AB11" s="95">
        <v>17945200</v>
      </c>
      <c r="AC11" s="10">
        <v>55.34</v>
      </c>
      <c r="AE11" s="138"/>
    </row>
    <row r="12" spans="1:42" x14ac:dyDescent="0.25">
      <c r="H12" s="72"/>
      <c r="W12" s="133">
        <v>42639</v>
      </c>
      <c r="X12" s="10">
        <v>54.8</v>
      </c>
      <c r="Y12" s="10">
        <v>55</v>
      </c>
      <c r="Z12" s="10">
        <v>54.08</v>
      </c>
      <c r="AA12" s="10">
        <v>54.4</v>
      </c>
      <c r="AB12" s="95">
        <v>11629600</v>
      </c>
      <c r="AC12" s="10">
        <v>54.4</v>
      </c>
      <c r="AE12" s="138"/>
      <c r="AL12" s="234"/>
      <c r="AO12" s="234"/>
    </row>
    <row r="13" spans="1:42" x14ac:dyDescent="0.25">
      <c r="H13" s="72"/>
      <c r="T13" s="1"/>
      <c r="W13" s="133">
        <v>42636</v>
      </c>
      <c r="X13" s="10">
        <v>55.02</v>
      </c>
      <c r="Y13" s="10">
        <v>55.71</v>
      </c>
      <c r="Z13" s="10">
        <v>54.91</v>
      </c>
      <c r="AA13" s="10">
        <v>55.15</v>
      </c>
      <c r="AB13" s="95">
        <v>8921700</v>
      </c>
      <c r="AC13" s="10">
        <v>55.15</v>
      </c>
      <c r="AE13" s="138"/>
    </row>
    <row r="14" spans="1:42" x14ac:dyDescent="0.25">
      <c r="H14" s="72"/>
      <c r="W14" s="133">
        <v>42635</v>
      </c>
      <c r="X14" s="10">
        <v>55.47</v>
      </c>
      <c r="Y14" s="10">
        <v>55.98</v>
      </c>
      <c r="Z14" s="10">
        <v>55.24</v>
      </c>
      <c r="AA14" s="10">
        <v>55.41</v>
      </c>
      <c r="AB14" s="95">
        <v>8052400</v>
      </c>
      <c r="AC14" s="10">
        <v>55.41</v>
      </c>
      <c r="AE14" s="138"/>
      <c r="AL14" s="234"/>
      <c r="AO14" s="234"/>
      <c r="AP14" s="234"/>
    </row>
    <row r="15" spans="1:42" x14ac:dyDescent="0.25">
      <c r="H15" s="72"/>
      <c r="W15" s="133">
        <v>42634</v>
      </c>
      <c r="X15" s="10">
        <v>55.02</v>
      </c>
      <c r="Y15" s="10">
        <v>55.38</v>
      </c>
      <c r="Z15" s="10">
        <v>54.61</v>
      </c>
      <c r="AA15" s="10">
        <v>55.34</v>
      </c>
      <c r="AB15" s="95">
        <v>8041700</v>
      </c>
      <c r="AC15" s="10">
        <v>55.34</v>
      </c>
      <c r="AE15" s="138"/>
    </row>
    <row r="16" spans="1:42" x14ac:dyDescent="0.25">
      <c r="H16" s="72"/>
      <c r="O16" s="2"/>
      <c r="P16" s="2"/>
      <c r="Q16" s="2"/>
      <c r="T16" s="69"/>
      <c r="W16" s="133">
        <v>42633</v>
      </c>
      <c r="X16" s="10">
        <v>55.26</v>
      </c>
      <c r="Y16" s="10">
        <v>55.44</v>
      </c>
      <c r="Z16" s="10">
        <v>54.76</v>
      </c>
      <c r="AA16" s="10">
        <v>54.87</v>
      </c>
      <c r="AB16" s="95">
        <v>8563000</v>
      </c>
      <c r="AC16" s="10">
        <v>54.87</v>
      </c>
      <c r="AE16" s="138"/>
    </row>
    <row r="17" spans="1:41" x14ac:dyDescent="0.25">
      <c r="H17" s="72"/>
      <c r="O17" s="2"/>
      <c r="P17" s="2"/>
      <c r="Q17" s="2"/>
      <c r="W17" s="133">
        <v>42632</v>
      </c>
      <c r="X17" s="10">
        <v>55.38</v>
      </c>
      <c r="Y17" s="10">
        <v>55.47</v>
      </c>
      <c r="Z17" s="10">
        <v>54.93</v>
      </c>
      <c r="AA17" s="10">
        <v>54.95</v>
      </c>
      <c r="AB17" s="95">
        <v>7671300</v>
      </c>
      <c r="AC17" s="10">
        <v>54.95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42629</v>
      </c>
      <c r="X18" s="10">
        <v>55.24</v>
      </c>
      <c r="Y18" s="10">
        <v>55.36</v>
      </c>
      <c r="Z18" s="10">
        <v>55.05</v>
      </c>
      <c r="AA18" s="10">
        <v>55.18</v>
      </c>
      <c r="AB18" s="95">
        <v>11715400</v>
      </c>
      <c r="AC18" s="10">
        <v>55.18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42628</v>
      </c>
      <c r="X19" s="10">
        <v>55</v>
      </c>
      <c r="Y19" s="10">
        <v>55.54</v>
      </c>
      <c r="Z19" s="10">
        <v>54.81</v>
      </c>
      <c r="AA19" s="10">
        <v>55.47</v>
      </c>
      <c r="AB19" s="95">
        <v>6283900</v>
      </c>
      <c r="AC19" s="10">
        <v>55.47</v>
      </c>
      <c r="AE19" s="138"/>
    </row>
    <row r="20" spans="1:41" x14ac:dyDescent="0.25">
      <c r="O20" s="2"/>
      <c r="P20" s="2"/>
      <c r="Q20" s="2"/>
      <c r="W20" s="133">
        <v>42627</v>
      </c>
      <c r="X20" s="10">
        <v>55.16</v>
      </c>
      <c r="Y20" s="10">
        <v>55.56</v>
      </c>
      <c r="Z20" s="10">
        <v>54.93</v>
      </c>
      <c r="AA20" s="10">
        <v>55.13</v>
      </c>
      <c r="AB20" s="95">
        <v>7621200</v>
      </c>
      <c r="AC20" s="10">
        <v>55.13</v>
      </c>
      <c r="AE20" s="138"/>
    </row>
    <row r="21" spans="1:41" x14ac:dyDescent="0.25">
      <c r="O21" s="2"/>
      <c r="P21" s="2"/>
      <c r="Q21" s="2"/>
      <c r="W21" s="133">
        <v>42626</v>
      </c>
      <c r="X21" s="10">
        <v>55.86</v>
      </c>
      <c r="Y21" s="10">
        <v>55.94</v>
      </c>
      <c r="Z21" s="10">
        <v>55.12</v>
      </c>
      <c r="AA21" s="10">
        <v>55.37</v>
      </c>
      <c r="AB21" s="95">
        <v>7359400</v>
      </c>
      <c r="AC21" s="10">
        <v>55.37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42625</v>
      </c>
      <c r="X22" s="10">
        <v>55</v>
      </c>
      <c r="Y22" s="10">
        <v>56.12</v>
      </c>
      <c r="Z22" s="10">
        <v>54.95</v>
      </c>
      <c r="AA22" s="10">
        <v>56.01</v>
      </c>
      <c r="AB22" s="95">
        <v>7470900</v>
      </c>
      <c r="AC22" s="10">
        <v>56.01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42622</v>
      </c>
      <c r="X23" s="10">
        <v>55.88</v>
      </c>
      <c r="Y23" s="10">
        <v>56</v>
      </c>
      <c r="Z23" s="10">
        <v>55.27</v>
      </c>
      <c r="AA23" s="10">
        <v>55.33</v>
      </c>
      <c r="AB23" s="95">
        <v>11310400</v>
      </c>
      <c r="AC23" s="10">
        <v>55.33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42621</v>
      </c>
      <c r="X24" s="10">
        <v>56.88</v>
      </c>
      <c r="Y24" s="10">
        <v>57.27</v>
      </c>
      <c r="Z24" s="10">
        <v>56.11</v>
      </c>
      <c r="AA24" s="10">
        <v>56.17</v>
      </c>
      <c r="AB24" s="95">
        <v>12741900</v>
      </c>
      <c r="AC24" s="10">
        <v>56.17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42620</v>
      </c>
      <c r="X25" s="10">
        <v>57.48</v>
      </c>
      <c r="Y25" s="10">
        <v>57.78</v>
      </c>
      <c r="Z25" s="10">
        <v>57.01</v>
      </c>
      <c r="AA25" s="10">
        <v>57.72</v>
      </c>
      <c r="AB25" s="95">
        <v>7536100</v>
      </c>
      <c r="AC25" s="10">
        <v>57.72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42619</v>
      </c>
      <c r="X26" s="10">
        <v>58.25</v>
      </c>
      <c r="Y26" s="10">
        <v>58.38</v>
      </c>
      <c r="Z26" s="10">
        <v>57.21</v>
      </c>
      <c r="AA26" s="10">
        <v>57.41</v>
      </c>
      <c r="AB26" s="95">
        <v>9771800</v>
      </c>
      <c r="AC26" s="10">
        <v>57.41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42615</v>
      </c>
      <c r="X27" s="10">
        <v>58.63</v>
      </c>
      <c r="Y27" s="10">
        <v>59.18</v>
      </c>
      <c r="Z27" s="10">
        <v>57.99</v>
      </c>
      <c r="AA27" s="10">
        <v>58.02</v>
      </c>
      <c r="AB27" s="95">
        <v>6933100</v>
      </c>
      <c r="AC27" s="10">
        <v>58.02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42614</v>
      </c>
      <c r="X28" s="10">
        <v>57.67</v>
      </c>
      <c r="Y28" s="10">
        <v>58.55</v>
      </c>
      <c r="Z28" s="10">
        <v>57.53</v>
      </c>
      <c r="AA28" s="10">
        <v>58.54</v>
      </c>
      <c r="AB28" s="95">
        <v>8225000</v>
      </c>
      <c r="AC28" s="10">
        <v>58.54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42614</v>
      </c>
      <c r="X29" s="10" t="s">
        <v>203</v>
      </c>
      <c r="Y29" s="10"/>
      <c r="Z29" s="10"/>
      <c r="AA29" s="10"/>
      <c r="AB29" s="95"/>
      <c r="AC29" s="10"/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42613</v>
      </c>
      <c r="X30" s="10">
        <v>57.86</v>
      </c>
      <c r="Y30" s="10">
        <v>58.28</v>
      </c>
      <c r="Z30" s="10">
        <v>57.19</v>
      </c>
      <c r="AA30" s="10">
        <v>57.64</v>
      </c>
      <c r="AB30" s="95">
        <v>7723600</v>
      </c>
      <c r="AC30" s="10">
        <v>57.48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42612</v>
      </c>
      <c r="X31" s="10">
        <v>58.46</v>
      </c>
      <c r="Y31" s="10">
        <v>58.76</v>
      </c>
      <c r="Z31" s="10">
        <v>57.85</v>
      </c>
      <c r="AA31" s="10">
        <v>58</v>
      </c>
      <c r="AB31" s="95">
        <v>6344600</v>
      </c>
      <c r="AC31" s="10">
        <v>57.84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42611</v>
      </c>
      <c r="X32" s="10">
        <v>59.2</v>
      </c>
      <c r="Y32" s="10">
        <v>59.25</v>
      </c>
      <c r="Z32" s="10">
        <v>58.53</v>
      </c>
      <c r="AA32" s="10">
        <v>58.63</v>
      </c>
      <c r="AB32" s="95">
        <v>5831000</v>
      </c>
      <c r="AC32" s="10">
        <v>58.47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42608</v>
      </c>
      <c r="X33" s="10">
        <v>58.57</v>
      </c>
      <c r="Y33" s="10">
        <v>59.2</v>
      </c>
      <c r="Z33" s="10">
        <v>58.3</v>
      </c>
      <c r="AA33" s="10">
        <v>59</v>
      </c>
      <c r="AB33" s="95">
        <v>9994300</v>
      </c>
      <c r="AC33" s="10">
        <v>58.84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42607</v>
      </c>
      <c r="X34" s="10">
        <v>60.01</v>
      </c>
      <c r="Y34" s="10">
        <v>60.15</v>
      </c>
      <c r="Z34" s="10">
        <v>59.03</v>
      </c>
      <c r="AA34" s="10">
        <v>59.24</v>
      </c>
      <c r="AB34" s="95">
        <v>8713900</v>
      </c>
      <c r="AC34" s="10">
        <v>59.08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42606</v>
      </c>
      <c r="X35" s="10">
        <v>59.89</v>
      </c>
      <c r="Y35" s="10">
        <v>60.33</v>
      </c>
      <c r="Z35" s="10">
        <v>59.72</v>
      </c>
      <c r="AA35" s="10">
        <v>60.22</v>
      </c>
      <c r="AB35" s="95">
        <v>11379000</v>
      </c>
      <c r="AC35" s="10">
        <v>60.05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42605</v>
      </c>
      <c r="X36" s="10">
        <v>58.8</v>
      </c>
      <c r="Y36" s="10">
        <v>59.8</v>
      </c>
      <c r="Z36" s="10">
        <v>58.8</v>
      </c>
      <c r="AA36" s="10">
        <v>59.62</v>
      </c>
      <c r="AB36" s="95">
        <v>8222800</v>
      </c>
      <c r="AC36" s="10">
        <v>59.45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42604</v>
      </c>
      <c r="X37" s="10">
        <v>58.82</v>
      </c>
      <c r="Y37" s="10">
        <v>59.46</v>
      </c>
      <c r="Z37" s="10">
        <v>58.65</v>
      </c>
      <c r="AA37" s="10">
        <v>58.66</v>
      </c>
      <c r="AB37" s="95">
        <v>8266000</v>
      </c>
      <c r="AC37" s="10">
        <v>58.5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42601</v>
      </c>
      <c r="X38" s="10">
        <v>57.4</v>
      </c>
      <c r="Y38" s="10">
        <v>59.14</v>
      </c>
      <c r="Z38" s="10">
        <v>57.25</v>
      </c>
      <c r="AA38" s="10">
        <v>58.9</v>
      </c>
      <c r="AB38" s="95">
        <v>15987100</v>
      </c>
      <c r="AC38" s="10">
        <v>58.74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42600</v>
      </c>
      <c r="X39" s="10">
        <v>56.99</v>
      </c>
      <c r="Y39" s="10">
        <v>57.46</v>
      </c>
      <c r="Z39" s="10">
        <v>56.9</v>
      </c>
      <c r="AA39" s="10">
        <v>57.21</v>
      </c>
      <c r="AB39" s="95">
        <v>6043600</v>
      </c>
      <c r="AC39" s="10">
        <v>57.05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42599</v>
      </c>
      <c r="X40" s="10">
        <v>56.87</v>
      </c>
      <c r="Y40" s="10">
        <v>56.97</v>
      </c>
      <c r="Z40" s="10">
        <v>56.54</v>
      </c>
      <c r="AA40" s="10">
        <v>56.86</v>
      </c>
      <c r="AB40" s="95">
        <v>7340500</v>
      </c>
      <c r="AC40" s="10">
        <v>56.7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42598</v>
      </c>
      <c r="X41" s="10">
        <v>56.8</v>
      </c>
      <c r="Y41" s="10">
        <v>57.04</v>
      </c>
      <c r="Z41" s="10">
        <v>56.42</v>
      </c>
      <c r="AA41" s="10">
        <v>56.88</v>
      </c>
      <c r="AB41" s="95">
        <v>4901800</v>
      </c>
      <c r="AC41" s="10">
        <v>56.72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42597</v>
      </c>
      <c r="X42" s="10">
        <v>56.65</v>
      </c>
      <c r="Y42" s="10">
        <v>57.06</v>
      </c>
      <c r="Z42" s="10">
        <v>56.62</v>
      </c>
      <c r="AA42" s="10">
        <v>56.77</v>
      </c>
      <c r="AB42" s="95">
        <v>4836300</v>
      </c>
      <c r="AC42" s="10">
        <v>56.61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51.79</v>
      </c>
      <c r="W43" s="133">
        <v>42594</v>
      </c>
      <c r="X43" s="10">
        <v>56.7</v>
      </c>
      <c r="Y43" s="10">
        <v>56.76</v>
      </c>
      <c r="Z43" s="10">
        <v>56.13</v>
      </c>
      <c r="AA43" s="10">
        <v>56.45</v>
      </c>
      <c r="AB43" s="95">
        <v>5393400</v>
      </c>
      <c r="AC43" s="10">
        <v>56.29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5" t="s">
        <v>78</v>
      </c>
      <c r="P44" s="585"/>
      <c r="T44" s="93" t="s">
        <v>99</v>
      </c>
      <c r="U44" s="130">
        <v>52.13</v>
      </c>
      <c r="W44" s="133">
        <v>42593</v>
      </c>
      <c r="X44" s="10">
        <v>55.63</v>
      </c>
      <c r="Y44" s="10">
        <v>56.89</v>
      </c>
      <c r="Z44" s="10">
        <v>55.48</v>
      </c>
      <c r="AA44" s="10">
        <v>56.73</v>
      </c>
      <c r="AB44" s="95">
        <v>9539500</v>
      </c>
      <c r="AC44" s="10">
        <v>56.57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56.969000000000001</v>
      </c>
      <c r="T45" s="93" t="s">
        <v>100</v>
      </c>
      <c r="U45" s="130" t="s">
        <v>644</v>
      </c>
      <c r="W45" s="133">
        <v>42592</v>
      </c>
      <c r="X45" s="10">
        <v>55.95</v>
      </c>
      <c r="Y45" s="10">
        <v>56.18</v>
      </c>
      <c r="Z45" s="10">
        <v>55.07</v>
      </c>
      <c r="AA45" s="10">
        <v>55.13</v>
      </c>
      <c r="AB45" s="95">
        <v>6881400</v>
      </c>
      <c r="AC45" s="10">
        <v>54.98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286</v>
      </c>
      <c r="O46" s="83">
        <v>1.0900000000000001</v>
      </c>
      <c r="P46" s="83">
        <f t="shared" ref="P46:P65" si="31">O46*$Q$4</f>
        <v>56.451100000000004</v>
      </c>
      <c r="T46" s="93" t="s">
        <v>101</v>
      </c>
      <c r="U46" s="130" t="s">
        <v>645</v>
      </c>
      <c r="W46" s="133">
        <v>42591</v>
      </c>
      <c r="X46" s="10">
        <v>56.08</v>
      </c>
      <c r="Y46" s="10">
        <v>56.24</v>
      </c>
      <c r="Z46" s="10">
        <v>55.69</v>
      </c>
      <c r="AA46" s="10">
        <v>55.77</v>
      </c>
      <c r="AB46" s="95">
        <v>8044400</v>
      </c>
      <c r="AC46" s="10">
        <v>55.62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55.933199999999999</v>
      </c>
      <c r="T47" s="93" t="s">
        <v>102</v>
      </c>
      <c r="U47" s="130">
        <v>63.77</v>
      </c>
      <c r="W47" s="133">
        <v>42590</v>
      </c>
      <c r="X47" s="10">
        <v>56.13</v>
      </c>
      <c r="Y47" s="10">
        <v>56.39</v>
      </c>
      <c r="Z47" s="10">
        <v>55.68</v>
      </c>
      <c r="AA47" s="10">
        <v>55.98</v>
      </c>
      <c r="AB47" s="95">
        <v>6307000</v>
      </c>
      <c r="AC47" s="10">
        <v>55.82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55.415300000000002</v>
      </c>
      <c r="T48" s="93" t="s">
        <v>103</v>
      </c>
      <c r="U48" s="130">
        <v>0.50887499999999997</v>
      </c>
      <c r="W48" s="133">
        <v>42587</v>
      </c>
      <c r="X48" s="10">
        <v>55.32</v>
      </c>
      <c r="Y48" s="10">
        <v>56.06</v>
      </c>
      <c r="Z48" s="10">
        <v>55.17</v>
      </c>
      <c r="AA48" s="10">
        <v>55.85</v>
      </c>
      <c r="AB48" s="95">
        <v>7512500</v>
      </c>
      <c r="AC48" s="10">
        <v>55.69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54.897400000000005</v>
      </c>
      <c r="T49" s="93" t="s">
        <v>122</v>
      </c>
      <c r="U49" s="130" t="s">
        <v>410</v>
      </c>
      <c r="W49" s="133">
        <v>42586</v>
      </c>
      <c r="X49" s="10">
        <v>54.96</v>
      </c>
      <c r="Y49" s="10">
        <v>55.57</v>
      </c>
      <c r="Z49" s="10">
        <v>54.65</v>
      </c>
      <c r="AA49" s="10">
        <v>54.79</v>
      </c>
      <c r="AB49" s="95">
        <v>8678100</v>
      </c>
      <c r="AC49" s="10">
        <v>54.64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54.3795</v>
      </c>
      <c r="T50" s="93"/>
      <c r="U50" s="130"/>
      <c r="W50" s="133">
        <v>42585</v>
      </c>
      <c r="X50" s="10">
        <v>54.55</v>
      </c>
      <c r="Y50" s="10">
        <v>55.19</v>
      </c>
      <c r="Z50" s="10">
        <v>54.28</v>
      </c>
      <c r="AA50" s="10">
        <v>54.75</v>
      </c>
      <c r="AB50" s="95">
        <v>9687300</v>
      </c>
      <c r="AC50" s="10">
        <v>54.6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53.861600000000003</v>
      </c>
      <c r="T51" s="93" t="s">
        <v>105</v>
      </c>
      <c r="U51" s="130" t="s">
        <v>646</v>
      </c>
      <c r="W51" s="133">
        <v>42584</v>
      </c>
      <c r="X51" s="10">
        <v>55.23</v>
      </c>
      <c r="Y51" s="10">
        <v>55.28</v>
      </c>
      <c r="Z51" s="10">
        <v>54.78</v>
      </c>
      <c r="AA51" s="10">
        <v>54.92</v>
      </c>
      <c r="AB51" s="95">
        <v>7145600</v>
      </c>
      <c r="AC51" s="10">
        <v>54.77</v>
      </c>
      <c r="AE51" s="138"/>
    </row>
    <row r="52" spans="1:41" x14ac:dyDescent="0.25">
      <c r="O52" s="83">
        <v>1.03</v>
      </c>
      <c r="P52" s="83">
        <f t="shared" si="31"/>
        <v>53.343699999999998</v>
      </c>
      <c r="T52" s="93" t="s">
        <v>106</v>
      </c>
      <c r="U52" s="130" t="s">
        <v>327</v>
      </c>
      <c r="W52" s="133">
        <v>42583</v>
      </c>
      <c r="X52" s="10">
        <v>55.73</v>
      </c>
      <c r="Y52" s="10">
        <v>55.87</v>
      </c>
      <c r="Z52" s="10">
        <v>55.3</v>
      </c>
      <c r="AA52" s="10">
        <v>55.41</v>
      </c>
      <c r="AB52" s="95">
        <v>6268400</v>
      </c>
      <c r="AC52" s="10">
        <v>55.26</v>
      </c>
      <c r="AE52" s="138"/>
    </row>
    <row r="53" spans="1:41" x14ac:dyDescent="0.25">
      <c r="O53" s="83">
        <v>1.02</v>
      </c>
      <c r="P53" s="83">
        <f t="shared" si="31"/>
        <v>52.825800000000001</v>
      </c>
      <c r="T53" s="93" t="s">
        <v>107</v>
      </c>
      <c r="U53" s="131">
        <v>5469323</v>
      </c>
      <c r="W53" s="133">
        <v>42580</v>
      </c>
      <c r="X53" s="10">
        <v>55.27</v>
      </c>
      <c r="Y53" s="10">
        <v>55.66</v>
      </c>
      <c r="Z53" s="10">
        <v>55.21</v>
      </c>
      <c r="AA53" s="10">
        <v>55.5</v>
      </c>
      <c r="AB53" s="95">
        <v>6353400</v>
      </c>
      <c r="AC53" s="10">
        <v>55.35</v>
      </c>
      <c r="AE53" s="138"/>
    </row>
    <row r="54" spans="1:41" x14ac:dyDescent="0.25">
      <c r="O54" s="83">
        <v>1.01</v>
      </c>
      <c r="P54" s="83">
        <f t="shared" si="31"/>
        <v>52.307899999999997</v>
      </c>
      <c r="T54" s="93" t="s">
        <v>110</v>
      </c>
      <c r="U54" s="131">
        <v>8994780</v>
      </c>
      <c r="W54" s="133">
        <v>42579</v>
      </c>
      <c r="X54" s="10">
        <v>55.59</v>
      </c>
      <c r="Y54" s="10">
        <v>55.81</v>
      </c>
      <c r="Z54" s="10">
        <v>54.98</v>
      </c>
      <c r="AA54" s="10">
        <v>55.45</v>
      </c>
      <c r="AB54" s="95">
        <v>9574100</v>
      </c>
      <c r="AC54" s="10">
        <v>55.3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51.79</v>
      </c>
      <c r="T55" s="93" t="s">
        <v>108</v>
      </c>
      <c r="U55" s="130" t="s">
        <v>462</v>
      </c>
      <c r="W55" s="133">
        <v>42578</v>
      </c>
      <c r="X55" s="10">
        <v>56.5</v>
      </c>
      <c r="Y55" s="10">
        <v>57</v>
      </c>
      <c r="Z55" s="10">
        <v>55.47</v>
      </c>
      <c r="AA55" s="10">
        <v>55.79</v>
      </c>
      <c r="AB55" s="95">
        <v>10295400</v>
      </c>
      <c r="AC55" s="10">
        <v>55.64</v>
      </c>
      <c r="AE55" s="138"/>
    </row>
    <row r="56" spans="1:41" x14ac:dyDescent="0.25">
      <c r="O56" s="83">
        <v>0.99</v>
      </c>
      <c r="P56" s="83">
        <f t="shared" si="31"/>
        <v>51.272100000000002</v>
      </c>
      <c r="T56" s="93" t="s">
        <v>111</v>
      </c>
      <c r="U56" s="130">
        <v>23.37</v>
      </c>
      <c r="W56" s="133">
        <v>42577</v>
      </c>
      <c r="X56" s="10">
        <v>57.2</v>
      </c>
      <c r="Y56" s="10">
        <v>57.87</v>
      </c>
      <c r="Z56" s="10">
        <v>56.25</v>
      </c>
      <c r="AA56" s="10">
        <v>56.37</v>
      </c>
      <c r="AB56" s="95">
        <v>8546700</v>
      </c>
      <c r="AC56" s="10">
        <v>56.21</v>
      </c>
      <c r="AE56" s="138"/>
    </row>
    <row r="57" spans="1:41" x14ac:dyDescent="0.25">
      <c r="O57" s="83">
        <v>0.98</v>
      </c>
      <c r="P57" s="83">
        <f t="shared" si="31"/>
        <v>50.754199999999997</v>
      </c>
      <c r="T57" s="93" t="s">
        <v>112</v>
      </c>
      <c r="U57" s="130">
        <v>2.2200000000000002</v>
      </c>
      <c r="W57" s="133">
        <v>42576</v>
      </c>
      <c r="X57" s="10">
        <v>56.87</v>
      </c>
      <c r="Y57" s="10">
        <v>57.15</v>
      </c>
      <c r="Z57" s="10">
        <v>56.46</v>
      </c>
      <c r="AA57" s="10">
        <v>57.14</v>
      </c>
      <c r="AB57" s="95">
        <v>7256300</v>
      </c>
      <c r="AC57" s="10">
        <v>56.98</v>
      </c>
      <c r="AE57" s="138"/>
    </row>
    <row r="58" spans="1:41" x14ac:dyDescent="0.25">
      <c r="O58" s="83">
        <v>0.97</v>
      </c>
      <c r="P58" s="83">
        <f t="shared" si="31"/>
        <v>50.2363</v>
      </c>
      <c r="T58" s="93" t="s">
        <v>109</v>
      </c>
      <c r="U58" s="130" t="s">
        <v>647</v>
      </c>
      <c r="W58" s="133">
        <v>42573</v>
      </c>
      <c r="X58" s="10">
        <v>56.82</v>
      </c>
      <c r="Y58" s="10">
        <v>56.96</v>
      </c>
      <c r="Z58" s="10">
        <v>56.43</v>
      </c>
      <c r="AA58" s="10">
        <v>56.73</v>
      </c>
      <c r="AB58" s="95">
        <v>8614700</v>
      </c>
      <c r="AC58" s="10">
        <v>56.57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49.718399999999995</v>
      </c>
      <c r="W59" s="133">
        <v>42572</v>
      </c>
      <c r="X59" s="10">
        <v>57.99</v>
      </c>
      <c r="Y59" s="10">
        <v>58.03</v>
      </c>
      <c r="Z59" s="10">
        <v>56.57</v>
      </c>
      <c r="AA59" s="10">
        <v>56.99</v>
      </c>
      <c r="AB59" s="95">
        <v>8262000</v>
      </c>
      <c r="AC59" s="10">
        <v>56.83</v>
      </c>
      <c r="AE59" s="138"/>
    </row>
    <row r="60" spans="1:41" x14ac:dyDescent="0.25">
      <c r="O60" s="83">
        <v>0.95</v>
      </c>
      <c r="P60" s="83">
        <f t="shared" si="31"/>
        <v>49.200499999999998</v>
      </c>
      <c r="W60" s="133">
        <v>42571</v>
      </c>
      <c r="X60" s="10">
        <v>57.99</v>
      </c>
      <c r="Y60" s="10">
        <v>58.1</v>
      </c>
      <c r="Z60" s="10">
        <v>57.74</v>
      </c>
      <c r="AA60" s="10">
        <v>57.76</v>
      </c>
      <c r="AB60" s="95">
        <v>5872400</v>
      </c>
      <c r="AC60" s="10">
        <v>57.6</v>
      </c>
      <c r="AE60" s="138"/>
    </row>
    <row r="61" spans="1:41" x14ac:dyDescent="0.25">
      <c r="O61" s="83">
        <v>0.94</v>
      </c>
      <c r="P61" s="83">
        <f t="shared" si="31"/>
        <v>48.682599999999994</v>
      </c>
      <c r="W61" s="133">
        <v>42570</v>
      </c>
      <c r="X61" s="10">
        <v>57.46</v>
      </c>
      <c r="Y61" s="10">
        <v>57.77</v>
      </c>
      <c r="Z61" s="10">
        <v>57.15</v>
      </c>
      <c r="AA61" s="10">
        <v>57.76</v>
      </c>
      <c r="AB61" s="95">
        <v>7442700</v>
      </c>
      <c r="AC61" s="10">
        <v>57.6</v>
      </c>
      <c r="AE61" s="138"/>
    </row>
    <row r="62" spans="1:41" x14ac:dyDescent="0.25">
      <c r="O62" s="83">
        <v>0.93</v>
      </c>
      <c r="P62" s="83">
        <f t="shared" si="31"/>
        <v>48.164700000000003</v>
      </c>
      <c r="W62" s="133">
        <v>42569</v>
      </c>
      <c r="X62" s="10">
        <v>58</v>
      </c>
      <c r="Y62" s="10">
        <v>58.16</v>
      </c>
      <c r="Z62" s="10">
        <v>57.74</v>
      </c>
      <c r="AA62" s="10">
        <v>57.74</v>
      </c>
      <c r="AB62" s="95">
        <v>6478900</v>
      </c>
      <c r="AC62" s="10">
        <v>57.58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47.646799999999999</v>
      </c>
      <c r="W63" s="133">
        <v>42566</v>
      </c>
      <c r="X63" s="10">
        <v>58.59</v>
      </c>
      <c r="Y63" s="10">
        <v>58.87</v>
      </c>
      <c r="Z63" s="10">
        <v>57.87</v>
      </c>
      <c r="AA63" s="10">
        <v>57.87</v>
      </c>
      <c r="AB63" s="95">
        <v>9225200</v>
      </c>
      <c r="AC63" s="10">
        <v>57.71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47.128900000000002</v>
      </c>
      <c r="W64" s="133">
        <v>42565</v>
      </c>
      <c r="X64" s="10">
        <v>58.3</v>
      </c>
      <c r="Y64" s="10">
        <v>58.6</v>
      </c>
      <c r="Z64" s="10">
        <v>58.15</v>
      </c>
      <c r="AA64" s="10">
        <v>58.49</v>
      </c>
      <c r="AB64" s="95">
        <v>7488400</v>
      </c>
      <c r="AC64" s="10">
        <v>58.33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46.610999999999997</v>
      </c>
      <c r="W65" s="133">
        <v>42564</v>
      </c>
      <c r="X65" s="10">
        <v>58.18</v>
      </c>
      <c r="Y65" s="10">
        <v>58.44</v>
      </c>
      <c r="Z65" s="10">
        <v>57.73</v>
      </c>
      <c r="AA65" s="10">
        <v>57.99</v>
      </c>
      <c r="AB65" s="95">
        <v>9126500</v>
      </c>
      <c r="AC65" s="10">
        <v>57.83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42563</v>
      </c>
      <c r="X66" s="10">
        <v>57.09</v>
      </c>
      <c r="Y66" s="10">
        <v>58.2</v>
      </c>
      <c r="Z66" s="10">
        <v>57.07</v>
      </c>
      <c r="AA66" s="10">
        <v>58.06</v>
      </c>
      <c r="AB66" s="95">
        <v>11164400</v>
      </c>
      <c r="AC66" s="10">
        <v>57.9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42562</v>
      </c>
      <c r="X67" s="10">
        <v>56.83</v>
      </c>
      <c r="Y67" s="10">
        <v>57.23</v>
      </c>
      <c r="Z67" s="10">
        <v>56.71</v>
      </c>
      <c r="AA67" s="10">
        <v>56.83</v>
      </c>
      <c r="AB67" s="95">
        <v>8122500</v>
      </c>
      <c r="AC67" s="10">
        <v>56.67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42559</v>
      </c>
      <c r="X68" s="10">
        <v>56.1</v>
      </c>
      <c r="Y68" s="10">
        <v>56.82</v>
      </c>
      <c r="Z68" s="10">
        <v>56.09</v>
      </c>
      <c r="AA68" s="10">
        <v>56.72</v>
      </c>
      <c r="AB68" s="95">
        <v>8645900</v>
      </c>
      <c r="AC68" s="10">
        <v>56.56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513" priority="1">
      <formula>M63&gt;0</formula>
    </cfRule>
    <cfRule type="expression" dxfId="51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274</v>
      </c>
      <c r="W2" s="133">
        <v>42653</v>
      </c>
      <c r="X2" s="10">
        <v>24.81</v>
      </c>
      <c r="Y2" s="10">
        <v>25.05</v>
      </c>
      <c r="Z2" s="10">
        <v>24.67</v>
      </c>
      <c r="AA2" s="10">
        <v>24.83</v>
      </c>
      <c r="AB2" s="95">
        <v>2851400</v>
      </c>
      <c r="AC2" s="10">
        <v>24.83</v>
      </c>
      <c r="AD2" s="2">
        <f>Y2-Z2</f>
        <v>0.37999999999999901</v>
      </c>
      <c r="AE2" s="138">
        <f>AC2/AC3-1</f>
        <v>1.0170870626525552E-2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42650</v>
      </c>
      <c r="X3" s="10">
        <v>24.9</v>
      </c>
      <c r="Y3" s="10">
        <v>24.91</v>
      </c>
      <c r="Z3" s="10">
        <v>24.43</v>
      </c>
      <c r="AA3" s="10">
        <v>24.58</v>
      </c>
      <c r="AB3" s="95">
        <v>3920000</v>
      </c>
      <c r="AC3" s="10">
        <v>24.58</v>
      </c>
      <c r="AD3" s="2">
        <f t="shared" ref="AD3:AD66" si="0">Y3-Z3</f>
        <v>0.48000000000000043</v>
      </c>
      <c r="AE3" s="138">
        <f t="shared" ref="AE3:AE66" si="1">AC3/AC4-1</f>
        <v>-1.0865191146881448E-2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24.83</v>
      </c>
      <c r="R4" s="527">
        <v>1.0200000000000001E-2</v>
      </c>
      <c r="T4" s="163"/>
      <c r="U4" s="1"/>
      <c r="W4" s="133">
        <v>42649</v>
      </c>
      <c r="X4" s="10">
        <v>25.05</v>
      </c>
      <c r="Y4" s="10">
        <v>25.2</v>
      </c>
      <c r="Z4" s="10">
        <v>24.59</v>
      </c>
      <c r="AA4" s="10">
        <v>24.85</v>
      </c>
      <c r="AB4" s="95">
        <v>3759800</v>
      </c>
      <c r="AC4" s="10">
        <v>24.85</v>
      </c>
      <c r="AD4" s="2">
        <f t="shared" si="0"/>
        <v>0.60999999999999943</v>
      </c>
      <c r="AE4" s="138">
        <f t="shared" si="1"/>
        <v>-8.775428799361773E-3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3724.4999999999995</v>
      </c>
      <c r="W5" s="133">
        <v>42648</v>
      </c>
      <c r="X5" s="10">
        <v>24.79</v>
      </c>
      <c r="Y5" s="10">
        <v>25.49</v>
      </c>
      <c r="Z5" s="10">
        <v>24.61</v>
      </c>
      <c r="AA5" s="10">
        <v>25.07</v>
      </c>
      <c r="AB5" s="95">
        <v>4812400</v>
      </c>
      <c r="AC5" s="10">
        <v>25.07</v>
      </c>
      <c r="AD5" s="2">
        <f t="shared" si="0"/>
        <v>0.87999999999999901</v>
      </c>
      <c r="AE5" s="138">
        <f t="shared" si="1"/>
        <v>1.745129870129869E-2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42647</v>
      </c>
      <c r="X6" s="10">
        <v>24.86</v>
      </c>
      <c r="Y6" s="10">
        <v>24.95</v>
      </c>
      <c r="Z6" s="10">
        <v>24.59</v>
      </c>
      <c r="AA6" s="10">
        <v>24.64</v>
      </c>
      <c r="AB6" s="95">
        <v>4267000</v>
      </c>
      <c r="AC6" s="10">
        <v>24.64</v>
      </c>
      <c r="AD6" s="2">
        <f t="shared" si="0"/>
        <v>0.35999999999999943</v>
      </c>
      <c r="AE6" s="138">
        <f t="shared" si="1"/>
        <v>-1.0044194455604671E-2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292.4399999999996</v>
      </c>
      <c r="R7" s="30">
        <v>42660</v>
      </c>
      <c r="W7" s="133">
        <v>42646</v>
      </c>
      <c r="X7" s="10">
        <v>24.5</v>
      </c>
      <c r="Y7" s="10">
        <v>24.94</v>
      </c>
      <c r="Z7" s="10">
        <v>24.26</v>
      </c>
      <c r="AA7" s="10">
        <v>24.89</v>
      </c>
      <c r="AB7" s="95">
        <v>5816800</v>
      </c>
      <c r="AC7" s="10">
        <v>24.89</v>
      </c>
      <c r="AD7" s="2">
        <f t="shared" si="0"/>
        <v>0.67999999999999972</v>
      </c>
      <c r="AE7" s="138">
        <f t="shared" si="1"/>
        <v>1.7579721995093944E-2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4.4999999999995453</v>
      </c>
      <c r="W8" s="133">
        <v>42643</v>
      </c>
      <c r="X8" s="10">
        <v>24.4</v>
      </c>
      <c r="Y8" s="10">
        <v>24.64</v>
      </c>
      <c r="Z8" s="10">
        <v>24.15</v>
      </c>
      <c r="AA8" s="10">
        <v>24.46</v>
      </c>
      <c r="AB8" s="95">
        <v>5645900</v>
      </c>
      <c r="AC8" s="10">
        <v>24.46</v>
      </c>
      <c r="AD8" s="2">
        <f t="shared" si="0"/>
        <v>0.49000000000000199</v>
      </c>
      <c r="AE8" s="138">
        <f t="shared" si="1"/>
        <v>8.6597938144330477E-3</v>
      </c>
    </row>
    <row r="9" spans="1:31" x14ac:dyDescent="0.25">
      <c r="H9" s="72"/>
      <c r="O9" s="11" t="s">
        <v>220</v>
      </c>
      <c r="Q9" s="138">
        <f>IF(Q2=0, 0, Q8/Q6)</f>
        <v>1.2096774193547165E-3</v>
      </c>
      <c r="W9" s="133">
        <v>42642</v>
      </c>
      <c r="X9" s="10">
        <v>24.5</v>
      </c>
      <c r="Y9" s="10">
        <v>24.79</v>
      </c>
      <c r="Z9" s="10">
        <v>24.17</v>
      </c>
      <c r="AA9" s="10">
        <v>24.25</v>
      </c>
      <c r="AB9" s="95">
        <v>4453900</v>
      </c>
      <c r="AC9" s="10">
        <v>24.25</v>
      </c>
      <c r="AD9" s="2">
        <f t="shared" si="0"/>
        <v>0.61999999999999744</v>
      </c>
      <c r="AE9" s="138">
        <f t="shared" si="1"/>
        <v>-8.5854456255111122E-3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42641</v>
      </c>
      <c r="X10" s="10">
        <v>24.07</v>
      </c>
      <c r="Y10" s="10">
        <v>24.48</v>
      </c>
      <c r="Z10" s="10">
        <v>23.92</v>
      </c>
      <c r="AA10" s="10">
        <v>24.46</v>
      </c>
      <c r="AB10" s="95">
        <v>5132900</v>
      </c>
      <c r="AC10" s="10">
        <v>24.46</v>
      </c>
      <c r="AD10" s="2">
        <f t="shared" si="0"/>
        <v>0.55999999999999872</v>
      </c>
      <c r="AE10" s="138">
        <f t="shared" si="1"/>
        <v>1.9591496456857094E-2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42640</v>
      </c>
      <c r="X11" s="10">
        <v>24.06</v>
      </c>
      <c r="Y11" s="10">
        <v>24.12</v>
      </c>
      <c r="Z11" s="10">
        <v>23.73</v>
      </c>
      <c r="AA11" s="10">
        <v>23.99</v>
      </c>
      <c r="AB11" s="95">
        <v>6960400</v>
      </c>
      <c r="AC11" s="10">
        <v>23.99</v>
      </c>
      <c r="AD11" s="2">
        <f t="shared" si="0"/>
        <v>0.39000000000000057</v>
      </c>
      <c r="AE11" s="138">
        <f t="shared" si="1"/>
        <v>-6.2137531068766627E-3</v>
      </c>
    </row>
    <row r="12" spans="1:31" x14ac:dyDescent="0.25">
      <c r="H12" s="72"/>
      <c r="W12" s="133">
        <v>42639</v>
      </c>
      <c r="X12" s="10">
        <v>24.75</v>
      </c>
      <c r="Y12" s="10">
        <v>24.87</v>
      </c>
      <c r="Z12" s="10">
        <v>24.12</v>
      </c>
      <c r="AA12" s="10">
        <v>24.14</v>
      </c>
      <c r="AB12" s="95">
        <v>6537300</v>
      </c>
      <c r="AC12" s="10">
        <v>24.14</v>
      </c>
      <c r="AD12" s="2">
        <f t="shared" si="0"/>
        <v>0.75</v>
      </c>
      <c r="AE12" s="138">
        <f t="shared" si="1"/>
        <v>-2.7397260273972601E-2</v>
      </c>
    </row>
    <row r="13" spans="1:31" x14ac:dyDescent="0.25">
      <c r="H13" s="72"/>
      <c r="W13" s="133">
        <v>42636</v>
      </c>
      <c r="X13" s="10">
        <v>25.42</v>
      </c>
      <c r="Y13" s="10">
        <v>25.53</v>
      </c>
      <c r="Z13" s="10">
        <v>24.8</v>
      </c>
      <c r="AA13" s="10">
        <v>24.82</v>
      </c>
      <c r="AB13" s="95">
        <v>5474200</v>
      </c>
      <c r="AC13" s="10">
        <v>24.82</v>
      </c>
      <c r="AD13" s="2">
        <f t="shared" si="0"/>
        <v>0.73000000000000043</v>
      </c>
      <c r="AE13" s="138">
        <f t="shared" si="1"/>
        <v>-2.8571428571428581E-2</v>
      </c>
    </row>
    <row r="14" spans="1:31" x14ac:dyDescent="0.25">
      <c r="H14" s="72"/>
      <c r="W14" s="133">
        <v>42635</v>
      </c>
      <c r="X14" s="10">
        <v>25.46</v>
      </c>
      <c r="Y14" s="10">
        <v>25.95</v>
      </c>
      <c r="Z14" s="10">
        <v>25.38</v>
      </c>
      <c r="AA14" s="10">
        <v>25.55</v>
      </c>
      <c r="AB14" s="95">
        <v>5199000</v>
      </c>
      <c r="AC14" s="10">
        <v>25.55</v>
      </c>
      <c r="AD14" s="2">
        <f t="shared" si="0"/>
        <v>0.57000000000000028</v>
      </c>
      <c r="AE14" s="138">
        <f t="shared" si="1"/>
        <v>9.0837282780411588E-3</v>
      </c>
    </row>
    <row r="15" spans="1:31" x14ac:dyDescent="0.25">
      <c r="H15" s="72"/>
      <c r="W15" s="133">
        <v>42634</v>
      </c>
      <c r="X15" s="10">
        <v>25.3</v>
      </c>
      <c r="Y15" s="10">
        <v>25.66</v>
      </c>
      <c r="Z15" s="10">
        <v>25.02</v>
      </c>
      <c r="AA15" s="10">
        <v>25.32</v>
      </c>
      <c r="AB15" s="95">
        <v>4077400</v>
      </c>
      <c r="AC15" s="10">
        <v>25.32</v>
      </c>
      <c r="AD15" s="2">
        <f t="shared" si="0"/>
        <v>0.64000000000000057</v>
      </c>
      <c r="AE15" s="138">
        <f t="shared" si="1"/>
        <v>9.1669988043046047E-3</v>
      </c>
    </row>
    <row r="16" spans="1:31" x14ac:dyDescent="0.25">
      <c r="H16" s="72"/>
      <c r="W16" s="133">
        <v>42633</v>
      </c>
      <c r="X16" s="10">
        <v>25.42</v>
      </c>
      <c r="Y16" s="10">
        <v>25.54</v>
      </c>
      <c r="Z16" s="10">
        <v>25</v>
      </c>
      <c r="AA16" s="10">
        <v>25.09</v>
      </c>
      <c r="AB16" s="95">
        <v>4040800</v>
      </c>
      <c r="AC16" s="10">
        <v>25.09</v>
      </c>
      <c r="AD16" s="2">
        <f t="shared" si="0"/>
        <v>0.53999999999999915</v>
      </c>
      <c r="AE16" s="138">
        <f t="shared" si="1"/>
        <v>-7.5158227848102221E-3</v>
      </c>
    </row>
    <row r="17" spans="1:31" x14ac:dyDescent="0.25">
      <c r="W17" s="133">
        <v>42632</v>
      </c>
      <c r="X17" s="10">
        <v>25.56</v>
      </c>
      <c r="Y17" s="10">
        <v>25.71</v>
      </c>
      <c r="Z17" s="10">
        <v>25.28</v>
      </c>
      <c r="AA17" s="10">
        <v>25.28</v>
      </c>
      <c r="AB17" s="95">
        <v>3599900</v>
      </c>
      <c r="AC17" s="10">
        <v>25.28</v>
      </c>
      <c r="AD17" s="2">
        <f t="shared" si="0"/>
        <v>0.42999999999999972</v>
      </c>
      <c r="AE17" s="138">
        <f t="shared" si="1"/>
        <v>-1.0180109631949819E-2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25.75</v>
      </c>
      <c r="Y18" s="10">
        <v>25.98</v>
      </c>
      <c r="Z18" s="10">
        <v>25.44</v>
      </c>
      <c r="AA18" s="10">
        <v>25.54</v>
      </c>
      <c r="AB18" s="95">
        <v>4650600</v>
      </c>
      <c r="AC18" s="10">
        <v>25.54</v>
      </c>
      <c r="AD18" s="2">
        <f t="shared" si="0"/>
        <v>0.53999999999999915</v>
      </c>
      <c r="AE18" s="138">
        <f t="shared" si="1"/>
        <v>-1.579961464354529E-2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25.72</v>
      </c>
      <c r="Y19" s="10">
        <v>26.21</v>
      </c>
      <c r="Z19" s="10">
        <v>25.71</v>
      </c>
      <c r="AA19" s="10">
        <v>25.95</v>
      </c>
      <c r="AB19" s="95">
        <v>4456800</v>
      </c>
      <c r="AC19" s="10">
        <v>25.95</v>
      </c>
      <c r="AD19" s="2">
        <f t="shared" si="0"/>
        <v>0.5</v>
      </c>
      <c r="AE19" s="138">
        <f t="shared" si="1"/>
        <v>4.6457607433216808E-3</v>
      </c>
    </row>
    <row r="20" spans="1:31" x14ac:dyDescent="0.25">
      <c r="W20" s="133">
        <v>42627</v>
      </c>
      <c r="X20" s="10">
        <v>26.59</v>
      </c>
      <c r="Y20" s="10">
        <v>26.68</v>
      </c>
      <c r="Z20" s="10">
        <v>25.7</v>
      </c>
      <c r="AA20" s="10">
        <v>25.83</v>
      </c>
      <c r="AB20" s="95">
        <v>3943700</v>
      </c>
      <c r="AC20" s="10">
        <v>25.83</v>
      </c>
      <c r="AD20" s="2">
        <f t="shared" si="0"/>
        <v>0.98000000000000043</v>
      </c>
      <c r="AE20" s="138">
        <f t="shared" si="1"/>
        <v>-2.491506228765572E-2</v>
      </c>
    </row>
    <row r="21" spans="1:31" x14ac:dyDescent="0.25">
      <c r="W21" s="133">
        <v>42626</v>
      </c>
      <c r="X21" s="10">
        <v>26.8</v>
      </c>
      <c r="Y21" s="10">
        <v>26.92</v>
      </c>
      <c r="Z21" s="10">
        <v>26.09</v>
      </c>
      <c r="AA21" s="10">
        <v>26.49</v>
      </c>
      <c r="AB21" s="95">
        <v>4866600</v>
      </c>
      <c r="AC21" s="10">
        <v>26.49</v>
      </c>
      <c r="AD21" s="2">
        <f t="shared" si="0"/>
        <v>0.83000000000000185</v>
      </c>
      <c r="AE21" s="138">
        <f t="shared" si="1"/>
        <v>-2.7889908256880758E-2</v>
      </c>
    </row>
    <row r="22" spans="1:31" x14ac:dyDescent="0.25">
      <c r="W22" s="133">
        <v>42625</v>
      </c>
      <c r="X22" s="10">
        <v>27.09</v>
      </c>
      <c r="Y22" s="10">
        <v>27.58</v>
      </c>
      <c r="Z22" s="10">
        <v>26.75</v>
      </c>
      <c r="AA22" s="10">
        <v>27.25</v>
      </c>
      <c r="AB22" s="95">
        <v>5763900</v>
      </c>
      <c r="AC22" s="10">
        <v>27.25</v>
      </c>
      <c r="AD22" s="2">
        <f t="shared" si="0"/>
        <v>0.82999999999999829</v>
      </c>
      <c r="AE22" s="138">
        <f t="shared" si="1"/>
        <v>8.8855979266937446E-3</v>
      </c>
    </row>
    <row r="23" spans="1:31" x14ac:dyDescent="0.25">
      <c r="W23" s="133">
        <v>42622</v>
      </c>
      <c r="X23" s="10">
        <v>28.06</v>
      </c>
      <c r="Y23" s="10">
        <v>28.13</v>
      </c>
      <c r="Z23" s="10">
        <v>26.97</v>
      </c>
      <c r="AA23" s="10">
        <v>27.01</v>
      </c>
      <c r="AB23" s="95">
        <v>4595300</v>
      </c>
      <c r="AC23" s="10">
        <v>27.01</v>
      </c>
      <c r="AD23" s="2">
        <f t="shared" si="0"/>
        <v>1.1600000000000001</v>
      </c>
      <c r="AE23" s="138">
        <f t="shared" si="1"/>
        <v>-4.3893805309734413E-2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42621</v>
      </c>
      <c r="X24" s="10">
        <v>28.63</v>
      </c>
      <c r="Y24" s="10">
        <v>28.95</v>
      </c>
      <c r="Z24" s="10">
        <v>28.1</v>
      </c>
      <c r="AA24" s="10">
        <v>28.25</v>
      </c>
      <c r="AB24" s="95">
        <v>3951800</v>
      </c>
      <c r="AC24" s="10">
        <v>28.25</v>
      </c>
      <c r="AD24" s="2">
        <f t="shared" si="0"/>
        <v>0.84999999999999787</v>
      </c>
      <c r="AE24" s="138">
        <f t="shared" si="1"/>
        <v>-1.1200560028001405E-2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42620</v>
      </c>
      <c r="X25" s="10">
        <v>28.52</v>
      </c>
      <c r="Y25" s="10">
        <v>29.16</v>
      </c>
      <c r="Z25" s="10">
        <v>28.18</v>
      </c>
      <c r="AA25" s="10">
        <v>28.57</v>
      </c>
      <c r="AB25" s="95">
        <v>4789500</v>
      </c>
      <c r="AC25" s="10">
        <v>28.57</v>
      </c>
      <c r="AD25" s="2">
        <f t="shared" si="0"/>
        <v>0.98000000000000043</v>
      </c>
      <c r="AE25" s="138">
        <f t="shared" si="1"/>
        <v>-2.7923211169283979E-3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42619</v>
      </c>
      <c r="X26" s="10">
        <v>29.28</v>
      </c>
      <c r="Y26" s="10">
        <v>29.51</v>
      </c>
      <c r="Z26" s="10">
        <v>28.62</v>
      </c>
      <c r="AA26" s="10">
        <v>28.65</v>
      </c>
      <c r="AB26" s="95">
        <v>3807500</v>
      </c>
      <c r="AC26" s="10">
        <v>28.65</v>
      </c>
      <c r="AD26" s="2">
        <f t="shared" si="0"/>
        <v>0.89000000000000057</v>
      </c>
      <c r="AE26" s="138" t="e">
        <f t="shared" si="1"/>
        <v>#DIV/0!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42619</v>
      </c>
      <c r="X27" s="10" t="s">
        <v>349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42615</v>
      </c>
      <c r="X28" s="10">
        <v>29.48</v>
      </c>
      <c r="Y28" s="10">
        <v>29.85</v>
      </c>
      <c r="Z28" s="10">
        <v>28.9</v>
      </c>
      <c r="AA28" s="10">
        <v>29.49</v>
      </c>
      <c r="AB28" s="95">
        <v>3842600</v>
      </c>
      <c r="AC28" s="10">
        <v>29.21</v>
      </c>
      <c r="AD28" s="2">
        <f t="shared" si="0"/>
        <v>0.95000000000000284</v>
      </c>
      <c r="AE28" s="138">
        <f t="shared" si="1"/>
        <v>1.072664359861597E-2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42614</v>
      </c>
      <c r="X29" s="10">
        <v>30</v>
      </c>
      <c r="Y29" s="10">
        <v>30.03</v>
      </c>
      <c r="Z29" s="10">
        <v>29.04</v>
      </c>
      <c r="AA29" s="10">
        <v>29.17</v>
      </c>
      <c r="AB29" s="95">
        <v>6231100</v>
      </c>
      <c r="AC29" s="10">
        <v>28.9</v>
      </c>
      <c r="AD29" s="2">
        <f t="shared" si="0"/>
        <v>0.99000000000000199</v>
      </c>
      <c r="AE29" s="138">
        <f t="shared" si="1"/>
        <v>-2.9875797247398528E-2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42613</v>
      </c>
      <c r="X30" s="10">
        <v>30.3</v>
      </c>
      <c r="Y30" s="10">
        <v>30.39</v>
      </c>
      <c r="Z30" s="10">
        <v>29.55</v>
      </c>
      <c r="AA30" s="10">
        <v>30.07</v>
      </c>
      <c r="AB30" s="95">
        <v>8702700</v>
      </c>
      <c r="AC30" s="10">
        <v>29.79</v>
      </c>
      <c r="AD30" s="2">
        <f t="shared" si="0"/>
        <v>0.83999999999999986</v>
      </c>
      <c r="AE30" s="138">
        <f t="shared" si="1"/>
        <v>-1.2595293337752778E-2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42612</v>
      </c>
      <c r="X31" s="10">
        <v>27.95</v>
      </c>
      <c r="Y31" s="10">
        <v>30.96</v>
      </c>
      <c r="Z31" s="10">
        <v>27.69</v>
      </c>
      <c r="AA31" s="10">
        <v>30.45</v>
      </c>
      <c r="AB31" s="95">
        <v>21094800</v>
      </c>
      <c r="AC31" s="10">
        <v>30.17</v>
      </c>
      <c r="AD31" s="2">
        <f t="shared" si="0"/>
        <v>3.2699999999999996</v>
      </c>
      <c r="AE31" s="138">
        <f t="shared" si="1"/>
        <v>8.9563019140483924E-2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42611</v>
      </c>
      <c r="X32" s="10">
        <v>27.67</v>
      </c>
      <c r="Y32" s="10">
        <v>28.16</v>
      </c>
      <c r="Z32" s="10">
        <v>27.67</v>
      </c>
      <c r="AA32" s="10">
        <v>27.95</v>
      </c>
      <c r="AB32" s="95">
        <v>3132000</v>
      </c>
      <c r="AC32" s="10">
        <v>27.69</v>
      </c>
      <c r="AD32" s="2">
        <f t="shared" si="0"/>
        <v>0.48999999999999844</v>
      </c>
      <c r="AE32" s="138">
        <f t="shared" si="1"/>
        <v>1.2801755669348935E-2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42608</v>
      </c>
      <c r="X33" s="10">
        <v>28.67</v>
      </c>
      <c r="Y33" s="10">
        <v>28.9</v>
      </c>
      <c r="Z33" s="10">
        <v>27.47</v>
      </c>
      <c r="AA33" s="10">
        <v>27.6</v>
      </c>
      <c r="AB33" s="95">
        <v>5416500</v>
      </c>
      <c r="AC33" s="10">
        <v>27.34</v>
      </c>
      <c r="AD33" s="2">
        <f t="shared" si="0"/>
        <v>1.4299999999999997</v>
      </c>
      <c r="AE33" s="138">
        <f t="shared" si="1"/>
        <v>-3.1526744597945466E-2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42607</v>
      </c>
      <c r="X34" s="10">
        <v>28.5</v>
      </c>
      <c r="Y34" s="10">
        <v>28.8</v>
      </c>
      <c r="Z34" s="10">
        <v>28.33</v>
      </c>
      <c r="AA34" s="10">
        <v>28.5</v>
      </c>
      <c r="AB34" s="95">
        <v>2979000</v>
      </c>
      <c r="AC34" s="10">
        <v>28.23</v>
      </c>
      <c r="AD34" s="2">
        <f t="shared" si="0"/>
        <v>0.47000000000000242</v>
      </c>
      <c r="AE34" s="138">
        <f t="shared" si="1"/>
        <v>2.1299254526090383E-3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42606</v>
      </c>
      <c r="X35" s="10">
        <v>29.22</v>
      </c>
      <c r="Y35" s="10">
        <v>29.38</v>
      </c>
      <c r="Z35" s="10">
        <v>28.39</v>
      </c>
      <c r="AA35" s="10">
        <v>28.44</v>
      </c>
      <c r="AB35" s="95">
        <v>4235600</v>
      </c>
      <c r="AC35" s="10">
        <v>28.17</v>
      </c>
      <c r="AD35" s="2">
        <f t="shared" si="0"/>
        <v>0.98999999999999844</v>
      </c>
      <c r="AE35" s="138">
        <f t="shared" si="1"/>
        <v>-2.8620689655172393E-2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42605</v>
      </c>
      <c r="X36" s="10">
        <v>28.72</v>
      </c>
      <c r="Y36" s="10">
        <v>29.47</v>
      </c>
      <c r="Z36" s="10">
        <v>28.64</v>
      </c>
      <c r="AA36" s="10">
        <v>29.27</v>
      </c>
      <c r="AB36" s="95">
        <v>5265900</v>
      </c>
      <c r="AC36" s="10">
        <v>29</v>
      </c>
      <c r="AD36" s="2">
        <f t="shared" si="0"/>
        <v>0.82999999999999829</v>
      </c>
      <c r="AE36" s="138">
        <f t="shared" si="1"/>
        <v>3.0927835051546504E-2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42604</v>
      </c>
      <c r="X37" s="10">
        <v>27.87</v>
      </c>
      <c r="Y37" s="10">
        <v>28.43</v>
      </c>
      <c r="Z37" s="10">
        <v>27.72</v>
      </c>
      <c r="AA37" s="10">
        <v>28.39</v>
      </c>
      <c r="AB37" s="95">
        <v>3536500</v>
      </c>
      <c r="AC37" s="10">
        <v>28.13</v>
      </c>
      <c r="AD37" s="2">
        <f t="shared" si="0"/>
        <v>0.71000000000000085</v>
      </c>
      <c r="AE37" s="138">
        <f t="shared" si="1"/>
        <v>1.1506652283351348E-2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42601</v>
      </c>
      <c r="X38" s="10">
        <v>27.65</v>
      </c>
      <c r="Y38" s="10">
        <v>28.15</v>
      </c>
      <c r="Z38" s="10">
        <v>27.44</v>
      </c>
      <c r="AA38" s="10">
        <v>28.07</v>
      </c>
      <c r="AB38" s="95">
        <v>3010000</v>
      </c>
      <c r="AC38" s="10">
        <v>27.81</v>
      </c>
      <c r="AD38" s="2">
        <f t="shared" si="0"/>
        <v>0.7099999999999973</v>
      </c>
      <c r="AE38" s="138">
        <f t="shared" si="1"/>
        <v>3.9711191335740637E-3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42600</v>
      </c>
      <c r="X39" s="10">
        <v>27.86</v>
      </c>
      <c r="Y39" s="10">
        <v>28.03</v>
      </c>
      <c r="Z39" s="10">
        <v>27.62</v>
      </c>
      <c r="AA39" s="10">
        <v>27.96</v>
      </c>
      <c r="AB39" s="95">
        <v>4276700</v>
      </c>
      <c r="AC39" s="10">
        <v>27.7</v>
      </c>
      <c r="AD39" s="2">
        <f t="shared" si="0"/>
        <v>0.41000000000000014</v>
      </c>
      <c r="AE39" s="138">
        <f t="shared" si="1"/>
        <v>5.8097312999274564E-3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5" t="s">
        <v>78</v>
      </c>
      <c r="P40" s="585"/>
      <c r="W40" s="133">
        <v>42599</v>
      </c>
      <c r="X40" s="10">
        <v>27.8</v>
      </c>
      <c r="Y40" s="10">
        <v>27.97</v>
      </c>
      <c r="Z40" s="10">
        <v>27.37</v>
      </c>
      <c r="AA40" s="10">
        <v>27.8</v>
      </c>
      <c r="AB40" s="95">
        <v>4616900</v>
      </c>
      <c r="AC40" s="10">
        <v>27.54</v>
      </c>
      <c r="AD40" s="2">
        <f t="shared" si="0"/>
        <v>0.59999999999999787</v>
      </c>
      <c r="AE40" s="138">
        <f t="shared" si="1"/>
        <v>-9.7087378640776656E-3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27.312999999999999</v>
      </c>
      <c r="Q41" s="2"/>
      <c r="W41" s="133">
        <v>42598</v>
      </c>
      <c r="X41" s="10">
        <v>28.5</v>
      </c>
      <c r="Y41" s="10">
        <v>28.7</v>
      </c>
      <c r="Z41" s="10">
        <v>27.85</v>
      </c>
      <c r="AA41" s="10">
        <v>28.07</v>
      </c>
      <c r="AB41" s="95">
        <v>4670000</v>
      </c>
      <c r="AC41" s="10">
        <v>27.81</v>
      </c>
      <c r="AD41" s="2">
        <f t="shared" si="0"/>
        <v>0.84999999999999787</v>
      </c>
      <c r="AE41" s="138">
        <f t="shared" si="1"/>
        <v>-1.2428977272727293E-2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27.064699999999998</v>
      </c>
      <c r="Q42" s="2"/>
      <c r="T42" s="91" t="s">
        <v>113</v>
      </c>
      <c r="W42" s="133">
        <v>42597</v>
      </c>
      <c r="X42" s="10">
        <v>27.26</v>
      </c>
      <c r="Y42" s="10">
        <v>28.5</v>
      </c>
      <c r="Z42" s="10">
        <v>27.19</v>
      </c>
      <c r="AA42" s="10">
        <v>28.43</v>
      </c>
      <c r="AB42" s="95">
        <v>4628700</v>
      </c>
      <c r="AC42" s="10">
        <v>28.16</v>
      </c>
      <c r="AD42" s="2">
        <f t="shared" si="0"/>
        <v>1.3099999999999987</v>
      </c>
      <c r="AE42" s="138">
        <f t="shared" si="1"/>
        <v>4.5673969550686921E-2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26.816400000000002</v>
      </c>
      <c r="Q43" s="2"/>
      <c r="T43" s="128" t="s">
        <v>98</v>
      </c>
      <c r="U43" s="129">
        <v>24.58</v>
      </c>
      <c r="W43" s="133">
        <v>42594</v>
      </c>
      <c r="X43" s="10">
        <v>28.11</v>
      </c>
      <c r="Y43" s="10">
        <v>28.5</v>
      </c>
      <c r="Z43" s="10">
        <v>27.13</v>
      </c>
      <c r="AA43" s="10">
        <v>27.18</v>
      </c>
      <c r="AB43" s="95">
        <v>5417400</v>
      </c>
      <c r="AC43" s="10">
        <v>26.93</v>
      </c>
      <c r="AD43" s="2">
        <f t="shared" si="0"/>
        <v>1.370000000000001</v>
      </c>
      <c r="AE43" s="138">
        <f t="shared" si="1"/>
        <v>-3.3034111310592529E-2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26.568100000000001</v>
      </c>
      <c r="Q44" s="2"/>
      <c r="T44" s="93" t="s">
        <v>99</v>
      </c>
      <c r="U44" s="130">
        <v>24.81</v>
      </c>
      <c r="W44" s="133">
        <v>42593</v>
      </c>
      <c r="X44" s="10">
        <v>27.94</v>
      </c>
      <c r="Y44" s="10">
        <v>28.18</v>
      </c>
      <c r="Z44" s="10">
        <v>27.3</v>
      </c>
      <c r="AA44" s="10">
        <v>28.11</v>
      </c>
      <c r="AB44" s="95">
        <v>4386000</v>
      </c>
      <c r="AC44" s="10">
        <v>27.85</v>
      </c>
      <c r="AD44" s="2">
        <f t="shared" si="0"/>
        <v>0.87999999999999901</v>
      </c>
      <c r="AE44" s="138">
        <f t="shared" si="1"/>
        <v>8.3272990586531481E-3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26.319800000000001</v>
      </c>
      <c r="Q45" s="2"/>
      <c r="T45" s="93" t="s">
        <v>100</v>
      </c>
      <c r="U45" s="130" t="s">
        <v>648</v>
      </c>
      <c r="W45" s="133">
        <v>42592</v>
      </c>
      <c r="X45" s="10">
        <v>28.31</v>
      </c>
      <c r="Y45" s="10">
        <v>28.7</v>
      </c>
      <c r="Z45" s="10">
        <v>27.79</v>
      </c>
      <c r="AA45" s="10">
        <v>27.88</v>
      </c>
      <c r="AB45" s="95">
        <v>5130600</v>
      </c>
      <c r="AC45" s="10">
        <v>27.62</v>
      </c>
      <c r="AD45" s="2">
        <f t="shared" si="0"/>
        <v>0.91000000000000014</v>
      </c>
      <c r="AE45" s="138">
        <f t="shared" si="1"/>
        <v>-1.1806797853309403E-2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26.0715</v>
      </c>
      <c r="Q46" s="2"/>
      <c r="T46" s="93" t="s">
        <v>101</v>
      </c>
      <c r="U46" s="130" t="s">
        <v>649</v>
      </c>
      <c r="W46" s="133">
        <v>42591</v>
      </c>
      <c r="X46" s="10">
        <v>28.39</v>
      </c>
      <c r="Y46" s="10">
        <v>28.66</v>
      </c>
      <c r="Z46" s="10">
        <v>28.12</v>
      </c>
      <c r="AA46" s="10">
        <v>28.21</v>
      </c>
      <c r="AB46" s="95">
        <v>4342300</v>
      </c>
      <c r="AC46" s="10">
        <v>27.95</v>
      </c>
      <c r="AD46" s="2">
        <f t="shared" si="0"/>
        <v>0.53999999999999915</v>
      </c>
      <c r="AE46" s="138">
        <f t="shared" si="1"/>
        <v>-3.920171062009925E-3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25.8232</v>
      </c>
      <c r="Q47" s="2"/>
      <c r="T47" s="93" t="s">
        <v>102</v>
      </c>
      <c r="U47" s="130">
        <v>26.46</v>
      </c>
      <c r="W47" s="133">
        <v>42590</v>
      </c>
      <c r="X47" s="10">
        <v>27.47</v>
      </c>
      <c r="Y47" s="10">
        <v>28.4</v>
      </c>
      <c r="Z47" s="10">
        <v>27.47</v>
      </c>
      <c r="AA47" s="10">
        <v>28.32</v>
      </c>
      <c r="AB47" s="95">
        <v>4755700</v>
      </c>
      <c r="AC47" s="10">
        <v>28.06</v>
      </c>
      <c r="AD47" s="2">
        <f t="shared" si="0"/>
        <v>0.92999999999999972</v>
      </c>
      <c r="AE47" s="138">
        <f t="shared" si="1"/>
        <v>3.8490007401924542E-2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25.5749</v>
      </c>
      <c r="Q48" s="2"/>
      <c r="T48" s="93" t="s">
        <v>103</v>
      </c>
      <c r="U48" s="130">
        <v>-0.76828700000000005</v>
      </c>
      <c r="W48" s="133">
        <v>42587</v>
      </c>
      <c r="X48" s="10">
        <v>26.65</v>
      </c>
      <c r="Y48" s="10">
        <v>27.69</v>
      </c>
      <c r="Z48" s="10">
        <v>26.51</v>
      </c>
      <c r="AA48" s="10">
        <v>27.27</v>
      </c>
      <c r="AB48" s="95">
        <v>6205800</v>
      </c>
      <c r="AC48" s="10">
        <v>27.02</v>
      </c>
      <c r="AD48" s="2">
        <f t="shared" si="0"/>
        <v>1.1799999999999997</v>
      </c>
      <c r="AE48" s="138">
        <f t="shared" si="1"/>
        <v>3.1691485299732758E-2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25.326599999999999</v>
      </c>
      <c r="Q49" s="2"/>
      <c r="T49" s="93" t="s">
        <v>122</v>
      </c>
      <c r="U49" s="130" t="s">
        <v>302</v>
      </c>
      <c r="W49" s="133">
        <v>42586</v>
      </c>
      <c r="X49" s="10">
        <v>27.11</v>
      </c>
      <c r="Y49" s="10">
        <v>27.11</v>
      </c>
      <c r="Z49" s="10">
        <v>25.98</v>
      </c>
      <c r="AA49" s="10">
        <v>26.44</v>
      </c>
      <c r="AB49" s="95">
        <v>6586900</v>
      </c>
      <c r="AC49" s="10">
        <v>26.19</v>
      </c>
      <c r="AD49" s="2">
        <f t="shared" si="0"/>
        <v>1.129999999999999</v>
      </c>
      <c r="AE49" s="138">
        <f t="shared" si="1"/>
        <v>-3.1792975970425075E-2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25.078299999999999</v>
      </c>
      <c r="Q50" s="2"/>
      <c r="T50" s="93"/>
      <c r="U50" s="130"/>
      <c r="W50" s="133">
        <v>42585</v>
      </c>
      <c r="X50" s="10">
        <v>27.11</v>
      </c>
      <c r="Y50" s="10">
        <v>27.75</v>
      </c>
      <c r="Z50" s="10">
        <v>26.85</v>
      </c>
      <c r="AA50" s="10">
        <v>27.3</v>
      </c>
      <c r="AB50" s="95">
        <v>6253300</v>
      </c>
      <c r="AC50" s="10">
        <v>27.05</v>
      </c>
      <c r="AD50" s="2">
        <f t="shared" si="0"/>
        <v>0.89999999999999858</v>
      </c>
      <c r="AE50" s="138">
        <f t="shared" si="1"/>
        <v>1.4809329877822908E-3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24.83</v>
      </c>
      <c r="Q51" s="2"/>
      <c r="T51" s="93" t="s">
        <v>105</v>
      </c>
      <c r="U51" s="130" t="s">
        <v>650</v>
      </c>
      <c r="W51" s="133">
        <v>42584</v>
      </c>
      <c r="X51" s="10">
        <v>26.42</v>
      </c>
      <c r="Y51" s="10">
        <v>28.06</v>
      </c>
      <c r="Z51" s="10">
        <v>26.42</v>
      </c>
      <c r="AA51" s="10">
        <v>27.26</v>
      </c>
      <c r="AB51" s="95">
        <v>8097800</v>
      </c>
      <c r="AC51" s="10">
        <v>27.01</v>
      </c>
      <c r="AD51" s="2">
        <f t="shared" si="0"/>
        <v>1.639999999999997</v>
      </c>
      <c r="AE51" s="138">
        <f t="shared" si="1"/>
        <v>2.3881728582259454E-2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33"/>
        <v>24.581699999999998</v>
      </c>
      <c r="Q52" s="2"/>
      <c r="T52" s="93" t="s">
        <v>106</v>
      </c>
      <c r="U52" s="130" t="s">
        <v>388</v>
      </c>
      <c r="W52" s="133">
        <v>42583</v>
      </c>
      <c r="X52" s="10">
        <v>27.02</v>
      </c>
      <c r="Y52" s="10">
        <v>27.13</v>
      </c>
      <c r="Z52" s="10">
        <v>26.41</v>
      </c>
      <c r="AA52" s="10">
        <v>26.63</v>
      </c>
      <c r="AB52" s="95">
        <v>6613100</v>
      </c>
      <c r="AC52" s="10">
        <v>26.38</v>
      </c>
      <c r="AD52" s="2">
        <f t="shared" si="0"/>
        <v>0.71999999999999886</v>
      </c>
      <c r="AE52" s="138">
        <f t="shared" si="1"/>
        <v>-1.3831775700934634E-2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24.333399999999997</v>
      </c>
      <c r="Q53" s="2"/>
      <c r="T53" s="93" t="s">
        <v>107</v>
      </c>
      <c r="U53" s="131">
        <v>2875411</v>
      </c>
      <c r="W53" s="133">
        <v>42580</v>
      </c>
      <c r="X53" s="10">
        <v>27.53</v>
      </c>
      <c r="Y53" s="10">
        <v>27.54</v>
      </c>
      <c r="Z53" s="10">
        <v>26.63</v>
      </c>
      <c r="AA53" s="10">
        <v>27</v>
      </c>
      <c r="AB53" s="95">
        <v>9051400</v>
      </c>
      <c r="AC53" s="10">
        <v>26.75</v>
      </c>
      <c r="AD53" s="2">
        <f t="shared" si="0"/>
        <v>0.91000000000000014</v>
      </c>
      <c r="AE53" s="138">
        <f t="shared" si="1"/>
        <v>-2.3366192040890854E-2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33"/>
        <v>24.085099999999997</v>
      </c>
      <c r="T54" s="93" t="s">
        <v>110</v>
      </c>
      <c r="U54" s="131">
        <v>5273570</v>
      </c>
      <c r="W54" s="133">
        <v>42579</v>
      </c>
      <c r="X54" s="10">
        <v>28.32</v>
      </c>
      <c r="Y54" s="10">
        <v>28.37</v>
      </c>
      <c r="Z54" s="10">
        <v>27.43</v>
      </c>
      <c r="AA54" s="10">
        <v>27.65</v>
      </c>
      <c r="AB54" s="95">
        <v>5901100</v>
      </c>
      <c r="AC54" s="10">
        <v>27.39</v>
      </c>
      <c r="AD54" s="2">
        <f t="shared" si="0"/>
        <v>0.94000000000000128</v>
      </c>
      <c r="AE54" s="138">
        <f t="shared" si="1"/>
        <v>-4.2642432715833567E-2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23.836799999999997</v>
      </c>
      <c r="T55" s="93" t="s">
        <v>108</v>
      </c>
      <c r="U55" s="130" t="s">
        <v>651</v>
      </c>
      <c r="W55" s="133">
        <v>42578</v>
      </c>
      <c r="X55" s="10">
        <v>29.43</v>
      </c>
      <c r="Y55" s="10">
        <v>29.69</v>
      </c>
      <c r="Z55" s="10">
        <v>28.58</v>
      </c>
      <c r="AA55" s="10">
        <v>28.88</v>
      </c>
      <c r="AB55" s="95">
        <v>3798800</v>
      </c>
      <c r="AC55" s="10">
        <v>28.61</v>
      </c>
      <c r="AD55" s="2">
        <f t="shared" si="0"/>
        <v>1.110000000000003</v>
      </c>
      <c r="AE55" s="138">
        <f t="shared" si="1"/>
        <v>-1.5823873409012812E-2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23.588499999999996</v>
      </c>
      <c r="T56" s="93" t="s">
        <v>111</v>
      </c>
      <c r="U56" s="130">
        <v>15.65</v>
      </c>
      <c r="W56" s="133">
        <v>42577</v>
      </c>
      <c r="X56" s="10">
        <v>28.63</v>
      </c>
      <c r="Y56" s="10">
        <v>29.46</v>
      </c>
      <c r="Z56" s="10">
        <v>28.5</v>
      </c>
      <c r="AA56" s="10">
        <v>29.34</v>
      </c>
      <c r="AB56" s="95">
        <v>3773700</v>
      </c>
      <c r="AC56" s="10">
        <v>29.07</v>
      </c>
      <c r="AD56" s="2">
        <f t="shared" si="0"/>
        <v>0.96000000000000085</v>
      </c>
      <c r="AE56" s="138">
        <f t="shared" si="1"/>
        <v>2.5035260930888592E-2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23.340199999999996</v>
      </c>
      <c r="T57" s="93" t="s">
        <v>112</v>
      </c>
      <c r="U57" s="130">
        <v>1.59</v>
      </c>
      <c r="W57" s="133">
        <v>42576</v>
      </c>
      <c r="X57" s="10">
        <v>28.24</v>
      </c>
      <c r="Y57" s="10">
        <v>28.65</v>
      </c>
      <c r="Z57" s="10">
        <v>27.98</v>
      </c>
      <c r="AA57" s="10">
        <v>28.63</v>
      </c>
      <c r="AB57" s="95">
        <v>4375000</v>
      </c>
      <c r="AC57" s="10">
        <v>28.36</v>
      </c>
      <c r="AD57" s="2">
        <f t="shared" si="0"/>
        <v>0.66999999999999815</v>
      </c>
      <c r="AE57" s="138">
        <f t="shared" si="1"/>
        <v>1.2134189864382527E-2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23.091899999999999</v>
      </c>
      <c r="T58" s="93" t="s">
        <v>109</v>
      </c>
      <c r="U58" s="130" t="s">
        <v>251</v>
      </c>
      <c r="W58" s="133">
        <v>42573</v>
      </c>
      <c r="X58" s="10">
        <v>28.74</v>
      </c>
      <c r="Y58" s="10">
        <v>28.97</v>
      </c>
      <c r="Z58" s="10">
        <v>28.24</v>
      </c>
      <c r="AA58" s="10">
        <v>28.28</v>
      </c>
      <c r="AB58" s="95">
        <v>3892600</v>
      </c>
      <c r="AC58" s="10">
        <v>28.02</v>
      </c>
      <c r="AD58" s="2">
        <f t="shared" si="0"/>
        <v>0.73000000000000043</v>
      </c>
      <c r="AE58" s="138">
        <f t="shared" si="1"/>
        <v>-2.0964360587002129E-2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22.843599999999999</v>
      </c>
      <c r="W59" s="133">
        <v>42572</v>
      </c>
      <c r="X59" s="10">
        <v>29.02</v>
      </c>
      <c r="Y59" s="10">
        <v>29.41</v>
      </c>
      <c r="Z59" s="10">
        <v>28.66</v>
      </c>
      <c r="AA59" s="10">
        <v>28.89</v>
      </c>
      <c r="AB59" s="95">
        <v>4071100</v>
      </c>
      <c r="AC59" s="10">
        <v>28.62</v>
      </c>
      <c r="AD59" s="2">
        <f t="shared" si="0"/>
        <v>0.75</v>
      </c>
      <c r="AE59" s="138">
        <f t="shared" si="1"/>
        <v>-4.1753653444676075E-3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22.595299999999998</v>
      </c>
      <c r="W60" s="133">
        <v>42571</v>
      </c>
      <c r="X60" s="10">
        <v>28.58</v>
      </c>
      <c r="Y60" s="10">
        <v>29.58</v>
      </c>
      <c r="Z60" s="10">
        <v>28.3</v>
      </c>
      <c r="AA60" s="10">
        <v>29.01</v>
      </c>
      <c r="AB60" s="95">
        <v>5825800</v>
      </c>
      <c r="AC60" s="10">
        <v>28.74</v>
      </c>
      <c r="AD60" s="2">
        <f t="shared" si="0"/>
        <v>1.2799999999999976</v>
      </c>
      <c r="AE60" s="138">
        <f t="shared" si="1"/>
        <v>1.1615628299894265E-2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22.346999999999998</v>
      </c>
      <c r="W61" s="133">
        <v>42570</v>
      </c>
      <c r="X61" s="10">
        <v>28.8</v>
      </c>
      <c r="Y61" s="10">
        <v>29.24</v>
      </c>
      <c r="Z61" s="10">
        <v>28.29</v>
      </c>
      <c r="AA61" s="10">
        <v>28.68</v>
      </c>
      <c r="AB61" s="95">
        <v>6292700</v>
      </c>
      <c r="AC61" s="10">
        <v>28.41</v>
      </c>
      <c r="AD61" s="2">
        <f t="shared" si="0"/>
        <v>0.94999999999999929</v>
      </c>
      <c r="AE61" s="138">
        <f t="shared" si="1"/>
        <v>-2.0682523267838704E-2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42569</v>
      </c>
      <c r="X62" s="10">
        <v>28.62</v>
      </c>
      <c r="Y62" s="10">
        <v>29.37</v>
      </c>
      <c r="Z62" s="10">
        <v>28.26</v>
      </c>
      <c r="AA62" s="10">
        <v>29.28</v>
      </c>
      <c r="AB62" s="95">
        <v>5520600</v>
      </c>
      <c r="AC62" s="10">
        <v>29.01</v>
      </c>
      <c r="AD62" s="2">
        <f t="shared" si="0"/>
        <v>1.1099999999999994</v>
      </c>
      <c r="AE62" s="138">
        <f t="shared" si="1"/>
        <v>2.0760028149190646E-2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42566</v>
      </c>
      <c r="X63" s="10">
        <v>28.3</v>
      </c>
      <c r="Y63" s="10">
        <v>28.71</v>
      </c>
      <c r="Z63" s="10">
        <v>27.95</v>
      </c>
      <c r="AA63" s="10">
        <v>28.69</v>
      </c>
      <c r="AB63" s="95">
        <v>4862000</v>
      </c>
      <c r="AC63" s="10">
        <v>28.42</v>
      </c>
      <c r="AD63" s="2">
        <f t="shared" si="0"/>
        <v>0.76000000000000156</v>
      </c>
      <c r="AE63" s="138">
        <f t="shared" si="1"/>
        <v>1.7908309455587412E-2</v>
      </c>
    </row>
    <row r="64" spans="2:31" x14ac:dyDescent="0.25">
      <c r="W64" s="133">
        <v>42565</v>
      </c>
      <c r="X64" s="10">
        <v>27.62</v>
      </c>
      <c r="Y64" s="10">
        <v>28.67</v>
      </c>
      <c r="Z64" s="10">
        <v>27.36</v>
      </c>
      <c r="AA64" s="10">
        <v>28.18</v>
      </c>
      <c r="AB64" s="95">
        <v>6964800</v>
      </c>
      <c r="AC64" s="10">
        <v>27.92</v>
      </c>
      <c r="AD64" s="2">
        <f t="shared" si="0"/>
        <v>1.3100000000000023</v>
      </c>
      <c r="AE64" s="138">
        <f t="shared" si="1"/>
        <v>2.8360957642725726E-2</v>
      </c>
    </row>
    <row r="65" spans="1:31" x14ac:dyDescent="0.25">
      <c r="W65" s="133">
        <v>42564</v>
      </c>
      <c r="X65" s="10">
        <v>26.15</v>
      </c>
      <c r="Y65" s="10">
        <v>27.42</v>
      </c>
      <c r="Z65" s="10">
        <v>25.94</v>
      </c>
      <c r="AA65" s="10">
        <v>27.41</v>
      </c>
      <c r="AB65" s="95">
        <v>7547700</v>
      </c>
      <c r="AC65" s="10">
        <v>27.15</v>
      </c>
      <c r="AD65" s="2">
        <f t="shared" si="0"/>
        <v>1.4800000000000004</v>
      </c>
      <c r="AE65" s="138">
        <f t="shared" si="1"/>
        <v>3.5074342356080646E-2</v>
      </c>
    </row>
    <row r="66" spans="1:31" x14ac:dyDescent="0.25">
      <c r="W66" s="133">
        <v>42563</v>
      </c>
      <c r="X66" s="10">
        <v>25.74</v>
      </c>
      <c r="Y66" s="10">
        <v>26.83</v>
      </c>
      <c r="Z66" s="10">
        <v>25.74</v>
      </c>
      <c r="AA66" s="10">
        <v>26.48</v>
      </c>
      <c r="AB66" s="95">
        <v>6540500</v>
      </c>
      <c r="AC66" s="10">
        <v>26.23</v>
      </c>
      <c r="AD66" s="2">
        <f t="shared" si="0"/>
        <v>1.0899999999999999</v>
      </c>
      <c r="AE66" s="138">
        <f t="shared" si="1"/>
        <v>3.0648330058939077E-2</v>
      </c>
    </row>
    <row r="67" spans="1:31" x14ac:dyDescent="0.25">
      <c r="L67" t="s">
        <v>65</v>
      </c>
      <c r="M67" s="2">
        <f>K85+M85-F85</f>
        <v>287.94000000000005</v>
      </c>
      <c r="W67" s="133">
        <v>42562</v>
      </c>
      <c r="X67" s="10">
        <v>25.7</v>
      </c>
      <c r="Y67" s="10">
        <v>26.2</v>
      </c>
      <c r="Z67" s="10">
        <v>25.59</v>
      </c>
      <c r="AA67" s="10">
        <v>25.69</v>
      </c>
      <c r="AB67" s="95">
        <v>3561400</v>
      </c>
      <c r="AC67" s="10">
        <v>25.45</v>
      </c>
      <c r="AD67" s="2">
        <f>Y67-Z67</f>
        <v>0.60999999999999943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42559</v>
      </c>
      <c r="X68" s="10">
        <v>25.39</v>
      </c>
      <c r="Y68" s="10">
        <v>25.6</v>
      </c>
      <c r="Z68" s="10">
        <v>24.99</v>
      </c>
      <c r="AA68" s="10">
        <v>25.48</v>
      </c>
      <c r="AB68" s="95">
        <v>4398700</v>
      </c>
      <c r="AC68" s="10">
        <v>25.24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46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1" priority="25">
      <formula>F38&gt;0</formula>
    </cfRule>
    <cfRule type="expression" dxfId="510" priority="26">
      <formula>F38&lt;0</formula>
    </cfRule>
  </conditionalFormatting>
  <conditionalFormatting sqref="Q7">
    <cfRule type="expression" dxfId="509" priority="13">
      <formula>Q7&gt;0</formula>
    </cfRule>
    <cfRule type="expression" dxfId="508" priority="14">
      <formula>Q7&lt;0</formula>
    </cfRule>
  </conditionalFormatting>
  <conditionalFormatting sqref="Q8">
    <cfRule type="expression" dxfId="507" priority="11">
      <formula>Q8&gt;0</formula>
    </cfRule>
    <cfRule type="expression" dxfId="506" priority="12">
      <formula>Q8&lt;0</formula>
    </cfRule>
  </conditionalFormatting>
  <conditionalFormatting sqref="F25:F37">
    <cfRule type="expression" dxfId="505" priority="9">
      <formula>F25&gt;0</formula>
    </cfRule>
    <cfRule type="expression" dxfId="504" priority="10">
      <formula>F25&lt;0</formula>
    </cfRule>
  </conditionalFormatting>
  <conditionalFormatting sqref="H25:H37">
    <cfRule type="expression" dxfId="503" priority="7">
      <formula>H25&gt;0</formula>
    </cfRule>
    <cfRule type="expression" dxfId="502" priority="8">
      <formula>H25&lt;0</formula>
    </cfRule>
  </conditionalFormatting>
  <conditionalFormatting sqref="H41:H44">
    <cfRule type="expression" dxfId="501" priority="3">
      <formula>H41&gt;0</formula>
    </cfRule>
    <cfRule type="expression" dxfId="500" priority="4">
      <formula>H41&lt;0</formula>
    </cfRule>
  </conditionalFormatting>
  <conditionalFormatting sqref="F41:F44">
    <cfRule type="expression" dxfId="499" priority="5">
      <formula>F41&gt;0</formula>
    </cfRule>
    <cfRule type="expression" dxfId="498" priority="6">
      <formula>F41&lt;0</formula>
    </cfRule>
  </conditionalFormatting>
  <conditionalFormatting sqref="M67">
    <cfRule type="expression" dxfId="497" priority="1">
      <formula>M67&gt;0</formula>
    </cfRule>
    <cfRule type="expression" dxfId="49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42653</v>
      </c>
      <c r="X2" s="10">
        <v>48.09</v>
      </c>
      <c r="Y2" s="10">
        <v>48.31</v>
      </c>
      <c r="Z2" s="10">
        <v>48.09</v>
      </c>
      <c r="AA2" s="10">
        <v>48.17</v>
      </c>
      <c r="AB2" s="95">
        <v>1169000</v>
      </c>
      <c r="AC2" s="10">
        <v>48.17</v>
      </c>
      <c r="AD2" s="2">
        <f>Y2-Z2</f>
        <v>0.21999999999999886</v>
      </c>
      <c r="AE2" s="138">
        <f>AC2/AC3-1</f>
        <v>2.0802995631370447E-3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48.17</v>
      </c>
      <c r="T3" s="1"/>
      <c r="W3" s="133">
        <v>42650</v>
      </c>
      <c r="X3" s="10">
        <v>48.2</v>
      </c>
      <c r="Y3" s="10">
        <v>48.23</v>
      </c>
      <c r="Z3" s="10">
        <v>47.72</v>
      </c>
      <c r="AA3" s="10">
        <v>48.07</v>
      </c>
      <c r="AB3" s="95">
        <v>2743000</v>
      </c>
      <c r="AC3" s="10">
        <v>48.07</v>
      </c>
      <c r="AD3" s="2">
        <f t="shared" ref="AD3:AD66" si="0">Y3-Z3</f>
        <v>0.50999999999999801</v>
      </c>
      <c r="AE3" s="138">
        <f t="shared" ref="AE3:AE66" si="1">AC3/AC4-1</f>
        <v>-8.6615797071561973E-3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48.17</v>
      </c>
      <c r="R4" s="527">
        <v>2.0999999999999999E-3</v>
      </c>
      <c r="T4" s="163"/>
      <c r="U4" s="1"/>
      <c r="W4" s="133">
        <v>42649</v>
      </c>
      <c r="X4" s="10">
        <v>48.61</v>
      </c>
      <c r="Y4" s="10">
        <v>48.62</v>
      </c>
      <c r="Z4" s="10">
        <v>48.41</v>
      </c>
      <c r="AA4" s="10">
        <v>48.49</v>
      </c>
      <c r="AB4" s="95">
        <v>2204500</v>
      </c>
      <c r="AC4" s="10">
        <v>48.49</v>
      </c>
      <c r="AD4" s="2">
        <f t="shared" si="0"/>
        <v>0.21000000000000085</v>
      </c>
      <c r="AE4" s="138">
        <f t="shared" si="1"/>
        <v>-7.5726565697912251E-3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42648</v>
      </c>
      <c r="X5" s="10">
        <v>48.87</v>
      </c>
      <c r="Y5" s="10">
        <v>48.94</v>
      </c>
      <c r="Z5" s="10">
        <v>48.73</v>
      </c>
      <c r="AA5" s="10">
        <v>48.86</v>
      </c>
      <c r="AB5" s="95">
        <v>3380500</v>
      </c>
      <c r="AC5" s="10">
        <v>48.86</v>
      </c>
      <c r="AD5" s="2">
        <f t="shared" si="0"/>
        <v>0.21000000000000085</v>
      </c>
      <c r="AE5" s="138">
        <f t="shared" si="1"/>
        <v>3.697617091207972E-3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42647</v>
      </c>
      <c r="X6" s="10">
        <v>48.89</v>
      </c>
      <c r="Y6" s="10">
        <v>49.02</v>
      </c>
      <c r="Z6" s="10">
        <v>48.51</v>
      </c>
      <c r="AA6" s="10">
        <v>48.68</v>
      </c>
      <c r="AB6" s="95">
        <v>4001100</v>
      </c>
      <c r="AC6" s="10">
        <v>48.68</v>
      </c>
      <c r="AD6" s="2">
        <f t="shared" si="0"/>
        <v>0.51000000000000512</v>
      </c>
      <c r="AE6" s="138">
        <f t="shared" si="1"/>
        <v>1.0281719103433229E-3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42646</v>
      </c>
      <c r="X7" s="10">
        <v>48.71</v>
      </c>
      <c r="Y7" s="10">
        <v>48.74</v>
      </c>
      <c r="Z7" s="10">
        <v>48.53</v>
      </c>
      <c r="AA7" s="10">
        <v>48.63</v>
      </c>
      <c r="AB7" s="95">
        <v>3548200</v>
      </c>
      <c r="AC7" s="10">
        <v>48.63</v>
      </c>
      <c r="AD7" s="2">
        <f t="shared" si="0"/>
        <v>0.21000000000000085</v>
      </c>
      <c r="AE7" s="138">
        <f t="shared" si="1"/>
        <v>-2.0521239482863551E-3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42643</v>
      </c>
      <c r="X8" s="10">
        <v>48.42</v>
      </c>
      <c r="Y8" s="10">
        <v>48.87</v>
      </c>
      <c r="Z8" s="10">
        <v>48.34</v>
      </c>
      <c r="AA8" s="10">
        <v>48.73</v>
      </c>
      <c r="AB8" s="95">
        <v>8385800</v>
      </c>
      <c r="AC8" s="10">
        <v>48.73</v>
      </c>
      <c r="AD8" s="2">
        <f t="shared" si="0"/>
        <v>0.52999999999999403</v>
      </c>
      <c r="AE8" s="138">
        <f t="shared" si="1"/>
        <v>1.1625493045463786E-2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42642</v>
      </c>
      <c r="X9" s="10">
        <v>48.77</v>
      </c>
      <c r="Y9" s="10">
        <v>48.92</v>
      </c>
      <c r="Z9" s="10">
        <v>48.03</v>
      </c>
      <c r="AA9" s="10">
        <v>48.17</v>
      </c>
      <c r="AB9" s="95">
        <v>3655500</v>
      </c>
      <c r="AC9" s="10">
        <v>48.17</v>
      </c>
      <c r="AD9" s="2">
        <f t="shared" si="0"/>
        <v>0.89000000000000057</v>
      </c>
      <c r="AE9" s="138">
        <f t="shared" si="1"/>
        <v>-1.5331152902698264E-2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42641</v>
      </c>
      <c r="X10" s="10">
        <v>48.63</v>
      </c>
      <c r="Y10" s="10">
        <v>48.93</v>
      </c>
      <c r="Z10" s="10">
        <v>48.34</v>
      </c>
      <c r="AA10" s="10">
        <v>48.92</v>
      </c>
      <c r="AB10" s="95">
        <v>3152300</v>
      </c>
      <c r="AC10" s="10">
        <v>48.92</v>
      </c>
      <c r="AD10" s="2">
        <f t="shared" si="0"/>
        <v>0.58999999999999631</v>
      </c>
      <c r="AE10" s="138">
        <f t="shared" si="1"/>
        <v>1.1370684308455781E-2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42640</v>
      </c>
      <c r="X11" s="10">
        <v>47.91</v>
      </c>
      <c r="Y11" s="10">
        <v>48.44</v>
      </c>
      <c r="Z11" s="10">
        <v>47.81</v>
      </c>
      <c r="AA11" s="10">
        <v>48.37</v>
      </c>
      <c r="AB11" s="95">
        <v>2266800</v>
      </c>
      <c r="AC11" s="10">
        <v>48.37</v>
      </c>
      <c r="AD11" s="2">
        <f t="shared" si="0"/>
        <v>0.62999999999999545</v>
      </c>
      <c r="AE11" s="138">
        <f t="shared" si="1"/>
        <v>2.0678246484684415E-4</v>
      </c>
    </row>
    <row r="12" spans="1:31" x14ac:dyDescent="0.25">
      <c r="H12" s="72"/>
      <c r="W12" s="133">
        <v>42639</v>
      </c>
      <c r="X12" s="10">
        <v>48.42</v>
      </c>
      <c r="Y12" s="10">
        <v>48.52</v>
      </c>
      <c r="Z12" s="10">
        <v>48.31</v>
      </c>
      <c r="AA12" s="10">
        <v>48.36</v>
      </c>
      <c r="AB12" s="95">
        <v>2178000</v>
      </c>
      <c r="AC12" s="10">
        <v>48.36</v>
      </c>
      <c r="AD12" s="2">
        <f t="shared" si="0"/>
        <v>0.21000000000000085</v>
      </c>
      <c r="AE12" s="138">
        <f t="shared" si="1"/>
        <v>-1.0233319688907061E-2</v>
      </c>
    </row>
    <row r="13" spans="1:31" x14ac:dyDescent="0.25">
      <c r="H13" s="72"/>
      <c r="W13" s="133">
        <v>42636</v>
      </c>
      <c r="X13" s="10">
        <v>48.82</v>
      </c>
      <c r="Y13" s="10">
        <v>49.04</v>
      </c>
      <c r="Z13" s="10">
        <v>48.82</v>
      </c>
      <c r="AA13" s="10">
        <v>48.86</v>
      </c>
      <c r="AB13" s="95">
        <v>1882400</v>
      </c>
      <c r="AC13" s="10">
        <v>48.86</v>
      </c>
      <c r="AD13" s="2">
        <f t="shared" si="0"/>
        <v>0.21999999999999886</v>
      </c>
      <c r="AE13" s="138">
        <f t="shared" si="1"/>
        <v>-7.7173030056865155E-3</v>
      </c>
    </row>
    <row r="14" spans="1:31" x14ac:dyDescent="0.25">
      <c r="H14" s="72"/>
      <c r="W14" s="133">
        <v>42635</v>
      </c>
      <c r="X14" s="10">
        <v>49.47</v>
      </c>
      <c r="Y14" s="10">
        <v>49.59</v>
      </c>
      <c r="Z14" s="10">
        <v>49.19</v>
      </c>
      <c r="AA14" s="10">
        <v>49.24</v>
      </c>
      <c r="AB14" s="95">
        <v>4031200</v>
      </c>
      <c r="AC14" s="10">
        <v>49.24</v>
      </c>
      <c r="AD14" s="2">
        <f t="shared" si="0"/>
        <v>0.40000000000000568</v>
      </c>
      <c r="AE14" s="138">
        <f t="shared" si="1"/>
        <v>1.1088295687885052E-2</v>
      </c>
    </row>
    <row r="15" spans="1:31" x14ac:dyDescent="0.25">
      <c r="H15" s="72"/>
      <c r="W15" s="133">
        <v>42634</v>
      </c>
      <c r="X15" s="10">
        <v>48.32</v>
      </c>
      <c r="Y15" s="10">
        <v>48.76</v>
      </c>
      <c r="Z15" s="10">
        <v>48.13</v>
      </c>
      <c r="AA15" s="10">
        <v>48.7</v>
      </c>
      <c r="AB15" s="95">
        <v>3826100</v>
      </c>
      <c r="AC15" s="10">
        <v>48.7</v>
      </c>
      <c r="AD15" s="2">
        <f t="shared" si="0"/>
        <v>0.62999999999999545</v>
      </c>
      <c r="AE15" s="138">
        <f t="shared" si="1"/>
        <v>1.2474012474012586E-2</v>
      </c>
    </row>
    <row r="16" spans="1:31" x14ac:dyDescent="0.25">
      <c r="H16" s="72"/>
      <c r="W16" s="133">
        <v>42633</v>
      </c>
      <c r="X16" s="10">
        <v>48.3</v>
      </c>
      <c r="Y16" s="10">
        <v>48.35</v>
      </c>
      <c r="Z16" s="10">
        <v>48.05</v>
      </c>
      <c r="AA16" s="10">
        <v>48.1</v>
      </c>
      <c r="AB16" s="95">
        <v>1743400</v>
      </c>
      <c r="AC16" s="10">
        <v>48.1</v>
      </c>
      <c r="AD16" s="2">
        <f t="shared" si="0"/>
        <v>0.30000000000000426</v>
      </c>
      <c r="AE16" s="138">
        <f t="shared" si="1"/>
        <v>2.083333333333437E-3</v>
      </c>
    </row>
    <row r="17" spans="1:31" x14ac:dyDescent="0.25">
      <c r="W17" s="133">
        <v>42632</v>
      </c>
      <c r="X17" s="10">
        <v>48.16</v>
      </c>
      <c r="Y17" s="10">
        <v>48.23</v>
      </c>
      <c r="Z17" s="10">
        <v>47.88</v>
      </c>
      <c r="AA17" s="10">
        <v>48</v>
      </c>
      <c r="AB17" s="95">
        <v>2489200</v>
      </c>
      <c r="AC17" s="10">
        <v>48</v>
      </c>
      <c r="AD17" s="2">
        <f t="shared" si="0"/>
        <v>0.34999999999999432</v>
      </c>
      <c r="AE17" s="138">
        <f t="shared" si="1"/>
        <v>8.1915563957151161E-3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42629</v>
      </c>
      <c r="X18" s="10">
        <v>47.79</v>
      </c>
      <c r="Y18" s="10">
        <v>47.79</v>
      </c>
      <c r="Z18" s="10">
        <v>47.52</v>
      </c>
      <c r="AA18" s="10">
        <v>47.61</v>
      </c>
      <c r="AB18" s="95">
        <v>2792900</v>
      </c>
      <c r="AC18" s="10">
        <v>47.61</v>
      </c>
      <c r="AD18" s="2">
        <f t="shared" si="0"/>
        <v>0.26999999999999602</v>
      </c>
      <c r="AE18" s="138">
        <f t="shared" si="1"/>
        <v>-1.7540239372678568E-2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48.03</v>
      </c>
      <c r="Y19" s="10">
        <v>48.52</v>
      </c>
      <c r="Z19" s="10">
        <v>47.92</v>
      </c>
      <c r="AA19" s="10">
        <v>48.46</v>
      </c>
      <c r="AB19" s="95">
        <v>2594000</v>
      </c>
      <c r="AC19" s="10">
        <v>48.46</v>
      </c>
      <c r="AD19" s="2">
        <f t="shared" si="0"/>
        <v>0.60000000000000142</v>
      </c>
      <c r="AE19" s="138">
        <f t="shared" si="1"/>
        <v>8.3229296712441503E-3</v>
      </c>
    </row>
    <row r="20" spans="1:31" x14ac:dyDescent="0.25">
      <c r="W20" s="133">
        <v>42627</v>
      </c>
      <c r="X20" s="10">
        <v>48.01</v>
      </c>
      <c r="Y20" s="10">
        <v>48.31</v>
      </c>
      <c r="Z20" s="10">
        <v>47.96</v>
      </c>
      <c r="AA20" s="10">
        <v>48.06</v>
      </c>
      <c r="AB20" s="95">
        <v>2993000</v>
      </c>
      <c r="AC20" s="10">
        <v>48.06</v>
      </c>
      <c r="AD20" s="2">
        <f t="shared" si="0"/>
        <v>0.35000000000000142</v>
      </c>
      <c r="AE20" s="138">
        <f t="shared" si="1"/>
        <v>2.0811654526542434E-4</v>
      </c>
    </row>
    <row r="21" spans="1:31" x14ac:dyDescent="0.25">
      <c r="W21" s="133">
        <v>42626</v>
      </c>
      <c r="X21" s="10">
        <v>48.48</v>
      </c>
      <c r="Y21" s="10">
        <v>48.51</v>
      </c>
      <c r="Z21" s="10">
        <v>47.88</v>
      </c>
      <c r="AA21" s="10">
        <v>48.05</v>
      </c>
      <c r="AB21" s="95">
        <v>5644300</v>
      </c>
      <c r="AC21" s="10">
        <v>48.05</v>
      </c>
      <c r="AD21" s="2">
        <f t="shared" si="0"/>
        <v>0.62999999999999545</v>
      </c>
      <c r="AE21" s="138" t="e">
        <f t="shared" si="1"/>
        <v>#DIV/0!</v>
      </c>
    </row>
    <row r="22" spans="1:31" x14ac:dyDescent="0.25">
      <c r="W22" s="133">
        <v>42626</v>
      </c>
      <c r="X22" s="10" t="s">
        <v>377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42625</v>
      </c>
      <c r="X23" s="10">
        <v>48.39</v>
      </c>
      <c r="Y23" s="10">
        <v>49.31</v>
      </c>
      <c r="Z23" s="10">
        <v>48.39</v>
      </c>
      <c r="AA23" s="10">
        <v>49.3</v>
      </c>
      <c r="AB23" s="95">
        <v>4705900</v>
      </c>
      <c r="AC23" s="10">
        <v>49.03</v>
      </c>
      <c r="AD23" s="2">
        <f t="shared" si="0"/>
        <v>0.92000000000000171</v>
      </c>
      <c r="AE23" s="138">
        <f t="shared" si="1"/>
        <v>8.847736625514413E-3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42622</v>
      </c>
      <c r="X24" s="10">
        <v>49.5</v>
      </c>
      <c r="Y24" s="10">
        <v>49.51</v>
      </c>
      <c r="Z24" s="10">
        <v>48.85</v>
      </c>
      <c r="AA24" s="10">
        <v>48.86</v>
      </c>
      <c r="AB24" s="95">
        <v>4515800</v>
      </c>
      <c r="AC24" s="10">
        <v>48.6</v>
      </c>
      <c r="AD24" s="2">
        <f t="shared" si="0"/>
        <v>0.65999999999999659</v>
      </c>
      <c r="AE24" s="138">
        <f t="shared" si="1"/>
        <v>-2.134514699959722E-2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42621</v>
      </c>
      <c r="X25" s="10">
        <v>50</v>
      </c>
      <c r="Y25" s="10">
        <v>50.12</v>
      </c>
      <c r="Z25" s="10">
        <v>49.82</v>
      </c>
      <c r="AA25" s="10">
        <v>49.93</v>
      </c>
      <c r="AB25" s="95">
        <v>2629000</v>
      </c>
      <c r="AC25" s="10">
        <v>49.66</v>
      </c>
      <c r="AD25" s="2">
        <f t="shared" si="0"/>
        <v>0.29999999999999716</v>
      </c>
      <c r="AE25" s="138">
        <f t="shared" si="1"/>
        <v>2.0140986908345759E-4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42620</v>
      </c>
      <c r="X26" s="10">
        <v>50</v>
      </c>
      <c r="Y26" s="10">
        <v>50.12</v>
      </c>
      <c r="Z26" s="10">
        <v>49.84</v>
      </c>
      <c r="AA26" s="10">
        <v>49.92</v>
      </c>
      <c r="AB26" s="95">
        <v>4457900</v>
      </c>
      <c r="AC26" s="10">
        <v>49.65</v>
      </c>
      <c r="AD26" s="2">
        <f t="shared" si="0"/>
        <v>0.27999999999999403</v>
      </c>
      <c r="AE26" s="138">
        <f t="shared" si="1"/>
        <v>-6.0386473429951959E-4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42619</v>
      </c>
      <c r="X27" s="10">
        <v>49.77</v>
      </c>
      <c r="Y27" s="10">
        <v>49.99</v>
      </c>
      <c r="Z27" s="10">
        <v>49.7</v>
      </c>
      <c r="AA27" s="10">
        <v>49.95</v>
      </c>
      <c r="AB27" s="95">
        <v>5688500</v>
      </c>
      <c r="AC27" s="10">
        <v>49.68</v>
      </c>
      <c r="AD27" s="2">
        <f t="shared" si="0"/>
        <v>0.28999999999999915</v>
      </c>
      <c r="AE27" s="138">
        <f t="shared" si="1"/>
        <v>5.6680161943321039E-3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42615</v>
      </c>
      <c r="X28" s="10">
        <v>49.5</v>
      </c>
      <c r="Y28" s="10">
        <v>49.73</v>
      </c>
      <c r="Z28" s="10">
        <v>49.34</v>
      </c>
      <c r="AA28" s="10">
        <v>49.67</v>
      </c>
      <c r="AB28" s="95">
        <v>7499900</v>
      </c>
      <c r="AC28" s="10">
        <v>49.4</v>
      </c>
      <c r="AD28" s="2">
        <f t="shared" si="0"/>
        <v>0.38999999999999346</v>
      </c>
      <c r="AE28" s="138">
        <f t="shared" si="1"/>
        <v>1.3541239228559654E-2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42614</v>
      </c>
      <c r="X29" s="10">
        <v>48.87</v>
      </c>
      <c r="Y29" s="10">
        <v>49.01</v>
      </c>
      <c r="Z29" s="10">
        <v>48.69</v>
      </c>
      <c r="AA29" s="10">
        <v>49</v>
      </c>
      <c r="AB29" s="95">
        <v>4319100</v>
      </c>
      <c r="AC29" s="10">
        <v>48.74</v>
      </c>
      <c r="AD29" s="2">
        <f t="shared" si="0"/>
        <v>0.32000000000000028</v>
      </c>
      <c r="AE29" s="138">
        <f t="shared" si="1"/>
        <v>8.0661840744571389E-3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42613</v>
      </c>
      <c r="X30" s="10">
        <v>48.7</v>
      </c>
      <c r="Y30" s="10">
        <v>48.83</v>
      </c>
      <c r="Z30" s="10">
        <v>48.46</v>
      </c>
      <c r="AA30" s="10">
        <v>48.61</v>
      </c>
      <c r="AB30" s="95">
        <v>3132600</v>
      </c>
      <c r="AC30" s="10">
        <v>48.35</v>
      </c>
      <c r="AD30" s="2">
        <f t="shared" si="0"/>
        <v>0.36999999999999744</v>
      </c>
      <c r="AE30" s="138">
        <f t="shared" si="1"/>
        <v>-2.0639834881320818E-3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42612</v>
      </c>
      <c r="X31" s="10">
        <v>48.9</v>
      </c>
      <c r="Y31" s="10">
        <v>48.94</v>
      </c>
      <c r="Z31" s="10">
        <v>48.63</v>
      </c>
      <c r="AA31" s="10">
        <v>48.71</v>
      </c>
      <c r="AB31" s="95">
        <v>4538100</v>
      </c>
      <c r="AC31" s="10">
        <v>48.45</v>
      </c>
      <c r="AD31" s="2">
        <f t="shared" si="0"/>
        <v>0.30999999999999517</v>
      </c>
      <c r="AE31" s="138">
        <f t="shared" si="1"/>
        <v>-2.4706609017911552E-3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42611</v>
      </c>
      <c r="X32" s="10">
        <v>48.46</v>
      </c>
      <c r="Y32" s="10">
        <v>48.83</v>
      </c>
      <c r="Z32" s="10">
        <v>48.46</v>
      </c>
      <c r="AA32" s="10">
        <v>48.83</v>
      </c>
      <c r="AB32" s="95">
        <v>1852900</v>
      </c>
      <c r="AC32" s="10">
        <v>48.57</v>
      </c>
      <c r="AD32" s="2">
        <f t="shared" si="0"/>
        <v>0.36999999999999744</v>
      </c>
      <c r="AE32" s="138">
        <f t="shared" si="1"/>
        <v>4.7579644187007997E-3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42608</v>
      </c>
      <c r="X33" s="10">
        <v>49.09</v>
      </c>
      <c r="Y33" s="10">
        <v>49.55</v>
      </c>
      <c r="Z33" s="10">
        <v>48.42</v>
      </c>
      <c r="AA33" s="10">
        <v>48.6</v>
      </c>
      <c r="AB33" s="95">
        <v>5348500</v>
      </c>
      <c r="AC33" s="10">
        <v>48.34</v>
      </c>
      <c r="AD33" s="2">
        <f t="shared" si="0"/>
        <v>1.1299999999999955</v>
      </c>
      <c r="AE33" s="138">
        <f t="shared" si="1"/>
        <v>-5.5544126722896214E-3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42607</v>
      </c>
      <c r="X34" s="10">
        <v>48.96</v>
      </c>
      <c r="Y34" s="10">
        <v>49.05</v>
      </c>
      <c r="Z34" s="10">
        <v>48.83</v>
      </c>
      <c r="AA34" s="10">
        <v>48.87</v>
      </c>
      <c r="AB34" s="95">
        <v>1807000</v>
      </c>
      <c r="AC34" s="10">
        <v>48.61</v>
      </c>
      <c r="AD34" s="2">
        <f t="shared" si="0"/>
        <v>0.21999999999999886</v>
      </c>
      <c r="AE34" s="138">
        <f t="shared" si="1"/>
        <v>-4.3015157722244846E-3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42606</v>
      </c>
      <c r="X35" s="10">
        <v>49.31</v>
      </c>
      <c r="Y35" s="10">
        <v>49.38</v>
      </c>
      <c r="Z35" s="10">
        <v>49.07</v>
      </c>
      <c r="AA35" s="10">
        <v>49.08</v>
      </c>
      <c r="AB35" s="95">
        <v>3346800</v>
      </c>
      <c r="AC35" s="10">
        <v>48.82</v>
      </c>
      <c r="AD35" s="2">
        <f t="shared" si="0"/>
        <v>0.31000000000000227</v>
      </c>
      <c r="AE35" s="138">
        <f t="shared" si="1"/>
        <v>-2.8594771241829964E-3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42605</v>
      </c>
      <c r="X36" s="10">
        <v>49.34</v>
      </c>
      <c r="Y36" s="10">
        <v>49.49</v>
      </c>
      <c r="Z36" s="10">
        <v>49.22</v>
      </c>
      <c r="AA36" s="10">
        <v>49.22</v>
      </c>
      <c r="AB36" s="95">
        <v>3791900</v>
      </c>
      <c r="AC36" s="10">
        <v>48.96</v>
      </c>
      <c r="AD36" s="2">
        <f t="shared" si="0"/>
        <v>0.27000000000000313</v>
      </c>
      <c r="AE36" s="138">
        <f t="shared" si="1"/>
        <v>4.7198850810590276E-3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42604</v>
      </c>
      <c r="X37" s="10">
        <v>48.74</v>
      </c>
      <c r="Y37" s="10">
        <v>49.08</v>
      </c>
      <c r="Z37" s="10">
        <v>48.69</v>
      </c>
      <c r="AA37" s="10">
        <v>48.99</v>
      </c>
      <c r="AB37" s="95">
        <v>1604600</v>
      </c>
      <c r="AC37" s="10">
        <v>48.73</v>
      </c>
      <c r="AD37" s="2">
        <f t="shared" si="0"/>
        <v>0.39000000000000057</v>
      </c>
      <c r="AE37" s="138">
        <f t="shared" si="1"/>
        <v>8.2152392688428222E-4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42601</v>
      </c>
      <c r="X38" s="10">
        <v>48.79</v>
      </c>
      <c r="Y38" s="10">
        <v>49.01</v>
      </c>
      <c r="Z38" s="10">
        <v>48.69</v>
      </c>
      <c r="AA38" s="10">
        <v>48.95</v>
      </c>
      <c r="AB38" s="95">
        <v>2020100</v>
      </c>
      <c r="AC38" s="10">
        <v>48.69</v>
      </c>
      <c r="AD38" s="2">
        <f t="shared" si="0"/>
        <v>0.32000000000000028</v>
      </c>
      <c r="AE38" s="138">
        <f t="shared" si="1"/>
        <v>-8.5522296884544824E-3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42600</v>
      </c>
      <c r="X39" s="10">
        <v>49.11</v>
      </c>
      <c r="Y39" s="10">
        <v>49.39</v>
      </c>
      <c r="Z39" s="10">
        <v>49.09</v>
      </c>
      <c r="AA39" s="10">
        <v>49.38</v>
      </c>
      <c r="AB39" s="95">
        <v>2618000</v>
      </c>
      <c r="AC39" s="10">
        <v>49.11</v>
      </c>
      <c r="AD39" s="2">
        <f t="shared" si="0"/>
        <v>0.29999999999999716</v>
      </c>
      <c r="AE39" s="138">
        <f t="shared" si="1"/>
        <v>7.7980710034886158E-3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42599</v>
      </c>
      <c r="X40" s="10">
        <v>48.82</v>
      </c>
      <c r="Y40" s="10">
        <v>49.14</v>
      </c>
      <c r="Z40" s="10">
        <v>48.61</v>
      </c>
      <c r="AA40" s="10">
        <v>48.99</v>
      </c>
      <c r="AB40" s="95">
        <v>3134300</v>
      </c>
      <c r="AC40" s="10">
        <v>48.73</v>
      </c>
      <c r="AD40" s="2">
        <f t="shared" si="0"/>
        <v>0.53000000000000114</v>
      </c>
      <c r="AE40" s="138">
        <f t="shared" si="1"/>
        <v>-1.6390083999181515E-3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52.987000000000009</v>
      </c>
      <c r="Q41" s="2"/>
      <c r="W41" s="133">
        <v>42598</v>
      </c>
      <c r="X41" s="10">
        <v>49.17</v>
      </c>
      <c r="Y41" s="10">
        <v>49.28</v>
      </c>
      <c r="Z41" s="10">
        <v>49.06</v>
      </c>
      <c r="AA41" s="10">
        <v>49.07</v>
      </c>
      <c r="AB41" s="95">
        <v>4113300</v>
      </c>
      <c r="AC41" s="10">
        <v>48.81</v>
      </c>
      <c r="AD41" s="2">
        <f t="shared" si="0"/>
        <v>0.21999999999999886</v>
      </c>
      <c r="AE41" s="138">
        <f t="shared" si="1"/>
        <v>-4.0958427196391423E-4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52.505300000000005</v>
      </c>
      <c r="Q42" s="2"/>
      <c r="T42" s="91" t="s">
        <v>113</v>
      </c>
      <c r="W42" s="133">
        <v>42597</v>
      </c>
      <c r="X42" s="10">
        <v>49.09</v>
      </c>
      <c r="Y42" s="10">
        <v>49.2</v>
      </c>
      <c r="Z42" s="10">
        <v>49.05</v>
      </c>
      <c r="AA42" s="10">
        <v>49.09</v>
      </c>
      <c r="AB42" s="95">
        <v>1432600</v>
      </c>
      <c r="AC42" s="10">
        <v>48.83</v>
      </c>
      <c r="AD42" s="2">
        <f t="shared" si="0"/>
        <v>0.15000000000000568</v>
      </c>
      <c r="AE42" s="138">
        <f t="shared" si="1"/>
        <v>3.0813475760065323E-3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52.023600000000002</v>
      </c>
      <c r="Q43" s="2"/>
      <c r="T43" s="128" t="s">
        <v>98</v>
      </c>
      <c r="U43" s="98">
        <v>48.07</v>
      </c>
      <c r="W43" s="133">
        <v>42594</v>
      </c>
      <c r="X43" s="10">
        <v>49.17</v>
      </c>
      <c r="Y43" s="10">
        <v>49.17</v>
      </c>
      <c r="Z43" s="10">
        <v>48.88</v>
      </c>
      <c r="AA43" s="10">
        <v>48.94</v>
      </c>
      <c r="AB43" s="95">
        <v>1558400</v>
      </c>
      <c r="AC43" s="10">
        <v>48.68</v>
      </c>
      <c r="AD43" s="2">
        <f t="shared" si="0"/>
        <v>0.28999999999999915</v>
      </c>
      <c r="AE43" s="138">
        <f t="shared" si="1"/>
        <v>-1.2310217480508978E-3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51.541900000000005</v>
      </c>
      <c r="Q44" s="2"/>
      <c r="T44" s="93" t="s">
        <v>99</v>
      </c>
      <c r="U44" s="88">
        <v>48.09</v>
      </c>
      <c r="W44" s="133">
        <v>42593</v>
      </c>
      <c r="X44" s="10">
        <v>48.82</v>
      </c>
      <c r="Y44" s="10">
        <v>49.14</v>
      </c>
      <c r="Z44" s="10">
        <v>48.82</v>
      </c>
      <c r="AA44" s="10">
        <v>49</v>
      </c>
      <c r="AB44" s="95">
        <v>2320000</v>
      </c>
      <c r="AC44" s="10">
        <v>48.74</v>
      </c>
      <c r="AD44" s="2">
        <f t="shared" si="0"/>
        <v>0.32000000000000028</v>
      </c>
      <c r="AE44" s="138">
        <f t="shared" si="1"/>
        <v>7.8577336641854068E-3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51.060200000000002</v>
      </c>
      <c r="Q45" s="2"/>
      <c r="T45" s="93" t="s">
        <v>100</v>
      </c>
      <c r="U45" s="88" t="s">
        <v>652</v>
      </c>
      <c r="W45" s="133">
        <v>42592</v>
      </c>
      <c r="X45" s="10">
        <v>48.66</v>
      </c>
      <c r="Y45" s="10">
        <v>48.74</v>
      </c>
      <c r="Z45" s="10">
        <v>48.57</v>
      </c>
      <c r="AA45" s="10">
        <v>48.62</v>
      </c>
      <c r="AB45" s="95">
        <v>2209500</v>
      </c>
      <c r="AC45" s="10">
        <v>48.36</v>
      </c>
      <c r="AD45" s="2">
        <f t="shared" si="0"/>
        <v>0.17000000000000171</v>
      </c>
      <c r="AE45" s="138">
        <f t="shared" si="1"/>
        <v>4.3613707165108817E-3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50.578500000000005</v>
      </c>
      <c r="Q46" s="2"/>
      <c r="T46" s="93" t="s">
        <v>101</v>
      </c>
      <c r="U46" s="88" t="s">
        <v>653</v>
      </c>
      <c r="W46" s="133">
        <v>42591</v>
      </c>
      <c r="X46" s="10">
        <v>48.13</v>
      </c>
      <c r="Y46" s="10">
        <v>48.54</v>
      </c>
      <c r="Z46" s="10">
        <v>48.12</v>
      </c>
      <c r="AA46" s="10">
        <v>48.41</v>
      </c>
      <c r="AB46" s="95">
        <v>2543500</v>
      </c>
      <c r="AC46" s="10">
        <v>48.15</v>
      </c>
      <c r="AD46" s="2">
        <f t="shared" si="0"/>
        <v>0.42000000000000171</v>
      </c>
      <c r="AE46" s="138">
        <f t="shared" si="1"/>
        <v>1.0069225928256653E-2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50.096800000000002</v>
      </c>
      <c r="Q47" s="2"/>
      <c r="T47" s="93" t="s">
        <v>234</v>
      </c>
      <c r="U47" s="88">
        <v>48.15</v>
      </c>
      <c r="W47" s="133">
        <v>42590</v>
      </c>
      <c r="X47" s="10">
        <v>47.91</v>
      </c>
      <c r="Y47" s="10">
        <v>47.95</v>
      </c>
      <c r="Z47" s="10">
        <v>47.84</v>
      </c>
      <c r="AA47" s="10">
        <v>47.93</v>
      </c>
      <c r="AB47" s="95">
        <v>1743200</v>
      </c>
      <c r="AC47" s="10">
        <v>47.67</v>
      </c>
      <c r="AD47" s="2">
        <f t="shared" si="0"/>
        <v>0.10999999999999943</v>
      </c>
      <c r="AE47" s="138">
        <f t="shared" si="1"/>
        <v>8.3980684442575004E-4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49.615100000000005</v>
      </c>
      <c r="Q48" s="2"/>
      <c r="T48" s="93" t="s">
        <v>235</v>
      </c>
      <c r="U48" s="88" t="s">
        <v>442</v>
      </c>
      <c r="W48" s="133">
        <v>42587</v>
      </c>
      <c r="X48" s="10">
        <v>47.65</v>
      </c>
      <c r="Y48" s="10">
        <v>47.92</v>
      </c>
      <c r="Z48" s="10">
        <v>47.64</v>
      </c>
      <c r="AA48" s="10">
        <v>47.89</v>
      </c>
      <c r="AB48" s="95">
        <v>2450200</v>
      </c>
      <c r="AC48" s="10">
        <v>47.63</v>
      </c>
      <c r="AD48" s="2">
        <f t="shared" si="0"/>
        <v>0.28000000000000114</v>
      </c>
      <c r="AE48" s="138">
        <f t="shared" si="1"/>
        <v>3.7934668071655242E-3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49.133400000000002</v>
      </c>
      <c r="Q49" s="2"/>
      <c r="T49" s="93" t="s">
        <v>236</v>
      </c>
      <c r="U49" s="463">
        <v>8.0000000000000002E-3</v>
      </c>
      <c r="W49" s="133">
        <v>42586</v>
      </c>
      <c r="X49" s="10">
        <v>47.53</v>
      </c>
      <c r="Y49" s="10">
        <v>47.71</v>
      </c>
      <c r="Z49" s="10">
        <v>47.48</v>
      </c>
      <c r="AA49" s="10">
        <v>47.71</v>
      </c>
      <c r="AB49" s="95">
        <v>8029900</v>
      </c>
      <c r="AC49" s="10">
        <v>47.45</v>
      </c>
      <c r="AD49" s="2">
        <f t="shared" si="0"/>
        <v>0.23000000000000398</v>
      </c>
      <c r="AE49" s="138">
        <f t="shared" si="1"/>
        <v>4.6580563201357172E-3</v>
      </c>
    </row>
    <row r="50" spans="1:31" x14ac:dyDescent="0.25">
      <c r="O50" s="83">
        <v>1.01</v>
      </c>
      <c r="P50" s="83">
        <f t="shared" si="42"/>
        <v>48.651700000000005</v>
      </c>
      <c r="Q50" s="2"/>
      <c r="T50" s="93"/>
      <c r="U50" s="88"/>
      <c r="W50" s="133">
        <v>42585</v>
      </c>
      <c r="X50" s="10">
        <v>47.37</v>
      </c>
      <c r="Y50" s="10">
        <v>47.51</v>
      </c>
      <c r="Z50" s="10">
        <v>47.3</v>
      </c>
      <c r="AA50" s="10">
        <v>47.49</v>
      </c>
      <c r="AB50" s="95">
        <v>4263300</v>
      </c>
      <c r="AC50" s="10">
        <v>47.23</v>
      </c>
      <c r="AD50" s="2">
        <f t="shared" si="0"/>
        <v>0.21000000000000085</v>
      </c>
      <c r="AE50" s="138">
        <f t="shared" si="1"/>
        <v>-5.0558247314093085E-3</v>
      </c>
    </row>
    <row r="51" spans="1:31" x14ac:dyDescent="0.25">
      <c r="O51" s="83">
        <v>1</v>
      </c>
      <c r="P51" s="83">
        <f t="shared" si="42"/>
        <v>48.17</v>
      </c>
      <c r="Q51" s="2"/>
      <c r="T51" s="93" t="s">
        <v>105</v>
      </c>
      <c r="U51" s="88" t="s">
        <v>654</v>
      </c>
      <c r="W51" s="133">
        <v>42584</v>
      </c>
      <c r="X51" s="10">
        <v>47.79</v>
      </c>
      <c r="Y51" s="10">
        <v>47.87</v>
      </c>
      <c r="Z51" s="10">
        <v>47.54</v>
      </c>
      <c r="AA51" s="10">
        <v>47.73</v>
      </c>
      <c r="AB51" s="95">
        <v>4587800</v>
      </c>
      <c r="AC51" s="10">
        <v>47.47</v>
      </c>
      <c r="AD51" s="2">
        <f t="shared" si="0"/>
        <v>0.32999999999999829</v>
      </c>
      <c r="AE51" s="138">
        <f t="shared" si="1"/>
        <v>-6.3157894736842746E-4</v>
      </c>
    </row>
    <row r="52" spans="1:31" x14ac:dyDescent="0.25">
      <c r="O52" s="83">
        <v>0.99</v>
      </c>
      <c r="P52" s="83">
        <f t="shared" si="42"/>
        <v>47.688299999999998</v>
      </c>
      <c r="Q52" s="2"/>
      <c r="T52" s="93" t="s">
        <v>106</v>
      </c>
      <c r="U52" s="88" t="s">
        <v>319</v>
      </c>
      <c r="W52" s="133">
        <v>42583</v>
      </c>
      <c r="X52" s="10">
        <v>48.01</v>
      </c>
      <c r="Y52" s="10">
        <v>48.1</v>
      </c>
      <c r="Z52" s="10">
        <v>47.73</v>
      </c>
      <c r="AA52" s="10">
        <v>47.76</v>
      </c>
      <c r="AB52" s="95">
        <v>2955100</v>
      </c>
      <c r="AC52" s="10">
        <v>47.5</v>
      </c>
      <c r="AD52" s="2">
        <f t="shared" si="0"/>
        <v>0.37000000000000455</v>
      </c>
      <c r="AE52" s="138">
        <f t="shared" si="1"/>
        <v>-1.0828821324448179E-2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47.206600000000002</v>
      </c>
      <c r="Q53" s="2"/>
      <c r="T53" s="93" t="s">
        <v>107</v>
      </c>
      <c r="U53" s="90">
        <v>1169039</v>
      </c>
      <c r="W53" s="133">
        <v>42580</v>
      </c>
      <c r="X53" s="10">
        <v>48.03</v>
      </c>
      <c r="Y53" s="10">
        <v>48.37</v>
      </c>
      <c r="Z53" s="10">
        <v>47.96</v>
      </c>
      <c r="AA53" s="10">
        <v>48.28</v>
      </c>
      <c r="AB53" s="95">
        <v>3588900</v>
      </c>
      <c r="AC53" s="10">
        <v>48.02</v>
      </c>
      <c r="AD53" s="2">
        <f t="shared" si="0"/>
        <v>0.40999999999999659</v>
      </c>
      <c r="AE53" s="138">
        <f t="shared" si="1"/>
        <v>9.2475830180749341E-3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46.724899999999998</v>
      </c>
      <c r="T54" s="93" t="s">
        <v>110</v>
      </c>
      <c r="U54" s="90">
        <v>3972700</v>
      </c>
      <c r="W54" s="133">
        <v>42579</v>
      </c>
      <c r="X54" s="10">
        <v>47.84</v>
      </c>
      <c r="Y54" s="10">
        <v>47.91</v>
      </c>
      <c r="Z54" s="10">
        <v>47.57</v>
      </c>
      <c r="AA54" s="10">
        <v>47.84</v>
      </c>
      <c r="AB54" s="95">
        <v>3409900</v>
      </c>
      <c r="AC54" s="10">
        <v>47.58</v>
      </c>
      <c r="AD54" s="2">
        <f t="shared" si="0"/>
        <v>0.33999999999999631</v>
      </c>
      <c r="AE54" s="138">
        <f t="shared" si="1"/>
        <v>2.1021652301866922E-4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46.243200000000002</v>
      </c>
      <c r="T55" s="93" t="s">
        <v>237</v>
      </c>
      <c r="U55" s="88">
        <v>17</v>
      </c>
      <c r="W55" s="133">
        <v>42578</v>
      </c>
      <c r="X55" s="10">
        <v>47.79</v>
      </c>
      <c r="Y55" s="10">
        <v>47.96</v>
      </c>
      <c r="Z55" s="10">
        <v>47.4</v>
      </c>
      <c r="AA55" s="10">
        <v>47.83</v>
      </c>
      <c r="AB55" s="95">
        <v>4174300</v>
      </c>
      <c r="AC55" s="10">
        <v>47.57</v>
      </c>
      <c r="AD55" s="2">
        <f t="shared" si="0"/>
        <v>0.56000000000000227</v>
      </c>
      <c r="AE55" s="138">
        <f t="shared" si="1"/>
        <v>6.9856054191363981E-3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45.761499999999998</v>
      </c>
      <c r="T56" s="93" t="s">
        <v>238</v>
      </c>
      <c r="U56" s="88">
        <v>3.42</v>
      </c>
      <c r="W56" s="133">
        <v>42577</v>
      </c>
      <c r="X56" s="10">
        <v>47.45</v>
      </c>
      <c r="Y56" s="10">
        <v>47.62</v>
      </c>
      <c r="Z56" s="10">
        <v>47.29</v>
      </c>
      <c r="AA56" s="10">
        <v>47.5</v>
      </c>
      <c r="AB56" s="95">
        <v>3324400</v>
      </c>
      <c r="AC56" s="10">
        <v>47.24</v>
      </c>
      <c r="AD56" s="2">
        <f t="shared" si="0"/>
        <v>0.32999999999999829</v>
      </c>
      <c r="AE56" s="138">
        <f t="shared" si="1"/>
        <v>3.1853896793374581E-3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45.279800000000002</v>
      </c>
      <c r="T57" s="93"/>
      <c r="U57" s="88"/>
      <c r="W57" s="133">
        <v>42576</v>
      </c>
      <c r="X57" s="10">
        <v>47.36</v>
      </c>
      <c r="Y57" s="10">
        <v>47.44</v>
      </c>
      <c r="Z57" s="10">
        <v>47.17</v>
      </c>
      <c r="AA57" s="10">
        <v>47.34</v>
      </c>
      <c r="AB57" s="95">
        <v>3372200</v>
      </c>
      <c r="AC57" s="10">
        <v>47.09</v>
      </c>
      <c r="AD57" s="2">
        <f t="shared" si="0"/>
        <v>0.26999999999999602</v>
      </c>
      <c r="AE57" s="138">
        <f t="shared" si="1"/>
        <v>1.0629251700680076E-3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44.798100000000005</v>
      </c>
      <c r="T58" s="93"/>
      <c r="U58" s="88"/>
      <c r="W58" s="133">
        <v>42573</v>
      </c>
      <c r="X58" s="10">
        <v>47.35</v>
      </c>
      <c r="Y58" s="10">
        <v>47.38</v>
      </c>
      <c r="Z58" s="10">
        <v>47.17</v>
      </c>
      <c r="AA58" s="10">
        <v>47.29</v>
      </c>
      <c r="AB58" s="95">
        <v>3515800</v>
      </c>
      <c r="AC58" s="10">
        <v>47.04</v>
      </c>
      <c r="AD58" s="2">
        <f t="shared" si="0"/>
        <v>0.21000000000000085</v>
      </c>
      <c r="AE58" s="138">
        <f t="shared" si="1"/>
        <v>6.3816209317169026E-4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44.316400000000002</v>
      </c>
      <c r="W59" s="133">
        <v>42572</v>
      </c>
      <c r="X59" s="10">
        <v>47.27</v>
      </c>
      <c r="Y59" s="10">
        <v>47.52</v>
      </c>
      <c r="Z59" s="10">
        <v>47.18</v>
      </c>
      <c r="AA59" s="10">
        <v>47.26</v>
      </c>
      <c r="AB59" s="95">
        <v>3208100</v>
      </c>
      <c r="AC59" s="10">
        <v>47.01</v>
      </c>
      <c r="AD59" s="2">
        <f t="shared" si="0"/>
        <v>0.34000000000000341</v>
      </c>
      <c r="AE59" s="138">
        <f t="shared" si="1"/>
        <v>-2.9692470837752172E-3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43.834700000000005</v>
      </c>
      <c r="W60" s="133">
        <v>42571</v>
      </c>
      <c r="X60" s="10">
        <v>47.25</v>
      </c>
      <c r="Y60" s="10">
        <v>47.46</v>
      </c>
      <c r="Z60" s="10">
        <v>47.16</v>
      </c>
      <c r="AA60" s="10">
        <v>47.4</v>
      </c>
      <c r="AB60" s="95">
        <v>2976600</v>
      </c>
      <c r="AC60" s="10">
        <v>47.15</v>
      </c>
      <c r="AD60" s="2">
        <f t="shared" si="0"/>
        <v>0.30000000000000426</v>
      </c>
      <c r="AE60" s="138">
        <f t="shared" si="1"/>
        <v>9.6359743040683732E-3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43.353000000000002</v>
      </c>
      <c r="W61" s="133">
        <v>42570</v>
      </c>
      <c r="X61" s="10">
        <v>46.98</v>
      </c>
      <c r="Y61" s="10">
        <v>47.06</v>
      </c>
      <c r="Z61" s="10">
        <v>46.83</v>
      </c>
      <c r="AA61" s="10">
        <v>46.95</v>
      </c>
      <c r="AB61" s="95">
        <v>4647500</v>
      </c>
      <c r="AC61" s="10">
        <v>46.7</v>
      </c>
      <c r="AD61" s="2">
        <f t="shared" si="0"/>
        <v>0.23000000000000398</v>
      </c>
      <c r="AE61" s="138">
        <f t="shared" si="1"/>
        <v>-7.6498087547811622E-3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42569</v>
      </c>
      <c r="X62" s="10">
        <v>47.22</v>
      </c>
      <c r="Y62" s="10">
        <v>47.56</v>
      </c>
      <c r="Z62" s="10">
        <v>47.11</v>
      </c>
      <c r="AA62" s="10">
        <v>47.31</v>
      </c>
      <c r="AB62" s="95">
        <v>7433800</v>
      </c>
      <c r="AC62" s="10">
        <v>47.06</v>
      </c>
      <c r="AD62" s="2">
        <f t="shared" si="0"/>
        <v>0.45000000000000284</v>
      </c>
      <c r="AE62" s="138">
        <f t="shared" si="1"/>
        <v>1.9161166702150734E-3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42566</v>
      </c>
      <c r="X63" s="10">
        <v>47.32</v>
      </c>
      <c r="Y63" s="10">
        <v>47.39</v>
      </c>
      <c r="Z63" s="10">
        <v>47.1</v>
      </c>
      <c r="AA63" s="10">
        <v>47.22</v>
      </c>
      <c r="AB63" s="95">
        <v>10403600</v>
      </c>
      <c r="AC63" s="10">
        <v>46.97</v>
      </c>
      <c r="AD63" s="2">
        <f t="shared" si="0"/>
        <v>0.28999999999999915</v>
      </c>
      <c r="AE63" s="138">
        <f t="shared" si="1"/>
        <v>-5.9259259259260011E-3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42565</v>
      </c>
      <c r="X64" s="10">
        <v>47.54</v>
      </c>
      <c r="Y64" s="10">
        <v>47.67</v>
      </c>
      <c r="Z64" s="10">
        <v>47.43</v>
      </c>
      <c r="AA64" s="10">
        <v>47.51</v>
      </c>
      <c r="AB64" s="95">
        <v>17420400</v>
      </c>
      <c r="AC64" s="10">
        <v>47.25</v>
      </c>
      <c r="AD64" s="2">
        <f t="shared" si="0"/>
        <v>0.24000000000000199</v>
      </c>
      <c r="AE64" s="138">
        <f t="shared" si="1"/>
        <v>1.0262989095574104E-2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42564</v>
      </c>
      <c r="X65" s="10">
        <v>47.24</v>
      </c>
      <c r="Y65" s="10">
        <v>47.41</v>
      </c>
      <c r="Z65" s="10">
        <v>46.99</v>
      </c>
      <c r="AA65" s="10">
        <v>47.02</v>
      </c>
      <c r="AB65" s="95">
        <v>7892100</v>
      </c>
      <c r="AC65" s="10">
        <v>46.77</v>
      </c>
      <c r="AD65" s="2">
        <f t="shared" si="0"/>
        <v>0.4199999999999946</v>
      </c>
      <c r="AE65" s="138">
        <f t="shared" si="1"/>
        <v>0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42563</v>
      </c>
      <c r="X66" s="10">
        <v>47.07</v>
      </c>
      <c r="Y66" s="10">
        <v>47.31</v>
      </c>
      <c r="Z66" s="10">
        <v>46.99</v>
      </c>
      <c r="AA66" s="10">
        <v>47.02</v>
      </c>
      <c r="AB66" s="95">
        <v>6164700</v>
      </c>
      <c r="AC66" s="10">
        <v>46.77</v>
      </c>
      <c r="AD66" s="2">
        <f t="shared" si="0"/>
        <v>0.32000000000000028</v>
      </c>
      <c r="AE66" s="138">
        <f t="shared" si="1"/>
        <v>1.4753742677370285E-2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42562</v>
      </c>
      <c r="X67" s="10">
        <v>46.3</v>
      </c>
      <c r="Y67" s="10">
        <v>46.53</v>
      </c>
      <c r="Z67" s="10">
        <v>46.28</v>
      </c>
      <c r="AA67" s="10">
        <v>46.34</v>
      </c>
      <c r="AB67" s="95">
        <v>6794500</v>
      </c>
      <c r="AC67" s="10">
        <v>46.09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42559</v>
      </c>
      <c r="X68" s="10">
        <v>45.66</v>
      </c>
      <c r="Y68" s="10">
        <v>45.73</v>
      </c>
      <c r="Z68" s="10">
        <v>45.48</v>
      </c>
      <c r="AA68" s="10">
        <v>45.66</v>
      </c>
      <c r="AB68" s="95">
        <v>7459000</v>
      </c>
      <c r="AC68" s="10">
        <v>45.41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5" priority="9">
      <formula>F39&gt;0</formula>
    </cfRule>
    <cfRule type="expression" dxfId="494" priority="10">
      <formula>F39&lt;0</formula>
    </cfRule>
  </conditionalFormatting>
  <conditionalFormatting sqref="F25:F38">
    <cfRule type="expression" dxfId="493" priority="7">
      <formula>F25&gt;0</formula>
    </cfRule>
    <cfRule type="expression" dxfId="492" priority="8">
      <formula>F25&lt;0</formula>
    </cfRule>
  </conditionalFormatting>
  <conditionalFormatting sqref="H25:H38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topLeftCell="H1" zoomScaleNormal="100" workbookViewId="0">
      <pane ySplit="1" topLeftCell="A5" activePane="bottomLeft" state="frozen"/>
      <selection activeCell="A2" sqref="A2"/>
      <selection pane="bottomLeft" activeCell="P48" sqref="P48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280</v>
      </c>
      <c r="V2" s="16"/>
      <c r="W2" s="141">
        <v>42653</v>
      </c>
      <c r="X2" s="142">
        <v>17.72</v>
      </c>
      <c r="Y2" s="142">
        <v>17.84</v>
      </c>
      <c r="Z2" s="10">
        <v>17.489999999999998</v>
      </c>
      <c r="AA2" s="10">
        <v>17.5</v>
      </c>
      <c r="AB2" s="95">
        <v>18784100</v>
      </c>
      <c r="AC2" s="10">
        <v>17.5</v>
      </c>
      <c r="AD2">
        <f>Y2-Z2</f>
        <v>0.35000000000000142</v>
      </c>
      <c r="AE2" s="138">
        <f>AC2/AC3-1</f>
        <v>-6.2464508801817198E-3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16.98935650000017</v>
      </c>
      <c r="T3" s="1">
        <v>42621</v>
      </c>
      <c r="U3" s="34" t="s">
        <v>332</v>
      </c>
      <c r="W3" s="133">
        <v>42650</v>
      </c>
      <c r="X3" s="10">
        <v>17.72</v>
      </c>
      <c r="Y3" s="10">
        <v>17.8</v>
      </c>
      <c r="Z3" s="10">
        <v>17.3</v>
      </c>
      <c r="AA3" s="10">
        <v>17.61</v>
      </c>
      <c r="AB3" s="95">
        <v>23836400</v>
      </c>
      <c r="AC3" s="10">
        <v>17.61</v>
      </c>
      <c r="AD3">
        <f t="shared" ref="AD3:AD66" si="2">Y3-Z3</f>
        <v>0.5</v>
      </c>
      <c r="AE3" s="138">
        <f t="shared" ref="AE3:AE66" si="3">AC3/AC4-1</f>
        <v>-6.7681895093063549E-3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17.5</v>
      </c>
      <c r="R4" s="527">
        <v>-6.1999999999999998E-3</v>
      </c>
      <c r="T4" s="1">
        <v>42627</v>
      </c>
      <c r="U4" s="34" t="s">
        <v>332</v>
      </c>
      <c r="W4" s="133">
        <v>42649</v>
      </c>
      <c r="X4" s="10">
        <v>17.64</v>
      </c>
      <c r="Y4" s="10">
        <v>17.89</v>
      </c>
      <c r="Z4" s="10">
        <v>17.54</v>
      </c>
      <c r="AA4" s="10">
        <v>17.73</v>
      </c>
      <c r="AB4" s="95">
        <v>21575000</v>
      </c>
      <c r="AC4" s="10">
        <v>17.73</v>
      </c>
      <c r="AD4">
        <f t="shared" si="2"/>
        <v>0.35000000000000142</v>
      </c>
      <c r="AE4" s="138">
        <f t="shared" si="3"/>
        <v>1.6949152542373724E-3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35000</v>
      </c>
      <c r="W5" s="133">
        <v>42648</v>
      </c>
      <c r="X5" s="10">
        <v>17.55</v>
      </c>
      <c r="Y5" s="10">
        <v>18.329999999999998</v>
      </c>
      <c r="Z5" s="10">
        <v>17.28</v>
      </c>
      <c r="AA5" s="10">
        <v>17.7</v>
      </c>
      <c r="AB5" s="95">
        <v>67695300</v>
      </c>
      <c r="AC5" s="10">
        <v>17.7</v>
      </c>
      <c r="AD5">
        <f t="shared" si="2"/>
        <v>1.0499999999999972</v>
      </c>
      <c r="AE5" s="138">
        <f t="shared" si="3"/>
        <v>-5.6179775280900124E-3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33978.713000000338</v>
      </c>
      <c r="W6" s="133">
        <v>42647</v>
      </c>
      <c r="X6" s="10">
        <v>17.98</v>
      </c>
      <c r="Y6" s="10">
        <v>18.04</v>
      </c>
      <c r="Z6" s="10">
        <v>17.66</v>
      </c>
      <c r="AA6" s="10">
        <v>17.8</v>
      </c>
      <c r="AB6" s="95">
        <v>49720100</v>
      </c>
      <c r="AC6" s="10">
        <v>17.8</v>
      </c>
      <c r="AD6">
        <f t="shared" si="2"/>
        <v>0.37999999999999901</v>
      </c>
      <c r="AE6" s="138">
        <f t="shared" si="3"/>
        <v>3.9481105470953182E-3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1021.2869999996619</v>
      </c>
      <c r="R7">
        <v>1500</v>
      </c>
      <c r="W7" s="133">
        <v>42646</v>
      </c>
      <c r="X7" s="10">
        <v>17.989999999999998</v>
      </c>
      <c r="Y7" s="10">
        <v>18.02</v>
      </c>
      <c r="Z7" s="10">
        <v>17.600000000000001</v>
      </c>
      <c r="AA7" s="10">
        <v>17.73</v>
      </c>
      <c r="AB7" s="95">
        <v>26778100</v>
      </c>
      <c r="AC7" s="10">
        <v>17.73</v>
      </c>
      <c r="AD7">
        <f t="shared" si="2"/>
        <v>0.41999999999999815</v>
      </c>
      <c r="AE7" s="138">
        <f t="shared" si="3"/>
        <v>-2.8121484814398467E-3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1021.2869999996619</v>
      </c>
      <c r="W8" s="133">
        <v>42643</v>
      </c>
      <c r="X8" s="10">
        <v>17.75</v>
      </c>
      <c r="Y8" s="10">
        <v>18</v>
      </c>
      <c r="Z8" s="10">
        <v>17.579999999999998</v>
      </c>
      <c r="AA8" s="10">
        <v>17.78</v>
      </c>
      <c r="AB8" s="95">
        <v>21291800</v>
      </c>
      <c r="AC8" s="10">
        <v>17.78</v>
      </c>
      <c r="AD8">
        <f t="shared" si="2"/>
        <v>0.42000000000000171</v>
      </c>
      <c r="AE8" s="138">
        <f t="shared" si="3"/>
        <v>1.3683010262257822E-2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3.0056671069314832E-2</v>
      </c>
      <c r="W9" s="133">
        <v>42642</v>
      </c>
      <c r="X9" s="10">
        <v>17.45</v>
      </c>
      <c r="Y9" s="10">
        <v>17.77</v>
      </c>
      <c r="Z9" s="10">
        <v>17.350000000000001</v>
      </c>
      <c r="AA9" s="10">
        <v>17.54</v>
      </c>
      <c r="AB9" s="95">
        <v>31732700</v>
      </c>
      <c r="AC9" s="10">
        <v>17.54</v>
      </c>
      <c r="AD9">
        <f t="shared" si="2"/>
        <v>0.41999999999999815</v>
      </c>
      <c r="AE9" s="138">
        <f t="shared" si="3"/>
        <v>5.7339449541282672E-3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42641</v>
      </c>
      <c r="X10" s="10">
        <v>18.16</v>
      </c>
      <c r="Y10" s="10">
        <v>18.16</v>
      </c>
      <c r="Z10" s="10">
        <v>17.149999999999999</v>
      </c>
      <c r="AA10" s="10">
        <v>17.440000000000001</v>
      </c>
      <c r="AB10" s="95">
        <v>42680000</v>
      </c>
      <c r="AC10" s="10">
        <v>17.440000000000001</v>
      </c>
      <c r="AD10">
        <f t="shared" si="2"/>
        <v>1.0100000000000016</v>
      </c>
      <c r="AE10" s="138">
        <f t="shared" si="3"/>
        <v>-3.1111111111111089E-2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42640</v>
      </c>
      <c r="X11" s="10">
        <v>17.53</v>
      </c>
      <c r="Y11" s="10">
        <v>18.079999999999998</v>
      </c>
      <c r="Z11" s="10">
        <v>17.350000000000001</v>
      </c>
      <c r="AA11" s="10">
        <v>18</v>
      </c>
      <c r="AB11" s="95">
        <v>28600500</v>
      </c>
      <c r="AC11" s="10">
        <v>18</v>
      </c>
      <c r="AD11">
        <f t="shared" si="2"/>
        <v>0.72999999999999687</v>
      </c>
      <c r="AE11" s="138">
        <f t="shared" si="3"/>
        <v>3.6866359447004671E-2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42639</v>
      </c>
      <c r="X12" s="10">
        <v>17.350000000000001</v>
      </c>
      <c r="Y12" s="10">
        <v>17.600000000000001</v>
      </c>
      <c r="Z12" s="10">
        <v>17.18</v>
      </c>
      <c r="AA12" s="10">
        <v>17.36</v>
      </c>
      <c r="AB12" s="95">
        <v>19524700</v>
      </c>
      <c r="AC12" s="10">
        <v>17.36</v>
      </c>
      <c r="AD12">
        <f t="shared" si="2"/>
        <v>0.42000000000000171</v>
      </c>
      <c r="AE12" s="138">
        <f t="shared" si="3"/>
        <v>-6.8649885583524917E-3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42636</v>
      </c>
      <c r="X13" s="10">
        <v>17.45</v>
      </c>
      <c r="Y13" s="10">
        <v>17.739999999999998</v>
      </c>
      <c r="Z13" s="10">
        <v>17.43</v>
      </c>
      <c r="AA13" s="10">
        <v>17.48</v>
      </c>
      <c r="AB13" s="95">
        <v>17890000</v>
      </c>
      <c r="AC13" s="10">
        <v>17.48</v>
      </c>
      <c r="AD13">
        <f t="shared" si="2"/>
        <v>0.30999999999999872</v>
      </c>
      <c r="AE13" s="138">
        <f t="shared" si="3"/>
        <v>-6.2535531552018186E-3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42635</v>
      </c>
      <c r="X14" s="10">
        <v>17.89</v>
      </c>
      <c r="Y14" s="10">
        <v>18.05</v>
      </c>
      <c r="Z14" s="10">
        <v>17.41</v>
      </c>
      <c r="AA14" s="10">
        <v>17.59</v>
      </c>
      <c r="AB14" s="95">
        <v>25134600</v>
      </c>
      <c r="AC14" s="10">
        <v>17.59</v>
      </c>
      <c r="AD14">
        <f t="shared" si="2"/>
        <v>0.64000000000000057</v>
      </c>
      <c r="AE14" s="138">
        <f t="shared" si="3"/>
        <v>-3.9637599093997888E-3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42634</v>
      </c>
      <c r="X15" s="10">
        <v>17.25</v>
      </c>
      <c r="Y15" s="10">
        <v>17.7</v>
      </c>
      <c r="Z15" s="10">
        <v>17.23</v>
      </c>
      <c r="AA15" s="10">
        <v>17.66</v>
      </c>
      <c r="AB15" s="95">
        <v>31232300</v>
      </c>
      <c r="AC15" s="10">
        <v>17.66</v>
      </c>
      <c r="AD15">
        <f t="shared" si="2"/>
        <v>0.46999999999999886</v>
      </c>
      <c r="AE15" s="138">
        <f t="shared" si="3"/>
        <v>4.3735224586288313E-2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42633</v>
      </c>
      <c r="X16" s="10">
        <v>17.05</v>
      </c>
      <c r="Y16" s="10">
        <v>17.27</v>
      </c>
      <c r="Z16" s="10">
        <v>16.72</v>
      </c>
      <c r="AA16" s="10">
        <v>16.920000000000002</v>
      </c>
      <c r="AB16" s="95">
        <v>17720400</v>
      </c>
      <c r="AC16" s="10">
        <v>16.920000000000002</v>
      </c>
      <c r="AD16">
        <f t="shared" si="2"/>
        <v>0.55000000000000071</v>
      </c>
      <c r="AE16" s="138">
        <f t="shared" si="3"/>
        <v>-1.7699115044246261E-3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42632</v>
      </c>
      <c r="X17" s="10">
        <v>17.63</v>
      </c>
      <c r="Y17" s="10">
        <v>17.77</v>
      </c>
      <c r="Z17" s="10">
        <v>16.850000000000001</v>
      </c>
      <c r="AA17" s="10">
        <v>16.95</v>
      </c>
      <c r="AB17" s="95">
        <v>23955000</v>
      </c>
      <c r="AC17" s="10">
        <v>16.95</v>
      </c>
      <c r="AD17">
        <f t="shared" si="2"/>
        <v>0.91999999999999815</v>
      </c>
      <c r="AE17" s="138">
        <f t="shared" si="3"/>
        <v>-3.0320366132723153E-2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42629</v>
      </c>
      <c r="X18" s="10">
        <v>18.079999999999998</v>
      </c>
      <c r="Y18" s="10">
        <v>18.079999999999998</v>
      </c>
      <c r="Z18" s="10">
        <v>17.34</v>
      </c>
      <c r="AA18" s="10">
        <v>17.48</v>
      </c>
      <c r="AB18" s="95">
        <v>37359100</v>
      </c>
      <c r="AC18" s="10">
        <v>17.48</v>
      </c>
      <c r="AD18">
        <f t="shared" si="2"/>
        <v>0.73999999999999844</v>
      </c>
      <c r="AE18" s="138">
        <f t="shared" si="3"/>
        <v>1.7191977077364307E-3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42628</v>
      </c>
      <c r="X19" s="10">
        <v>16.899999999999999</v>
      </c>
      <c r="Y19" s="10">
        <v>17.46</v>
      </c>
      <c r="Z19" s="10">
        <v>16.850000000000001</v>
      </c>
      <c r="AA19" s="10">
        <v>17.45</v>
      </c>
      <c r="AB19" s="95">
        <v>24303700</v>
      </c>
      <c r="AC19" s="10">
        <v>17.45</v>
      </c>
      <c r="AD19">
        <f t="shared" si="2"/>
        <v>0.60999999999999943</v>
      </c>
      <c r="AE19" s="138">
        <f t="shared" si="3"/>
        <v>3.0714707619610149E-2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42627</v>
      </c>
      <c r="X20" s="10">
        <v>16.88</v>
      </c>
      <c r="Y20" s="10">
        <v>17.079999999999998</v>
      </c>
      <c r="Z20" s="10">
        <v>16.649999999999999</v>
      </c>
      <c r="AA20" s="10">
        <v>16.93</v>
      </c>
      <c r="AB20" s="95">
        <v>18591300</v>
      </c>
      <c r="AC20" s="10">
        <v>16.93</v>
      </c>
      <c r="AD20">
        <f t="shared" si="2"/>
        <v>0.42999999999999972</v>
      </c>
      <c r="AE20" s="138">
        <f t="shared" si="3"/>
        <v>1.0746268656716351E-2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42626</v>
      </c>
      <c r="X21" s="10">
        <v>16.920000000000002</v>
      </c>
      <c r="Y21" s="10">
        <v>17.149999999999999</v>
      </c>
      <c r="Z21" s="10">
        <v>16.46</v>
      </c>
      <c r="AA21" s="10">
        <v>16.75</v>
      </c>
      <c r="AB21" s="95">
        <v>24227000</v>
      </c>
      <c r="AC21" s="10">
        <v>16.75</v>
      </c>
      <c r="AD21">
        <f t="shared" si="2"/>
        <v>0.68999999999999773</v>
      </c>
      <c r="AE21" s="138">
        <f t="shared" si="3"/>
        <v>-2.3323615160349753E-2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42625</v>
      </c>
      <c r="X22" s="10">
        <v>16.61</v>
      </c>
      <c r="Y22" s="10">
        <v>17.2</v>
      </c>
      <c r="Z22" s="10">
        <v>16.37</v>
      </c>
      <c r="AA22" s="10">
        <v>17.149999999999999</v>
      </c>
      <c r="AB22" s="95">
        <v>28072300</v>
      </c>
      <c r="AC22" s="10">
        <v>17.149999999999999</v>
      </c>
      <c r="AD22">
        <f t="shared" si="2"/>
        <v>0.82999999999999829</v>
      </c>
      <c r="AE22" s="138">
        <f t="shared" si="3"/>
        <v>2.0226055919095876E-2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42622</v>
      </c>
      <c r="X23" s="10">
        <v>17.329999999999998</v>
      </c>
      <c r="Y23" s="10">
        <v>17.739999999999998</v>
      </c>
      <c r="Z23" s="10">
        <v>16.690000000000001</v>
      </c>
      <c r="AA23" s="10">
        <v>16.809999999999999</v>
      </c>
      <c r="AB23" s="95">
        <v>31163600</v>
      </c>
      <c r="AC23" s="10">
        <v>16.809999999999999</v>
      </c>
      <c r="AD23">
        <f t="shared" si="2"/>
        <v>1.0499999999999972</v>
      </c>
      <c r="AE23" s="138">
        <f t="shared" si="3"/>
        <v>-3.667621776504304E-2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42621</v>
      </c>
      <c r="X24" s="10">
        <v>17.18</v>
      </c>
      <c r="Y24" s="10">
        <v>17.86</v>
      </c>
      <c r="Z24" s="10">
        <v>16.88</v>
      </c>
      <c r="AA24" s="10">
        <v>17.45</v>
      </c>
      <c r="AB24" s="95">
        <v>39180600</v>
      </c>
      <c r="AC24" s="10">
        <v>17.45</v>
      </c>
      <c r="AD24">
        <f t="shared" si="2"/>
        <v>0.98000000000000043</v>
      </c>
      <c r="AE24" s="138">
        <f t="shared" si="3"/>
        <v>1.6899766899766799E-2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42620</v>
      </c>
      <c r="X25" s="10">
        <v>17.21</v>
      </c>
      <c r="Y25" s="10">
        <v>17.350000000000001</v>
      </c>
      <c r="Z25" s="10">
        <v>17.02</v>
      </c>
      <c r="AA25" s="10">
        <v>17.16</v>
      </c>
      <c r="AB25" s="95">
        <v>22926100</v>
      </c>
      <c r="AC25" s="10">
        <v>17.16</v>
      </c>
      <c r="AD25">
        <f t="shared" si="2"/>
        <v>0.33000000000000185</v>
      </c>
      <c r="AE25" s="138">
        <f t="shared" si="3"/>
        <v>8.818342151675429E-3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42619</v>
      </c>
      <c r="X26" s="10">
        <v>16.8</v>
      </c>
      <c r="Y26" s="10">
        <v>17.079999999999998</v>
      </c>
      <c r="Z26" s="10">
        <v>16.75</v>
      </c>
      <c r="AA26" s="10">
        <v>17.010000000000002</v>
      </c>
      <c r="AB26" s="95">
        <v>22950000</v>
      </c>
      <c r="AC26" s="10">
        <v>17.010000000000002</v>
      </c>
      <c r="AD26">
        <f t="shared" si="2"/>
        <v>0.32999999999999829</v>
      </c>
      <c r="AE26" s="138">
        <f t="shared" si="3"/>
        <v>1.8562874251497163E-2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42615</v>
      </c>
      <c r="X27" s="10">
        <v>16.96</v>
      </c>
      <c r="Y27" s="10">
        <v>16.97</v>
      </c>
      <c r="Z27" s="10">
        <v>16.57</v>
      </c>
      <c r="AA27" s="10">
        <v>16.7</v>
      </c>
      <c r="AB27" s="95">
        <v>16091500</v>
      </c>
      <c r="AC27" s="10">
        <v>16.7</v>
      </c>
      <c r="AD27">
        <f t="shared" si="2"/>
        <v>0.39999999999999858</v>
      </c>
      <c r="AE27" s="138">
        <f t="shared" si="3"/>
        <v>3.6057692307691624E-3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42614</v>
      </c>
      <c r="X28" s="10">
        <v>16.61</v>
      </c>
      <c r="Y28" s="10">
        <v>16.8</v>
      </c>
      <c r="Z28" s="10">
        <v>16.3</v>
      </c>
      <c r="AA28" s="10">
        <v>16.64</v>
      </c>
      <c r="AB28" s="95">
        <v>15692900</v>
      </c>
      <c r="AC28" s="10">
        <v>16.64</v>
      </c>
      <c r="AD28">
        <f t="shared" si="2"/>
        <v>0.5</v>
      </c>
      <c r="AE28" s="138">
        <f t="shared" si="3"/>
        <v>9.0964220739844226E-3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42613</v>
      </c>
      <c r="X29" s="10">
        <v>16.7</v>
      </c>
      <c r="Y29" s="10">
        <v>16.739999999999998</v>
      </c>
      <c r="Z29" s="10">
        <v>16.14</v>
      </c>
      <c r="AA29" s="10">
        <v>16.489999999999998</v>
      </c>
      <c r="AB29" s="95">
        <v>21948500</v>
      </c>
      <c r="AC29" s="10">
        <v>16.489999999999998</v>
      </c>
      <c r="AD29">
        <f t="shared" si="2"/>
        <v>0.59999999999999787</v>
      </c>
      <c r="AE29" s="138">
        <f t="shared" si="3"/>
        <v>-1.4934289127837563E-2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42612</v>
      </c>
      <c r="X30" s="10">
        <v>17</v>
      </c>
      <c r="Y30" s="10">
        <v>17.010000000000002</v>
      </c>
      <c r="Z30" s="10">
        <v>16.510000000000002</v>
      </c>
      <c r="AA30" s="10">
        <v>16.739999999999998</v>
      </c>
      <c r="AB30" s="95">
        <v>23604400</v>
      </c>
      <c r="AC30" s="10">
        <v>16.739999999999998</v>
      </c>
      <c r="AD30">
        <f t="shared" si="2"/>
        <v>0.5</v>
      </c>
      <c r="AE30" s="138">
        <f t="shared" si="3"/>
        <v>-1.0053222945003104E-2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42611</v>
      </c>
      <c r="X31" s="10">
        <v>16.920000000000002</v>
      </c>
      <c r="Y31" s="10">
        <v>17.25</v>
      </c>
      <c r="Z31" s="10">
        <v>16.61</v>
      </c>
      <c r="AA31" s="10">
        <v>16.91</v>
      </c>
      <c r="AB31" s="95">
        <v>34423300</v>
      </c>
      <c r="AC31" s="10">
        <v>16.91</v>
      </c>
      <c r="AD31">
        <f t="shared" si="2"/>
        <v>0.64000000000000057</v>
      </c>
      <c r="AE31" s="138">
        <f t="shared" si="3"/>
        <v>2.4227740763173689E-2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42608</v>
      </c>
      <c r="X32" s="10">
        <v>16.34</v>
      </c>
      <c r="Y32" s="10">
        <v>16.809999999999999</v>
      </c>
      <c r="Z32" s="10">
        <v>16.29</v>
      </c>
      <c r="AA32" s="10">
        <v>16.510000000000002</v>
      </c>
      <c r="AB32" s="95">
        <v>24228600</v>
      </c>
      <c r="AC32" s="10">
        <v>16.510000000000002</v>
      </c>
      <c r="AD32">
        <f t="shared" si="2"/>
        <v>0.51999999999999957</v>
      </c>
      <c r="AE32" s="138">
        <f t="shared" si="3"/>
        <v>1.9135802469135932E-2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42607</v>
      </c>
      <c r="X33" s="10">
        <v>15.9</v>
      </c>
      <c r="Y33" s="10">
        <v>16.55</v>
      </c>
      <c r="Z33" s="10">
        <v>15.88</v>
      </c>
      <c r="AA33" s="10">
        <v>16.2</v>
      </c>
      <c r="AB33" s="95">
        <v>34819000</v>
      </c>
      <c r="AC33" s="10">
        <v>16.2</v>
      </c>
      <c r="AD33">
        <f t="shared" si="2"/>
        <v>0.66999999999999993</v>
      </c>
      <c r="AE33" s="138">
        <f t="shared" si="3"/>
        <v>4.4487427466150864E-2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42606</v>
      </c>
      <c r="X34" s="10">
        <v>16.2</v>
      </c>
      <c r="Y34" s="10">
        <v>16.239999999999998</v>
      </c>
      <c r="Z34" s="10">
        <v>15.38</v>
      </c>
      <c r="AA34" s="10">
        <v>15.51</v>
      </c>
      <c r="AB34" s="95">
        <v>26664300</v>
      </c>
      <c r="AC34" s="10">
        <v>15.51</v>
      </c>
      <c r="AD34">
        <f t="shared" si="2"/>
        <v>0.85999999999999766</v>
      </c>
      <c r="AE34" s="138">
        <f t="shared" si="3"/>
        <v>-4.1409147095179177E-2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42605</v>
      </c>
      <c r="X35" s="10">
        <v>16.27</v>
      </c>
      <c r="Y35" s="10">
        <v>16.54</v>
      </c>
      <c r="Z35" s="10">
        <v>16.14</v>
      </c>
      <c r="AA35" s="10">
        <v>16.18</v>
      </c>
      <c r="AB35" s="95">
        <v>23655900</v>
      </c>
      <c r="AC35" s="10">
        <v>16.18</v>
      </c>
      <c r="AD35">
        <f t="shared" si="2"/>
        <v>0.39999999999999858</v>
      </c>
      <c r="AE35" s="138">
        <f t="shared" si="3"/>
        <v>-6.1766522544792757E-4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42604</v>
      </c>
      <c r="X36" s="10">
        <v>16.149999999999999</v>
      </c>
      <c r="Y36" s="10">
        <v>16.43</v>
      </c>
      <c r="Z36" s="10">
        <v>15.91</v>
      </c>
      <c r="AA36" s="10">
        <v>16.190000000000001</v>
      </c>
      <c r="AB36" s="95">
        <v>22135300</v>
      </c>
      <c r="AC36" s="10">
        <v>16.190000000000001</v>
      </c>
      <c r="AD36">
        <f t="shared" si="2"/>
        <v>0.51999999999999957</v>
      </c>
      <c r="AE36" s="138">
        <f t="shared" si="3"/>
        <v>-3.6923076923076614E-3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42601</v>
      </c>
      <c r="X37" s="10">
        <v>16.16</v>
      </c>
      <c r="Y37" s="10">
        <v>16.45</v>
      </c>
      <c r="Z37" s="10">
        <v>16.03</v>
      </c>
      <c r="AA37" s="10">
        <v>16.25</v>
      </c>
      <c r="AB37" s="95">
        <v>35007500</v>
      </c>
      <c r="AC37" s="10">
        <v>16.25</v>
      </c>
      <c r="AD37">
        <f t="shared" si="2"/>
        <v>0.41999999999999815</v>
      </c>
      <c r="AE37" s="138">
        <f t="shared" si="3"/>
        <v>3.0437539632213184E-2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42600</v>
      </c>
      <c r="X38" s="10">
        <v>15.55</v>
      </c>
      <c r="Y38" s="10">
        <v>15.8</v>
      </c>
      <c r="Z38" s="10">
        <v>15.51</v>
      </c>
      <c r="AA38" s="10">
        <v>15.77</v>
      </c>
      <c r="AB38" s="95">
        <v>16548700</v>
      </c>
      <c r="AC38" s="10">
        <v>15.77</v>
      </c>
      <c r="AD38">
        <f t="shared" si="2"/>
        <v>0.29000000000000092</v>
      </c>
      <c r="AE38" s="138">
        <f t="shared" si="3"/>
        <v>1.6108247422680355E-2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42599</v>
      </c>
      <c r="X39" s="10">
        <v>15.53</v>
      </c>
      <c r="Y39" s="10">
        <v>15.76</v>
      </c>
      <c r="Z39" s="10">
        <v>15.46</v>
      </c>
      <c r="AA39" s="10">
        <v>15.52</v>
      </c>
      <c r="AB39" s="95">
        <v>22534600</v>
      </c>
      <c r="AC39" s="10">
        <v>15.52</v>
      </c>
      <c r="AD39">
        <f t="shared" si="2"/>
        <v>0.29999999999999893</v>
      </c>
      <c r="AE39" s="138">
        <f t="shared" si="3"/>
        <v>1.9367333763717909E-3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42598</v>
      </c>
      <c r="X40" s="10">
        <v>15.58</v>
      </c>
      <c r="Y40" s="10">
        <v>15.59</v>
      </c>
      <c r="Z40" s="10">
        <v>15.23</v>
      </c>
      <c r="AA40" s="10">
        <v>15.49</v>
      </c>
      <c r="AB40" s="95">
        <v>21865500</v>
      </c>
      <c r="AC40" s="10">
        <v>15.49</v>
      </c>
      <c r="AD40">
        <f t="shared" si="2"/>
        <v>0.35999999999999943</v>
      </c>
      <c r="AE40" s="138">
        <f t="shared" si="3"/>
        <v>-2.5756600128782337E-3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42597</v>
      </c>
      <c r="X41" s="10">
        <v>15.09</v>
      </c>
      <c r="Y41" s="10">
        <v>15.7</v>
      </c>
      <c r="Z41" s="10">
        <v>15.08</v>
      </c>
      <c r="AA41" s="10">
        <v>15.53</v>
      </c>
      <c r="AB41" s="95">
        <v>29088900</v>
      </c>
      <c r="AC41" s="10">
        <v>15.53</v>
      </c>
      <c r="AD41">
        <f t="shared" si="2"/>
        <v>0.61999999999999922</v>
      </c>
      <c r="AE41" s="138">
        <f t="shared" si="3"/>
        <v>4.018754186202278E-2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42594</v>
      </c>
      <c r="X42" s="10">
        <v>14.46</v>
      </c>
      <c r="Y42" s="10">
        <v>14.99</v>
      </c>
      <c r="Z42" s="10">
        <v>14.43</v>
      </c>
      <c r="AA42" s="10">
        <v>14.93</v>
      </c>
      <c r="AB42" s="95">
        <v>24900800</v>
      </c>
      <c r="AC42" s="10">
        <v>14.93</v>
      </c>
      <c r="AD42">
        <f t="shared" si="2"/>
        <v>0.5600000000000005</v>
      </c>
      <c r="AE42" s="138">
        <f t="shared" si="3"/>
        <v>3.4650034650034689E-2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17.61</v>
      </c>
      <c r="W43" s="133">
        <v>42593</v>
      </c>
      <c r="X43" s="10">
        <v>14.25</v>
      </c>
      <c r="Y43" s="10">
        <v>14.49</v>
      </c>
      <c r="Z43" s="10">
        <v>14.21</v>
      </c>
      <c r="AA43" s="10">
        <v>14.43</v>
      </c>
      <c r="AB43" s="95">
        <v>14441600</v>
      </c>
      <c r="AC43" s="10">
        <v>14.43</v>
      </c>
      <c r="AD43">
        <f t="shared" si="2"/>
        <v>0.27999999999999936</v>
      </c>
      <c r="AE43" s="138">
        <f t="shared" si="3"/>
        <v>1.6197183098591639E-2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5" t="s">
        <v>78</v>
      </c>
      <c r="P44" s="585"/>
      <c r="T44" s="93" t="s">
        <v>99</v>
      </c>
      <c r="U44" s="130">
        <v>17.72</v>
      </c>
      <c r="W44" s="133">
        <v>42592</v>
      </c>
      <c r="X44" s="10">
        <v>14.48</v>
      </c>
      <c r="Y44" s="10">
        <v>14.5</v>
      </c>
      <c r="Z44" s="10">
        <v>14.03</v>
      </c>
      <c r="AA44" s="10">
        <v>14.2</v>
      </c>
      <c r="AB44" s="95">
        <v>14987500</v>
      </c>
      <c r="AC44" s="10">
        <v>14.2</v>
      </c>
      <c r="AD44">
        <f t="shared" si="2"/>
        <v>0.47000000000000064</v>
      </c>
      <c r="AE44" s="138">
        <f t="shared" si="3"/>
        <v>-1.9337016574585753E-2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19.25</v>
      </c>
      <c r="T45" s="93" t="s">
        <v>100</v>
      </c>
      <c r="U45" s="130" t="s">
        <v>655</v>
      </c>
      <c r="W45" s="133">
        <v>42591</v>
      </c>
      <c r="X45" s="10">
        <v>14.56</v>
      </c>
      <c r="Y45" s="10">
        <v>14.7</v>
      </c>
      <c r="Z45" s="10">
        <v>14.4</v>
      </c>
      <c r="AA45" s="10">
        <v>14.48</v>
      </c>
      <c r="AB45" s="95">
        <v>12563600</v>
      </c>
      <c r="AC45" s="10">
        <v>14.48</v>
      </c>
      <c r="AD45">
        <f t="shared" si="2"/>
        <v>0.29999999999999893</v>
      </c>
      <c r="AE45" s="138">
        <f t="shared" si="3"/>
        <v>4.1608876560332853E-3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19.075000000000003</v>
      </c>
      <c r="T46" s="93" t="s">
        <v>101</v>
      </c>
      <c r="U46" s="130" t="s">
        <v>656</v>
      </c>
      <c r="W46" s="133">
        <v>42590</v>
      </c>
      <c r="X46" s="10">
        <v>14.53</v>
      </c>
      <c r="Y46" s="10">
        <v>14.72</v>
      </c>
      <c r="Z46" s="10">
        <v>14.38</v>
      </c>
      <c r="AA46" s="10">
        <v>14.42</v>
      </c>
      <c r="AB46" s="95">
        <v>16163500</v>
      </c>
      <c r="AC46" s="10">
        <v>14.42</v>
      </c>
      <c r="AD46">
        <f t="shared" si="2"/>
        <v>0.33999999999999986</v>
      </c>
      <c r="AE46" s="138">
        <f t="shared" si="3"/>
        <v>-6.8870523415978102E-3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18.900000000000002</v>
      </c>
      <c r="T47" s="93" t="s">
        <v>102</v>
      </c>
      <c r="U47" s="130">
        <v>19.600000000000001</v>
      </c>
      <c r="W47" s="133">
        <v>42587</v>
      </c>
      <c r="X47" s="10">
        <v>14.22</v>
      </c>
      <c r="Y47" s="10">
        <v>14.78</v>
      </c>
      <c r="Z47" s="10">
        <v>14.2</v>
      </c>
      <c r="AA47" s="10">
        <v>14.52</v>
      </c>
      <c r="AB47" s="95">
        <v>29098400</v>
      </c>
      <c r="AC47" s="10">
        <v>14.52</v>
      </c>
      <c r="AD47">
        <f t="shared" si="2"/>
        <v>0.58000000000000007</v>
      </c>
      <c r="AE47" s="138">
        <f t="shared" si="3"/>
        <v>3.4925160370634423E-2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18.725000000000001</v>
      </c>
      <c r="T48" s="93" t="s">
        <v>103</v>
      </c>
      <c r="U48" s="130">
        <v>1.8865700000000001</v>
      </c>
      <c r="W48" s="133">
        <v>42586</v>
      </c>
      <c r="X48" s="10">
        <v>13.61</v>
      </c>
      <c r="Y48" s="10">
        <v>14.2</v>
      </c>
      <c r="Z48" s="10">
        <v>13.6</v>
      </c>
      <c r="AA48" s="10">
        <v>14.03</v>
      </c>
      <c r="AB48" s="95">
        <v>23400100</v>
      </c>
      <c r="AC48" s="10">
        <v>14.03</v>
      </c>
      <c r="AD48">
        <f t="shared" si="2"/>
        <v>0.59999999999999964</v>
      </c>
      <c r="AE48" s="138">
        <f t="shared" si="3"/>
        <v>3.8490007401924542E-2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18.55</v>
      </c>
      <c r="T49" s="93" t="s">
        <v>122</v>
      </c>
      <c r="U49" s="130" t="s">
        <v>410</v>
      </c>
      <c r="W49" s="133">
        <v>42585</v>
      </c>
      <c r="X49" s="10">
        <v>13.27</v>
      </c>
      <c r="Y49" s="10">
        <v>13.58</v>
      </c>
      <c r="Z49" s="10">
        <v>13.27</v>
      </c>
      <c r="AA49" s="10">
        <v>13.51</v>
      </c>
      <c r="AB49" s="95">
        <v>17316600</v>
      </c>
      <c r="AC49" s="10">
        <v>13.51</v>
      </c>
      <c r="AD49">
        <f t="shared" si="2"/>
        <v>0.3100000000000005</v>
      </c>
      <c r="AE49" s="138">
        <f t="shared" si="3"/>
        <v>8.208955223880654E-3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18.375</v>
      </c>
      <c r="T50" s="93"/>
      <c r="U50" s="130"/>
      <c r="W50" s="133">
        <v>42584</v>
      </c>
      <c r="X50" s="10">
        <v>13.55</v>
      </c>
      <c r="Y50" s="10">
        <v>13.58</v>
      </c>
      <c r="Z50" s="10">
        <v>13.02</v>
      </c>
      <c r="AA50" s="10">
        <v>13.4</v>
      </c>
      <c r="AB50" s="95">
        <v>23707600</v>
      </c>
      <c r="AC50" s="10">
        <v>13.4</v>
      </c>
      <c r="AD50">
        <f t="shared" si="2"/>
        <v>0.5600000000000005</v>
      </c>
      <c r="AE50" s="138">
        <f t="shared" si="3"/>
        <v>-1.179941002949858E-2</v>
      </c>
      <c r="AL50" s="234"/>
      <c r="AO50" s="234"/>
    </row>
    <row r="51" spans="2:41" x14ac:dyDescent="0.25">
      <c r="B51" s="58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18.2</v>
      </c>
      <c r="T51" s="93" t="s">
        <v>105</v>
      </c>
      <c r="U51" s="130" t="s">
        <v>657</v>
      </c>
      <c r="W51" s="133">
        <v>42583</v>
      </c>
      <c r="X51" s="10">
        <v>13.81</v>
      </c>
      <c r="Y51" s="10">
        <v>13.92</v>
      </c>
      <c r="Z51" s="10">
        <v>13.55</v>
      </c>
      <c r="AA51" s="10">
        <v>13.56</v>
      </c>
      <c r="AB51" s="95">
        <v>16363900</v>
      </c>
      <c r="AC51" s="10">
        <v>13.56</v>
      </c>
      <c r="AD51">
        <f t="shared" si="2"/>
        <v>0.36999999999999922</v>
      </c>
      <c r="AE51" s="138">
        <f t="shared" si="3"/>
        <v>-1.3100436681222738E-2</v>
      </c>
    </row>
    <row r="52" spans="2:41" x14ac:dyDescent="0.25">
      <c r="B52" s="58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18.025000000000002</v>
      </c>
      <c r="T52" s="93" t="s">
        <v>106</v>
      </c>
      <c r="U52" s="130" t="s">
        <v>311</v>
      </c>
      <c r="W52" s="133">
        <v>42580</v>
      </c>
      <c r="X52" s="10">
        <v>13.91</v>
      </c>
      <c r="Y52" s="10">
        <v>13.94</v>
      </c>
      <c r="Z52" s="10">
        <v>13.62</v>
      </c>
      <c r="AA52" s="10">
        <v>13.74</v>
      </c>
      <c r="AB52" s="95">
        <v>21792900</v>
      </c>
      <c r="AC52" s="10">
        <v>13.74</v>
      </c>
      <c r="AD52">
        <f t="shared" si="2"/>
        <v>0.32000000000000028</v>
      </c>
      <c r="AE52" s="138">
        <f t="shared" si="3"/>
        <v>-5.0687907313541336E-3</v>
      </c>
    </row>
    <row r="53" spans="2:41" x14ac:dyDescent="0.25">
      <c r="B53" s="58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17.850000000000001</v>
      </c>
      <c r="T53" s="93" t="s">
        <v>107</v>
      </c>
      <c r="U53" s="131">
        <v>18857618</v>
      </c>
      <c r="W53" s="133">
        <v>42579</v>
      </c>
      <c r="X53" s="10">
        <v>14.13</v>
      </c>
      <c r="Y53" s="10">
        <v>14.19</v>
      </c>
      <c r="Z53" s="10">
        <v>13.7</v>
      </c>
      <c r="AA53" s="10">
        <v>13.81</v>
      </c>
      <c r="AB53" s="95">
        <v>25504200</v>
      </c>
      <c r="AC53" s="10">
        <v>13.81</v>
      </c>
      <c r="AD53">
        <f t="shared" si="2"/>
        <v>0.49000000000000021</v>
      </c>
      <c r="AE53" s="138">
        <f t="shared" si="3"/>
        <v>-2.6779422128259234E-2</v>
      </c>
    </row>
    <row r="54" spans="2:41" x14ac:dyDescent="0.25">
      <c r="B54" s="58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17.675000000000001</v>
      </c>
      <c r="T54" s="93" t="s">
        <v>110</v>
      </c>
      <c r="U54" s="131">
        <v>26069300</v>
      </c>
      <c r="W54" s="133">
        <v>42578</v>
      </c>
      <c r="X54" s="10">
        <v>14.85</v>
      </c>
      <c r="Y54" s="10">
        <v>14.89</v>
      </c>
      <c r="Z54" s="10">
        <v>14.06</v>
      </c>
      <c r="AA54" s="10">
        <v>14.19</v>
      </c>
      <c r="AB54" s="95">
        <v>35035800</v>
      </c>
      <c r="AC54" s="10">
        <v>14.19</v>
      </c>
      <c r="AD54">
        <f t="shared" si="2"/>
        <v>0.83000000000000007</v>
      </c>
      <c r="AE54" s="138">
        <f t="shared" si="3"/>
        <v>-3.2719836400817992E-2</v>
      </c>
      <c r="AL54" s="234"/>
      <c r="AO54" s="234"/>
    </row>
    <row r="55" spans="2:41" x14ac:dyDescent="0.25">
      <c r="B55" s="58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17.5</v>
      </c>
      <c r="T55" s="93" t="s">
        <v>108</v>
      </c>
      <c r="U55" s="130" t="s">
        <v>658</v>
      </c>
      <c r="W55" s="133">
        <v>42577</v>
      </c>
      <c r="X55" s="10">
        <v>14</v>
      </c>
      <c r="Y55" s="10">
        <v>14.69</v>
      </c>
      <c r="Z55" s="10">
        <v>13.93</v>
      </c>
      <c r="AA55" s="10">
        <v>14.67</v>
      </c>
      <c r="AB55" s="95">
        <v>38959800</v>
      </c>
      <c r="AC55" s="10">
        <v>14.67</v>
      </c>
      <c r="AD55">
        <f t="shared" si="2"/>
        <v>0.75999999999999979</v>
      </c>
      <c r="AE55" s="138">
        <f t="shared" si="3"/>
        <v>5.3879310344827624E-2</v>
      </c>
    </row>
    <row r="56" spans="2:41" x14ac:dyDescent="0.25">
      <c r="B56" s="58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17.324999999999999</v>
      </c>
      <c r="T56" s="93" t="s">
        <v>111</v>
      </c>
      <c r="U56" s="130" t="s">
        <v>129</v>
      </c>
      <c r="W56" s="133">
        <v>42576</v>
      </c>
      <c r="X56" s="10">
        <v>14</v>
      </c>
      <c r="Y56" s="10">
        <v>14.33</v>
      </c>
      <c r="Z56" s="10">
        <v>13.88</v>
      </c>
      <c r="AA56" s="10">
        <v>13.92</v>
      </c>
      <c r="AB56" s="95">
        <v>51357000</v>
      </c>
      <c r="AC56" s="10">
        <v>13.92</v>
      </c>
      <c r="AD56">
        <f t="shared" si="2"/>
        <v>0.44999999999999929</v>
      </c>
      <c r="AE56" s="138">
        <f t="shared" si="3"/>
        <v>6.0167555217060187E-2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17.149999999999999</v>
      </c>
      <c r="T57" s="93" t="s">
        <v>112</v>
      </c>
      <c r="U57" s="130">
        <v>-0.27</v>
      </c>
      <c r="W57" s="133">
        <v>42573</v>
      </c>
      <c r="X57" s="10">
        <v>13.21</v>
      </c>
      <c r="Y57" s="10">
        <v>13.23</v>
      </c>
      <c r="Z57" s="10">
        <v>13.02</v>
      </c>
      <c r="AA57" s="10">
        <v>13.13</v>
      </c>
      <c r="AB57" s="95">
        <v>18755900</v>
      </c>
      <c r="AC57" s="10">
        <v>13.13</v>
      </c>
      <c r="AD57">
        <f t="shared" si="2"/>
        <v>0.21000000000000085</v>
      </c>
      <c r="AE57" s="138">
        <f t="shared" si="3"/>
        <v>-3.793626707131903E-3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16.974999999999998</v>
      </c>
      <c r="T58" s="93" t="s">
        <v>109</v>
      </c>
      <c r="U58" s="130" t="s">
        <v>123</v>
      </c>
      <c r="W58" s="133">
        <v>42572</v>
      </c>
      <c r="X58" s="10">
        <v>13.48</v>
      </c>
      <c r="Y58" s="10">
        <v>13.5</v>
      </c>
      <c r="Z58" s="10">
        <v>13.08</v>
      </c>
      <c r="AA58" s="10">
        <v>13.18</v>
      </c>
      <c r="AB58" s="95">
        <v>16734700</v>
      </c>
      <c r="AC58" s="10">
        <v>13.18</v>
      </c>
      <c r="AD58">
        <f t="shared" si="2"/>
        <v>0.41999999999999993</v>
      </c>
      <c r="AE58" s="138">
        <f t="shared" si="3"/>
        <v>-3.0169242089771897E-2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16.8</v>
      </c>
      <c r="W59" s="133">
        <v>42571</v>
      </c>
      <c r="X59" s="10">
        <v>13.33</v>
      </c>
      <c r="Y59" s="10">
        <v>13.62</v>
      </c>
      <c r="Z59" s="10">
        <v>13.24</v>
      </c>
      <c r="AA59" s="10">
        <v>13.59</v>
      </c>
      <c r="AB59" s="95">
        <v>35666000</v>
      </c>
      <c r="AC59" s="10">
        <v>13.59</v>
      </c>
      <c r="AD59">
        <f t="shared" si="2"/>
        <v>0.37999999999999901</v>
      </c>
      <c r="AE59" s="138">
        <f t="shared" si="3"/>
        <v>2.7987897125567152E-2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16.625</v>
      </c>
      <c r="W60" s="133">
        <v>42570</v>
      </c>
      <c r="X60" s="10">
        <v>13.22</v>
      </c>
      <c r="Y60" s="10">
        <v>13.26</v>
      </c>
      <c r="Z60" s="10">
        <v>13.05</v>
      </c>
      <c r="AA60" s="10">
        <v>13.22</v>
      </c>
      <c r="AB60" s="95">
        <v>30569900</v>
      </c>
      <c r="AC60" s="10">
        <v>13.22</v>
      </c>
      <c r="AD60">
        <f t="shared" si="2"/>
        <v>0.20999999999999908</v>
      </c>
      <c r="AE60" s="138">
        <f t="shared" si="3"/>
        <v>-8.9955022488754643E-3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16.45</v>
      </c>
      <c r="W61" s="133">
        <v>42569</v>
      </c>
      <c r="X61" s="10">
        <v>13.25</v>
      </c>
      <c r="Y61" s="10">
        <v>13.36</v>
      </c>
      <c r="Z61" s="10">
        <v>13.09</v>
      </c>
      <c r="AA61" s="10">
        <v>13.34</v>
      </c>
      <c r="AB61" s="95">
        <v>17180500</v>
      </c>
      <c r="AC61" s="10">
        <v>13.34</v>
      </c>
      <c r="AD61">
        <f t="shared" si="2"/>
        <v>0.26999999999999957</v>
      </c>
      <c r="AE61" s="138">
        <f t="shared" si="3"/>
        <v>1.5993907083015957E-2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16.275000000000002</v>
      </c>
      <c r="W62" s="133">
        <v>42566</v>
      </c>
      <c r="X62" s="10">
        <v>13.31</v>
      </c>
      <c r="Y62" s="10">
        <v>13.5</v>
      </c>
      <c r="Z62" s="10">
        <v>13.04</v>
      </c>
      <c r="AA62" s="10">
        <v>13.13</v>
      </c>
      <c r="AB62" s="95">
        <v>18046200</v>
      </c>
      <c r="AC62" s="10">
        <v>13.13</v>
      </c>
      <c r="AD62">
        <f t="shared" si="2"/>
        <v>0.46000000000000085</v>
      </c>
      <c r="AE62" s="138">
        <f t="shared" si="3"/>
        <v>-1.2039127163280594E-2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16.100000000000001</v>
      </c>
      <c r="W63" s="133">
        <v>42565</v>
      </c>
      <c r="X63" s="10">
        <v>13.5</v>
      </c>
      <c r="Y63" s="10">
        <v>13.55</v>
      </c>
      <c r="Z63" s="10">
        <v>13.27</v>
      </c>
      <c r="AA63" s="10">
        <v>13.29</v>
      </c>
      <c r="AB63" s="95">
        <v>18698900</v>
      </c>
      <c r="AC63" s="10">
        <v>13.29</v>
      </c>
      <c r="AD63">
        <f t="shared" si="2"/>
        <v>0.28000000000000114</v>
      </c>
      <c r="AE63" s="138">
        <f t="shared" si="3"/>
        <v>0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15.925000000000001</v>
      </c>
      <c r="W64" s="133">
        <v>42564</v>
      </c>
      <c r="X64" s="10">
        <v>13.24</v>
      </c>
      <c r="Y64" s="10">
        <v>13.39</v>
      </c>
      <c r="Z64" s="10">
        <v>13.07</v>
      </c>
      <c r="AA64" s="10">
        <v>13.29</v>
      </c>
      <c r="AB64" s="95">
        <v>23067400</v>
      </c>
      <c r="AC64" s="10">
        <v>13.29</v>
      </c>
      <c r="AD64">
        <f t="shared" si="2"/>
        <v>0.32000000000000028</v>
      </c>
      <c r="AE64" s="138">
        <f t="shared" si="3"/>
        <v>4.5351473922901064E-3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15.75</v>
      </c>
      <c r="W65" s="133">
        <v>42563</v>
      </c>
      <c r="X65" s="10">
        <v>13</v>
      </c>
      <c r="Y65" s="10">
        <v>13.46</v>
      </c>
      <c r="Z65" s="10">
        <v>12.98</v>
      </c>
      <c r="AA65" s="10">
        <v>13.23</v>
      </c>
      <c r="AB65" s="95">
        <v>35226800</v>
      </c>
      <c r="AC65" s="10">
        <v>13.23</v>
      </c>
      <c r="AD65">
        <f t="shared" si="2"/>
        <v>0.48000000000000043</v>
      </c>
      <c r="AE65" s="138">
        <f t="shared" si="3"/>
        <v>4.6677215189873333E-2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42562</v>
      </c>
      <c r="X66" s="10">
        <v>12.79</v>
      </c>
      <c r="Y66" s="10">
        <v>12.98</v>
      </c>
      <c r="Z66" s="10">
        <v>12.61</v>
      </c>
      <c r="AA66" s="10">
        <v>12.64</v>
      </c>
      <c r="AB66" s="95">
        <v>22797100</v>
      </c>
      <c r="AC66" s="10">
        <v>12.64</v>
      </c>
      <c r="AD66">
        <f t="shared" si="2"/>
        <v>0.37000000000000099</v>
      </c>
      <c r="AE66" s="138">
        <f t="shared" si="3"/>
        <v>1.5847860538829028E-3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42559</v>
      </c>
      <c r="X67" s="10">
        <v>12.39</v>
      </c>
      <c r="Y67" s="10">
        <v>12.72</v>
      </c>
      <c r="Z67" s="10">
        <v>12.38</v>
      </c>
      <c r="AA67" s="10">
        <v>12.62</v>
      </c>
      <c r="AB67" s="95">
        <v>27955700</v>
      </c>
      <c r="AC67" s="10">
        <v>12.62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1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1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1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2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0" t="s">
        <v>318</v>
      </c>
    </row>
    <row r="127" spans="1:13" x14ac:dyDescent="0.25">
      <c r="B127" s="74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0"/>
    </row>
    <row r="128" spans="1:13" x14ac:dyDescent="0.25">
      <c r="B128" s="74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0"/>
    </row>
    <row r="129" spans="1:13" x14ac:dyDescent="0.25">
      <c r="B129" s="74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0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42647</v>
      </c>
      <c r="C132" s="4">
        <v>200</v>
      </c>
      <c r="D132" s="3">
        <v>17.079999999999998</v>
      </c>
      <c r="E132" s="3">
        <v>0</v>
      </c>
      <c r="F132" s="3">
        <f t="shared" si="12"/>
        <v>3415.9999999999995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59335</v>
      </c>
      <c r="D141" s="12"/>
      <c r="E141" s="12"/>
      <c r="F141" s="13">
        <f>SUM(F2:F140)</f>
        <v>828659.80300000007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418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337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581" t="s">
        <v>419</v>
      </c>
      <c r="J267" s="202" t="s">
        <v>417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" si="106">-C268*(D268-E268)</f>
        <v>1421.2799999999959</v>
      </c>
      <c r="G268" s="40">
        <f t="shared" ref="G268" si="107">IF(C268=0, 0,D268*C268)</f>
        <v>33978.720000000001</v>
      </c>
      <c r="H268" s="232">
        <f t="shared" ref="H268" si="108">IF(C268=0, D268, (E268-D268)/D268)</f>
        <v>4.1828532681631204E-2</v>
      </c>
      <c r="I268" s="40"/>
      <c r="J268" s="40"/>
    </row>
    <row r="269" spans="2:10" x14ac:dyDescent="0.25">
      <c r="B269" s="193"/>
      <c r="C269" s="10"/>
      <c r="D269" s="200"/>
      <c r="E269" s="40"/>
      <c r="F269" s="40"/>
      <c r="G269" s="40"/>
      <c r="H269" s="232"/>
      <c r="I269" s="40"/>
      <c r="J269" s="40"/>
    </row>
    <row r="270" spans="2:10" x14ac:dyDescent="0.25">
      <c r="B270" s="193"/>
      <c r="C270" s="10"/>
      <c r="D270" s="200"/>
      <c r="E270" s="40"/>
      <c r="F270" s="40"/>
      <c r="G270" s="40"/>
      <c r="H270" s="232"/>
      <c r="I270" s="40"/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85" priority="43">
      <formula>F146&gt;0</formula>
    </cfRule>
    <cfRule type="expression" dxfId="484" priority="44">
      <formula>F146&lt;0</formula>
    </cfRule>
  </conditionalFormatting>
  <conditionalFormatting sqref="H146:H157">
    <cfRule type="expression" dxfId="483" priority="35">
      <formula>H146&gt;0</formula>
    </cfRule>
    <cfRule type="expression" dxfId="482" priority="36">
      <formula>H146&lt;0</formula>
    </cfRule>
  </conditionalFormatting>
  <conditionalFormatting sqref="H158">
    <cfRule type="expression" dxfId="481" priority="25">
      <formula>H158&gt;0</formula>
    </cfRule>
    <cfRule type="expression" dxfId="480" priority="26">
      <formula>H158&lt;0</formula>
    </cfRule>
  </conditionalFormatting>
  <conditionalFormatting sqref="H159">
    <cfRule type="expression" dxfId="479" priority="21">
      <formula>H159&gt;0</formula>
    </cfRule>
    <cfRule type="expression" dxfId="478" priority="22">
      <formula>H159&lt;0</formula>
    </cfRule>
  </conditionalFormatting>
  <conditionalFormatting sqref="H160:H165">
    <cfRule type="expression" dxfId="477" priority="17">
      <formula>H160&gt;0</formula>
    </cfRule>
    <cfRule type="expression" dxfId="476" priority="18">
      <formula>H160&lt;0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42653</v>
      </c>
      <c r="X2" s="103">
        <v>47.14</v>
      </c>
      <c r="Y2" s="103">
        <v>47.34</v>
      </c>
      <c r="Z2" s="103">
        <v>46.31</v>
      </c>
      <c r="AA2" s="103">
        <v>46.78</v>
      </c>
      <c r="AB2" s="101">
        <v>3148000</v>
      </c>
      <c r="AC2" s="100">
        <v>46.78</v>
      </c>
      <c r="AD2" s="2">
        <f>Y2-Z2</f>
        <v>1.0300000000000011</v>
      </c>
      <c r="AE2" s="138">
        <f>AC2/AC3-1</f>
        <v>-8.5433575395132966E-4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46.78</v>
      </c>
      <c r="S3" s="115"/>
      <c r="T3" s="17"/>
      <c r="U3" s="17"/>
      <c r="V3" s="17"/>
      <c r="W3" s="99">
        <v>42650</v>
      </c>
      <c r="X3" s="103">
        <v>47.49</v>
      </c>
      <c r="Y3" s="103">
        <v>47.68</v>
      </c>
      <c r="Z3" s="103">
        <v>46.52</v>
      </c>
      <c r="AA3" s="103">
        <v>46.82</v>
      </c>
      <c r="AB3" s="101">
        <v>3792800</v>
      </c>
      <c r="AC3" s="100">
        <v>46.82</v>
      </c>
      <c r="AD3" s="2">
        <f t="shared" ref="AD3:AD66" si="0">Y3-Z3</f>
        <v>1.1599999999999966</v>
      </c>
      <c r="AE3" s="138">
        <f t="shared" ref="AE3:AE66" si="1">AC3/AC4-1</f>
        <v>-1.014799154334034E-2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46.78</v>
      </c>
      <c r="R4" s="557">
        <v>-8.9999999999999998E-4</v>
      </c>
      <c r="W4" s="99">
        <v>42649</v>
      </c>
      <c r="X4" s="103">
        <v>46.82</v>
      </c>
      <c r="Y4" s="103">
        <v>47.96</v>
      </c>
      <c r="Z4" s="103">
        <v>46.79</v>
      </c>
      <c r="AA4" s="103">
        <v>47.3</v>
      </c>
      <c r="AB4" s="101">
        <v>3443600</v>
      </c>
      <c r="AC4" s="100">
        <v>47.3</v>
      </c>
      <c r="AD4" s="2">
        <f t="shared" si="0"/>
        <v>1.1700000000000017</v>
      </c>
      <c r="AE4" s="138">
        <f t="shared" si="1"/>
        <v>1.2631128238064671E-2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42648</v>
      </c>
      <c r="X5" s="103">
        <v>47.38</v>
      </c>
      <c r="Y5" s="103">
        <v>47.47</v>
      </c>
      <c r="Z5" s="103">
        <v>45.76</v>
      </c>
      <c r="AA5" s="103">
        <v>46.71</v>
      </c>
      <c r="AB5" s="101">
        <v>5612000</v>
      </c>
      <c r="AC5" s="100">
        <v>46.71</v>
      </c>
      <c r="AD5" s="2">
        <f t="shared" si="0"/>
        <v>1.7100000000000009</v>
      </c>
      <c r="AE5" s="138">
        <f t="shared" si="1"/>
        <v>-8.0696538543215679E-3</v>
      </c>
    </row>
    <row r="6" spans="1:31" x14ac:dyDescent="0.25">
      <c r="O6" s="11" t="s">
        <v>64</v>
      </c>
      <c r="Q6" s="2">
        <f>Q3*Q2</f>
        <v>0</v>
      </c>
      <c r="S6" s="85"/>
      <c r="W6" s="99">
        <v>42647</v>
      </c>
      <c r="X6" s="103">
        <v>47.89</v>
      </c>
      <c r="Y6" s="103">
        <v>48.16</v>
      </c>
      <c r="Z6" s="103">
        <v>46.87</v>
      </c>
      <c r="AA6" s="103">
        <v>47.09</v>
      </c>
      <c r="AB6" s="101">
        <v>2621400</v>
      </c>
      <c r="AC6" s="100">
        <v>47.09</v>
      </c>
      <c r="AD6" s="2">
        <f t="shared" si="0"/>
        <v>1.2899999999999991</v>
      </c>
      <c r="AE6" s="138">
        <f t="shared" si="1"/>
        <v>-1.4853556485355468E-2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42646</v>
      </c>
      <c r="X7" s="103">
        <v>47.98</v>
      </c>
      <c r="Y7" s="103">
        <v>48.24</v>
      </c>
      <c r="Z7" s="103">
        <v>47.62</v>
      </c>
      <c r="AA7" s="103">
        <v>47.8</v>
      </c>
      <c r="AB7" s="101">
        <v>2346000</v>
      </c>
      <c r="AC7" s="100">
        <v>47.8</v>
      </c>
      <c r="AD7" s="2">
        <f t="shared" si="0"/>
        <v>0.62000000000000455</v>
      </c>
      <c r="AE7" s="138">
        <f t="shared" si="1"/>
        <v>-3.7515631513130865E-3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42643</v>
      </c>
      <c r="X8" s="103">
        <v>47.5</v>
      </c>
      <c r="Y8" s="103">
        <v>48.25</v>
      </c>
      <c r="Z8" s="103">
        <v>47.32</v>
      </c>
      <c r="AA8" s="103">
        <v>47.98</v>
      </c>
      <c r="AB8" s="101">
        <v>4253100</v>
      </c>
      <c r="AC8" s="100">
        <v>47.98</v>
      </c>
      <c r="AD8" s="2">
        <f t="shared" si="0"/>
        <v>0.92999999999999972</v>
      </c>
      <c r="AE8" s="138">
        <f t="shared" si="1"/>
        <v>1.3947590870667659E-2</v>
      </c>
    </row>
    <row r="9" spans="1:31" x14ac:dyDescent="0.25">
      <c r="O9" s="11" t="s">
        <v>220</v>
      </c>
      <c r="Q9" s="138">
        <f>IF(Q2=0, 0, Q8/Q6)</f>
        <v>0</v>
      </c>
      <c r="W9" s="99">
        <v>42642</v>
      </c>
      <c r="X9" s="103">
        <v>48</v>
      </c>
      <c r="Y9" s="103">
        <v>48.09</v>
      </c>
      <c r="Z9" s="103">
        <v>47.08</v>
      </c>
      <c r="AA9" s="103">
        <v>47.32</v>
      </c>
      <c r="AB9" s="101">
        <v>2543200</v>
      </c>
      <c r="AC9" s="100">
        <v>47.32</v>
      </c>
      <c r="AD9" s="2">
        <f t="shared" si="0"/>
        <v>1.0100000000000051</v>
      </c>
      <c r="AE9" s="138">
        <f t="shared" si="1"/>
        <v>-1.6420702556640965E-2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42641</v>
      </c>
      <c r="X10" s="103">
        <v>47.63</v>
      </c>
      <c r="Y10" s="103">
        <v>48.14</v>
      </c>
      <c r="Z10" s="103">
        <v>47.3</v>
      </c>
      <c r="AA10" s="103">
        <v>48.11</v>
      </c>
      <c r="AB10" s="101">
        <v>2782800</v>
      </c>
      <c r="AC10" s="100">
        <v>48.11</v>
      </c>
      <c r="AD10" s="2">
        <f t="shared" si="0"/>
        <v>0.84000000000000341</v>
      </c>
      <c r="AE10" s="138">
        <f t="shared" si="1"/>
        <v>1.2842105263157988E-2</v>
      </c>
    </row>
    <row r="11" spans="1:31" x14ac:dyDescent="0.25">
      <c r="O11" s="11" t="s">
        <v>181</v>
      </c>
      <c r="P11" s="34"/>
      <c r="Q11" s="138">
        <f>VALUE(TRIM(CLEAN(MID(U58, FIND("(", U58)+1, 5))))</f>
        <v>3.7600000000000001E-2</v>
      </c>
      <c r="W11" s="99">
        <v>42640</v>
      </c>
      <c r="X11" s="103">
        <v>47.36</v>
      </c>
      <c r="Y11" s="103">
        <v>47.69</v>
      </c>
      <c r="Z11" s="103">
        <v>47.08</v>
      </c>
      <c r="AA11" s="103">
        <v>47.5</v>
      </c>
      <c r="AB11" s="101">
        <v>2658100</v>
      </c>
      <c r="AC11" s="100">
        <v>47.5</v>
      </c>
      <c r="AD11" s="2">
        <f t="shared" si="0"/>
        <v>0.60999999999999943</v>
      </c>
      <c r="AE11" s="138">
        <f t="shared" si="1"/>
        <v>2.9560810810811411E-3</v>
      </c>
    </row>
    <row r="12" spans="1:31" x14ac:dyDescent="0.25">
      <c r="W12" s="99">
        <v>42639</v>
      </c>
      <c r="X12" s="103">
        <v>48.25</v>
      </c>
      <c r="Y12" s="103">
        <v>48.3</v>
      </c>
      <c r="Z12" s="103">
        <v>47.32</v>
      </c>
      <c r="AA12" s="103">
        <v>47.36</v>
      </c>
      <c r="AB12" s="101">
        <v>3238900</v>
      </c>
      <c r="AC12" s="100">
        <v>47.36</v>
      </c>
      <c r="AD12" s="2">
        <f t="shared" si="0"/>
        <v>0.97999999999999687</v>
      </c>
      <c r="AE12" s="138">
        <f t="shared" si="1"/>
        <v>-2.1689733526130905E-2</v>
      </c>
    </row>
    <row r="13" spans="1:31" x14ac:dyDescent="0.25">
      <c r="W13" s="99">
        <v>42636</v>
      </c>
      <c r="X13" s="103">
        <v>47.98</v>
      </c>
      <c r="Y13" s="103">
        <v>48.71</v>
      </c>
      <c r="Z13" s="103">
        <v>47.94</v>
      </c>
      <c r="AA13" s="103">
        <v>48.41</v>
      </c>
      <c r="AB13" s="101">
        <v>3683700</v>
      </c>
      <c r="AC13" s="100">
        <v>48.41</v>
      </c>
      <c r="AD13" s="2">
        <f t="shared" si="0"/>
        <v>0.77000000000000313</v>
      </c>
      <c r="AE13" s="138">
        <f t="shared" si="1"/>
        <v>1.0436234606553851E-2</v>
      </c>
    </row>
    <row r="14" spans="1:31" x14ac:dyDescent="0.25">
      <c r="W14" s="99">
        <v>42635</v>
      </c>
      <c r="X14" s="103">
        <v>48.77</v>
      </c>
      <c r="Y14" s="103">
        <v>49.04</v>
      </c>
      <c r="Z14" s="103">
        <v>47.72</v>
      </c>
      <c r="AA14" s="103">
        <v>47.91</v>
      </c>
      <c r="AB14" s="101">
        <v>3790800</v>
      </c>
      <c r="AC14" s="100">
        <v>47.91</v>
      </c>
      <c r="AD14" s="2">
        <f t="shared" si="0"/>
        <v>1.3200000000000003</v>
      </c>
      <c r="AE14" s="138">
        <f t="shared" si="1"/>
        <v>-1.1961229119406225E-2</v>
      </c>
    </row>
    <row r="15" spans="1:31" x14ac:dyDescent="0.25">
      <c r="W15" s="99">
        <v>42634</v>
      </c>
      <c r="X15" s="103">
        <v>48.31</v>
      </c>
      <c r="Y15" s="103">
        <v>48.73</v>
      </c>
      <c r="Z15" s="103">
        <v>47.89</v>
      </c>
      <c r="AA15" s="103">
        <v>48.49</v>
      </c>
      <c r="AB15" s="101">
        <v>3215100</v>
      </c>
      <c r="AC15" s="100">
        <v>48.49</v>
      </c>
      <c r="AD15" s="2">
        <f t="shared" si="0"/>
        <v>0.83999999999999631</v>
      </c>
      <c r="AE15" s="138">
        <f t="shared" si="1"/>
        <v>9.7875885047895572E-3</v>
      </c>
    </row>
    <row r="16" spans="1:31" x14ac:dyDescent="0.25">
      <c r="W16" s="99">
        <v>42633</v>
      </c>
      <c r="X16" s="103">
        <v>49.18</v>
      </c>
      <c r="Y16" s="103">
        <v>49.47</v>
      </c>
      <c r="Z16" s="103">
        <v>48.02</v>
      </c>
      <c r="AA16" s="103">
        <v>48.02</v>
      </c>
      <c r="AB16" s="101">
        <v>3893700</v>
      </c>
      <c r="AC16" s="100">
        <v>48.02</v>
      </c>
      <c r="AD16" s="2">
        <f t="shared" si="0"/>
        <v>1.4499999999999957</v>
      </c>
      <c r="AE16" s="138">
        <f t="shared" si="1"/>
        <v>-1.979995917534183E-2</v>
      </c>
    </row>
    <row r="17" spans="1:31" x14ac:dyDescent="0.25">
      <c r="W17" s="99">
        <v>42632</v>
      </c>
      <c r="X17" s="103">
        <v>49.31</v>
      </c>
      <c r="Y17" s="103">
        <v>49.9</v>
      </c>
      <c r="Z17" s="103">
        <v>48.99</v>
      </c>
      <c r="AA17" s="103">
        <v>48.99</v>
      </c>
      <c r="AB17" s="101">
        <v>2611800</v>
      </c>
      <c r="AC17" s="100">
        <v>48.99</v>
      </c>
      <c r="AD17" s="2">
        <f t="shared" si="0"/>
        <v>0.90999999999999659</v>
      </c>
      <c r="AE17" s="138">
        <f t="shared" si="1"/>
        <v>-4.065867046147531E-3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42629</v>
      </c>
      <c r="X18" s="103">
        <v>49.04</v>
      </c>
      <c r="Y18" s="103">
        <v>49.86</v>
      </c>
      <c r="Z18" s="103">
        <v>48.71</v>
      </c>
      <c r="AA18" s="103">
        <v>49.19</v>
      </c>
      <c r="AB18" s="101">
        <v>5135200</v>
      </c>
      <c r="AC18" s="100">
        <v>49.19</v>
      </c>
      <c r="AD18" s="2">
        <f t="shared" si="0"/>
        <v>1.1499999999999986</v>
      </c>
      <c r="AE18" s="138">
        <f t="shared" si="1"/>
        <v>1.9481865284973976E-2</v>
      </c>
    </row>
    <row r="19" spans="1:31" x14ac:dyDescent="0.25">
      <c r="W19" s="99">
        <v>42628</v>
      </c>
      <c r="X19" s="103">
        <v>47.52</v>
      </c>
      <c r="Y19" s="103">
        <v>48.41</v>
      </c>
      <c r="Z19" s="103">
        <v>47.44</v>
      </c>
      <c r="AA19" s="103">
        <v>48.25</v>
      </c>
      <c r="AB19" s="101">
        <v>2450200</v>
      </c>
      <c r="AC19" s="100">
        <v>48.25</v>
      </c>
      <c r="AD19" s="2">
        <f t="shared" si="0"/>
        <v>0.96999999999999886</v>
      </c>
      <c r="AE19" s="138">
        <f t="shared" si="1"/>
        <v>1.5148327372185966E-2</v>
      </c>
    </row>
    <row r="20" spans="1:31" x14ac:dyDescent="0.25">
      <c r="W20" s="99">
        <v>42627</v>
      </c>
      <c r="X20" s="103">
        <v>47.57</v>
      </c>
      <c r="Y20" s="103">
        <v>47.96</v>
      </c>
      <c r="Z20" s="103">
        <v>47.3</v>
      </c>
      <c r="AA20" s="103">
        <v>47.53</v>
      </c>
      <c r="AB20" s="101">
        <v>1707600</v>
      </c>
      <c r="AC20" s="100">
        <v>47.53</v>
      </c>
      <c r="AD20" s="2">
        <f t="shared" si="0"/>
        <v>0.66000000000000369</v>
      </c>
      <c r="AE20" s="138">
        <f t="shared" si="1"/>
        <v>-4.1902367483761527E-3</v>
      </c>
    </row>
    <row r="21" spans="1:31" x14ac:dyDescent="0.25">
      <c r="W21" s="99">
        <v>42626</v>
      </c>
      <c r="X21" s="103">
        <v>47.88</v>
      </c>
      <c r="Y21" s="103">
        <v>48.39</v>
      </c>
      <c r="Z21" s="103">
        <v>47.39</v>
      </c>
      <c r="AA21" s="103">
        <v>47.73</v>
      </c>
      <c r="AB21" s="101">
        <v>2342500</v>
      </c>
      <c r="AC21" s="100">
        <v>47.73</v>
      </c>
      <c r="AD21" s="2">
        <f t="shared" si="0"/>
        <v>1</v>
      </c>
      <c r="AE21" s="138">
        <f t="shared" si="1"/>
        <v>-9.9564405724954508E-3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42625</v>
      </c>
      <c r="X22" s="103">
        <v>47.3</v>
      </c>
      <c r="Y22" s="103">
        <v>48.44</v>
      </c>
      <c r="Z22" s="103">
        <v>47.17</v>
      </c>
      <c r="AA22" s="103">
        <v>48.21</v>
      </c>
      <c r="AB22" s="101">
        <v>2940600</v>
      </c>
      <c r="AC22" s="100">
        <v>48.21</v>
      </c>
      <c r="AD22" s="2">
        <f t="shared" si="0"/>
        <v>1.269999999999996</v>
      </c>
      <c r="AE22" s="138">
        <f t="shared" si="1"/>
        <v>1.0479983232026813E-2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42622</v>
      </c>
      <c r="X23" s="103">
        <v>48.77</v>
      </c>
      <c r="Y23" s="103">
        <v>48.88</v>
      </c>
      <c r="Z23" s="103">
        <v>47.65</v>
      </c>
      <c r="AA23" s="103">
        <v>47.71</v>
      </c>
      <c r="AB23" s="101">
        <v>2476100</v>
      </c>
      <c r="AC23" s="100">
        <v>47.71</v>
      </c>
      <c r="AD23" s="2">
        <f t="shared" si="0"/>
        <v>1.230000000000004</v>
      </c>
      <c r="AE23" s="138">
        <f t="shared" si="1"/>
        <v>-2.771550845730586E-2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42621</v>
      </c>
      <c r="X24" s="103">
        <v>49.26</v>
      </c>
      <c r="Y24" s="103">
        <v>49.46</v>
      </c>
      <c r="Z24" s="103">
        <v>48.96</v>
      </c>
      <c r="AA24" s="103">
        <v>49.07</v>
      </c>
      <c r="AB24" s="101">
        <v>2251400</v>
      </c>
      <c r="AC24" s="100">
        <v>49.07</v>
      </c>
      <c r="AD24" s="2">
        <f t="shared" si="0"/>
        <v>0.5</v>
      </c>
      <c r="AE24" s="138">
        <f t="shared" si="1"/>
        <v>-8.2861762328212407E-3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42620</v>
      </c>
      <c r="X25" s="103">
        <v>49.15</v>
      </c>
      <c r="Y25" s="103">
        <v>49.63</v>
      </c>
      <c r="Z25" s="103">
        <v>49.05</v>
      </c>
      <c r="AA25" s="103">
        <v>49.48</v>
      </c>
      <c r="AB25" s="101">
        <v>2037500</v>
      </c>
      <c r="AC25" s="100">
        <v>49.48</v>
      </c>
      <c r="AD25" s="2">
        <f t="shared" si="0"/>
        <v>0.5800000000000054</v>
      </c>
      <c r="AE25" s="138">
        <f t="shared" si="1"/>
        <v>2.6342451874366013E-3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42619</v>
      </c>
      <c r="X26" s="103">
        <v>49.25</v>
      </c>
      <c r="Y26" s="103">
        <v>49.48</v>
      </c>
      <c r="Z26" s="103">
        <v>48.92</v>
      </c>
      <c r="AA26" s="103">
        <v>49.35</v>
      </c>
      <c r="AB26" s="101">
        <v>2544200</v>
      </c>
      <c r="AC26" s="100">
        <v>49.35</v>
      </c>
      <c r="AD26" s="2">
        <f t="shared" si="0"/>
        <v>0.55999999999999517</v>
      </c>
      <c r="AE26" s="138">
        <f t="shared" si="1"/>
        <v>4.6824104234528541E-3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42615</v>
      </c>
      <c r="X27" s="103">
        <v>49</v>
      </c>
      <c r="Y27" s="103">
        <v>49.23</v>
      </c>
      <c r="Z27" s="103">
        <v>48.77</v>
      </c>
      <c r="AA27" s="103">
        <v>49.12</v>
      </c>
      <c r="AB27" s="101">
        <v>1657000</v>
      </c>
      <c r="AC27" s="100">
        <v>49.12</v>
      </c>
      <c r="AD27" s="2">
        <f t="shared" si="0"/>
        <v>0.45999999999999375</v>
      </c>
      <c r="AE27" s="138">
        <f t="shared" si="1"/>
        <v>8.4171628002462917E-3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42614</v>
      </c>
      <c r="X28" s="103">
        <v>48.59</v>
      </c>
      <c r="Y28" s="103">
        <v>48.99</v>
      </c>
      <c r="Z28" s="103">
        <v>48.3</v>
      </c>
      <c r="AA28" s="103">
        <v>48.71</v>
      </c>
      <c r="AB28" s="101">
        <v>2112700</v>
      </c>
      <c r="AC28" s="100">
        <v>48.71</v>
      </c>
      <c r="AD28" s="2">
        <f t="shared" si="0"/>
        <v>0.69000000000000483</v>
      </c>
      <c r="AE28" s="138">
        <f t="shared" si="1"/>
        <v>4.5370179418435796E-3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42613</v>
      </c>
      <c r="X29" s="103">
        <v>48.8</v>
      </c>
      <c r="Y29" s="103">
        <v>48.89</v>
      </c>
      <c r="Z29" s="103">
        <v>48.17</v>
      </c>
      <c r="AA29" s="103">
        <v>48.49</v>
      </c>
      <c r="AB29" s="101">
        <v>2229200</v>
      </c>
      <c r="AC29" s="100">
        <v>48.49</v>
      </c>
      <c r="AD29" s="2">
        <f t="shared" si="0"/>
        <v>0.71999999999999886</v>
      </c>
      <c r="AE29" s="138">
        <f t="shared" si="1"/>
        <v>-1.0206164523372085E-2</v>
      </c>
    </row>
    <row r="30" spans="1:31" x14ac:dyDescent="0.25">
      <c r="L30" t="s">
        <v>219</v>
      </c>
      <c r="M30" s="2">
        <f>M37+K37-F37</f>
        <v>119.92000000000053</v>
      </c>
      <c r="W30" s="99">
        <v>42612</v>
      </c>
      <c r="X30" s="103">
        <v>48.9</v>
      </c>
      <c r="Y30" s="103">
        <v>49.33</v>
      </c>
      <c r="Z30" s="103">
        <v>48.8</v>
      </c>
      <c r="AA30" s="103">
        <v>48.99</v>
      </c>
      <c r="AB30" s="101">
        <v>2473500</v>
      </c>
      <c r="AC30" s="100">
        <v>48.99</v>
      </c>
      <c r="AD30" s="2">
        <f t="shared" si="0"/>
        <v>0.53000000000000114</v>
      </c>
      <c r="AE30" s="138">
        <f t="shared" si="1"/>
        <v>1.8404907975460016E-3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42611</v>
      </c>
      <c r="X31" s="103">
        <v>48.8</v>
      </c>
      <c r="Y31" s="103">
        <v>49.43</v>
      </c>
      <c r="Z31" s="103">
        <v>48.77</v>
      </c>
      <c r="AA31" s="103">
        <v>48.9</v>
      </c>
      <c r="AB31" s="101">
        <v>2744000</v>
      </c>
      <c r="AC31" s="100">
        <v>48.9</v>
      </c>
      <c r="AD31" s="2">
        <f t="shared" si="0"/>
        <v>0.65999999999999659</v>
      </c>
      <c r="AE31" s="138">
        <f t="shared" si="1"/>
        <v>2.0454080589082935E-4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42608</v>
      </c>
      <c r="X32" s="103">
        <v>48.64</v>
      </c>
      <c r="Y32" s="103">
        <v>49.7</v>
      </c>
      <c r="Z32" s="103">
        <v>48.55</v>
      </c>
      <c r="AA32" s="103">
        <v>48.89</v>
      </c>
      <c r="AB32" s="101">
        <v>5442800</v>
      </c>
      <c r="AC32" s="100">
        <v>48.89</v>
      </c>
      <c r="AD32" s="2">
        <f t="shared" si="0"/>
        <v>1.1500000000000057</v>
      </c>
      <c r="AE32" s="138">
        <f t="shared" si="1"/>
        <v>1.0332713370531099E-2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42607</v>
      </c>
      <c r="X33" s="103">
        <v>46.54</v>
      </c>
      <c r="Y33" s="103">
        <v>48.71</v>
      </c>
      <c r="Z33" s="103">
        <v>46.35</v>
      </c>
      <c r="AA33" s="103">
        <v>48.39</v>
      </c>
      <c r="AB33" s="101">
        <v>6974500</v>
      </c>
      <c r="AC33" s="100">
        <v>48.39</v>
      </c>
      <c r="AD33" s="2">
        <f t="shared" si="0"/>
        <v>2.3599999999999994</v>
      </c>
      <c r="AE33" s="138">
        <f t="shared" si="1"/>
        <v>3.9304123711340067E-2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42606</v>
      </c>
      <c r="X34" s="103">
        <v>47</v>
      </c>
      <c r="Y34" s="103">
        <v>47</v>
      </c>
      <c r="Z34" s="103">
        <v>46.48</v>
      </c>
      <c r="AA34" s="103">
        <v>46.56</v>
      </c>
      <c r="AB34" s="101">
        <v>1478500</v>
      </c>
      <c r="AC34" s="100">
        <v>46.56</v>
      </c>
      <c r="AD34" s="2">
        <f t="shared" si="0"/>
        <v>0.52000000000000313</v>
      </c>
      <c r="AE34" s="138">
        <f t="shared" si="1"/>
        <v>-8.5178875638841633E-3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42605</v>
      </c>
      <c r="X35" s="103">
        <v>46.98</v>
      </c>
      <c r="Y35" s="103">
        <v>47.23</v>
      </c>
      <c r="Z35" s="103">
        <v>46.7</v>
      </c>
      <c r="AA35" s="103">
        <v>46.96</v>
      </c>
      <c r="AB35" s="101">
        <v>1837900</v>
      </c>
      <c r="AC35" s="100">
        <v>46.96</v>
      </c>
      <c r="AD35" s="2">
        <f t="shared" si="0"/>
        <v>0.52999999999999403</v>
      </c>
      <c r="AE35" s="138">
        <f t="shared" si="1"/>
        <v>8.5910652920961894E-3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42604</v>
      </c>
      <c r="X36" s="103">
        <v>47.14</v>
      </c>
      <c r="Y36" s="103">
        <v>47.14</v>
      </c>
      <c r="Z36" s="103">
        <v>46.08</v>
      </c>
      <c r="AA36" s="103">
        <v>46.56</v>
      </c>
      <c r="AB36" s="101">
        <v>3461400</v>
      </c>
      <c r="AC36" s="100">
        <v>46.56</v>
      </c>
      <c r="AD36" s="2">
        <f t="shared" si="0"/>
        <v>1.0600000000000023</v>
      </c>
      <c r="AE36" s="138">
        <f t="shared" si="1"/>
        <v>-1.896333754740831E-2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42601</v>
      </c>
      <c r="X37" s="103">
        <v>47.33</v>
      </c>
      <c r="Y37" s="103">
        <v>47.58</v>
      </c>
      <c r="Z37" s="103">
        <v>46.86</v>
      </c>
      <c r="AA37" s="103">
        <v>47.46</v>
      </c>
      <c r="AB37" s="101">
        <v>1750100</v>
      </c>
      <c r="AC37" s="100">
        <v>47.46</v>
      </c>
      <c r="AD37" s="2">
        <f t="shared" si="0"/>
        <v>0.71999999999999886</v>
      </c>
      <c r="AE37" s="138">
        <f t="shared" si="1"/>
        <v>-3.150598613736566E-3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42600</v>
      </c>
      <c r="X38" s="103">
        <v>47.29</v>
      </c>
      <c r="Y38" s="103">
        <v>47.7</v>
      </c>
      <c r="Z38" s="103">
        <v>47.25</v>
      </c>
      <c r="AA38" s="103">
        <v>47.61</v>
      </c>
      <c r="AB38" s="101">
        <v>2252300</v>
      </c>
      <c r="AC38" s="100">
        <v>47.61</v>
      </c>
      <c r="AD38" s="2">
        <f t="shared" si="0"/>
        <v>0.45000000000000284</v>
      </c>
      <c r="AE38" s="138">
        <f t="shared" si="1"/>
        <v>6.3411540900444319E-3</v>
      </c>
    </row>
    <row r="39" spans="1:31" x14ac:dyDescent="0.25">
      <c r="W39" s="99">
        <v>42599</v>
      </c>
      <c r="X39" s="103">
        <v>46.76</v>
      </c>
      <c r="Y39" s="103">
        <v>47.33</v>
      </c>
      <c r="Z39" s="103">
        <v>46.72</v>
      </c>
      <c r="AA39" s="103">
        <v>47.31</v>
      </c>
      <c r="AB39" s="101">
        <v>2454400</v>
      </c>
      <c r="AC39" s="100">
        <v>47.31</v>
      </c>
      <c r="AD39" s="2">
        <f t="shared" si="0"/>
        <v>0.60999999999999943</v>
      </c>
      <c r="AE39" s="138">
        <f t="shared" si="1"/>
        <v>1.393056150878702E-2</v>
      </c>
    </row>
    <row r="40" spans="1:31" ht="20.25" thickBot="1" x14ac:dyDescent="0.35">
      <c r="O40" s="585" t="s">
        <v>78</v>
      </c>
      <c r="P40" s="585"/>
      <c r="W40" s="99">
        <v>42598</v>
      </c>
      <c r="X40" s="103">
        <v>46.45</v>
      </c>
      <c r="Y40" s="103">
        <v>47.48</v>
      </c>
      <c r="Z40" s="103">
        <v>46.43</v>
      </c>
      <c r="AA40" s="103">
        <v>46.66</v>
      </c>
      <c r="AB40" s="101">
        <v>2900600</v>
      </c>
      <c r="AC40" s="100">
        <v>46.66</v>
      </c>
      <c r="AD40" s="2">
        <f t="shared" si="0"/>
        <v>1.0499999999999972</v>
      </c>
      <c r="AE40" s="138">
        <f t="shared" si="1"/>
        <v>7.3402417962002975E-3</v>
      </c>
    </row>
    <row r="41" spans="1:31" ht="15.75" thickTop="1" x14ac:dyDescent="0.25">
      <c r="O41" s="83">
        <v>1.1000000000000001</v>
      </c>
      <c r="P41" s="83">
        <f>O41*$Q$4</f>
        <v>51.458000000000006</v>
      </c>
      <c r="Q41" s="2"/>
      <c r="W41" s="99">
        <v>42597</v>
      </c>
      <c r="X41" s="103">
        <v>46.5</v>
      </c>
      <c r="Y41" s="103">
        <v>46.88</v>
      </c>
      <c r="Z41" s="103">
        <v>46.32</v>
      </c>
      <c r="AA41" s="103">
        <v>46.32</v>
      </c>
      <c r="AB41" s="101">
        <v>2086300</v>
      </c>
      <c r="AC41" s="100">
        <v>46.32</v>
      </c>
      <c r="AD41" s="2">
        <f t="shared" si="0"/>
        <v>0.56000000000000227</v>
      </c>
      <c r="AE41" s="138">
        <f t="shared" si="1"/>
        <v>-3.870967741935516E-3</v>
      </c>
    </row>
    <row r="42" spans="1:31" ht="20.25" thickBot="1" x14ac:dyDescent="0.35">
      <c r="O42" s="83">
        <v>1.0900000000000001</v>
      </c>
      <c r="P42" s="83">
        <f t="shared" ref="P42:P61" si="2">O42*$Q$4</f>
        <v>50.990200000000002</v>
      </c>
      <c r="Q42" s="2"/>
      <c r="T42" s="91" t="s">
        <v>113</v>
      </c>
      <c r="W42" s="99">
        <v>42594</v>
      </c>
      <c r="X42" s="103">
        <v>46.84</v>
      </c>
      <c r="Y42" s="103">
        <v>47.02</v>
      </c>
      <c r="Z42" s="103">
        <v>46.3</v>
      </c>
      <c r="AA42" s="103">
        <v>46.5</v>
      </c>
      <c r="AB42" s="101">
        <v>2170100</v>
      </c>
      <c r="AC42" s="100">
        <v>46.5</v>
      </c>
      <c r="AD42" s="2">
        <f t="shared" si="0"/>
        <v>0.72000000000000597</v>
      </c>
      <c r="AE42" s="138">
        <f t="shared" si="1"/>
        <v>-9.1625825697847496E-3</v>
      </c>
    </row>
    <row r="43" spans="1:31" ht="15.75" thickTop="1" x14ac:dyDescent="0.25">
      <c r="O43" s="83">
        <v>1.08</v>
      </c>
      <c r="P43" s="83">
        <f t="shared" si="2"/>
        <v>50.522400000000005</v>
      </c>
      <c r="Q43" s="2"/>
      <c r="T43" s="97" t="s">
        <v>98</v>
      </c>
      <c r="U43" s="98">
        <v>46.82</v>
      </c>
      <c r="W43" s="99">
        <v>42593</v>
      </c>
      <c r="X43" s="103">
        <v>46.46</v>
      </c>
      <c r="Y43" s="103">
        <v>47.02</v>
      </c>
      <c r="Z43" s="103">
        <v>46.46</v>
      </c>
      <c r="AA43" s="103">
        <v>46.93</v>
      </c>
      <c r="AB43" s="101">
        <v>2688100</v>
      </c>
      <c r="AC43" s="100">
        <v>46.93</v>
      </c>
      <c r="AD43" s="2">
        <f t="shared" si="0"/>
        <v>0.56000000000000227</v>
      </c>
      <c r="AE43" s="138" t="e">
        <f t="shared" si="1"/>
        <v>#DIV/0!</v>
      </c>
    </row>
    <row r="44" spans="1:31" x14ac:dyDescent="0.25">
      <c r="O44" s="83">
        <v>1.07</v>
      </c>
      <c r="P44" s="83">
        <f t="shared" si="2"/>
        <v>50.054600000000001</v>
      </c>
      <c r="Q44" s="2"/>
      <c r="T44" s="87" t="s">
        <v>99</v>
      </c>
      <c r="U44" s="88">
        <v>47.14</v>
      </c>
      <c r="W44" s="99">
        <v>42593</v>
      </c>
      <c r="X44" s="103" t="s">
        <v>226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O45" s="83">
        <v>1.06</v>
      </c>
      <c r="P45" s="83">
        <f t="shared" si="2"/>
        <v>49.586800000000004</v>
      </c>
      <c r="Q45" s="2"/>
      <c r="T45" s="87" t="s">
        <v>100</v>
      </c>
      <c r="U45" s="88" t="s">
        <v>479</v>
      </c>
      <c r="W45" s="99">
        <v>42592</v>
      </c>
      <c r="X45" s="103">
        <v>46.07</v>
      </c>
      <c r="Y45" s="103">
        <v>47.39</v>
      </c>
      <c r="Z45" s="103">
        <v>46.07</v>
      </c>
      <c r="AA45" s="103">
        <v>46.79</v>
      </c>
      <c r="AB45" s="101">
        <v>4054400</v>
      </c>
      <c r="AC45" s="100">
        <v>46.35</v>
      </c>
      <c r="AD45" s="2">
        <f t="shared" si="0"/>
        <v>1.3200000000000003</v>
      </c>
      <c r="AE45" s="138">
        <f t="shared" si="1"/>
        <v>1.5779092702169706E-2</v>
      </c>
    </row>
    <row r="46" spans="1:31" x14ac:dyDescent="0.25">
      <c r="O46" s="83">
        <v>1.05</v>
      </c>
      <c r="P46" s="83">
        <f t="shared" si="2"/>
        <v>49.119</v>
      </c>
      <c r="Q46" s="2"/>
      <c r="T46" s="87" t="s">
        <v>101</v>
      </c>
      <c r="U46" s="88" t="s">
        <v>480</v>
      </c>
      <c r="W46" s="99">
        <v>42591</v>
      </c>
      <c r="X46" s="103">
        <v>46.2</v>
      </c>
      <c r="Y46" s="103">
        <v>46.5</v>
      </c>
      <c r="Z46" s="103">
        <v>46.02</v>
      </c>
      <c r="AA46" s="103">
        <v>46.06</v>
      </c>
      <c r="AB46" s="101">
        <v>1175100</v>
      </c>
      <c r="AC46" s="100">
        <v>45.63</v>
      </c>
      <c r="AD46" s="2">
        <f t="shared" si="0"/>
        <v>0.47999999999999687</v>
      </c>
      <c r="AE46" s="138">
        <f t="shared" si="1"/>
        <v>-2.6229508196721207E-3</v>
      </c>
    </row>
    <row r="47" spans="1:31" x14ac:dyDescent="0.25">
      <c r="O47" s="83">
        <v>1.04</v>
      </c>
      <c r="P47" s="83">
        <f t="shared" si="2"/>
        <v>48.651200000000003</v>
      </c>
      <c r="Q47" s="2"/>
      <c r="T47" s="87" t="s">
        <v>102</v>
      </c>
      <c r="U47" s="88">
        <v>51.19</v>
      </c>
      <c r="W47" s="99">
        <v>42590</v>
      </c>
      <c r="X47" s="103">
        <v>45.93</v>
      </c>
      <c r="Y47" s="103">
        <v>46.34</v>
      </c>
      <c r="Z47" s="103">
        <v>45.84</v>
      </c>
      <c r="AA47" s="103">
        <v>46.18</v>
      </c>
      <c r="AB47" s="101">
        <v>2112900</v>
      </c>
      <c r="AC47" s="100">
        <v>45.75</v>
      </c>
      <c r="AD47" s="2">
        <f t="shared" si="0"/>
        <v>0.5</v>
      </c>
      <c r="AE47" s="138">
        <f t="shared" si="1"/>
        <v>4.390779363337094E-3</v>
      </c>
    </row>
    <row r="48" spans="1:31" x14ac:dyDescent="0.25">
      <c r="O48" s="83">
        <v>1.03</v>
      </c>
      <c r="P48" s="83">
        <f t="shared" si="2"/>
        <v>48.183399999999999</v>
      </c>
      <c r="Q48" s="2"/>
      <c r="T48" s="87" t="s">
        <v>103</v>
      </c>
      <c r="U48" s="88">
        <v>1.5950899999999999</v>
      </c>
      <c r="W48" s="99">
        <v>42587</v>
      </c>
      <c r="X48" s="103">
        <v>46.11</v>
      </c>
      <c r="Y48" s="103">
        <v>46.47</v>
      </c>
      <c r="Z48" s="103">
        <v>45.89</v>
      </c>
      <c r="AA48" s="103">
        <v>45.98</v>
      </c>
      <c r="AB48" s="101">
        <v>1748900</v>
      </c>
      <c r="AC48" s="100">
        <v>45.55</v>
      </c>
      <c r="AD48" s="2">
        <f t="shared" si="0"/>
        <v>0.57999999999999829</v>
      </c>
      <c r="AE48" s="138">
        <f t="shared" si="1"/>
        <v>3.5250055078210885E-3</v>
      </c>
    </row>
    <row r="49" spans="15:31" x14ac:dyDescent="0.25">
      <c r="O49" s="83">
        <v>1.02</v>
      </c>
      <c r="P49" s="83">
        <f t="shared" si="2"/>
        <v>47.715600000000002</v>
      </c>
      <c r="Q49" s="2"/>
      <c r="T49" s="87" t="s">
        <v>104</v>
      </c>
      <c r="U49" s="89" t="s">
        <v>301</v>
      </c>
      <c r="W49" s="99">
        <v>42586</v>
      </c>
      <c r="X49" s="103">
        <v>45.85</v>
      </c>
      <c r="Y49" s="103">
        <v>46.38</v>
      </c>
      <c r="Z49" s="103">
        <v>45.73</v>
      </c>
      <c r="AA49" s="103">
        <v>45.82</v>
      </c>
      <c r="AB49" s="101">
        <v>2061300</v>
      </c>
      <c r="AC49" s="100">
        <v>45.39</v>
      </c>
      <c r="AD49" s="2">
        <f t="shared" si="0"/>
        <v>0.65000000000000568</v>
      </c>
      <c r="AE49" s="138">
        <f t="shared" si="1"/>
        <v>1.7656146546016771E-3</v>
      </c>
    </row>
    <row r="50" spans="15:31" x14ac:dyDescent="0.25">
      <c r="O50" s="83">
        <v>1.01</v>
      </c>
      <c r="P50" s="83">
        <f t="shared" si="2"/>
        <v>47.247799999999998</v>
      </c>
      <c r="Q50" s="2"/>
      <c r="T50" s="87"/>
      <c r="U50" s="88"/>
      <c r="W50" s="99">
        <v>42585</v>
      </c>
      <c r="X50" s="103">
        <v>45.38</v>
      </c>
      <c r="Y50" s="103">
        <v>45.82</v>
      </c>
      <c r="Z50" s="103">
        <v>45.17</v>
      </c>
      <c r="AA50" s="103">
        <v>45.74</v>
      </c>
      <c r="AB50" s="101">
        <v>1425800</v>
      </c>
      <c r="AC50" s="100">
        <v>45.31</v>
      </c>
      <c r="AD50" s="2">
        <f t="shared" si="0"/>
        <v>0.64999999999999858</v>
      </c>
      <c r="AE50" s="138">
        <f t="shared" si="1"/>
        <v>7.7846975088968762E-3</v>
      </c>
    </row>
    <row r="51" spans="15:31" x14ac:dyDescent="0.25">
      <c r="O51" s="83">
        <v>1</v>
      </c>
      <c r="P51" s="83">
        <f t="shared" si="2"/>
        <v>46.78</v>
      </c>
      <c r="Q51" s="2"/>
      <c r="T51" s="87" t="s">
        <v>105</v>
      </c>
      <c r="U51" s="88" t="s">
        <v>481</v>
      </c>
      <c r="W51" s="99">
        <v>42584</v>
      </c>
      <c r="X51" s="103">
        <v>45.39</v>
      </c>
      <c r="Y51" s="103">
        <v>45.65</v>
      </c>
      <c r="Z51" s="103">
        <v>45.22</v>
      </c>
      <c r="AA51" s="103">
        <v>45.39</v>
      </c>
      <c r="AB51" s="101">
        <v>2004000</v>
      </c>
      <c r="AC51" s="100">
        <v>44.96</v>
      </c>
      <c r="AD51" s="2">
        <f t="shared" si="0"/>
        <v>0.42999999999999972</v>
      </c>
      <c r="AE51" s="138">
        <f t="shared" si="1"/>
        <v>-2.4406478810738985E-3</v>
      </c>
    </row>
    <row r="52" spans="15:31" x14ac:dyDescent="0.25">
      <c r="O52" s="83">
        <v>0.99</v>
      </c>
      <c r="P52" s="83">
        <f t="shared" si="2"/>
        <v>46.312200000000004</v>
      </c>
      <c r="Q52" s="2"/>
      <c r="T52" s="87" t="s">
        <v>106</v>
      </c>
      <c r="U52" s="88" t="s">
        <v>387</v>
      </c>
      <c r="W52" s="99">
        <v>42583</v>
      </c>
      <c r="X52" s="103">
        <v>45.76</v>
      </c>
      <c r="Y52" s="103">
        <v>45.88</v>
      </c>
      <c r="Z52" s="103">
        <v>45.17</v>
      </c>
      <c r="AA52" s="103">
        <v>45.5</v>
      </c>
      <c r="AB52" s="101">
        <v>2063200</v>
      </c>
      <c r="AC52" s="100">
        <v>45.07</v>
      </c>
      <c r="AD52" s="2">
        <f t="shared" si="0"/>
        <v>0.71000000000000085</v>
      </c>
      <c r="AE52" s="138">
        <f t="shared" si="1"/>
        <v>-6.8312031732040701E-3</v>
      </c>
    </row>
    <row r="53" spans="15:31" x14ac:dyDescent="0.25">
      <c r="O53" s="83">
        <v>0.98</v>
      </c>
      <c r="P53" s="83">
        <f t="shared" si="2"/>
        <v>45.8444</v>
      </c>
      <c r="Q53" s="2"/>
      <c r="T53" s="87" t="s">
        <v>107</v>
      </c>
      <c r="U53" s="90">
        <v>3148036</v>
      </c>
      <c r="W53" s="99">
        <v>42580</v>
      </c>
      <c r="X53" s="103">
        <v>45.57</v>
      </c>
      <c r="Y53" s="103">
        <v>45.89</v>
      </c>
      <c r="Z53" s="103">
        <v>45.28</v>
      </c>
      <c r="AA53" s="103">
        <v>45.81</v>
      </c>
      <c r="AB53" s="101">
        <v>2319700</v>
      </c>
      <c r="AC53" s="100">
        <v>45.38</v>
      </c>
      <c r="AD53" s="2">
        <f t="shared" si="0"/>
        <v>0.60999999999999943</v>
      </c>
      <c r="AE53" s="138">
        <f t="shared" si="1"/>
        <v>1.7660044150111798E-3</v>
      </c>
    </row>
    <row r="54" spans="15:31" x14ac:dyDescent="0.25">
      <c r="O54" s="83">
        <v>0.97</v>
      </c>
      <c r="P54" s="83">
        <f t="shared" si="2"/>
        <v>45.376600000000003</v>
      </c>
      <c r="T54" s="87" t="s">
        <v>110</v>
      </c>
      <c r="U54" s="90">
        <v>2757650</v>
      </c>
      <c r="W54" s="99">
        <v>42579</v>
      </c>
      <c r="X54" s="103">
        <v>45.5</v>
      </c>
      <c r="Y54" s="103">
        <v>46.28</v>
      </c>
      <c r="Z54" s="103">
        <v>44.93</v>
      </c>
      <c r="AA54" s="103">
        <v>45.73</v>
      </c>
      <c r="AB54" s="101">
        <v>3215700</v>
      </c>
      <c r="AC54" s="100">
        <v>45.3</v>
      </c>
      <c r="AD54" s="2">
        <f t="shared" si="0"/>
        <v>1.3500000000000014</v>
      </c>
      <c r="AE54" s="138">
        <f t="shared" si="1"/>
        <v>3.1000885739591588E-3</v>
      </c>
    </row>
    <row r="55" spans="15:31" x14ac:dyDescent="0.25">
      <c r="O55" s="83">
        <v>0.96</v>
      </c>
      <c r="P55" s="83">
        <f t="shared" si="2"/>
        <v>44.908799999999999</v>
      </c>
      <c r="T55" s="87" t="s">
        <v>108</v>
      </c>
      <c r="U55" s="88" t="s">
        <v>482</v>
      </c>
      <c r="W55" s="99">
        <v>42578</v>
      </c>
      <c r="X55" s="103">
        <v>45.68</v>
      </c>
      <c r="Y55" s="103">
        <v>45.86</v>
      </c>
      <c r="Z55" s="103">
        <v>45.1</v>
      </c>
      <c r="AA55" s="103">
        <v>45.59</v>
      </c>
      <c r="AB55" s="101">
        <v>2911000</v>
      </c>
      <c r="AC55" s="100">
        <v>45.16</v>
      </c>
      <c r="AD55" s="2">
        <f t="shared" si="0"/>
        <v>0.75999999999999801</v>
      </c>
      <c r="AE55" s="138">
        <f t="shared" si="1"/>
        <v>-1.9889502762431288E-3</v>
      </c>
    </row>
    <row r="56" spans="15:31" x14ac:dyDescent="0.25">
      <c r="O56" s="83">
        <v>0.95</v>
      </c>
      <c r="P56" s="83">
        <f t="shared" si="2"/>
        <v>44.441000000000003</v>
      </c>
      <c r="T56" s="87" t="s">
        <v>111</v>
      </c>
      <c r="U56" s="88">
        <v>25.34</v>
      </c>
      <c r="W56" s="99">
        <v>42577</v>
      </c>
      <c r="X56" s="103">
        <v>45.19</v>
      </c>
      <c r="Y56" s="103">
        <v>45.71</v>
      </c>
      <c r="Z56" s="103">
        <v>45.05</v>
      </c>
      <c r="AA56" s="103">
        <v>45.68</v>
      </c>
      <c r="AB56" s="101">
        <v>1600200</v>
      </c>
      <c r="AC56" s="100">
        <v>45.25</v>
      </c>
      <c r="AD56" s="2">
        <f t="shared" si="0"/>
        <v>0.66000000000000369</v>
      </c>
      <c r="AE56" s="138">
        <f t="shared" si="1"/>
        <v>1.230425055928408E-2</v>
      </c>
    </row>
    <row r="57" spans="15:31" x14ac:dyDescent="0.25">
      <c r="O57" s="83">
        <v>0.94</v>
      </c>
      <c r="P57" s="83">
        <f t="shared" si="2"/>
        <v>43.973199999999999</v>
      </c>
      <c r="T57" s="87" t="s">
        <v>112</v>
      </c>
      <c r="U57" s="88">
        <v>1.85</v>
      </c>
      <c r="W57" s="99">
        <v>42576</v>
      </c>
      <c r="X57" s="103">
        <v>45.04</v>
      </c>
      <c r="Y57" s="103">
        <v>45.13</v>
      </c>
      <c r="Z57" s="103">
        <v>44.7</v>
      </c>
      <c r="AA57" s="103">
        <v>45.12</v>
      </c>
      <c r="AB57" s="101">
        <v>1402700</v>
      </c>
      <c r="AC57" s="100">
        <v>44.7</v>
      </c>
      <c r="AD57" s="2">
        <f t="shared" si="0"/>
        <v>0.42999999999999972</v>
      </c>
      <c r="AE57" s="138">
        <f t="shared" si="1"/>
        <v>0</v>
      </c>
    </row>
    <row r="58" spans="15:31" x14ac:dyDescent="0.25">
      <c r="O58" s="83">
        <v>0.93</v>
      </c>
      <c r="P58" s="83">
        <f t="shared" si="2"/>
        <v>43.505400000000002</v>
      </c>
      <c r="T58" s="87" t="s">
        <v>109</v>
      </c>
      <c r="U58" s="88" t="s">
        <v>483</v>
      </c>
      <c r="W58" s="99">
        <v>42573</v>
      </c>
      <c r="X58" s="103">
        <v>44.94</v>
      </c>
      <c r="Y58" s="103">
        <v>45.22</v>
      </c>
      <c r="Z58" s="103">
        <v>44.75</v>
      </c>
      <c r="AA58" s="103">
        <v>45.12</v>
      </c>
      <c r="AB58" s="101">
        <v>1591500</v>
      </c>
      <c r="AC58" s="100">
        <v>44.7</v>
      </c>
      <c r="AD58" s="2">
        <f t="shared" si="0"/>
        <v>0.46999999999999886</v>
      </c>
      <c r="AE58" s="138">
        <f t="shared" si="1"/>
        <v>5.3981106612686069E-3</v>
      </c>
    </row>
    <row r="59" spans="15:31" x14ac:dyDescent="0.25">
      <c r="O59" s="83">
        <v>0.92</v>
      </c>
      <c r="P59" s="83">
        <f t="shared" si="2"/>
        <v>43.037600000000005</v>
      </c>
      <c r="W59" s="99">
        <v>42572</v>
      </c>
      <c r="X59" s="103">
        <v>45.07</v>
      </c>
      <c r="Y59" s="103">
        <v>45.32</v>
      </c>
      <c r="Z59" s="103">
        <v>44.73</v>
      </c>
      <c r="AA59" s="103">
        <v>44.88</v>
      </c>
      <c r="AB59" s="101">
        <v>1802500</v>
      </c>
      <c r="AC59" s="100">
        <v>44.46</v>
      </c>
      <c r="AD59" s="2">
        <f t="shared" si="0"/>
        <v>0.59000000000000341</v>
      </c>
      <c r="AE59" s="138">
        <f t="shared" si="1"/>
        <v>-2.9154518950438302E-3</v>
      </c>
    </row>
    <row r="60" spans="15:31" x14ac:dyDescent="0.25">
      <c r="O60" s="83">
        <v>0.91</v>
      </c>
      <c r="P60" s="83">
        <f t="shared" si="2"/>
        <v>42.569800000000001</v>
      </c>
      <c r="W60" s="99">
        <v>42571</v>
      </c>
      <c r="X60" s="103">
        <v>45.01</v>
      </c>
      <c r="Y60" s="103">
        <v>45.47</v>
      </c>
      <c r="Z60" s="103">
        <v>44.89</v>
      </c>
      <c r="AA60" s="103">
        <v>45.01</v>
      </c>
      <c r="AB60" s="101">
        <v>2414700</v>
      </c>
      <c r="AC60" s="100">
        <v>44.59</v>
      </c>
      <c r="AD60" s="2">
        <f t="shared" si="0"/>
        <v>0.57999999999999829</v>
      </c>
      <c r="AE60" s="138">
        <f t="shared" si="1"/>
        <v>8.9786756453436034E-4</v>
      </c>
    </row>
    <row r="61" spans="15:31" x14ac:dyDescent="0.25">
      <c r="O61" s="83">
        <v>0.9</v>
      </c>
      <c r="P61" s="83">
        <f t="shared" si="2"/>
        <v>42.102000000000004</v>
      </c>
      <c r="W61" s="99">
        <v>42570</v>
      </c>
      <c r="X61" s="103">
        <v>45.44</v>
      </c>
      <c r="Y61" s="103">
        <v>45.65</v>
      </c>
      <c r="Z61" s="103">
        <v>44.81</v>
      </c>
      <c r="AA61" s="103">
        <v>44.97</v>
      </c>
      <c r="AB61" s="101">
        <v>2908300</v>
      </c>
      <c r="AC61" s="100">
        <v>44.55</v>
      </c>
      <c r="AD61" s="2">
        <f t="shared" si="0"/>
        <v>0.83999999999999631</v>
      </c>
      <c r="AE61" s="138">
        <f t="shared" si="1"/>
        <v>-1.2195121951219634E-2</v>
      </c>
    </row>
    <row r="62" spans="15:31" x14ac:dyDescent="0.25">
      <c r="W62" s="99">
        <v>42569</v>
      </c>
      <c r="X62" s="103">
        <v>45.47</v>
      </c>
      <c r="Y62" s="103">
        <v>45.63</v>
      </c>
      <c r="Z62" s="103">
        <v>45.11</v>
      </c>
      <c r="AA62" s="103">
        <v>45.53</v>
      </c>
      <c r="AB62" s="101">
        <v>2118800</v>
      </c>
      <c r="AC62" s="100">
        <v>45.1</v>
      </c>
      <c r="AD62" s="2">
        <f t="shared" si="0"/>
        <v>0.52000000000000313</v>
      </c>
      <c r="AE62" s="138">
        <f t="shared" si="1"/>
        <v>1.332149200710564E-3</v>
      </c>
    </row>
    <row r="63" spans="15:31" x14ac:dyDescent="0.25">
      <c r="W63" s="99">
        <v>42566</v>
      </c>
      <c r="X63" s="103">
        <v>44.41</v>
      </c>
      <c r="Y63" s="103">
        <v>45.97</v>
      </c>
      <c r="Z63" s="103">
        <v>44.41</v>
      </c>
      <c r="AA63" s="103">
        <v>45.47</v>
      </c>
      <c r="AB63" s="101">
        <v>5390300</v>
      </c>
      <c r="AC63" s="100">
        <v>45.04</v>
      </c>
      <c r="AD63" s="2">
        <f t="shared" si="0"/>
        <v>1.5600000000000023</v>
      </c>
      <c r="AE63" s="138">
        <f t="shared" si="1"/>
        <v>3.208065994500453E-2</v>
      </c>
    </row>
    <row r="64" spans="15:31" x14ac:dyDescent="0.25">
      <c r="W64" s="99">
        <v>42565</v>
      </c>
      <c r="X64" s="103">
        <v>44.5</v>
      </c>
      <c r="Y64" s="103">
        <v>44.68</v>
      </c>
      <c r="Z64" s="103">
        <v>43.98</v>
      </c>
      <c r="AA64" s="103">
        <v>44.05</v>
      </c>
      <c r="AB64" s="101">
        <v>3046000</v>
      </c>
      <c r="AC64" s="100">
        <v>43.64</v>
      </c>
      <c r="AD64" s="2">
        <f t="shared" si="0"/>
        <v>0.70000000000000284</v>
      </c>
      <c r="AE64" s="138">
        <f t="shared" si="1"/>
        <v>-4.1077133728890658E-3</v>
      </c>
    </row>
    <row r="65" spans="23:31" x14ac:dyDescent="0.25">
      <c r="W65" s="99">
        <v>42564</v>
      </c>
      <c r="X65" s="103">
        <v>44.19</v>
      </c>
      <c r="Y65" s="103">
        <v>44.4</v>
      </c>
      <c r="Z65" s="103">
        <v>43.85</v>
      </c>
      <c r="AA65" s="103">
        <v>44.24</v>
      </c>
      <c r="AB65" s="101">
        <v>2818100</v>
      </c>
      <c r="AC65" s="100">
        <v>43.82</v>
      </c>
      <c r="AD65" s="2">
        <f t="shared" si="0"/>
        <v>0.54999999999999716</v>
      </c>
      <c r="AE65" s="138">
        <f t="shared" si="1"/>
        <v>1.6000000000000458E-3</v>
      </c>
    </row>
    <row r="66" spans="23:31" x14ac:dyDescent="0.25">
      <c r="W66" s="99">
        <v>42563</v>
      </c>
      <c r="X66" s="103">
        <v>43.32</v>
      </c>
      <c r="Y66" s="103">
        <v>44.22</v>
      </c>
      <c r="Z66" s="103">
        <v>43.28</v>
      </c>
      <c r="AA66" s="103">
        <v>44.17</v>
      </c>
      <c r="AB66" s="101">
        <v>2839600</v>
      </c>
      <c r="AC66" s="100">
        <v>43.75</v>
      </c>
      <c r="AD66" s="2">
        <f t="shared" si="0"/>
        <v>0.93999999999999773</v>
      </c>
      <c r="AE66" s="138">
        <f t="shared" si="1"/>
        <v>2.6272577996715896E-2</v>
      </c>
    </row>
    <row r="67" spans="23:31" x14ac:dyDescent="0.25">
      <c r="W67" s="99">
        <v>42562</v>
      </c>
      <c r="X67" s="103">
        <v>42.72</v>
      </c>
      <c r="Y67" s="103">
        <v>43.11</v>
      </c>
      <c r="Z67" s="103">
        <v>42.48</v>
      </c>
      <c r="AA67" s="103">
        <v>43.03</v>
      </c>
      <c r="AB67" s="101">
        <v>1988600</v>
      </c>
      <c r="AC67" s="100">
        <v>42.63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42559</v>
      </c>
      <c r="X68" s="103">
        <v>42.27</v>
      </c>
      <c r="Y68" s="103">
        <v>42.86</v>
      </c>
      <c r="Z68" s="103">
        <v>42.2</v>
      </c>
      <c r="AA68" s="103">
        <v>42.75</v>
      </c>
      <c r="AB68" s="101">
        <v>2274500</v>
      </c>
      <c r="AC68" s="100">
        <v>42.35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1" priority="11">
      <formula>F27&gt;0</formula>
    </cfRule>
    <cfRule type="expression" dxfId="470" priority="12">
      <formula>F27&lt;0</formula>
    </cfRule>
  </conditionalFormatting>
  <conditionalFormatting sqref="H27:H29">
    <cfRule type="expression" dxfId="469" priority="9">
      <formula>H27&gt;0</formula>
    </cfRule>
    <cfRule type="expression" dxfId="468" priority="10">
      <formula>H27&lt;0</formula>
    </cfRule>
  </conditionalFormatting>
  <conditionalFormatting sqref="F23:F26">
    <cfRule type="expression" dxfId="467" priority="7">
      <formula>F23&gt;0</formula>
    </cfRule>
    <cfRule type="expression" dxfId="466" priority="8">
      <formula>F23&lt;0</formula>
    </cfRule>
  </conditionalFormatting>
  <conditionalFormatting sqref="H23:H26">
    <cfRule type="expression" dxfId="465" priority="5">
      <formula>H23&gt;0</formula>
    </cfRule>
    <cfRule type="expression" dxfId="464" priority="6">
      <formula>H23&lt;0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42653</v>
      </c>
      <c r="X2" s="103">
        <v>38.25</v>
      </c>
      <c r="Y2" s="103">
        <v>38.36</v>
      </c>
      <c r="Z2" s="103">
        <v>37.9</v>
      </c>
      <c r="AA2" s="103">
        <v>38.020000000000003</v>
      </c>
      <c r="AB2" s="101">
        <v>14874300</v>
      </c>
      <c r="AC2" s="100">
        <v>38.020000000000003</v>
      </c>
      <c r="AD2" s="2">
        <f>Y2-Z2</f>
        <v>0.46000000000000085</v>
      </c>
      <c r="AE2" s="138">
        <f>AC2/AC3-1</f>
        <v>-2.0997375328083434E-3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38.020000000000003</v>
      </c>
      <c r="S3" s="115"/>
      <c r="T3" s="17"/>
      <c r="U3" s="17"/>
      <c r="V3" s="17"/>
      <c r="W3" s="99">
        <v>42650</v>
      </c>
      <c r="X3" s="103">
        <v>38.08</v>
      </c>
      <c r="Y3" s="103">
        <v>38.22</v>
      </c>
      <c r="Z3" s="103">
        <v>37.78</v>
      </c>
      <c r="AA3" s="103">
        <v>38.1</v>
      </c>
      <c r="AB3" s="101">
        <v>16942500</v>
      </c>
      <c r="AC3" s="100">
        <v>38.1</v>
      </c>
      <c r="AD3" s="2">
        <f t="shared" ref="AD3:AD66" si="0">Y3-Z3</f>
        <v>0.43999999999999773</v>
      </c>
      <c r="AE3" s="138">
        <f t="shared" ref="AE3:AE66" si="1">AC3/AC4-1</f>
        <v>7.8802206461792146E-4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38.020000000000003</v>
      </c>
      <c r="R4" s="557">
        <v>-2.0999999999999999E-3</v>
      </c>
      <c r="W4" s="99">
        <v>42649</v>
      </c>
      <c r="X4" s="103">
        <v>37.840000000000003</v>
      </c>
      <c r="Y4" s="103">
        <v>38.159999999999997</v>
      </c>
      <c r="Z4" s="103">
        <v>37.58</v>
      </c>
      <c r="AA4" s="103">
        <v>38.07</v>
      </c>
      <c r="AB4" s="101">
        <v>15171400</v>
      </c>
      <c r="AC4" s="100">
        <v>38.07</v>
      </c>
      <c r="AD4" s="2">
        <f t="shared" si="0"/>
        <v>0.57999999999999829</v>
      </c>
      <c r="AE4" s="138">
        <f t="shared" si="1"/>
        <v>2.1058173203474251E-3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42648</v>
      </c>
      <c r="X5" s="103">
        <v>37.75</v>
      </c>
      <c r="Y5" s="103">
        <v>38.31</v>
      </c>
      <c r="Z5" s="103">
        <v>37.64</v>
      </c>
      <c r="AA5" s="103">
        <v>37.99</v>
      </c>
      <c r="AB5" s="101">
        <v>22420800</v>
      </c>
      <c r="AC5" s="100">
        <v>37.99</v>
      </c>
      <c r="AD5" s="2">
        <f t="shared" si="0"/>
        <v>0.67000000000000171</v>
      </c>
      <c r="AE5" s="138">
        <f t="shared" si="1"/>
        <v>1.1987213638785299E-2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42647</v>
      </c>
      <c r="X6" s="103">
        <v>37.770000000000003</v>
      </c>
      <c r="Y6" s="103">
        <v>37.94</v>
      </c>
      <c r="Z6" s="103">
        <v>37.33</v>
      </c>
      <c r="AA6" s="103">
        <v>37.54</v>
      </c>
      <c r="AB6" s="101">
        <v>14393100</v>
      </c>
      <c r="AC6" s="100">
        <v>37.54</v>
      </c>
      <c r="AD6" s="2">
        <f t="shared" si="0"/>
        <v>0.60999999999999943</v>
      </c>
      <c r="AE6" s="138">
        <f t="shared" si="1"/>
        <v>-3.1864046733934837E-3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42646</v>
      </c>
      <c r="X7" s="103">
        <v>37.69</v>
      </c>
      <c r="Y7" s="103">
        <v>37.950000000000003</v>
      </c>
      <c r="Z7" s="103">
        <v>37.53</v>
      </c>
      <c r="AA7" s="103">
        <v>37.659999999999997</v>
      </c>
      <c r="AB7" s="101">
        <v>14113600</v>
      </c>
      <c r="AC7" s="100">
        <v>37.659999999999997</v>
      </c>
      <c r="AD7" s="2">
        <f t="shared" si="0"/>
        <v>0.42000000000000171</v>
      </c>
      <c r="AE7" s="138">
        <f t="shared" si="1"/>
        <v>-2.3841059602649484E-3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42643</v>
      </c>
      <c r="X8" s="103">
        <v>37.47</v>
      </c>
      <c r="Y8" s="103">
        <v>37.92</v>
      </c>
      <c r="Z8" s="103">
        <v>37.44</v>
      </c>
      <c r="AA8" s="103">
        <v>37.75</v>
      </c>
      <c r="AB8" s="101">
        <v>24279300</v>
      </c>
      <c r="AC8" s="100">
        <v>37.75</v>
      </c>
      <c r="AD8" s="2">
        <f t="shared" si="0"/>
        <v>0.48000000000000398</v>
      </c>
      <c r="AE8" s="138">
        <f t="shared" si="1"/>
        <v>1.1521972132904512E-2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42642</v>
      </c>
      <c r="X9" s="103">
        <v>37.49</v>
      </c>
      <c r="Y9" s="103">
        <v>37.53</v>
      </c>
      <c r="Z9" s="103">
        <v>37</v>
      </c>
      <c r="AA9" s="103">
        <v>37.32</v>
      </c>
      <c r="AB9" s="101">
        <v>17675000</v>
      </c>
      <c r="AC9" s="100">
        <v>37.32</v>
      </c>
      <c r="AD9" s="2">
        <f t="shared" si="0"/>
        <v>0.53000000000000114</v>
      </c>
      <c r="AE9" s="138">
        <f t="shared" si="1"/>
        <v>-3.2051282051280827E-3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42641</v>
      </c>
      <c r="X10" s="103">
        <v>37.31</v>
      </c>
      <c r="Y10" s="103">
        <v>37.5</v>
      </c>
      <c r="Z10" s="103">
        <v>37.15</v>
      </c>
      <c r="AA10" s="103">
        <v>37.44</v>
      </c>
      <c r="AB10" s="101">
        <v>19020800</v>
      </c>
      <c r="AC10" s="100">
        <v>37.44</v>
      </c>
      <c r="AD10" s="2">
        <f t="shared" si="0"/>
        <v>0.35000000000000142</v>
      </c>
      <c r="AE10" s="138">
        <f t="shared" si="1"/>
        <v>6.9930069930068672E-3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2.7300000000000001E-2</v>
      </c>
      <c r="W11" s="99">
        <v>42640</v>
      </c>
      <c r="X11" s="103">
        <v>36.9</v>
      </c>
      <c r="Y11" s="103">
        <v>37.22</v>
      </c>
      <c r="Z11" s="103">
        <v>36.630000000000003</v>
      </c>
      <c r="AA11" s="103">
        <v>37.18</v>
      </c>
      <c r="AB11" s="101">
        <v>22391600</v>
      </c>
      <c r="AC11" s="100">
        <v>37.18</v>
      </c>
      <c r="AD11" s="2">
        <f t="shared" si="0"/>
        <v>0.58999999999999631</v>
      </c>
      <c r="AE11" s="138">
        <f t="shared" si="1"/>
        <v>1.4461118690313857E-2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42639</v>
      </c>
      <c r="X12" s="103">
        <v>36.92</v>
      </c>
      <c r="Y12" s="103">
        <v>36.94</v>
      </c>
      <c r="Z12" s="103">
        <v>36.6</v>
      </c>
      <c r="AA12" s="103">
        <v>36.65</v>
      </c>
      <c r="AB12" s="101">
        <v>25518800</v>
      </c>
      <c r="AC12" s="100">
        <v>36.65</v>
      </c>
      <c r="AD12" s="2">
        <f t="shared" si="0"/>
        <v>0.33999999999999631</v>
      </c>
      <c r="AE12" s="138">
        <f t="shared" si="1"/>
        <v>-1.452003226673837E-2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42636</v>
      </c>
      <c r="X13" s="103">
        <v>37.450000000000003</v>
      </c>
      <c r="Y13" s="103">
        <v>37.65</v>
      </c>
      <c r="Z13" s="103">
        <v>37.119999999999997</v>
      </c>
      <c r="AA13" s="103">
        <v>37.19</v>
      </c>
      <c r="AB13" s="101">
        <v>18062500</v>
      </c>
      <c r="AC13" s="100">
        <v>37.19</v>
      </c>
      <c r="AD13" s="2">
        <f t="shared" si="0"/>
        <v>0.53000000000000114</v>
      </c>
      <c r="AE13" s="138">
        <f t="shared" si="1"/>
        <v>-9.5872170439413873E-3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42635</v>
      </c>
      <c r="X14" s="103">
        <v>37.6</v>
      </c>
      <c r="Y14" s="103">
        <v>37.83</v>
      </c>
      <c r="Z14" s="103">
        <v>37.44</v>
      </c>
      <c r="AA14" s="103">
        <v>37.549999999999997</v>
      </c>
      <c r="AB14" s="101">
        <v>17013400</v>
      </c>
      <c r="AC14" s="100">
        <v>37.549999999999997</v>
      </c>
      <c r="AD14" s="2">
        <f t="shared" si="0"/>
        <v>0.39000000000000057</v>
      </c>
      <c r="AE14" s="138">
        <f t="shared" si="1"/>
        <v>2.6702269692921998E-3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42634</v>
      </c>
      <c r="X15" s="103">
        <v>37.21</v>
      </c>
      <c r="Y15" s="103">
        <v>37.46</v>
      </c>
      <c r="Z15" s="103">
        <v>36.86</v>
      </c>
      <c r="AA15" s="103">
        <v>37.450000000000003</v>
      </c>
      <c r="AB15" s="101">
        <v>21233700</v>
      </c>
      <c r="AC15" s="100">
        <v>37.450000000000003</v>
      </c>
      <c r="AD15" s="2">
        <f t="shared" si="0"/>
        <v>0.60000000000000142</v>
      </c>
      <c r="AE15" s="138">
        <f t="shared" si="1"/>
        <v>8.3467959073775244E-3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42633</v>
      </c>
      <c r="X16" s="103">
        <v>37.42</v>
      </c>
      <c r="Y16" s="103">
        <v>37.43</v>
      </c>
      <c r="Z16" s="103">
        <v>36.94</v>
      </c>
      <c r="AA16" s="103">
        <v>37.14</v>
      </c>
      <c r="AB16" s="101">
        <v>24796900</v>
      </c>
      <c r="AC16" s="100">
        <v>37.14</v>
      </c>
      <c r="AD16" s="2">
        <f t="shared" si="0"/>
        <v>0.49000000000000199</v>
      </c>
      <c r="AE16" s="138">
        <f t="shared" si="1"/>
        <v>-5.3821313240032254E-4</v>
      </c>
    </row>
    <row r="17" spans="1:31" x14ac:dyDescent="0.25">
      <c r="W17" s="99">
        <v>42632</v>
      </c>
      <c r="X17" s="103">
        <v>37.69</v>
      </c>
      <c r="Y17" s="103">
        <v>38.020000000000003</v>
      </c>
      <c r="Z17" s="103">
        <v>37.090000000000003</v>
      </c>
      <c r="AA17" s="103">
        <v>37.159999999999997</v>
      </c>
      <c r="AB17" s="101">
        <v>30531700</v>
      </c>
      <c r="AC17" s="100">
        <v>37.159999999999997</v>
      </c>
      <c r="AD17" s="2">
        <f t="shared" si="0"/>
        <v>0.92999999999999972</v>
      </c>
      <c r="AE17" s="138">
        <f t="shared" si="1"/>
        <v>-1.3538624900451435E-2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42629</v>
      </c>
      <c r="X18" s="103">
        <v>37.72</v>
      </c>
      <c r="Y18" s="103">
        <v>38.049999999999997</v>
      </c>
      <c r="Z18" s="103">
        <v>37.25</v>
      </c>
      <c r="AA18" s="103">
        <v>37.67</v>
      </c>
      <c r="AB18" s="101">
        <v>74577900</v>
      </c>
      <c r="AC18" s="100">
        <v>37.67</v>
      </c>
      <c r="AD18" s="2">
        <f t="shared" si="0"/>
        <v>0.79999999999999716</v>
      </c>
      <c r="AE18" s="138">
        <f t="shared" si="1"/>
        <v>3.0361050328227446E-2</v>
      </c>
    </row>
    <row r="19" spans="1:31" x14ac:dyDescent="0.25">
      <c r="W19" s="99">
        <v>42628</v>
      </c>
      <c r="X19" s="103">
        <v>35.74</v>
      </c>
      <c r="Y19" s="103">
        <v>36.65</v>
      </c>
      <c r="Z19" s="103">
        <v>35.54</v>
      </c>
      <c r="AA19" s="103">
        <v>36.56</v>
      </c>
      <c r="AB19" s="101">
        <v>23736000</v>
      </c>
      <c r="AC19" s="100">
        <v>36.56</v>
      </c>
      <c r="AD19" s="2">
        <f t="shared" si="0"/>
        <v>1.1099999999999994</v>
      </c>
      <c r="AE19" s="138">
        <f t="shared" si="1"/>
        <v>2.6389668725435245E-2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42627</v>
      </c>
      <c r="X20" s="103">
        <v>35.51</v>
      </c>
      <c r="Y20" s="103">
        <v>35.82</v>
      </c>
      <c r="Z20" s="103">
        <v>35.4</v>
      </c>
      <c r="AA20" s="103">
        <v>35.619999999999997</v>
      </c>
      <c r="AB20" s="101">
        <v>14074500</v>
      </c>
      <c r="AC20" s="100">
        <v>35.619999999999997</v>
      </c>
      <c r="AD20" s="2">
        <f t="shared" si="0"/>
        <v>0.42000000000000171</v>
      </c>
      <c r="AE20" s="138">
        <f t="shared" si="1"/>
        <v>2.808199943835632E-4</v>
      </c>
    </row>
    <row r="21" spans="1:31" x14ac:dyDescent="0.25">
      <c r="B21" s="193"/>
      <c r="C21" s="10"/>
      <c r="D21" s="40"/>
      <c r="E21" s="40"/>
      <c r="F21" s="40"/>
      <c r="G21" s="40"/>
      <c r="W21" s="99">
        <v>42626</v>
      </c>
      <c r="X21" s="103">
        <v>35.75</v>
      </c>
      <c r="Y21" s="103">
        <v>35.880000000000003</v>
      </c>
      <c r="Z21" s="103">
        <v>35.32</v>
      </c>
      <c r="AA21" s="103">
        <v>35.61</v>
      </c>
      <c r="AB21" s="101">
        <v>23591300</v>
      </c>
      <c r="AC21" s="100">
        <v>35.61</v>
      </c>
      <c r="AD21" s="2">
        <f t="shared" si="0"/>
        <v>0.56000000000000227</v>
      </c>
      <c r="AE21" s="138">
        <f t="shared" si="1"/>
        <v>-1.3026607538802581E-2</v>
      </c>
    </row>
    <row r="22" spans="1:31" x14ac:dyDescent="0.25">
      <c r="B22" s="193"/>
      <c r="C22" s="10"/>
      <c r="D22" s="40"/>
      <c r="E22" s="40"/>
      <c r="F22" s="40"/>
      <c r="G22" s="40"/>
      <c r="W22" s="99">
        <v>42625</v>
      </c>
      <c r="X22" s="103">
        <v>35.19</v>
      </c>
      <c r="Y22" s="103">
        <v>36.119999999999997</v>
      </c>
      <c r="Z22" s="103">
        <v>35.06</v>
      </c>
      <c r="AA22" s="103">
        <v>36.08</v>
      </c>
      <c r="AB22" s="101">
        <v>22796600</v>
      </c>
      <c r="AC22" s="100">
        <v>36.08</v>
      </c>
      <c r="AD22" s="2">
        <f t="shared" si="0"/>
        <v>1.0599999999999952</v>
      </c>
      <c r="AE22" s="138">
        <f t="shared" si="1"/>
        <v>1.8058690744920947E-2</v>
      </c>
    </row>
    <row r="23" spans="1:31" x14ac:dyDescent="0.25">
      <c r="B23" s="10"/>
      <c r="C23" s="10"/>
      <c r="D23" s="40"/>
      <c r="E23" s="40"/>
      <c r="F23" s="40"/>
      <c r="G23" s="40"/>
      <c r="W23" s="99">
        <v>42622</v>
      </c>
      <c r="X23" s="103">
        <v>36.1</v>
      </c>
      <c r="Y23" s="103">
        <v>36.39</v>
      </c>
      <c r="Z23" s="103">
        <v>35.44</v>
      </c>
      <c r="AA23" s="103">
        <v>35.44</v>
      </c>
      <c r="AB23" s="101">
        <v>29457900</v>
      </c>
      <c r="AC23" s="100">
        <v>35.44</v>
      </c>
      <c r="AD23" s="2">
        <f t="shared" si="0"/>
        <v>0.95000000000000284</v>
      </c>
      <c r="AE23" s="138">
        <f t="shared" si="1"/>
        <v>-2.7442371020856227E-2</v>
      </c>
    </row>
    <row r="24" spans="1:31" x14ac:dyDescent="0.25">
      <c r="B24" s="10"/>
      <c r="C24" s="10"/>
      <c r="D24" s="40"/>
      <c r="E24" s="40"/>
      <c r="F24" s="40"/>
      <c r="G24" s="40"/>
      <c r="W24" s="99">
        <v>42621</v>
      </c>
      <c r="X24" s="103">
        <v>36.35</v>
      </c>
      <c r="Y24" s="103">
        <v>36.590000000000003</v>
      </c>
      <c r="Z24" s="103">
        <v>36.119999999999997</v>
      </c>
      <c r="AA24" s="103">
        <v>36.44</v>
      </c>
      <c r="AB24" s="101">
        <v>20356500</v>
      </c>
      <c r="AC24" s="100">
        <v>36.44</v>
      </c>
      <c r="AD24" s="2">
        <f t="shared" si="0"/>
        <v>0.47000000000000597</v>
      </c>
      <c r="AE24" s="138">
        <f t="shared" si="1"/>
        <v>-5.4854635216683434E-4</v>
      </c>
    </row>
    <row r="25" spans="1:31" x14ac:dyDescent="0.25">
      <c r="B25" s="10"/>
      <c r="C25" s="10"/>
      <c r="D25" s="40"/>
      <c r="E25" s="40"/>
      <c r="F25" s="40"/>
      <c r="G25" s="40"/>
      <c r="W25" s="99">
        <v>42620</v>
      </c>
      <c r="X25" s="103">
        <v>36.65</v>
      </c>
      <c r="Y25" s="103">
        <v>36.65</v>
      </c>
      <c r="Z25" s="103">
        <v>36.380000000000003</v>
      </c>
      <c r="AA25" s="103">
        <v>36.46</v>
      </c>
      <c r="AB25" s="101">
        <v>18495600</v>
      </c>
      <c r="AC25" s="100">
        <v>36.46</v>
      </c>
      <c r="AD25" s="2">
        <f t="shared" si="0"/>
        <v>0.26999999999999602</v>
      </c>
      <c r="AE25" s="138">
        <f t="shared" si="1"/>
        <v>-3.0079299972655127E-3</v>
      </c>
    </row>
    <row r="26" spans="1:31" x14ac:dyDescent="0.25">
      <c r="B26" s="10"/>
      <c r="C26" s="10"/>
      <c r="D26" s="40"/>
      <c r="E26" s="40"/>
      <c r="F26" s="40"/>
      <c r="G26" s="40"/>
      <c r="W26" s="99">
        <v>42619</v>
      </c>
      <c r="X26" s="103">
        <v>36.380000000000003</v>
      </c>
      <c r="Y26" s="103">
        <v>36.6</v>
      </c>
      <c r="Z26" s="103">
        <v>36.17</v>
      </c>
      <c r="AA26" s="103">
        <v>36.57</v>
      </c>
      <c r="AB26" s="101">
        <v>22337800</v>
      </c>
      <c r="AC26" s="100">
        <v>36.57</v>
      </c>
      <c r="AD26" s="2">
        <f t="shared" si="0"/>
        <v>0.42999999999999972</v>
      </c>
      <c r="AE26" s="138">
        <f t="shared" si="1"/>
        <v>1.3580931263858176E-2</v>
      </c>
    </row>
    <row r="27" spans="1:31" x14ac:dyDescent="0.25">
      <c r="B27" s="10"/>
      <c r="C27" s="10"/>
      <c r="D27" s="40"/>
      <c r="E27" s="40"/>
      <c r="F27" s="40"/>
      <c r="G27" s="40"/>
      <c r="W27" s="99">
        <v>42615</v>
      </c>
      <c r="X27" s="103">
        <v>36.21</v>
      </c>
      <c r="Y27" s="103">
        <v>36.33</v>
      </c>
      <c r="Z27" s="103">
        <v>35.950000000000003</v>
      </c>
      <c r="AA27" s="103">
        <v>36.08</v>
      </c>
      <c r="AB27" s="101">
        <v>16726700</v>
      </c>
      <c r="AC27" s="100">
        <v>36.08</v>
      </c>
      <c r="AD27" s="2">
        <f t="shared" si="0"/>
        <v>0.37999999999999545</v>
      </c>
      <c r="AE27" s="138">
        <f t="shared" si="1"/>
        <v>1.6657412548581885E-3</v>
      </c>
    </row>
    <row r="28" spans="1:31" x14ac:dyDescent="0.25">
      <c r="B28" s="10"/>
      <c r="C28" s="10"/>
      <c r="D28" s="40"/>
      <c r="E28" s="40"/>
      <c r="F28" s="40"/>
      <c r="G28" s="40"/>
      <c r="W28" s="99">
        <v>42614</v>
      </c>
      <c r="X28" s="103">
        <v>35.99</v>
      </c>
      <c r="Y28" s="103">
        <v>36.04</v>
      </c>
      <c r="Z28" s="103">
        <v>35.58</v>
      </c>
      <c r="AA28" s="103">
        <v>36.020000000000003</v>
      </c>
      <c r="AB28" s="101">
        <v>18925800</v>
      </c>
      <c r="AC28" s="100">
        <v>36.020000000000003</v>
      </c>
      <c r="AD28" s="2">
        <f t="shared" si="0"/>
        <v>0.46000000000000085</v>
      </c>
      <c r="AE28" s="138">
        <f t="shared" si="1"/>
        <v>3.6221788799108978E-3</v>
      </c>
    </row>
    <row r="29" spans="1:31" x14ac:dyDescent="0.25">
      <c r="B29" s="10"/>
      <c r="C29" s="10"/>
      <c r="D29" s="40"/>
      <c r="E29" s="40"/>
      <c r="F29" s="40"/>
      <c r="G29" s="40"/>
      <c r="W29" s="99">
        <v>42613</v>
      </c>
      <c r="X29" s="103">
        <v>35.619999999999997</v>
      </c>
      <c r="Y29" s="103">
        <v>35.9</v>
      </c>
      <c r="Z29" s="103">
        <v>35.58</v>
      </c>
      <c r="AA29" s="103">
        <v>35.89</v>
      </c>
      <c r="AB29" s="101">
        <v>20562700</v>
      </c>
      <c r="AC29" s="100">
        <v>35.89</v>
      </c>
      <c r="AD29" s="2">
        <f t="shared" si="0"/>
        <v>0.32000000000000028</v>
      </c>
      <c r="AE29" s="138">
        <f t="shared" si="1"/>
        <v>5.3221288515405973E-3</v>
      </c>
    </row>
    <row r="30" spans="1:31" x14ac:dyDescent="0.25">
      <c r="B30" s="10"/>
      <c r="C30" s="10"/>
      <c r="D30" s="40"/>
      <c r="E30" s="40"/>
      <c r="F30" s="40"/>
      <c r="G30" s="40"/>
      <c r="W30" s="99">
        <v>42612</v>
      </c>
      <c r="X30" s="103">
        <v>35.590000000000003</v>
      </c>
      <c r="Y30" s="103">
        <v>35.74</v>
      </c>
      <c r="Z30" s="103">
        <v>35.520000000000003</v>
      </c>
      <c r="AA30" s="103">
        <v>35.700000000000003</v>
      </c>
      <c r="AB30" s="101">
        <v>15183200</v>
      </c>
      <c r="AC30" s="100">
        <v>35.700000000000003</v>
      </c>
      <c r="AD30" s="2">
        <f t="shared" si="0"/>
        <v>0.21999999999999886</v>
      </c>
      <c r="AE30" s="138">
        <f t="shared" si="1"/>
        <v>4.2194092827005925E-3</v>
      </c>
    </row>
    <row r="31" spans="1:31" x14ac:dyDescent="0.25">
      <c r="W31" s="99">
        <v>42611</v>
      </c>
      <c r="X31" s="103">
        <v>35.479999999999997</v>
      </c>
      <c r="Y31" s="103">
        <v>35.67</v>
      </c>
      <c r="Z31" s="103">
        <v>35.15</v>
      </c>
      <c r="AA31" s="103">
        <v>35.549999999999997</v>
      </c>
      <c r="AB31" s="101">
        <v>15264300</v>
      </c>
      <c r="AC31" s="100">
        <v>35.549999999999997</v>
      </c>
      <c r="AD31" s="2">
        <f t="shared" si="0"/>
        <v>0.52000000000000313</v>
      </c>
      <c r="AE31" s="138">
        <f t="shared" si="1"/>
        <v>8.2246171298923088E-3</v>
      </c>
    </row>
    <row r="32" spans="1:31" x14ac:dyDescent="0.25">
      <c r="W32" s="99">
        <v>42608</v>
      </c>
      <c r="X32" s="103">
        <v>35.11</v>
      </c>
      <c r="Y32" s="103">
        <v>35.58</v>
      </c>
      <c r="Z32" s="103">
        <v>35.049999999999997</v>
      </c>
      <c r="AA32" s="103">
        <v>35.26</v>
      </c>
      <c r="AB32" s="101">
        <v>14469900</v>
      </c>
      <c r="AC32" s="100">
        <v>35.26</v>
      </c>
      <c r="AD32" s="2">
        <f t="shared" si="0"/>
        <v>0.53000000000000114</v>
      </c>
      <c r="AE32" s="138">
        <f t="shared" si="1"/>
        <v>4.8446850954686482E-3</v>
      </c>
    </row>
    <row r="33" spans="1:31" x14ac:dyDescent="0.25">
      <c r="L33" t="s">
        <v>219</v>
      </c>
      <c r="M33" s="2">
        <f>M56+K56-F56</f>
        <v>1407.5400000000009</v>
      </c>
      <c r="W33" s="99">
        <v>42607</v>
      </c>
      <c r="X33" s="103">
        <v>35.049999999999997</v>
      </c>
      <c r="Y33" s="103">
        <v>35.22</v>
      </c>
      <c r="Z33" s="103">
        <v>34.9</v>
      </c>
      <c r="AA33" s="103">
        <v>35.090000000000003</v>
      </c>
      <c r="AB33" s="101">
        <v>12428000</v>
      </c>
      <c r="AC33" s="100">
        <v>35.090000000000003</v>
      </c>
      <c r="AD33" s="2">
        <f t="shared" si="0"/>
        <v>0.32000000000000028</v>
      </c>
      <c r="AE33" s="138">
        <f t="shared" si="1"/>
        <v>-1.7069701280225669E-3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42606</v>
      </c>
      <c r="X34" s="103">
        <v>35.32</v>
      </c>
      <c r="Y34" s="103">
        <v>35.409999999999997</v>
      </c>
      <c r="Z34" s="103">
        <v>35.020000000000003</v>
      </c>
      <c r="AA34" s="103">
        <v>35.15</v>
      </c>
      <c r="AB34" s="101">
        <v>16343500</v>
      </c>
      <c r="AC34" s="100">
        <v>35.15</v>
      </c>
      <c r="AD34" s="2">
        <f t="shared" si="0"/>
        <v>0.38999999999999346</v>
      </c>
      <c r="AE34" s="138">
        <f t="shared" si="1"/>
        <v>-7.0621468926553854E-3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42605</v>
      </c>
      <c r="X35" s="103">
        <v>35.5</v>
      </c>
      <c r="Y35" s="103">
        <v>35.69</v>
      </c>
      <c r="Z35" s="103">
        <v>35.299999999999997</v>
      </c>
      <c r="AA35" s="103">
        <v>35.4</v>
      </c>
      <c r="AB35" s="101">
        <v>18316000</v>
      </c>
      <c r="AC35" s="100">
        <v>35.4</v>
      </c>
      <c r="AD35" s="2">
        <f t="shared" si="0"/>
        <v>0.39000000000000057</v>
      </c>
      <c r="AE35" s="138">
        <f t="shared" si="1"/>
        <v>1.1312217194570096E-3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42604</v>
      </c>
      <c r="X36" s="103">
        <v>35.200000000000003</v>
      </c>
      <c r="Y36" s="103">
        <v>35.450000000000003</v>
      </c>
      <c r="Z36" s="103">
        <v>35.119999999999997</v>
      </c>
      <c r="AA36" s="103">
        <v>35.36</v>
      </c>
      <c r="AB36" s="101">
        <v>14941400</v>
      </c>
      <c r="AC36" s="100">
        <v>35.36</v>
      </c>
      <c r="AD36" s="2">
        <f t="shared" si="0"/>
        <v>0.3300000000000054</v>
      </c>
      <c r="AE36" s="138">
        <f t="shared" si="1"/>
        <v>3.4052213393869213E-3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42601</v>
      </c>
      <c r="X37" s="103">
        <v>34.840000000000003</v>
      </c>
      <c r="Y37" s="103">
        <v>35.270000000000003</v>
      </c>
      <c r="Z37" s="103">
        <v>34.74</v>
      </c>
      <c r="AA37" s="103">
        <v>35.24</v>
      </c>
      <c r="AB37" s="101">
        <v>16417600</v>
      </c>
      <c r="AC37" s="100">
        <v>35.24</v>
      </c>
      <c r="AD37" s="2">
        <f t="shared" si="0"/>
        <v>0.53000000000000114</v>
      </c>
      <c r="AE37" s="138">
        <f t="shared" si="1"/>
        <v>7.7209036316843171E-3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42600</v>
      </c>
      <c r="X38" s="103">
        <v>34.96</v>
      </c>
      <c r="Y38" s="103">
        <v>35.090000000000003</v>
      </c>
      <c r="Z38" s="103">
        <v>34.75</v>
      </c>
      <c r="AA38" s="103">
        <v>34.97</v>
      </c>
      <c r="AB38" s="101">
        <v>16085200</v>
      </c>
      <c r="AC38" s="100">
        <v>34.97</v>
      </c>
      <c r="AD38" s="2">
        <f t="shared" si="0"/>
        <v>0.34000000000000341</v>
      </c>
      <c r="AE38" s="138">
        <f t="shared" si="1"/>
        <v>-1.4277555682468135E-3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42599</v>
      </c>
      <c r="X39" s="103">
        <v>35.17</v>
      </c>
      <c r="Y39" s="103">
        <v>35.21</v>
      </c>
      <c r="Z39" s="103">
        <v>34.770000000000003</v>
      </c>
      <c r="AA39" s="103">
        <v>35.020000000000003</v>
      </c>
      <c r="AB39" s="101">
        <v>18221600</v>
      </c>
      <c r="AC39" s="100">
        <v>35.020000000000003</v>
      </c>
      <c r="AD39" s="2">
        <f t="shared" si="0"/>
        <v>0.43999999999999773</v>
      </c>
      <c r="AE39" s="138">
        <f t="shared" si="1"/>
        <v>-5.3961942629934256E-3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5" t="s">
        <v>78</v>
      </c>
      <c r="P40" s="585"/>
      <c r="W40" s="99">
        <v>42598</v>
      </c>
      <c r="X40" s="103">
        <v>34.770000000000003</v>
      </c>
      <c r="Y40" s="103">
        <v>35.21</v>
      </c>
      <c r="Z40" s="103">
        <v>34.770000000000003</v>
      </c>
      <c r="AA40" s="103">
        <v>35.21</v>
      </c>
      <c r="AB40" s="101">
        <v>16320900</v>
      </c>
      <c r="AC40" s="100">
        <v>35.21</v>
      </c>
      <c r="AD40" s="2">
        <f t="shared" si="0"/>
        <v>0.43999999999999773</v>
      </c>
      <c r="AE40" s="138">
        <f t="shared" si="1"/>
        <v>8.5935262102549981E-3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41.82200000000001</v>
      </c>
      <c r="Q41" s="2"/>
      <c r="W41" s="99">
        <v>42597</v>
      </c>
      <c r="X41" s="103">
        <v>34.700000000000003</v>
      </c>
      <c r="Y41" s="103">
        <v>35.159999999999997</v>
      </c>
      <c r="Z41" s="103">
        <v>34.630000000000003</v>
      </c>
      <c r="AA41" s="103">
        <v>34.909999999999997</v>
      </c>
      <c r="AB41" s="101">
        <v>18931100</v>
      </c>
      <c r="AC41" s="100">
        <v>34.909999999999997</v>
      </c>
      <c r="AD41" s="2">
        <f t="shared" si="0"/>
        <v>0.52999999999999403</v>
      </c>
      <c r="AE41" s="138">
        <f t="shared" si="1"/>
        <v>9.8351171536013027E-3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41.441800000000008</v>
      </c>
      <c r="Q42" s="2"/>
      <c r="T42" s="91" t="s">
        <v>113</v>
      </c>
      <c r="W42" s="99">
        <v>42594</v>
      </c>
      <c r="X42" s="103">
        <v>34.520000000000003</v>
      </c>
      <c r="Y42" s="103">
        <v>34.76</v>
      </c>
      <c r="Z42" s="103">
        <v>34.44</v>
      </c>
      <c r="AA42" s="103">
        <v>34.57</v>
      </c>
      <c r="AB42" s="101">
        <v>15708300</v>
      </c>
      <c r="AC42" s="100">
        <v>34.57</v>
      </c>
      <c r="AD42" s="2">
        <f t="shared" si="0"/>
        <v>0.32000000000000028</v>
      </c>
      <c r="AE42" s="138">
        <f t="shared" si="1"/>
        <v>-3.1718569780853079E-3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41.061600000000006</v>
      </c>
      <c r="Q43" s="2"/>
      <c r="T43" s="97" t="s">
        <v>98</v>
      </c>
      <c r="U43" s="98">
        <v>38.1</v>
      </c>
      <c r="V43" s="415"/>
      <c r="W43" s="99">
        <v>42593</v>
      </c>
      <c r="X43" s="103">
        <v>34.659999999999997</v>
      </c>
      <c r="Y43" s="103">
        <v>34.74</v>
      </c>
      <c r="Z43" s="103">
        <v>34.49</v>
      </c>
      <c r="AA43" s="103">
        <v>34.68</v>
      </c>
      <c r="AB43" s="101">
        <v>16364100</v>
      </c>
      <c r="AC43" s="100">
        <v>34.68</v>
      </c>
      <c r="AD43" s="2">
        <f t="shared" si="0"/>
        <v>0.25</v>
      </c>
      <c r="AE43" s="138">
        <f t="shared" si="1"/>
        <v>4.3440486533448119E-3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40.681400000000004</v>
      </c>
      <c r="Q44" s="2"/>
      <c r="T44" s="87" t="s">
        <v>99</v>
      </c>
      <c r="U44" s="88">
        <v>38.25</v>
      </c>
      <c r="V44" s="416"/>
      <c r="W44" s="99">
        <v>42592</v>
      </c>
      <c r="X44" s="103">
        <v>35</v>
      </c>
      <c r="Y44" s="103">
        <v>35</v>
      </c>
      <c r="Z44" s="103">
        <v>34.5</v>
      </c>
      <c r="AA44" s="103">
        <v>34.53</v>
      </c>
      <c r="AB44" s="101">
        <v>19579000</v>
      </c>
      <c r="AC44" s="100">
        <v>34.53</v>
      </c>
      <c r="AD44" s="2">
        <f t="shared" si="0"/>
        <v>0.5</v>
      </c>
      <c r="AE44" s="138">
        <f t="shared" si="1"/>
        <v>-1.1168384879725046E-2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40.301200000000009</v>
      </c>
      <c r="Q45" s="2"/>
      <c r="T45" s="87" t="s">
        <v>100</v>
      </c>
      <c r="U45" s="88" t="s">
        <v>484</v>
      </c>
      <c r="V45" s="416"/>
      <c r="W45" s="99">
        <v>42591</v>
      </c>
      <c r="X45" s="103">
        <v>35.04</v>
      </c>
      <c r="Y45" s="103">
        <v>35.159999999999997</v>
      </c>
      <c r="Z45" s="103">
        <v>34.840000000000003</v>
      </c>
      <c r="AA45" s="103">
        <v>34.92</v>
      </c>
      <c r="AB45" s="101">
        <v>12578900</v>
      </c>
      <c r="AC45" s="100">
        <v>34.92</v>
      </c>
      <c r="AD45" s="2">
        <f t="shared" si="0"/>
        <v>0.31999999999999318</v>
      </c>
      <c r="AE45" s="138">
        <f t="shared" si="1"/>
        <v>-3.424657534246478E-3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39.921000000000006</v>
      </c>
      <c r="Q46" s="2"/>
      <c r="T46" s="87" t="s">
        <v>101</v>
      </c>
      <c r="U46" s="88" t="s">
        <v>485</v>
      </c>
      <c r="V46" s="416"/>
      <c r="W46" s="99">
        <v>42590</v>
      </c>
      <c r="X46" s="103">
        <v>34.9</v>
      </c>
      <c r="Y46" s="103">
        <v>35.17</v>
      </c>
      <c r="Z46" s="103">
        <v>34.86</v>
      </c>
      <c r="AA46" s="103">
        <v>35.04</v>
      </c>
      <c r="AB46" s="101">
        <v>19497300</v>
      </c>
      <c r="AC46" s="100">
        <v>35.04</v>
      </c>
      <c r="AD46" s="2">
        <f t="shared" si="0"/>
        <v>0.31000000000000227</v>
      </c>
      <c r="AE46" s="138">
        <f t="shared" si="1"/>
        <v>1.7152658662094034E-3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39.540800000000004</v>
      </c>
      <c r="Q47" s="2"/>
      <c r="T47" s="87" t="s">
        <v>102</v>
      </c>
      <c r="U47" s="88">
        <v>40.380000000000003</v>
      </c>
      <c r="V47" s="416"/>
      <c r="W47" s="99">
        <v>42587</v>
      </c>
      <c r="X47" s="103">
        <v>34.799999999999997</v>
      </c>
      <c r="Y47" s="103">
        <v>35.130000000000003</v>
      </c>
      <c r="Z47" s="103">
        <v>34.700000000000003</v>
      </c>
      <c r="AA47" s="103">
        <v>34.979999999999997</v>
      </c>
      <c r="AB47" s="101">
        <v>20046200</v>
      </c>
      <c r="AC47" s="100">
        <v>34.979999999999997</v>
      </c>
      <c r="AD47" s="2">
        <f t="shared" si="0"/>
        <v>0.42999999999999972</v>
      </c>
      <c r="AE47" s="138">
        <f t="shared" si="1"/>
        <v>1.1567379988432602E-2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39.160600000000002</v>
      </c>
      <c r="Q48" s="2"/>
      <c r="T48" s="87" t="s">
        <v>103</v>
      </c>
      <c r="U48" s="88">
        <v>1.1395500000000001</v>
      </c>
      <c r="V48" s="416"/>
      <c r="W48" s="99">
        <v>42586</v>
      </c>
      <c r="X48" s="103">
        <v>34.29</v>
      </c>
      <c r="Y48" s="103">
        <v>34.619999999999997</v>
      </c>
      <c r="Z48" s="103">
        <v>34.22</v>
      </c>
      <c r="AA48" s="103">
        <v>34.58</v>
      </c>
      <c r="AB48" s="101">
        <v>16362600</v>
      </c>
      <c r="AC48" s="100">
        <v>34.58</v>
      </c>
      <c r="AD48" s="2">
        <f t="shared" si="0"/>
        <v>0.39999999999999858</v>
      </c>
      <c r="AE48" s="138">
        <f t="shared" si="1"/>
        <v>9.6350364963502244E-3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38.780400000000007</v>
      </c>
      <c r="Q49" s="2"/>
      <c r="T49" s="87" t="s">
        <v>104</v>
      </c>
      <c r="U49" s="89" t="s">
        <v>287</v>
      </c>
      <c r="V49" s="417"/>
      <c r="W49" s="99">
        <v>42585</v>
      </c>
      <c r="X49" s="103">
        <v>34.1</v>
      </c>
      <c r="Y49" s="103">
        <v>34.28</v>
      </c>
      <c r="Z49" s="103">
        <v>33.99</v>
      </c>
      <c r="AA49" s="103">
        <v>34.25</v>
      </c>
      <c r="AB49" s="101">
        <v>18388800</v>
      </c>
      <c r="AC49" s="100">
        <v>34.25</v>
      </c>
      <c r="AD49" s="2">
        <f t="shared" si="0"/>
        <v>0.28999999999999915</v>
      </c>
      <c r="AE49" s="138" t="e">
        <f t="shared" si="1"/>
        <v>#DIV/0!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38.400200000000005</v>
      </c>
      <c r="Q50" s="2"/>
      <c r="T50" s="87"/>
      <c r="U50" s="88"/>
      <c r="V50" s="416"/>
      <c r="W50" s="99">
        <v>42585</v>
      </c>
      <c r="X50" s="103" t="s">
        <v>141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38.020000000000003</v>
      </c>
      <c r="Q51" s="2"/>
      <c r="T51" s="87" t="s">
        <v>105</v>
      </c>
      <c r="U51" s="88" t="s">
        <v>486</v>
      </c>
      <c r="V51" s="416"/>
      <c r="W51" s="99">
        <v>42584</v>
      </c>
      <c r="X51" s="103">
        <v>34.81</v>
      </c>
      <c r="Y51" s="103">
        <v>34.869999999999997</v>
      </c>
      <c r="Z51" s="103">
        <v>34.33</v>
      </c>
      <c r="AA51" s="103">
        <v>34.56</v>
      </c>
      <c r="AB51" s="101">
        <v>20057300</v>
      </c>
      <c r="AC51" s="100">
        <v>34.299999999999997</v>
      </c>
      <c r="AD51" s="2">
        <f t="shared" si="0"/>
        <v>0.53999999999999915</v>
      </c>
      <c r="AE51" s="138">
        <f t="shared" si="1"/>
        <v>-8.383925990170793E-3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37.639800000000001</v>
      </c>
      <c r="Q52" s="2"/>
      <c r="T52" s="87" t="s">
        <v>106</v>
      </c>
      <c r="U52" s="88" t="s">
        <v>487</v>
      </c>
      <c r="V52" s="416"/>
      <c r="W52" s="99">
        <v>42583</v>
      </c>
      <c r="X52" s="103">
        <v>34.82</v>
      </c>
      <c r="Y52" s="103">
        <v>34.909999999999997</v>
      </c>
      <c r="Z52" s="103">
        <v>34.56</v>
      </c>
      <c r="AA52" s="103">
        <v>34.85</v>
      </c>
      <c r="AB52" s="101">
        <v>18824400</v>
      </c>
      <c r="AC52" s="100">
        <v>34.590000000000003</v>
      </c>
      <c r="AD52" s="2">
        <f t="shared" si="0"/>
        <v>0.34999999999999432</v>
      </c>
      <c r="AE52" s="138">
        <f t="shared" si="1"/>
        <v>-2.8901734104036514E-4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37.259599999999999</v>
      </c>
      <c r="Q53" s="2"/>
      <c r="T53" s="87" t="s">
        <v>107</v>
      </c>
      <c r="U53" s="90">
        <v>14954297</v>
      </c>
      <c r="V53" s="418"/>
      <c r="W53" s="99">
        <v>42580</v>
      </c>
      <c r="X53" s="103">
        <v>34.770000000000003</v>
      </c>
      <c r="Y53" s="103">
        <v>34.92</v>
      </c>
      <c r="Z53" s="103">
        <v>34.6</v>
      </c>
      <c r="AA53" s="103">
        <v>34.86</v>
      </c>
      <c r="AB53" s="101">
        <v>18171200</v>
      </c>
      <c r="AC53" s="100">
        <v>34.6</v>
      </c>
      <c r="AD53" s="2">
        <f t="shared" si="0"/>
        <v>0.32000000000000028</v>
      </c>
      <c r="AE53" s="138">
        <f t="shared" si="1"/>
        <v>2.6079397276153049E-3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36.879400000000004</v>
      </c>
      <c r="T54" s="87" t="s">
        <v>110</v>
      </c>
      <c r="U54" s="90">
        <v>21803300</v>
      </c>
      <c r="V54" s="418"/>
      <c r="W54" s="99">
        <v>42579</v>
      </c>
      <c r="X54" s="103">
        <v>34.83</v>
      </c>
      <c r="Y54" s="103">
        <v>34.83</v>
      </c>
      <c r="Z54" s="103">
        <v>34.520000000000003</v>
      </c>
      <c r="AA54" s="103">
        <v>34.770000000000003</v>
      </c>
      <c r="AB54" s="101">
        <v>21667400</v>
      </c>
      <c r="AC54" s="100">
        <v>34.51</v>
      </c>
      <c r="AD54" s="2">
        <f t="shared" si="0"/>
        <v>0.30999999999999517</v>
      </c>
      <c r="AE54" s="138">
        <f t="shared" si="1"/>
        <v>-1.7356089094591187E-3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36.499200000000002</v>
      </c>
      <c r="T55" s="87" t="s">
        <v>108</v>
      </c>
      <c r="U55" s="88" t="s">
        <v>488</v>
      </c>
      <c r="V55" s="416"/>
      <c r="W55" s="99">
        <v>42578</v>
      </c>
      <c r="X55" s="103">
        <v>35</v>
      </c>
      <c r="Y55" s="103">
        <v>35.28</v>
      </c>
      <c r="Z55" s="103">
        <v>34.630000000000003</v>
      </c>
      <c r="AA55" s="103">
        <v>34.83</v>
      </c>
      <c r="AB55" s="101">
        <v>23601800</v>
      </c>
      <c r="AC55" s="100">
        <v>34.57</v>
      </c>
      <c r="AD55" s="2">
        <f t="shared" si="0"/>
        <v>0.64999999999999858</v>
      </c>
      <c r="AE55" s="138">
        <f t="shared" si="1"/>
        <v>-7.4648291702554825E-3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36.119</v>
      </c>
      <c r="T56" s="87" t="s">
        <v>111</v>
      </c>
      <c r="U56" s="88">
        <v>18.440000000000001</v>
      </c>
      <c r="V56" s="416"/>
      <c r="W56" s="99">
        <v>42577</v>
      </c>
      <c r="X56" s="103">
        <v>34.75</v>
      </c>
      <c r="Y56" s="103">
        <v>35.229999999999997</v>
      </c>
      <c r="Z56" s="103">
        <v>34.700000000000003</v>
      </c>
      <c r="AA56" s="103">
        <v>35.090000000000003</v>
      </c>
      <c r="AB56" s="101">
        <v>29644400</v>
      </c>
      <c r="AC56" s="100">
        <v>34.83</v>
      </c>
      <c r="AD56" s="2">
        <f t="shared" si="0"/>
        <v>0.52999999999999403</v>
      </c>
      <c r="AE56" s="138">
        <f t="shared" si="1"/>
        <v>1.1617775196050006E-2</v>
      </c>
    </row>
    <row r="57" spans="1:31" x14ac:dyDescent="0.25">
      <c r="O57" s="83">
        <v>0.94</v>
      </c>
      <c r="P57" s="83">
        <f t="shared" si="4"/>
        <v>35.738799999999998</v>
      </c>
      <c r="T57" s="87" t="s">
        <v>112</v>
      </c>
      <c r="U57" s="88">
        <v>2.06</v>
      </c>
      <c r="V57" s="416"/>
      <c r="W57" s="99">
        <v>42576</v>
      </c>
      <c r="X57" s="103">
        <v>34.619999999999997</v>
      </c>
      <c r="Y57" s="103">
        <v>34.76</v>
      </c>
      <c r="Z57" s="103">
        <v>34.57</v>
      </c>
      <c r="AA57" s="103">
        <v>34.69</v>
      </c>
      <c r="AB57" s="101">
        <v>20277700</v>
      </c>
      <c r="AC57" s="100">
        <v>34.43</v>
      </c>
      <c r="AD57" s="2">
        <f t="shared" si="0"/>
        <v>0.18999999999999773</v>
      </c>
      <c r="AE57" s="138">
        <f t="shared" si="1"/>
        <v>8.7209302325574889E-4</v>
      </c>
    </row>
    <row r="58" spans="1:31" x14ac:dyDescent="0.25">
      <c r="O58" s="83">
        <v>0.93</v>
      </c>
      <c r="P58" s="83">
        <f t="shared" si="4"/>
        <v>35.358600000000003</v>
      </c>
      <c r="T58" s="87" t="s">
        <v>109</v>
      </c>
      <c r="U58" s="88" t="s">
        <v>489</v>
      </c>
      <c r="V58" s="416"/>
      <c r="W58" s="99">
        <v>42573</v>
      </c>
      <c r="X58" s="103">
        <v>34.380000000000003</v>
      </c>
      <c r="Y58" s="103">
        <v>34.700000000000003</v>
      </c>
      <c r="Z58" s="103">
        <v>34.26</v>
      </c>
      <c r="AA58" s="103">
        <v>34.659999999999997</v>
      </c>
      <c r="AB58" s="101">
        <v>33033700</v>
      </c>
      <c r="AC58" s="100">
        <v>34.4</v>
      </c>
      <c r="AD58" s="2">
        <f t="shared" si="0"/>
        <v>0.44000000000000483</v>
      </c>
      <c r="AE58" s="138">
        <f t="shared" si="1"/>
        <v>1.1467215524845642E-2</v>
      </c>
    </row>
    <row r="59" spans="1:31" x14ac:dyDescent="0.25">
      <c r="O59" s="83">
        <v>0.92</v>
      </c>
      <c r="P59" s="83">
        <f t="shared" si="4"/>
        <v>34.978400000000008</v>
      </c>
      <c r="W59" s="99">
        <v>42572</v>
      </c>
      <c r="X59" s="103">
        <v>34.33</v>
      </c>
      <c r="Y59" s="103">
        <v>34.49</v>
      </c>
      <c r="Z59" s="103">
        <v>33.86</v>
      </c>
      <c r="AA59" s="103">
        <v>34.270000000000003</v>
      </c>
      <c r="AB59" s="101">
        <v>63708600</v>
      </c>
      <c r="AC59" s="100">
        <v>34.01</v>
      </c>
      <c r="AD59" s="2">
        <f t="shared" si="0"/>
        <v>0.63000000000000256</v>
      </c>
      <c r="AE59" s="138">
        <f t="shared" si="1"/>
        <v>-3.9808018068887785E-2</v>
      </c>
    </row>
    <row r="60" spans="1:31" x14ac:dyDescent="0.25">
      <c r="O60" s="83">
        <v>0.91</v>
      </c>
      <c r="P60" s="83">
        <f t="shared" si="4"/>
        <v>34.598200000000006</v>
      </c>
      <c r="W60" s="99">
        <v>42571</v>
      </c>
      <c r="X60" s="103">
        <v>35.299999999999997</v>
      </c>
      <c r="Y60" s="103">
        <v>35.93</v>
      </c>
      <c r="Z60" s="103">
        <v>35.06</v>
      </c>
      <c r="AA60" s="103">
        <v>35.69</v>
      </c>
      <c r="AB60" s="101">
        <v>42994200</v>
      </c>
      <c r="AC60" s="100">
        <v>35.42</v>
      </c>
      <c r="AD60" s="2">
        <f t="shared" si="0"/>
        <v>0.86999999999999744</v>
      </c>
      <c r="AE60" s="138">
        <f t="shared" si="1"/>
        <v>1.5190599025508789E-2</v>
      </c>
    </row>
    <row r="61" spans="1:31" x14ac:dyDescent="0.25">
      <c r="O61" s="83">
        <v>0.9</v>
      </c>
      <c r="P61" s="83">
        <f t="shared" si="4"/>
        <v>34.218000000000004</v>
      </c>
      <c r="W61" s="99">
        <v>42570</v>
      </c>
      <c r="X61" s="103">
        <v>34.89</v>
      </c>
      <c r="Y61" s="103">
        <v>35.159999999999997</v>
      </c>
      <c r="Z61" s="103">
        <v>34.85</v>
      </c>
      <c r="AA61" s="103">
        <v>35.15</v>
      </c>
      <c r="AB61" s="101">
        <v>20395400</v>
      </c>
      <c r="AC61" s="100">
        <v>34.89</v>
      </c>
      <c r="AD61" s="2">
        <f t="shared" si="0"/>
        <v>0.30999999999999517</v>
      </c>
      <c r="AE61" s="138">
        <f t="shared" si="1"/>
        <v>2.8743891922966558E-3</v>
      </c>
    </row>
    <row r="62" spans="1:31" x14ac:dyDescent="0.25">
      <c r="W62" s="99">
        <v>42569</v>
      </c>
      <c r="X62" s="103">
        <v>35.18</v>
      </c>
      <c r="Y62" s="103">
        <v>35.200000000000003</v>
      </c>
      <c r="Z62" s="103">
        <v>34.950000000000003</v>
      </c>
      <c r="AA62" s="103">
        <v>35.049999999999997</v>
      </c>
      <c r="AB62" s="101">
        <v>19347200</v>
      </c>
      <c r="AC62" s="100">
        <v>34.79</v>
      </c>
      <c r="AD62" s="2">
        <f t="shared" si="0"/>
        <v>0.25</v>
      </c>
      <c r="AE62" s="138">
        <f t="shared" si="1"/>
        <v>-5.7454754380936723E-4</v>
      </c>
    </row>
    <row r="63" spans="1:31" x14ac:dyDescent="0.25">
      <c r="W63" s="99">
        <v>42566</v>
      </c>
      <c r="X63" s="103">
        <v>35.26</v>
      </c>
      <c r="Y63" s="103">
        <v>35.29</v>
      </c>
      <c r="Z63" s="103">
        <v>34.9</v>
      </c>
      <c r="AA63" s="103">
        <v>35.07</v>
      </c>
      <c r="AB63" s="101">
        <v>23661900</v>
      </c>
      <c r="AC63" s="100">
        <v>34.81</v>
      </c>
      <c r="AD63" s="2">
        <f t="shared" si="0"/>
        <v>0.39000000000000057</v>
      </c>
      <c r="AE63" s="138">
        <f t="shared" si="1"/>
        <v>-3.7206639954205922E-3</v>
      </c>
    </row>
    <row r="64" spans="1:31" x14ac:dyDescent="0.25">
      <c r="W64" s="99">
        <v>42565</v>
      </c>
      <c r="X64" s="103">
        <v>35.130000000000003</v>
      </c>
      <c r="Y64" s="103">
        <v>35.299999999999997</v>
      </c>
      <c r="Z64" s="103">
        <v>34.96</v>
      </c>
      <c r="AA64" s="103">
        <v>35.200000000000003</v>
      </c>
      <c r="AB64" s="101">
        <v>25296400</v>
      </c>
      <c r="AC64" s="100">
        <v>34.94</v>
      </c>
      <c r="AD64" s="2">
        <f t="shared" si="0"/>
        <v>0.33999999999999631</v>
      </c>
      <c r="AE64" s="138">
        <f t="shared" si="1"/>
        <v>5.4676258992805149E-3</v>
      </c>
    </row>
    <row r="65" spans="23:31" x14ac:dyDescent="0.25">
      <c r="W65" s="99">
        <v>42564</v>
      </c>
      <c r="X65" s="103">
        <v>35.04</v>
      </c>
      <c r="Y65" s="103">
        <v>35.25</v>
      </c>
      <c r="Z65" s="103">
        <v>34.880000000000003</v>
      </c>
      <c r="AA65" s="103">
        <v>35.01</v>
      </c>
      <c r="AB65" s="101">
        <v>29120900</v>
      </c>
      <c r="AC65" s="100">
        <v>34.75</v>
      </c>
      <c r="AD65" s="2">
        <f t="shared" si="0"/>
        <v>0.36999999999999744</v>
      </c>
      <c r="AE65" s="138">
        <f t="shared" si="1"/>
        <v>2.0184544405996707E-3</v>
      </c>
    </row>
    <row r="66" spans="23:31" x14ac:dyDescent="0.25">
      <c r="W66" s="99">
        <v>42563</v>
      </c>
      <c r="X66" s="103">
        <v>34.51</v>
      </c>
      <c r="Y66" s="103">
        <v>34.97</v>
      </c>
      <c r="Z66" s="103">
        <v>34.479999999999997</v>
      </c>
      <c r="AA66" s="103">
        <v>34.94</v>
      </c>
      <c r="AB66" s="101">
        <v>28064100</v>
      </c>
      <c r="AC66" s="100">
        <v>34.68</v>
      </c>
      <c r="AD66" s="2">
        <f t="shared" si="0"/>
        <v>0.49000000000000199</v>
      </c>
      <c r="AE66" s="138">
        <f t="shared" si="1"/>
        <v>1.6412661195779776E-2</v>
      </c>
    </row>
    <row r="67" spans="23:31" x14ac:dyDescent="0.25">
      <c r="W67" s="99">
        <v>42562</v>
      </c>
      <c r="X67" s="103">
        <v>34.04</v>
      </c>
      <c r="Y67" s="103">
        <v>34.5</v>
      </c>
      <c r="Z67" s="103">
        <v>34.04</v>
      </c>
      <c r="AA67" s="103">
        <v>34.380000000000003</v>
      </c>
      <c r="AB67" s="101">
        <v>23820700</v>
      </c>
      <c r="AC67" s="100">
        <v>34.119999999999997</v>
      </c>
      <c r="AD67" s="2">
        <f>Y67-Z67</f>
        <v>0.46000000000000085</v>
      </c>
      <c r="AE67" s="138">
        <f>AC67/AC68-1</f>
        <v>1.1262596324836949E-2</v>
      </c>
    </row>
    <row r="68" spans="23:31" x14ac:dyDescent="0.25">
      <c r="W68" s="99">
        <v>42559</v>
      </c>
      <c r="X68" s="103">
        <v>33.65</v>
      </c>
      <c r="Y68" s="103">
        <v>34</v>
      </c>
      <c r="Z68" s="103">
        <v>33.5</v>
      </c>
      <c r="AA68" s="103">
        <v>34</v>
      </c>
      <c r="AB68" s="101">
        <v>23341900</v>
      </c>
      <c r="AC68" s="100">
        <v>33.74</v>
      </c>
      <c r="AD68" s="2">
        <f>Y68-Z68</f>
        <v>0.5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F22">
    <cfRule type="expression" dxfId="457" priority="5">
      <formula>F22&gt;0</formula>
    </cfRule>
    <cfRule type="expression" dxfId="456" priority="6">
      <formula>F22&lt;0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42653</v>
      </c>
      <c r="X2" s="41">
        <v>53.61</v>
      </c>
      <c r="Y2" s="41">
        <v>54.67</v>
      </c>
      <c r="Z2" s="41">
        <v>53.55</v>
      </c>
      <c r="AA2" s="41">
        <v>53.95</v>
      </c>
      <c r="AB2" s="104">
        <v>3288900</v>
      </c>
      <c r="AC2" s="41">
        <v>53.95</v>
      </c>
      <c r="AD2" s="2">
        <f>Y2-Z2</f>
        <v>1.1200000000000045</v>
      </c>
      <c r="AE2" s="138">
        <f>AC2/AC3-1</f>
        <v>1.6581872997927238E-2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53.95</v>
      </c>
      <c r="W3" s="110">
        <v>42650</v>
      </c>
      <c r="X3" s="41">
        <v>53.55</v>
      </c>
      <c r="Y3" s="41">
        <v>54.16</v>
      </c>
      <c r="Z3" s="41">
        <v>53.05</v>
      </c>
      <c r="AA3" s="41">
        <v>53.07</v>
      </c>
      <c r="AB3" s="104">
        <v>4025200</v>
      </c>
      <c r="AC3" s="41">
        <v>53.07</v>
      </c>
      <c r="AD3" s="2">
        <f t="shared" ref="AD3:AD66" si="0">Y3-Z3</f>
        <v>1.1099999999999994</v>
      </c>
      <c r="AE3" s="138">
        <f t="shared" ref="AE3:AE66" si="1">AC3/AC4-1</f>
        <v>-1.0995154677599595E-2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53.95</v>
      </c>
      <c r="R4" s="527">
        <v>1.66E-2</v>
      </c>
      <c r="T4" s="124"/>
      <c r="U4" s="30"/>
      <c r="V4" s="35"/>
      <c r="W4" s="110">
        <v>42649</v>
      </c>
      <c r="X4" s="41">
        <v>53.73</v>
      </c>
      <c r="Y4" s="41">
        <v>54.03</v>
      </c>
      <c r="Z4" s="41">
        <v>52.7</v>
      </c>
      <c r="AA4" s="41">
        <v>53.66</v>
      </c>
      <c r="AB4" s="104">
        <v>2982300</v>
      </c>
      <c r="AC4" s="41">
        <v>53.66</v>
      </c>
      <c r="AD4" s="2">
        <f t="shared" si="0"/>
        <v>1.3299999999999983</v>
      </c>
      <c r="AE4" s="138">
        <f t="shared" si="1"/>
        <v>3.3657442034404905E-3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42648</v>
      </c>
      <c r="X5" s="41">
        <v>53.04</v>
      </c>
      <c r="Y5" s="41">
        <v>53.87</v>
      </c>
      <c r="Z5" s="41">
        <v>52.82</v>
      </c>
      <c r="AA5" s="41">
        <v>53.48</v>
      </c>
      <c r="AB5" s="104">
        <v>3427500</v>
      </c>
      <c r="AC5" s="41">
        <v>53.48</v>
      </c>
      <c r="AD5" s="2">
        <f t="shared" si="0"/>
        <v>1.0499999999999972</v>
      </c>
      <c r="AE5" s="138">
        <f t="shared" si="1"/>
        <v>2.3540669856459306E-2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42647</v>
      </c>
      <c r="X6" s="41">
        <v>54.07</v>
      </c>
      <c r="Y6" s="41">
        <v>54.23</v>
      </c>
      <c r="Z6" s="41">
        <v>51.93</v>
      </c>
      <c r="AA6" s="41">
        <v>52.25</v>
      </c>
      <c r="AB6" s="104">
        <v>4734900</v>
      </c>
      <c r="AC6" s="41">
        <v>52.25</v>
      </c>
      <c r="AD6" s="2">
        <f t="shared" si="0"/>
        <v>2.2999999999999972</v>
      </c>
      <c r="AE6" s="138">
        <f t="shared" si="1"/>
        <v>-3.0612244897959107E-2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42646</v>
      </c>
      <c r="X7" s="41">
        <v>53.57</v>
      </c>
      <c r="Y7" s="41">
        <v>54.63</v>
      </c>
      <c r="Z7" s="41">
        <v>52.75</v>
      </c>
      <c r="AA7" s="41">
        <v>53.9</v>
      </c>
      <c r="AB7" s="104">
        <v>4112600</v>
      </c>
      <c r="AC7" s="41">
        <v>53.9</v>
      </c>
      <c r="AD7" s="2">
        <f t="shared" si="0"/>
        <v>1.8800000000000026</v>
      </c>
      <c r="AE7" s="138">
        <f t="shared" si="1"/>
        <v>5.2219321148825326E-3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42643</v>
      </c>
      <c r="X8" s="41">
        <v>52.67</v>
      </c>
      <c r="Y8" s="41">
        <v>53.96</v>
      </c>
      <c r="Z8" s="41">
        <v>52.25</v>
      </c>
      <c r="AA8" s="41">
        <v>53.62</v>
      </c>
      <c r="AB8" s="104">
        <v>6963100</v>
      </c>
      <c r="AC8" s="41">
        <v>53.62</v>
      </c>
      <c r="AD8" s="2">
        <f t="shared" si="0"/>
        <v>1.7100000000000009</v>
      </c>
      <c r="AE8" s="138">
        <f t="shared" si="1"/>
        <v>2.8187919463087185E-2</v>
      </c>
    </row>
    <row r="9" spans="1:40" x14ac:dyDescent="0.25">
      <c r="O9" s="11" t="s">
        <v>220</v>
      </c>
      <c r="Q9" s="138">
        <f>IF(Q2=0, 0, Q8/Q6)</f>
        <v>0</v>
      </c>
      <c r="W9" s="110">
        <v>42642</v>
      </c>
      <c r="X9" s="41">
        <v>49.52</v>
      </c>
      <c r="Y9" s="41">
        <v>53.39</v>
      </c>
      <c r="Z9" s="41">
        <v>49.52</v>
      </c>
      <c r="AA9" s="41">
        <v>52.15</v>
      </c>
      <c r="AB9" s="104">
        <v>9295500</v>
      </c>
      <c r="AC9" s="41">
        <v>52.15</v>
      </c>
      <c r="AD9" s="2">
        <f t="shared" si="0"/>
        <v>3.8699999999999974</v>
      </c>
      <c r="AE9" s="138">
        <f t="shared" si="1"/>
        <v>4.6348314606741381E-2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42641</v>
      </c>
      <c r="X10" s="41">
        <v>47.19</v>
      </c>
      <c r="Y10" s="41">
        <v>49.98</v>
      </c>
      <c r="Z10" s="41">
        <v>46.41</v>
      </c>
      <c r="AA10" s="41">
        <v>49.84</v>
      </c>
      <c r="AB10" s="104">
        <v>6643800</v>
      </c>
      <c r="AC10" s="41">
        <v>49.84</v>
      </c>
      <c r="AD10" s="2">
        <f t="shared" si="0"/>
        <v>3.5700000000000003</v>
      </c>
      <c r="AE10" s="138">
        <f t="shared" si="1"/>
        <v>6.4729758598589981E-2</v>
      </c>
    </row>
    <row r="11" spans="1:40" x14ac:dyDescent="0.25">
      <c r="O11" s="11" t="s">
        <v>181</v>
      </c>
      <c r="P11" s="34"/>
      <c r="Q11" s="138">
        <f>VALUE(TRIM(CLEAN(MID(U58, FIND("(", U58)+1, 5))))</f>
        <v>1.8800000000000001E-2</v>
      </c>
      <c r="T11" s="19"/>
      <c r="W11" s="110">
        <v>42640</v>
      </c>
      <c r="X11" s="41">
        <v>47.09</v>
      </c>
      <c r="Y11" s="41">
        <v>47.25</v>
      </c>
      <c r="Z11" s="41">
        <v>46.33</v>
      </c>
      <c r="AA11" s="41">
        <v>46.81</v>
      </c>
      <c r="AB11" s="104">
        <v>3834500</v>
      </c>
      <c r="AC11" s="41">
        <v>46.81</v>
      </c>
      <c r="AD11" s="2">
        <f t="shared" si="0"/>
        <v>0.92000000000000171</v>
      </c>
      <c r="AE11" s="138">
        <f t="shared" si="1"/>
        <v>-1.7216040310728542E-2</v>
      </c>
    </row>
    <row r="12" spans="1:40" x14ac:dyDescent="0.25">
      <c r="T12" s="19"/>
      <c r="W12" s="110">
        <v>42639</v>
      </c>
      <c r="X12" s="41">
        <v>47.13</v>
      </c>
      <c r="Y12" s="41">
        <v>48.22</v>
      </c>
      <c r="Z12" s="41">
        <v>47.01</v>
      </c>
      <c r="AA12" s="41">
        <v>47.63</v>
      </c>
      <c r="AB12" s="104">
        <v>5256300</v>
      </c>
      <c r="AC12" s="41">
        <v>47.63</v>
      </c>
      <c r="AD12" s="2">
        <f t="shared" si="0"/>
        <v>1.2100000000000009</v>
      </c>
      <c r="AE12" s="138">
        <f t="shared" si="1"/>
        <v>1.5348539756981472E-2</v>
      </c>
    </row>
    <row r="13" spans="1:40" x14ac:dyDescent="0.25">
      <c r="W13" s="110">
        <v>42636</v>
      </c>
      <c r="X13" s="41">
        <v>47.36</v>
      </c>
      <c r="Y13" s="41">
        <v>48.17</v>
      </c>
      <c r="Z13" s="41">
        <v>46.51</v>
      </c>
      <c r="AA13" s="41">
        <v>46.91</v>
      </c>
      <c r="AB13" s="104">
        <v>4682300</v>
      </c>
      <c r="AC13" s="41">
        <v>46.91</v>
      </c>
      <c r="AD13" s="2">
        <f t="shared" si="0"/>
        <v>1.6600000000000037</v>
      </c>
      <c r="AE13" s="138">
        <f t="shared" si="1"/>
        <v>-1.8208455420678171E-2</v>
      </c>
    </row>
    <row r="14" spans="1:40" x14ac:dyDescent="0.25">
      <c r="W14" s="110">
        <v>42635</v>
      </c>
      <c r="X14" s="41">
        <v>47.84</v>
      </c>
      <c r="Y14" s="41">
        <v>48.59</v>
      </c>
      <c r="Z14" s="41">
        <v>47.57</v>
      </c>
      <c r="AA14" s="41">
        <v>47.78</v>
      </c>
      <c r="AB14" s="104">
        <v>5406400</v>
      </c>
      <c r="AC14" s="41">
        <v>47.78</v>
      </c>
      <c r="AD14" s="2">
        <f t="shared" si="0"/>
        <v>1.0200000000000031</v>
      </c>
      <c r="AE14" s="138">
        <f t="shared" si="1"/>
        <v>1.6595744680851121E-2</v>
      </c>
    </row>
    <row r="15" spans="1:40" x14ac:dyDescent="0.25">
      <c r="W15" s="110">
        <v>42634</v>
      </c>
      <c r="X15" s="41">
        <v>46.33</v>
      </c>
      <c r="Y15" s="41">
        <v>47.01</v>
      </c>
      <c r="Z15" s="41">
        <v>45.8</v>
      </c>
      <c r="AA15" s="41">
        <v>47</v>
      </c>
      <c r="AB15" s="104">
        <v>6456400</v>
      </c>
      <c r="AC15" s="41">
        <v>47</v>
      </c>
      <c r="AD15" s="2">
        <f t="shared" si="0"/>
        <v>1.2100000000000009</v>
      </c>
      <c r="AE15" s="138">
        <f t="shared" si="1"/>
        <v>2.9121961900591131E-2</v>
      </c>
    </row>
    <row r="16" spans="1:40" x14ac:dyDescent="0.25">
      <c r="W16" s="110">
        <v>42633</v>
      </c>
      <c r="X16" s="41">
        <v>45.98</v>
      </c>
      <c r="Y16" s="41">
        <v>46.43</v>
      </c>
      <c r="Z16" s="41">
        <v>45.37</v>
      </c>
      <c r="AA16" s="41">
        <v>45.67</v>
      </c>
      <c r="AB16" s="104">
        <v>5156400</v>
      </c>
      <c r="AC16" s="41">
        <v>45.67</v>
      </c>
      <c r="AD16" s="2">
        <f t="shared" si="0"/>
        <v>1.0600000000000023</v>
      </c>
      <c r="AE16" s="138">
        <f t="shared" si="1"/>
        <v>-6.3098346388162918E-3</v>
      </c>
    </row>
    <row r="17" spans="1:31" x14ac:dyDescent="0.25">
      <c r="C17" s="4"/>
      <c r="D17" s="240"/>
      <c r="E17" s="3"/>
      <c r="F17" s="3"/>
      <c r="W17" s="110">
        <v>42632</v>
      </c>
      <c r="X17" s="41">
        <v>47</v>
      </c>
      <c r="Y17" s="41">
        <v>47.27</v>
      </c>
      <c r="Z17" s="41">
        <v>45.95</v>
      </c>
      <c r="AA17" s="41">
        <v>45.96</v>
      </c>
      <c r="AB17" s="104">
        <v>3652600</v>
      </c>
      <c r="AC17" s="41">
        <v>45.96</v>
      </c>
      <c r="AD17" s="2">
        <f t="shared" si="0"/>
        <v>1.3200000000000003</v>
      </c>
      <c r="AE17" s="138">
        <f t="shared" si="1"/>
        <v>-1.1187607573149627E-2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42629</v>
      </c>
      <c r="X18" s="41">
        <v>45.79</v>
      </c>
      <c r="Y18" s="41">
        <v>46.79</v>
      </c>
      <c r="Z18" s="41">
        <v>45.66</v>
      </c>
      <c r="AA18" s="41">
        <v>46.48</v>
      </c>
      <c r="AB18" s="104">
        <v>5518800</v>
      </c>
      <c r="AC18" s="41">
        <v>46.48</v>
      </c>
      <c r="AD18" s="2">
        <f t="shared" si="0"/>
        <v>1.1300000000000026</v>
      </c>
      <c r="AE18" s="138">
        <f t="shared" si="1"/>
        <v>-3.6441586280815397E-3</v>
      </c>
    </row>
    <row r="19" spans="1:31" x14ac:dyDescent="0.25">
      <c r="W19" s="110">
        <v>42628</v>
      </c>
      <c r="X19" s="41">
        <v>46.91</v>
      </c>
      <c r="Y19" s="41">
        <v>47.27</v>
      </c>
      <c r="Z19" s="41">
        <v>46.34</v>
      </c>
      <c r="AA19" s="41">
        <v>46.65</v>
      </c>
      <c r="AB19" s="104">
        <v>5591300</v>
      </c>
      <c r="AC19" s="41">
        <v>46.65</v>
      </c>
      <c r="AD19" s="2">
        <f t="shared" si="0"/>
        <v>0.92999999999999972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42628</v>
      </c>
      <c r="X20" s="41" t="s">
        <v>125</v>
      </c>
      <c r="Y20" s="41"/>
      <c r="Z20" s="41"/>
      <c r="AA20" s="41"/>
      <c r="AB20" s="104"/>
      <c r="AC20" s="41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42627</v>
      </c>
      <c r="X21" s="41">
        <v>47.62</v>
      </c>
      <c r="Y21" s="41">
        <v>48.02</v>
      </c>
      <c r="Z21" s="41">
        <v>46.58</v>
      </c>
      <c r="AA21" s="41">
        <v>46.91</v>
      </c>
      <c r="AB21" s="104">
        <v>5682700</v>
      </c>
      <c r="AC21" s="41">
        <v>46.66</v>
      </c>
      <c r="AD21" s="2">
        <f t="shared" si="0"/>
        <v>1.4400000000000048</v>
      </c>
      <c r="AE21" s="138">
        <f t="shared" si="1"/>
        <v>-1.8097643097643279E-2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42626</v>
      </c>
      <c r="X22" s="41">
        <v>48.95</v>
      </c>
      <c r="Y22" s="41">
        <v>49.02</v>
      </c>
      <c r="Z22" s="41">
        <v>47.22</v>
      </c>
      <c r="AA22" s="41">
        <v>47.77</v>
      </c>
      <c r="AB22" s="104">
        <v>6418500</v>
      </c>
      <c r="AC22" s="41">
        <v>47.52</v>
      </c>
      <c r="AD22" s="2">
        <f t="shared" si="0"/>
        <v>1.8000000000000043</v>
      </c>
      <c r="AE22" s="138">
        <f t="shared" si="1"/>
        <v>-4.2128603104212736E-2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42625</v>
      </c>
      <c r="X23" s="41">
        <v>49.58</v>
      </c>
      <c r="Y23" s="41">
        <v>50.56</v>
      </c>
      <c r="Z23" s="41">
        <v>49.08</v>
      </c>
      <c r="AA23" s="41">
        <v>49.88</v>
      </c>
      <c r="AB23" s="104">
        <v>5132500</v>
      </c>
      <c r="AC23" s="41">
        <v>49.61</v>
      </c>
      <c r="AD23" s="2">
        <f t="shared" si="0"/>
        <v>1.480000000000004</v>
      </c>
      <c r="AE23" s="138">
        <f t="shared" si="1"/>
        <v>-8.0563947633427446E-4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42622</v>
      </c>
      <c r="X24" s="41">
        <v>51.77</v>
      </c>
      <c r="Y24" s="41">
        <v>52.02</v>
      </c>
      <c r="Z24" s="41">
        <v>49.88</v>
      </c>
      <c r="AA24" s="41">
        <v>49.92</v>
      </c>
      <c r="AB24" s="104">
        <v>5185200</v>
      </c>
      <c r="AC24" s="41">
        <v>49.65</v>
      </c>
      <c r="AD24" s="2">
        <f t="shared" si="0"/>
        <v>2.1400000000000006</v>
      </c>
      <c r="AE24" s="138">
        <f t="shared" si="1"/>
        <v>-5.0124354314138198E-2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42621</v>
      </c>
      <c r="X25" s="41">
        <v>51.39</v>
      </c>
      <c r="Y25" s="41">
        <v>52.76</v>
      </c>
      <c r="Z25" s="41">
        <v>51.08</v>
      </c>
      <c r="AA25" s="41">
        <v>52.55</v>
      </c>
      <c r="AB25" s="104">
        <v>5192000</v>
      </c>
      <c r="AC25" s="41">
        <v>52.27</v>
      </c>
      <c r="AD25" s="2">
        <f t="shared" si="0"/>
        <v>1.6799999999999997</v>
      </c>
      <c r="AE25" s="138">
        <f t="shared" si="1"/>
        <v>3.4230312623664494E-2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42620</v>
      </c>
      <c r="X26" s="41">
        <v>51.56</v>
      </c>
      <c r="Y26" s="41">
        <v>51.65</v>
      </c>
      <c r="Z26" s="41">
        <v>50.21</v>
      </c>
      <c r="AA26" s="41">
        <v>50.81</v>
      </c>
      <c r="AB26" s="104">
        <v>7258400</v>
      </c>
      <c r="AC26" s="41">
        <v>50.54</v>
      </c>
      <c r="AD26" s="2">
        <f t="shared" si="0"/>
        <v>1.4399999999999977</v>
      </c>
      <c r="AE26" s="138">
        <f t="shared" si="1"/>
        <v>-8.2417582417583235E-3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42619</v>
      </c>
      <c r="X27" s="41">
        <v>51.43</v>
      </c>
      <c r="Y27" s="41">
        <v>51.71</v>
      </c>
      <c r="Z27" s="41">
        <v>48.87</v>
      </c>
      <c r="AA27" s="41">
        <v>51.23</v>
      </c>
      <c r="AB27" s="104">
        <v>11155600</v>
      </c>
      <c r="AC27" s="41">
        <v>50.96</v>
      </c>
      <c r="AD27" s="2">
        <f t="shared" si="0"/>
        <v>2.8400000000000034</v>
      </c>
      <c r="AE27" s="138">
        <f t="shared" si="1"/>
        <v>-3.4848484848484795E-2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42615</v>
      </c>
      <c r="X28" s="41">
        <v>53.92</v>
      </c>
      <c r="Y28" s="41">
        <v>54.35</v>
      </c>
      <c r="Z28" s="41">
        <v>52.87</v>
      </c>
      <c r="AA28" s="41">
        <v>53.08</v>
      </c>
      <c r="AB28" s="104">
        <v>3916900</v>
      </c>
      <c r="AC28" s="41">
        <v>52.8</v>
      </c>
      <c r="AD28" s="2">
        <f t="shared" si="0"/>
        <v>1.480000000000004</v>
      </c>
      <c r="AE28" s="138">
        <f t="shared" si="1"/>
        <v>-4.3371676409580395E-3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42614</v>
      </c>
      <c r="X29" s="41">
        <v>53.75</v>
      </c>
      <c r="Y29" s="41">
        <v>54.22</v>
      </c>
      <c r="Z29" s="41">
        <v>52.76</v>
      </c>
      <c r="AA29" s="41">
        <v>53.31</v>
      </c>
      <c r="AB29" s="104">
        <v>3776700</v>
      </c>
      <c r="AC29" s="41">
        <v>53.03</v>
      </c>
      <c r="AD29" s="2">
        <f t="shared" si="0"/>
        <v>1.4600000000000009</v>
      </c>
      <c r="AE29" s="138">
        <f t="shared" si="1"/>
        <v>-1.8144788002221746E-2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42613</v>
      </c>
      <c r="X30" s="41">
        <v>55.56</v>
      </c>
      <c r="Y30" s="41">
        <v>56.03</v>
      </c>
      <c r="Z30" s="41">
        <v>54.01</v>
      </c>
      <c r="AA30" s="41">
        <v>54.3</v>
      </c>
      <c r="AB30" s="104">
        <v>3555400</v>
      </c>
      <c r="AC30" s="41">
        <v>54.01</v>
      </c>
      <c r="AD30" s="2">
        <f t="shared" si="0"/>
        <v>2.0200000000000031</v>
      </c>
      <c r="AE30" s="138">
        <f t="shared" si="1"/>
        <v>-3.1731803513804335E-2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42612</v>
      </c>
      <c r="X31" s="197">
        <v>56.77</v>
      </c>
      <c r="Y31" s="41">
        <v>57.62</v>
      </c>
      <c r="Z31" s="41">
        <v>55.86</v>
      </c>
      <c r="AA31" s="41">
        <v>56.08</v>
      </c>
      <c r="AB31" s="104">
        <v>1904700</v>
      </c>
      <c r="AC31" s="41">
        <v>55.78</v>
      </c>
      <c r="AD31" s="2">
        <f t="shared" si="0"/>
        <v>1.759999999999998</v>
      </c>
      <c r="AE31" s="138">
        <f t="shared" si="1"/>
        <v>-6.058446186742672E-3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42611</v>
      </c>
      <c r="X32" s="41">
        <v>56.45</v>
      </c>
      <c r="Y32" s="41">
        <v>56.58</v>
      </c>
      <c r="Z32" s="41">
        <v>55.86</v>
      </c>
      <c r="AA32" s="41">
        <v>56.42</v>
      </c>
      <c r="AB32" s="104">
        <v>2323900</v>
      </c>
      <c r="AC32" s="41">
        <v>56.12</v>
      </c>
      <c r="AD32" s="2">
        <f t="shared" si="0"/>
        <v>0.71999999999999886</v>
      </c>
      <c r="AE32" s="138">
        <f t="shared" si="1"/>
        <v>-4.4349831470640311E-3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42608</v>
      </c>
      <c r="X33" s="41">
        <v>56.98</v>
      </c>
      <c r="Y33" s="41">
        <v>57.89</v>
      </c>
      <c r="Z33" s="41">
        <v>56.16</v>
      </c>
      <c r="AA33" s="41">
        <v>56.67</v>
      </c>
      <c r="AB33" s="104">
        <v>2616400</v>
      </c>
      <c r="AC33" s="41">
        <v>56.37</v>
      </c>
      <c r="AD33" s="2">
        <f t="shared" si="0"/>
        <v>1.730000000000004</v>
      </c>
      <c r="AE33" s="138">
        <f t="shared" si="1"/>
        <v>-2.4774376216598615E-3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42607</v>
      </c>
      <c r="X34" s="41">
        <v>56.31</v>
      </c>
      <c r="Y34" s="41">
        <v>57.35</v>
      </c>
      <c r="Z34" s="41">
        <v>55.87</v>
      </c>
      <c r="AA34" s="41">
        <v>56.81</v>
      </c>
      <c r="AB34" s="104">
        <v>3464300</v>
      </c>
      <c r="AC34" s="41">
        <v>56.51</v>
      </c>
      <c r="AD34" s="2">
        <f t="shared" si="0"/>
        <v>1.480000000000004</v>
      </c>
      <c r="AE34" s="138">
        <f t="shared" si="1"/>
        <v>8.2069580731489733E-3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42606</v>
      </c>
      <c r="X35" s="41">
        <v>56.08</v>
      </c>
      <c r="Y35" s="41">
        <v>56.93</v>
      </c>
      <c r="Z35" s="41">
        <v>55.84</v>
      </c>
      <c r="AA35" s="41">
        <v>56.35</v>
      </c>
      <c r="AB35" s="104">
        <v>3289200</v>
      </c>
      <c r="AC35" s="41">
        <v>56.05</v>
      </c>
      <c r="AD35" s="2">
        <f t="shared" si="0"/>
        <v>1.0899999999999963</v>
      </c>
      <c r="AE35" s="138">
        <f t="shared" si="1"/>
        <v>-1.2473271560941024E-3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42605</v>
      </c>
      <c r="X36" s="41">
        <v>55.94</v>
      </c>
      <c r="Y36" s="41">
        <v>56.84</v>
      </c>
      <c r="Z36" s="41">
        <v>55.94</v>
      </c>
      <c r="AA36" s="41">
        <v>56.42</v>
      </c>
      <c r="AB36" s="104">
        <v>2289200</v>
      </c>
      <c r="AC36" s="41">
        <v>56.12</v>
      </c>
      <c r="AD36" s="2">
        <f t="shared" si="0"/>
        <v>0.90000000000000568</v>
      </c>
      <c r="AE36" s="138">
        <f t="shared" si="1"/>
        <v>3.9355992844365417E-3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42604</v>
      </c>
      <c r="X37" s="41">
        <v>56.25</v>
      </c>
      <c r="Y37" s="41">
        <v>56.73</v>
      </c>
      <c r="Z37" s="41">
        <v>55.28</v>
      </c>
      <c r="AA37" s="41">
        <v>56.2</v>
      </c>
      <c r="AB37" s="104">
        <v>4498500</v>
      </c>
      <c r="AC37" s="41">
        <v>55.9</v>
      </c>
      <c r="AD37" s="2">
        <f t="shared" si="0"/>
        <v>1.4499999999999957</v>
      </c>
      <c r="AE37" s="138">
        <f t="shared" si="1"/>
        <v>-1.8092394168276904E-2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42601</v>
      </c>
      <c r="X38" s="41">
        <v>57.28</v>
      </c>
      <c r="Y38" s="41">
        <v>57.56</v>
      </c>
      <c r="Z38" s="41">
        <v>56.52</v>
      </c>
      <c r="AA38" s="41">
        <v>57.23</v>
      </c>
      <c r="AB38" s="104">
        <v>2887400</v>
      </c>
      <c r="AC38" s="41">
        <v>56.93</v>
      </c>
      <c r="AD38" s="2">
        <f t="shared" si="0"/>
        <v>1.0399999999999991</v>
      </c>
      <c r="AE38" s="138">
        <f t="shared" si="1"/>
        <v>-6.6306054789740942E-3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42600</v>
      </c>
      <c r="X39" s="41">
        <v>56.94</v>
      </c>
      <c r="Y39" s="41">
        <v>57.88</v>
      </c>
      <c r="Z39" s="41">
        <v>56.87</v>
      </c>
      <c r="AA39" s="41">
        <v>57.62</v>
      </c>
      <c r="AB39" s="104">
        <v>3320100</v>
      </c>
      <c r="AC39" s="41">
        <v>57.31</v>
      </c>
      <c r="AD39" s="2">
        <f t="shared" si="0"/>
        <v>1.0100000000000051</v>
      </c>
      <c r="AE39" s="138">
        <f t="shared" si="1"/>
        <v>1.6134751773049683E-2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42599</v>
      </c>
      <c r="X40" s="41">
        <v>56.57</v>
      </c>
      <c r="Y40" s="41">
        <v>56.9</v>
      </c>
      <c r="Z40" s="41">
        <v>55.75</v>
      </c>
      <c r="AA40" s="41">
        <v>56.7</v>
      </c>
      <c r="AB40" s="104">
        <v>2609600</v>
      </c>
      <c r="AC40" s="41">
        <v>56.4</v>
      </c>
      <c r="AD40" s="2">
        <f t="shared" si="0"/>
        <v>1.1499999999999986</v>
      </c>
      <c r="AE40" s="138">
        <f t="shared" si="1"/>
        <v>5.3219797764780807E-4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42598</v>
      </c>
      <c r="X41" s="41">
        <v>56.46</v>
      </c>
      <c r="Y41" s="41">
        <v>56.94</v>
      </c>
      <c r="Z41" s="41">
        <v>55.55</v>
      </c>
      <c r="AA41" s="41">
        <v>56.67</v>
      </c>
      <c r="AB41" s="104">
        <v>3076300</v>
      </c>
      <c r="AC41" s="41">
        <v>56.37</v>
      </c>
      <c r="AD41" s="2">
        <f t="shared" si="0"/>
        <v>1.3900000000000006</v>
      </c>
      <c r="AE41" s="138">
        <f t="shared" si="1"/>
        <v>3.5492457852703829E-4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42597</v>
      </c>
      <c r="X42" s="41">
        <v>56.81</v>
      </c>
      <c r="Y42" s="41">
        <v>57.44</v>
      </c>
      <c r="Z42" s="41">
        <v>56.34</v>
      </c>
      <c r="AA42" s="41">
        <v>56.65</v>
      </c>
      <c r="AB42" s="104">
        <v>4474600</v>
      </c>
      <c r="AC42" s="41">
        <v>56.35</v>
      </c>
      <c r="AD42" s="2">
        <f t="shared" si="0"/>
        <v>1.0999999999999943</v>
      </c>
      <c r="AE42" s="138">
        <f t="shared" si="1"/>
        <v>6.6095033940694048E-3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53.07</v>
      </c>
      <c r="W43" s="110">
        <v>42594</v>
      </c>
      <c r="X43" s="41">
        <v>56.81</v>
      </c>
      <c r="Y43" s="41">
        <v>56.98</v>
      </c>
      <c r="Z43" s="41">
        <v>55.85</v>
      </c>
      <c r="AA43" s="41">
        <v>56.28</v>
      </c>
      <c r="AB43" s="104">
        <v>3270200</v>
      </c>
      <c r="AC43" s="41">
        <v>55.98</v>
      </c>
      <c r="AD43" s="2">
        <f t="shared" si="0"/>
        <v>1.1299999999999955</v>
      </c>
      <c r="AE43" s="138">
        <f t="shared" si="1"/>
        <v>-4.6230440967284236E-3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5" t="s">
        <v>78</v>
      </c>
      <c r="P44" s="585"/>
      <c r="T44" s="108" t="s">
        <v>99</v>
      </c>
      <c r="U44" s="106">
        <v>53.61</v>
      </c>
      <c r="W44" s="110">
        <v>42593</v>
      </c>
      <c r="X44" s="41">
        <v>55.23</v>
      </c>
      <c r="Y44" s="41">
        <v>57.28</v>
      </c>
      <c r="Z44" s="41">
        <v>54.98</v>
      </c>
      <c r="AA44" s="41">
        <v>56.54</v>
      </c>
      <c r="AB44" s="104">
        <v>3961300</v>
      </c>
      <c r="AC44" s="41">
        <v>56.24</v>
      </c>
      <c r="AD44" s="2">
        <f t="shared" si="0"/>
        <v>2.3000000000000043</v>
      </c>
      <c r="AE44" s="138">
        <f t="shared" si="1"/>
        <v>3.325372037479335E-2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59.345000000000006</v>
      </c>
      <c r="R45" s="34"/>
      <c r="T45" s="108" t="s">
        <v>100</v>
      </c>
      <c r="U45" s="106" t="s">
        <v>490</v>
      </c>
      <c r="W45" s="110">
        <v>42592</v>
      </c>
      <c r="X45" s="41">
        <v>55.53</v>
      </c>
      <c r="Y45" s="41">
        <v>56.04</v>
      </c>
      <c r="Z45" s="41">
        <v>54.55</v>
      </c>
      <c r="AA45" s="41">
        <v>54.72</v>
      </c>
      <c r="AB45" s="104">
        <v>3443700</v>
      </c>
      <c r="AC45" s="41">
        <v>54.43</v>
      </c>
      <c r="AD45" s="2">
        <f t="shared" si="0"/>
        <v>1.490000000000002</v>
      </c>
      <c r="AE45" s="138">
        <f t="shared" si="1"/>
        <v>-1.2518142235123375E-2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58.805500000000009</v>
      </c>
      <c r="Q46" s="2"/>
      <c r="R46" s="34"/>
      <c r="T46" s="108" t="s">
        <v>101</v>
      </c>
      <c r="U46" s="106" t="s">
        <v>491</v>
      </c>
      <c r="W46" s="110">
        <v>42591</v>
      </c>
      <c r="X46" s="41">
        <v>56.09</v>
      </c>
      <c r="Y46" s="41">
        <v>56.17</v>
      </c>
      <c r="Z46" s="41">
        <v>54.83</v>
      </c>
      <c r="AA46" s="41">
        <v>55.42</v>
      </c>
      <c r="AB46" s="104">
        <v>2664400</v>
      </c>
      <c r="AC46" s="41">
        <v>55.12</v>
      </c>
      <c r="AD46" s="2">
        <f t="shared" si="0"/>
        <v>1.3400000000000034</v>
      </c>
      <c r="AE46" s="138">
        <f t="shared" si="1"/>
        <v>-8.9895720963681924E-3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58.266000000000005</v>
      </c>
      <c r="Q47" s="2"/>
      <c r="R47" s="34"/>
      <c r="T47" s="108" t="s">
        <v>102</v>
      </c>
      <c r="U47" s="106">
        <v>65.040000000000006</v>
      </c>
      <c r="W47" s="110">
        <v>42590</v>
      </c>
      <c r="X47" s="41">
        <v>55.44</v>
      </c>
      <c r="Y47" s="41">
        <v>56.46</v>
      </c>
      <c r="Z47" s="41">
        <v>55.28</v>
      </c>
      <c r="AA47" s="41">
        <v>55.92</v>
      </c>
      <c r="AB47" s="104">
        <v>3595200</v>
      </c>
      <c r="AC47" s="41">
        <v>55.62</v>
      </c>
      <c r="AD47" s="2">
        <f t="shared" si="0"/>
        <v>1.1799999999999997</v>
      </c>
      <c r="AE47" s="138">
        <f t="shared" si="1"/>
        <v>2.3367065317387192E-2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57.726500000000009</v>
      </c>
      <c r="Q48" s="2"/>
      <c r="R48" s="34"/>
      <c r="T48" s="108" t="s">
        <v>103</v>
      </c>
      <c r="U48" s="106">
        <v>1.4907900000000001</v>
      </c>
      <c r="W48" s="110">
        <v>42587</v>
      </c>
      <c r="X48" s="41">
        <v>54</v>
      </c>
      <c r="Y48" s="41">
        <v>54.76</v>
      </c>
      <c r="Z48" s="41">
        <v>53.58</v>
      </c>
      <c r="AA48" s="41">
        <v>54.64</v>
      </c>
      <c r="AB48" s="104">
        <v>3479600</v>
      </c>
      <c r="AC48" s="41">
        <v>54.35</v>
      </c>
      <c r="AD48" s="2">
        <f t="shared" si="0"/>
        <v>1.1799999999999997</v>
      </c>
      <c r="AE48" s="138">
        <f t="shared" si="1"/>
        <v>1.4371033967898628E-2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57.187000000000005</v>
      </c>
      <c r="Q49" s="2"/>
      <c r="R49" s="34"/>
      <c r="T49" s="108" t="s">
        <v>104</v>
      </c>
      <c r="U49" s="106" t="s">
        <v>412</v>
      </c>
      <c r="W49" s="110">
        <v>42586</v>
      </c>
      <c r="X49" s="41">
        <v>53.28</v>
      </c>
      <c r="Y49" s="41">
        <v>55.14</v>
      </c>
      <c r="Z49" s="41">
        <v>53.11</v>
      </c>
      <c r="AA49" s="41">
        <v>53.87</v>
      </c>
      <c r="AB49" s="104">
        <v>5349900</v>
      </c>
      <c r="AC49" s="41">
        <v>53.58</v>
      </c>
      <c r="AD49" s="2">
        <f t="shared" si="0"/>
        <v>2.0300000000000011</v>
      </c>
      <c r="AE49" s="138">
        <f t="shared" si="1"/>
        <v>8.8495575221239076E-3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56.647500000000008</v>
      </c>
      <c r="Q50" s="2"/>
      <c r="R50" s="34"/>
      <c r="T50" s="108"/>
      <c r="U50" s="106"/>
      <c r="W50" s="110">
        <v>42585</v>
      </c>
      <c r="X50" s="41">
        <v>51.74</v>
      </c>
      <c r="Y50" s="41">
        <v>53.73</v>
      </c>
      <c r="Z50" s="41">
        <v>51.63</v>
      </c>
      <c r="AA50" s="41">
        <v>53.39</v>
      </c>
      <c r="AB50" s="104">
        <v>6177000</v>
      </c>
      <c r="AC50" s="41">
        <v>53.11</v>
      </c>
      <c r="AD50" s="2">
        <f t="shared" si="0"/>
        <v>2.0999999999999943</v>
      </c>
      <c r="AE50" s="138">
        <f t="shared" si="1"/>
        <v>3.1863221293957578E-2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56.108000000000004</v>
      </c>
      <c r="Q51" s="2"/>
      <c r="R51" s="34"/>
      <c r="T51" s="108" t="s">
        <v>105</v>
      </c>
      <c r="U51" s="106" t="s">
        <v>492</v>
      </c>
      <c r="W51" s="110">
        <v>42584</v>
      </c>
      <c r="X51" s="41">
        <v>51.48</v>
      </c>
      <c r="Y51" s="41">
        <v>51.96</v>
      </c>
      <c r="Z51" s="41">
        <v>50.31</v>
      </c>
      <c r="AA51" s="41">
        <v>51.75</v>
      </c>
      <c r="AB51" s="104">
        <v>4733200</v>
      </c>
      <c r="AC51" s="41">
        <v>51.47</v>
      </c>
      <c r="AD51" s="2">
        <f t="shared" si="0"/>
        <v>1.6499999999999986</v>
      </c>
      <c r="AE51" s="138">
        <f t="shared" si="1"/>
        <v>1.0007849293563575E-2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55.568500000000007</v>
      </c>
      <c r="Q52" s="2"/>
      <c r="R52" s="34"/>
      <c r="T52" s="108" t="s">
        <v>106</v>
      </c>
      <c r="U52" s="106" t="s">
        <v>264</v>
      </c>
      <c r="W52" s="110">
        <v>42583</v>
      </c>
      <c r="X52" s="41">
        <v>52.67</v>
      </c>
      <c r="Y52" s="41">
        <v>52.73</v>
      </c>
      <c r="Z52" s="41">
        <v>51.01</v>
      </c>
      <c r="AA52" s="41">
        <v>51.23</v>
      </c>
      <c r="AB52" s="104">
        <v>5623200</v>
      </c>
      <c r="AC52" s="41">
        <v>50.96</v>
      </c>
      <c r="AD52" s="2">
        <f t="shared" si="0"/>
        <v>1.7199999999999989</v>
      </c>
      <c r="AE52" s="138">
        <f t="shared" si="1"/>
        <v>-4.4977511244377766E-2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55.029000000000003</v>
      </c>
      <c r="Q53" s="2"/>
      <c r="R53" s="34"/>
      <c r="T53" s="108" t="s">
        <v>107</v>
      </c>
      <c r="U53" s="107">
        <v>3298072</v>
      </c>
      <c r="W53" s="110">
        <v>42580</v>
      </c>
      <c r="X53" s="41">
        <v>51.41</v>
      </c>
      <c r="Y53" s="41">
        <v>53.82</v>
      </c>
      <c r="Z53" s="41">
        <v>51.41</v>
      </c>
      <c r="AA53" s="41">
        <v>53.65</v>
      </c>
      <c r="AB53" s="104">
        <v>4098000</v>
      </c>
      <c r="AC53" s="41">
        <v>53.36</v>
      </c>
      <c r="AD53" s="2">
        <f t="shared" si="0"/>
        <v>2.4100000000000037</v>
      </c>
      <c r="AE53" s="138">
        <f t="shared" si="1"/>
        <v>2.8329157833879348E-2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54.489500000000007</v>
      </c>
      <c r="Q54" s="2"/>
      <c r="R54" s="34"/>
      <c r="T54" s="108" t="s">
        <v>110</v>
      </c>
      <c r="U54" s="107">
        <v>4371600</v>
      </c>
      <c r="W54" s="110">
        <v>42579</v>
      </c>
      <c r="X54" s="41">
        <v>51.5</v>
      </c>
      <c r="Y54" s="41">
        <v>53</v>
      </c>
      <c r="Z54" s="41">
        <v>51.28</v>
      </c>
      <c r="AA54" s="41">
        <v>52.17</v>
      </c>
      <c r="AB54" s="104">
        <v>5308100</v>
      </c>
      <c r="AC54" s="41">
        <v>51.89</v>
      </c>
      <c r="AD54" s="2">
        <f t="shared" si="0"/>
        <v>1.7199999999999989</v>
      </c>
      <c r="AE54" s="138">
        <f t="shared" si="1"/>
        <v>1.0909799337619264E-2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53.95</v>
      </c>
      <c r="Q55" s="2"/>
      <c r="R55" s="34"/>
      <c r="T55" s="108" t="s">
        <v>108</v>
      </c>
      <c r="U55" s="106" t="s">
        <v>493</v>
      </c>
      <c r="W55" s="110">
        <v>42578</v>
      </c>
      <c r="X55" s="41">
        <v>52</v>
      </c>
      <c r="Y55" s="41">
        <v>53.66</v>
      </c>
      <c r="Z55" s="41">
        <v>50.55</v>
      </c>
      <c r="AA55" s="41">
        <v>51.6</v>
      </c>
      <c r="AB55" s="104">
        <v>9367200</v>
      </c>
      <c r="AC55" s="41">
        <v>51.33</v>
      </c>
      <c r="AD55" s="2">
        <f t="shared" si="0"/>
        <v>3.1099999999999994</v>
      </c>
      <c r="AE55" s="138">
        <f t="shared" si="1"/>
        <v>-3.8584004495223811E-2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53.410499999999999</v>
      </c>
      <c r="Q56" s="2"/>
      <c r="R56" s="34"/>
      <c r="T56" s="108" t="s">
        <v>111</v>
      </c>
      <c r="U56" s="106" t="s">
        <v>129</v>
      </c>
      <c r="W56" s="110">
        <v>42577</v>
      </c>
      <c r="X56" s="41">
        <v>52.46</v>
      </c>
      <c r="Y56" s="41">
        <v>53.71</v>
      </c>
      <c r="Z56" s="41">
        <v>52.16</v>
      </c>
      <c r="AA56" s="41">
        <v>53.68</v>
      </c>
      <c r="AB56" s="104">
        <v>3789100</v>
      </c>
      <c r="AC56" s="41">
        <v>53.39</v>
      </c>
      <c r="AD56" s="2">
        <f t="shared" si="0"/>
        <v>1.5500000000000043</v>
      </c>
      <c r="AE56" s="138">
        <f t="shared" si="1"/>
        <v>1.6371597182562425E-2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52.871000000000002</v>
      </c>
      <c r="Q57" s="2"/>
      <c r="R57" s="34"/>
      <c r="T57" s="108" t="s">
        <v>112</v>
      </c>
      <c r="U57" s="106">
        <v>-10.25</v>
      </c>
      <c r="W57" s="110">
        <v>42576</v>
      </c>
      <c r="X57" s="41">
        <v>53.5</v>
      </c>
      <c r="Y57" s="41">
        <v>53.78</v>
      </c>
      <c r="Z57" s="41">
        <v>52.36</v>
      </c>
      <c r="AA57" s="41">
        <v>52.81</v>
      </c>
      <c r="AB57" s="104">
        <v>4099400</v>
      </c>
      <c r="AC57" s="41">
        <v>52.53</v>
      </c>
      <c r="AD57" s="2">
        <f t="shared" si="0"/>
        <v>1.4200000000000017</v>
      </c>
      <c r="AE57" s="138">
        <f t="shared" si="1"/>
        <v>-2.4150102173509103E-2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52.331499999999998</v>
      </c>
      <c r="Q58" s="2"/>
      <c r="R58" s="34"/>
      <c r="T58" s="108" t="s">
        <v>109</v>
      </c>
      <c r="U58" s="106" t="s">
        <v>494</v>
      </c>
      <c r="W58" s="110">
        <v>42573</v>
      </c>
      <c r="X58" s="41">
        <v>55.26</v>
      </c>
      <c r="Y58" s="41">
        <v>55.43</v>
      </c>
      <c r="Z58" s="41">
        <v>53.66</v>
      </c>
      <c r="AA58" s="41">
        <v>54.12</v>
      </c>
      <c r="AB58" s="104">
        <v>2773400</v>
      </c>
      <c r="AC58" s="41">
        <v>53.83</v>
      </c>
      <c r="AD58" s="2">
        <f t="shared" si="0"/>
        <v>1.7700000000000031</v>
      </c>
      <c r="AE58" s="138">
        <f t="shared" si="1"/>
        <v>-1.4463566459172461E-2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51.792000000000002</v>
      </c>
      <c r="W59" s="110">
        <v>42572</v>
      </c>
      <c r="X59" s="41">
        <v>56.28</v>
      </c>
      <c r="Y59" s="41">
        <v>56.93</v>
      </c>
      <c r="Z59" s="41">
        <v>54.72</v>
      </c>
      <c r="AA59" s="41">
        <v>54.91</v>
      </c>
      <c r="AB59" s="104">
        <v>1917600</v>
      </c>
      <c r="AC59" s="41">
        <v>54.62</v>
      </c>
      <c r="AD59" s="2">
        <f t="shared" si="0"/>
        <v>2.2100000000000009</v>
      </c>
      <c r="AE59" s="138">
        <f t="shared" si="1"/>
        <v>-2.56867641812345E-2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51.252499999999998</v>
      </c>
      <c r="W60" s="110">
        <v>42571</v>
      </c>
      <c r="X60" s="41">
        <v>55.81</v>
      </c>
      <c r="Y60" s="41">
        <v>56.68</v>
      </c>
      <c r="Z60" s="41">
        <v>54.72</v>
      </c>
      <c r="AA60" s="41">
        <v>56.36</v>
      </c>
      <c r="AB60" s="104">
        <v>3171000</v>
      </c>
      <c r="AC60" s="41">
        <v>56.06</v>
      </c>
      <c r="AD60" s="2">
        <f t="shared" si="0"/>
        <v>1.9600000000000009</v>
      </c>
      <c r="AE60" s="138">
        <f t="shared" si="1"/>
        <v>4.4794839634474393E-3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50.713000000000001</v>
      </c>
      <c r="W61" s="110">
        <v>42570</v>
      </c>
      <c r="X61" s="41">
        <v>57.1</v>
      </c>
      <c r="Y61" s="41">
        <v>57.48</v>
      </c>
      <c r="Z61" s="41">
        <v>55.84</v>
      </c>
      <c r="AA61" s="41">
        <v>56.11</v>
      </c>
      <c r="AB61" s="104">
        <v>2305200</v>
      </c>
      <c r="AC61" s="41">
        <v>55.81</v>
      </c>
      <c r="AD61" s="2">
        <f t="shared" si="0"/>
        <v>1.6399999999999935</v>
      </c>
      <c r="AE61" s="138">
        <f t="shared" si="1"/>
        <v>-2.5833478792110287E-2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50.173500000000004</v>
      </c>
      <c r="W62" s="110">
        <v>42569</v>
      </c>
      <c r="X62" s="41">
        <v>56.72</v>
      </c>
      <c r="Y62" s="41">
        <v>57.65</v>
      </c>
      <c r="Z62" s="41">
        <v>56.25</v>
      </c>
      <c r="AA62" s="41">
        <v>57.6</v>
      </c>
      <c r="AB62" s="104">
        <v>2802700</v>
      </c>
      <c r="AC62" s="41">
        <v>57.29</v>
      </c>
      <c r="AD62" s="2">
        <f t="shared" si="0"/>
        <v>1.3999999999999986</v>
      </c>
      <c r="AE62" s="138">
        <f t="shared" si="1"/>
        <v>1.165460003531682E-2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49.634000000000007</v>
      </c>
      <c r="W63" s="110">
        <v>42566</v>
      </c>
      <c r="X63" s="41">
        <v>58.08</v>
      </c>
      <c r="Y63" s="41">
        <v>58.36</v>
      </c>
      <c r="Z63" s="41">
        <v>56.68</v>
      </c>
      <c r="AA63" s="41">
        <v>56.93</v>
      </c>
      <c r="AB63" s="104">
        <v>3409300</v>
      </c>
      <c r="AC63" s="41">
        <v>56.63</v>
      </c>
      <c r="AD63" s="2">
        <f t="shared" si="0"/>
        <v>1.6799999999999997</v>
      </c>
      <c r="AE63" s="138">
        <f t="shared" si="1"/>
        <v>-1.8544194107452339E-2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49.094500000000004</v>
      </c>
      <c r="W64" s="110">
        <v>42565</v>
      </c>
      <c r="X64" s="41">
        <v>59.09</v>
      </c>
      <c r="Y64" s="41">
        <v>59.43</v>
      </c>
      <c r="Z64" s="41">
        <v>57.98</v>
      </c>
      <c r="AA64" s="41">
        <v>58.01</v>
      </c>
      <c r="AB64" s="104">
        <v>2839500</v>
      </c>
      <c r="AC64" s="41">
        <v>57.7</v>
      </c>
      <c r="AD64" s="2">
        <f t="shared" si="0"/>
        <v>1.4500000000000028</v>
      </c>
      <c r="AE64" s="138">
        <f t="shared" si="1"/>
        <v>-1.7328019407381046E-4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48.555000000000007</v>
      </c>
      <c r="W65" s="110">
        <v>42564</v>
      </c>
      <c r="X65" s="41">
        <v>59.99</v>
      </c>
      <c r="Y65" s="41">
        <v>60.12</v>
      </c>
      <c r="Z65" s="41">
        <v>57.46</v>
      </c>
      <c r="AA65" s="41">
        <v>58.02</v>
      </c>
      <c r="AB65" s="104">
        <v>4019900</v>
      </c>
      <c r="AC65" s="41">
        <v>57.71</v>
      </c>
      <c r="AD65" s="2">
        <f t="shared" si="0"/>
        <v>2.6599999999999966</v>
      </c>
      <c r="AE65" s="138">
        <f t="shared" si="1"/>
        <v>-3.5111185420498292E-2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42563</v>
      </c>
      <c r="X66" s="41">
        <v>57.24</v>
      </c>
      <c r="Y66" s="41">
        <v>60.17</v>
      </c>
      <c r="Z66" s="41">
        <v>57.08</v>
      </c>
      <c r="AA66" s="41">
        <v>60.13</v>
      </c>
      <c r="AB66" s="104">
        <v>4561700</v>
      </c>
      <c r="AC66" s="41">
        <v>59.81</v>
      </c>
      <c r="AD66" s="2">
        <f t="shared" si="0"/>
        <v>3.0900000000000034</v>
      </c>
      <c r="AE66" s="138">
        <f t="shared" si="1"/>
        <v>7.2440380132687832E-2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42562</v>
      </c>
      <c r="X67" s="41">
        <v>57.23</v>
      </c>
      <c r="Y67" s="41">
        <v>57.41</v>
      </c>
      <c r="Z67" s="41">
        <v>55.99</v>
      </c>
      <c r="AA67" s="41">
        <v>56.07</v>
      </c>
      <c r="AB67" s="104">
        <v>2337000</v>
      </c>
      <c r="AC67" s="41">
        <v>55.77</v>
      </c>
      <c r="AD67" s="2">
        <f>Y67-Z67</f>
        <v>1.4199999999999946</v>
      </c>
      <c r="AE67" s="138">
        <f>AC67/AC68-1</f>
        <v>-1.3095027428773554E-2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42559</v>
      </c>
      <c r="X68" s="41">
        <v>57.68</v>
      </c>
      <c r="Y68" s="41">
        <v>57.87</v>
      </c>
      <c r="Z68" s="41">
        <v>55.77</v>
      </c>
      <c r="AA68" s="41">
        <v>56.81</v>
      </c>
      <c r="AB68" s="104">
        <v>3259200</v>
      </c>
      <c r="AC68" s="41">
        <v>56.51</v>
      </c>
      <c r="AD68" s="2">
        <f>Y68-Z68</f>
        <v>2.0999999999999943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1" priority="17">
      <formula>F38&gt;0</formula>
    </cfRule>
    <cfRule type="expression" dxfId="450" priority="18">
      <formula>F38&lt;0</formula>
    </cfRule>
  </conditionalFormatting>
  <conditionalFormatting sqref="H38:H72">
    <cfRule type="expression" dxfId="449" priority="9">
      <formula>H38&gt;0</formula>
    </cfRule>
    <cfRule type="expression" dxfId="448" priority="10">
      <formula>H38&lt;0</formula>
    </cfRule>
  </conditionalFormatting>
  <conditionalFormatting sqref="F21:F37">
    <cfRule type="expression" dxfId="447" priority="7">
      <formula>F21&gt;0</formula>
    </cfRule>
    <cfRule type="expression" dxfId="446" priority="8">
      <formula>F21&lt;0</formula>
    </cfRule>
  </conditionalFormatting>
  <conditionalFormatting sqref="H21:H37">
    <cfRule type="expression" dxfId="445" priority="5">
      <formula>H21&gt;0</formula>
    </cfRule>
    <cfRule type="expression" dxfId="444" priority="6">
      <formula>H21&lt;0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42653</v>
      </c>
      <c r="X2" s="10">
        <v>98.52</v>
      </c>
      <c r="Y2" s="10">
        <v>98.72</v>
      </c>
      <c r="Z2" s="10">
        <v>97.26</v>
      </c>
      <c r="AA2" s="10">
        <v>97.35</v>
      </c>
      <c r="AB2" s="95">
        <v>3041800</v>
      </c>
      <c r="AC2" s="10">
        <v>97.35</v>
      </c>
      <c r="AD2" s="2">
        <f>Y2-Z2</f>
        <v>1.4599999999999937</v>
      </c>
      <c r="AE2" s="138">
        <f>AC2/AC3-1</f>
        <v>-7.3416947078617234E-3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97.35</v>
      </c>
      <c r="W3" s="133">
        <v>42650</v>
      </c>
      <c r="X3" s="10">
        <v>98.42</v>
      </c>
      <c r="Y3" s="10">
        <v>98.64</v>
      </c>
      <c r="Z3" s="10">
        <v>97.31</v>
      </c>
      <c r="AA3" s="10">
        <v>98.07</v>
      </c>
      <c r="AB3" s="95">
        <v>3275100</v>
      </c>
      <c r="AC3" s="10">
        <v>98.07</v>
      </c>
      <c r="AD3" s="2">
        <f t="shared" ref="AD3:AD66" si="0">Y3-Z3</f>
        <v>1.3299999999999983</v>
      </c>
      <c r="AE3" s="138">
        <f t="shared" ref="AE3:AE66" si="1">AC3/AC4-1</f>
        <v>-2.846975088968029E-3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97.35</v>
      </c>
      <c r="R4" s="557">
        <v>-7.3000000000000001E-3</v>
      </c>
      <c r="W4" s="133">
        <v>42649</v>
      </c>
      <c r="X4" s="10">
        <v>98.36</v>
      </c>
      <c r="Y4" s="10">
        <v>98.8</v>
      </c>
      <c r="Z4" s="10">
        <v>97.95</v>
      </c>
      <c r="AA4" s="10">
        <v>98.35</v>
      </c>
      <c r="AB4" s="95">
        <v>3088700</v>
      </c>
      <c r="AC4" s="10">
        <v>98.35</v>
      </c>
      <c r="AD4" s="2">
        <f t="shared" si="0"/>
        <v>0.84999999999999432</v>
      </c>
      <c r="AE4" s="138">
        <f t="shared" si="1"/>
        <v>-1.9281510046682548E-3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42648</v>
      </c>
      <c r="X5" s="10">
        <v>97.21</v>
      </c>
      <c r="Y5" s="10">
        <v>98.84</v>
      </c>
      <c r="Z5" s="10">
        <v>96.99</v>
      </c>
      <c r="AA5" s="10">
        <v>98.54</v>
      </c>
      <c r="AB5" s="95">
        <v>3225300</v>
      </c>
      <c r="AC5" s="10">
        <v>98.54</v>
      </c>
      <c r="AD5" s="2">
        <f t="shared" si="0"/>
        <v>1.8500000000000085</v>
      </c>
      <c r="AE5" s="138">
        <f t="shared" si="1"/>
        <v>1.9344160546188149E-2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97.57</v>
      </c>
      <c r="Y6" s="10">
        <v>98.16</v>
      </c>
      <c r="Z6" s="10">
        <v>96.57</v>
      </c>
      <c r="AA6" s="10">
        <v>96.67</v>
      </c>
      <c r="AB6" s="95">
        <v>2626300</v>
      </c>
      <c r="AC6" s="10">
        <v>96.67</v>
      </c>
      <c r="AD6" s="2">
        <f t="shared" si="0"/>
        <v>1.5900000000000034</v>
      </c>
      <c r="AE6" s="138">
        <f t="shared" si="1"/>
        <v>-6.9851052901899191E-3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42646</v>
      </c>
      <c r="X7" s="10">
        <v>97.18</v>
      </c>
      <c r="Y7" s="10">
        <v>97.89</v>
      </c>
      <c r="Z7" s="10">
        <v>97.06</v>
      </c>
      <c r="AA7" s="10">
        <v>97.35</v>
      </c>
      <c r="AB7" s="95">
        <v>2378700</v>
      </c>
      <c r="AC7" s="10">
        <v>97.35</v>
      </c>
      <c r="AD7" s="2">
        <f t="shared" si="0"/>
        <v>0.82999999999999829</v>
      </c>
      <c r="AE7" s="138">
        <f t="shared" si="1"/>
        <v>-1.8455859735466706E-3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96.78</v>
      </c>
      <c r="Y8" s="10">
        <v>98</v>
      </c>
      <c r="Z8" s="10">
        <v>96.61</v>
      </c>
      <c r="AA8" s="10">
        <v>97.53</v>
      </c>
      <c r="AB8" s="95">
        <v>5190800</v>
      </c>
      <c r="AC8" s="10">
        <v>97.53</v>
      </c>
      <c r="AD8" s="2">
        <f t="shared" si="0"/>
        <v>1.3900000000000006</v>
      </c>
      <c r="AE8" s="138">
        <f t="shared" si="1"/>
        <v>1.6360983743226365E-2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96.24</v>
      </c>
      <c r="Y9" s="10">
        <v>96.79</v>
      </c>
      <c r="Z9" s="10">
        <v>95.5</v>
      </c>
      <c r="AA9" s="10">
        <v>95.96</v>
      </c>
      <c r="AB9" s="95">
        <v>2671900</v>
      </c>
      <c r="AC9" s="10">
        <v>95.96</v>
      </c>
      <c r="AD9" s="2">
        <f t="shared" si="0"/>
        <v>1.2900000000000063</v>
      </c>
      <c r="AE9" s="138">
        <f t="shared" si="1"/>
        <v>-2.0798668885191329E-3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42641</v>
      </c>
      <c r="X10" s="10">
        <v>94.98</v>
      </c>
      <c r="Y10" s="10">
        <v>96.23</v>
      </c>
      <c r="Z10" s="10">
        <v>94.94</v>
      </c>
      <c r="AA10" s="10">
        <v>96.16</v>
      </c>
      <c r="AB10" s="95">
        <v>2533500</v>
      </c>
      <c r="AC10" s="10">
        <v>96.16</v>
      </c>
      <c r="AD10" s="2">
        <f t="shared" si="0"/>
        <v>1.2900000000000063</v>
      </c>
      <c r="AE10" s="138">
        <f t="shared" si="1"/>
        <v>1.3811280969952655E-2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2.4400000000000002E-2</v>
      </c>
      <c r="T11" s="43"/>
      <c r="U11" s="33"/>
      <c r="V11" s="11"/>
      <c r="W11" s="99">
        <v>42640</v>
      </c>
      <c r="X11" s="10">
        <v>94.13</v>
      </c>
      <c r="Y11" s="10">
        <v>95.36</v>
      </c>
      <c r="Z11" s="10">
        <v>93.79</v>
      </c>
      <c r="AA11" s="10">
        <v>94.85</v>
      </c>
      <c r="AB11" s="95">
        <v>3167400</v>
      </c>
      <c r="AC11" s="10">
        <v>94.85</v>
      </c>
      <c r="AD11" s="2">
        <f t="shared" si="0"/>
        <v>1.5699999999999932</v>
      </c>
      <c r="AE11" s="138">
        <f t="shared" si="1"/>
        <v>7.1140369505200418E-3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42639</v>
      </c>
      <c r="X12" s="10">
        <v>94.11</v>
      </c>
      <c r="Y12" s="10">
        <v>94.46</v>
      </c>
      <c r="Z12" s="10">
        <v>93.53</v>
      </c>
      <c r="AA12" s="10">
        <v>94.18</v>
      </c>
      <c r="AB12" s="95">
        <v>3625100</v>
      </c>
      <c r="AC12" s="10">
        <v>94.18</v>
      </c>
      <c r="AD12" s="2">
        <f t="shared" si="0"/>
        <v>0.92999999999999261</v>
      </c>
      <c r="AE12" s="138">
        <f t="shared" si="1"/>
        <v>-1.5901621965439539E-3</v>
      </c>
    </row>
    <row r="13" spans="1:31" x14ac:dyDescent="0.25">
      <c r="T13" s="67"/>
      <c r="W13" s="133">
        <v>42636</v>
      </c>
      <c r="X13" s="10">
        <v>94.78</v>
      </c>
      <c r="Y13" s="10">
        <v>94.93</v>
      </c>
      <c r="Z13" s="10">
        <v>94.22</v>
      </c>
      <c r="AA13" s="10">
        <v>94.33</v>
      </c>
      <c r="AB13" s="95">
        <v>2912900</v>
      </c>
      <c r="AC13" s="10">
        <v>94.33</v>
      </c>
      <c r="AD13" s="2">
        <f t="shared" si="0"/>
        <v>0.71000000000000796</v>
      </c>
      <c r="AE13" s="138">
        <f t="shared" si="1"/>
        <v>-7.8880942364324413E-3</v>
      </c>
    </row>
    <row r="14" spans="1:31" x14ac:dyDescent="0.25">
      <c r="W14" s="133">
        <v>42635</v>
      </c>
      <c r="X14" s="10">
        <v>95.78</v>
      </c>
      <c r="Y14" s="10">
        <v>96.17</v>
      </c>
      <c r="Z14" s="10">
        <v>95.03</v>
      </c>
      <c r="AA14" s="10">
        <v>95.08</v>
      </c>
      <c r="AB14" s="95">
        <v>2960900</v>
      </c>
      <c r="AC14" s="10">
        <v>95.08</v>
      </c>
      <c r="AD14" s="2">
        <f t="shared" si="0"/>
        <v>1.1400000000000006</v>
      </c>
      <c r="AE14" s="138">
        <f t="shared" si="1"/>
        <v>5.2614963695662986E-4</v>
      </c>
    </row>
    <row r="15" spans="1:31" x14ac:dyDescent="0.25">
      <c r="W15" s="133">
        <v>42634</v>
      </c>
      <c r="X15" s="10">
        <v>93.61</v>
      </c>
      <c r="Y15" s="10">
        <v>95.22</v>
      </c>
      <c r="Z15" s="10">
        <v>93.61</v>
      </c>
      <c r="AA15" s="10">
        <v>95.03</v>
      </c>
      <c r="AB15" s="95">
        <v>2524000</v>
      </c>
      <c r="AC15" s="10">
        <v>95.03</v>
      </c>
      <c r="AD15" s="2">
        <f t="shared" si="0"/>
        <v>1.6099999999999994</v>
      </c>
      <c r="AE15" s="138">
        <f t="shared" si="1"/>
        <v>2.029203349796016E-2</v>
      </c>
    </row>
    <row r="16" spans="1:31" x14ac:dyDescent="0.25">
      <c r="W16" s="133">
        <v>42633</v>
      </c>
      <c r="X16" s="10">
        <v>93.53</v>
      </c>
      <c r="Y16" s="10">
        <v>93.68</v>
      </c>
      <c r="Z16" s="10">
        <v>92.91</v>
      </c>
      <c r="AA16" s="10">
        <v>93.14</v>
      </c>
      <c r="AB16" s="95">
        <v>2477400</v>
      </c>
      <c r="AC16" s="10">
        <v>93.14</v>
      </c>
      <c r="AD16" s="2">
        <f t="shared" si="0"/>
        <v>0.77000000000001023</v>
      </c>
      <c r="AE16" s="138">
        <f t="shared" si="1"/>
        <v>5.3711462025995971E-4</v>
      </c>
    </row>
    <row r="17" spans="1:31" x14ac:dyDescent="0.25">
      <c r="W17" s="133">
        <v>42632</v>
      </c>
      <c r="X17" s="10">
        <v>92.97</v>
      </c>
      <c r="Y17" s="10">
        <v>93.68</v>
      </c>
      <c r="Z17" s="10">
        <v>92.73</v>
      </c>
      <c r="AA17" s="10">
        <v>93.09</v>
      </c>
      <c r="AB17" s="95">
        <v>3195700</v>
      </c>
      <c r="AC17" s="10">
        <v>93.09</v>
      </c>
      <c r="AD17" s="2">
        <f t="shared" si="0"/>
        <v>0.95000000000000284</v>
      </c>
      <c r="AE17" s="138">
        <f t="shared" si="1"/>
        <v>7.6856462437757678E-3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42629</v>
      </c>
      <c r="X18" s="10">
        <v>92.5</v>
      </c>
      <c r="Y18" s="10">
        <v>93.14</v>
      </c>
      <c r="Z18" s="10">
        <v>91.76</v>
      </c>
      <c r="AA18" s="10">
        <v>92.38</v>
      </c>
      <c r="AB18" s="95">
        <v>5185700</v>
      </c>
      <c r="AC18" s="10">
        <v>92.38</v>
      </c>
      <c r="AD18" s="2">
        <f t="shared" si="0"/>
        <v>1.3799999999999955</v>
      </c>
      <c r="AE18" s="138">
        <f t="shared" si="1"/>
        <v>-6.0253927264902751E-3</v>
      </c>
    </row>
    <row r="19" spans="1:31" x14ac:dyDescent="0.25">
      <c r="W19" s="133">
        <v>42628</v>
      </c>
      <c r="X19" s="10">
        <v>92.28</v>
      </c>
      <c r="Y19" s="10">
        <v>93.24</v>
      </c>
      <c r="Z19" s="10">
        <v>91.32</v>
      </c>
      <c r="AA19" s="10">
        <v>92.94</v>
      </c>
      <c r="AB19" s="95">
        <v>3383300</v>
      </c>
      <c r="AC19" s="10">
        <v>92.94</v>
      </c>
      <c r="AD19" s="2">
        <f t="shared" si="0"/>
        <v>1.9200000000000017</v>
      </c>
      <c r="AE19" s="138">
        <f t="shared" si="1"/>
        <v>2.3727351164797295E-3</v>
      </c>
    </row>
    <row r="20" spans="1:31" x14ac:dyDescent="0.25">
      <c r="W20" s="133">
        <v>42627</v>
      </c>
      <c r="X20" s="10">
        <v>92.38</v>
      </c>
      <c r="Y20" s="10">
        <v>93.33</v>
      </c>
      <c r="Z20" s="10">
        <v>92.2</v>
      </c>
      <c r="AA20" s="10">
        <v>92.72</v>
      </c>
      <c r="AB20" s="95">
        <v>2883900</v>
      </c>
      <c r="AC20" s="10">
        <v>92.72</v>
      </c>
      <c r="AD20" s="2">
        <f t="shared" si="0"/>
        <v>1.1299999999999955</v>
      </c>
      <c r="AE20" s="138">
        <f t="shared" si="1"/>
        <v>3.0289917784509512E-3</v>
      </c>
    </row>
    <row r="21" spans="1:31" x14ac:dyDescent="0.25">
      <c r="W21" s="40">
        <v>42626</v>
      </c>
      <c r="X21" s="10">
        <v>93.05</v>
      </c>
      <c r="Y21" s="10">
        <v>93.63</v>
      </c>
      <c r="Z21" s="10">
        <v>91.98</v>
      </c>
      <c r="AA21" s="10">
        <v>92.44</v>
      </c>
      <c r="AB21" s="95">
        <v>3717200</v>
      </c>
      <c r="AC21" s="10">
        <v>92.44</v>
      </c>
      <c r="AD21" s="2">
        <f t="shared" si="0"/>
        <v>1.6499999999999915</v>
      </c>
      <c r="AE21" s="138">
        <f t="shared" si="1"/>
        <v>-1.4603986781793088E-2</v>
      </c>
    </row>
    <row r="22" spans="1:31" x14ac:dyDescent="0.25">
      <c r="W22" s="133">
        <v>42625</v>
      </c>
      <c r="X22" s="10">
        <v>91.91</v>
      </c>
      <c r="Y22" s="10">
        <v>94.7</v>
      </c>
      <c r="Z22" s="10">
        <v>91.47</v>
      </c>
      <c r="AA22" s="10">
        <v>93.81</v>
      </c>
      <c r="AB22" s="95">
        <v>4670700</v>
      </c>
      <c r="AC22" s="10">
        <v>93.81</v>
      </c>
      <c r="AD22" s="2">
        <f t="shared" si="0"/>
        <v>3.230000000000004</v>
      </c>
      <c r="AE22" s="138">
        <f t="shared" si="1"/>
        <v>1.1755823986195013E-2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42622</v>
      </c>
      <c r="X23" s="10">
        <v>95.44</v>
      </c>
      <c r="Y23" s="10">
        <v>96.06</v>
      </c>
      <c r="Z23" s="10">
        <v>92.72</v>
      </c>
      <c r="AA23" s="10">
        <v>92.72</v>
      </c>
      <c r="AB23" s="95">
        <v>4321100</v>
      </c>
      <c r="AC23" s="10">
        <v>92.72</v>
      </c>
      <c r="AD23" s="2">
        <f t="shared" si="0"/>
        <v>3.3400000000000034</v>
      </c>
      <c r="AE23" s="138">
        <f t="shared" si="1"/>
        <v>-4.0463624133291853E-2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42621</v>
      </c>
      <c r="X24" s="10">
        <v>96.3</v>
      </c>
      <c r="Y24" s="10">
        <v>96.85</v>
      </c>
      <c r="Z24" s="10">
        <v>95.75</v>
      </c>
      <c r="AA24" s="10">
        <v>96.63</v>
      </c>
      <c r="AB24" s="95">
        <v>2096300</v>
      </c>
      <c r="AC24" s="10">
        <v>96.63</v>
      </c>
      <c r="AD24" s="2">
        <f t="shared" si="0"/>
        <v>1.0999999999999943</v>
      </c>
      <c r="AE24" s="138">
        <f t="shared" si="1"/>
        <v>3.6352305774822735E-3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42620</v>
      </c>
      <c r="X25" s="10">
        <v>95.69</v>
      </c>
      <c r="Y25" s="10">
        <v>97.05</v>
      </c>
      <c r="Z25" s="10">
        <v>95.69</v>
      </c>
      <c r="AA25" s="10">
        <v>96.28</v>
      </c>
      <c r="AB25" s="95">
        <v>2437500</v>
      </c>
      <c r="AC25" s="10">
        <v>96.28</v>
      </c>
      <c r="AD25" s="2">
        <f t="shared" si="0"/>
        <v>1.3599999999999994</v>
      </c>
      <c r="AE25" s="138">
        <f t="shared" si="1"/>
        <v>3.2301760966968462E-3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42619</v>
      </c>
      <c r="X26" s="10">
        <v>95.63</v>
      </c>
      <c r="Y26" s="10">
        <v>96.09</v>
      </c>
      <c r="Z26" s="10">
        <v>95.24</v>
      </c>
      <c r="AA26" s="10">
        <v>95.97</v>
      </c>
      <c r="AB26" s="95">
        <v>2269100</v>
      </c>
      <c r="AC26" s="10">
        <v>95.97</v>
      </c>
      <c r="AD26" s="2">
        <f t="shared" si="0"/>
        <v>0.85000000000000853</v>
      </c>
      <c r="AE26" s="138">
        <f t="shared" si="1"/>
        <v>7.2418136020151458E-3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42615</v>
      </c>
      <c r="X27" s="10">
        <v>95.61</v>
      </c>
      <c r="Y27" s="10">
        <v>95.95</v>
      </c>
      <c r="Z27" s="10">
        <v>94.87</v>
      </c>
      <c r="AA27" s="10">
        <v>95.28</v>
      </c>
      <c r="AB27" s="95">
        <v>2095900</v>
      </c>
      <c r="AC27" s="10">
        <v>95.28</v>
      </c>
      <c r="AD27" s="2">
        <f t="shared" si="0"/>
        <v>1.0799999999999983</v>
      </c>
      <c r="AE27" s="138">
        <f t="shared" si="1"/>
        <v>-1.0494280617068252E-4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42614</v>
      </c>
      <c r="X28" s="10">
        <v>95.64</v>
      </c>
      <c r="Y28" s="10">
        <v>95.98</v>
      </c>
      <c r="Z28" s="10">
        <v>94.68</v>
      </c>
      <c r="AA28" s="10">
        <v>95.29</v>
      </c>
      <c r="AB28" s="95">
        <v>2068100</v>
      </c>
      <c r="AC28" s="10">
        <v>95.29</v>
      </c>
      <c r="AD28" s="2">
        <f t="shared" si="0"/>
        <v>1.2999999999999972</v>
      </c>
      <c r="AE28" s="138">
        <f t="shared" si="1"/>
        <v>-2.5122998011095632E-3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42613</v>
      </c>
      <c r="X29" s="10">
        <v>95.33</v>
      </c>
      <c r="Y29" s="10">
        <v>95.88</v>
      </c>
      <c r="Z29" s="10">
        <v>94.65</v>
      </c>
      <c r="AA29" s="10">
        <v>95.53</v>
      </c>
      <c r="AB29" s="95">
        <v>2864100</v>
      </c>
      <c r="AC29" s="10">
        <v>95.53</v>
      </c>
      <c r="AD29" s="2">
        <f t="shared" si="0"/>
        <v>1.2299999999999898</v>
      </c>
      <c r="AE29" s="138">
        <f t="shared" si="1"/>
        <v>-3.3385498174229866E-3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42612</v>
      </c>
      <c r="X30" s="10">
        <v>96</v>
      </c>
      <c r="Y30" s="10">
        <v>96.28</v>
      </c>
      <c r="Z30" s="10">
        <v>95.48</v>
      </c>
      <c r="AA30" s="10">
        <v>95.85</v>
      </c>
      <c r="AB30" s="95">
        <v>2426700</v>
      </c>
      <c r="AC30" s="10">
        <v>95.85</v>
      </c>
      <c r="AD30" s="2">
        <f t="shared" si="0"/>
        <v>0.79999999999999716</v>
      </c>
      <c r="AE30" s="138">
        <f t="shared" si="1"/>
        <v>-2.1861336664585895E-3</v>
      </c>
    </row>
    <row r="31" spans="1:31" x14ac:dyDescent="0.25">
      <c r="W31" s="133">
        <v>42611</v>
      </c>
      <c r="X31" s="10">
        <v>94.86</v>
      </c>
      <c r="Y31" s="10">
        <v>96.18</v>
      </c>
      <c r="Z31" s="10">
        <v>94.41</v>
      </c>
      <c r="AA31" s="10">
        <v>96.06</v>
      </c>
      <c r="AB31" s="95">
        <v>2746200</v>
      </c>
      <c r="AC31" s="10">
        <v>96.06</v>
      </c>
      <c r="AD31" s="2">
        <f t="shared" si="0"/>
        <v>1.7700000000000102</v>
      </c>
      <c r="AE31" s="138" t="e">
        <f t="shared" si="1"/>
        <v>#DIV/0!</v>
      </c>
    </row>
    <row r="32" spans="1:31" x14ac:dyDescent="0.25">
      <c r="W32" s="133">
        <v>42611</v>
      </c>
      <c r="X32" s="10" t="s">
        <v>130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42608</v>
      </c>
      <c r="X33" s="10">
        <v>95.35</v>
      </c>
      <c r="Y33" s="10">
        <v>95.98</v>
      </c>
      <c r="Z33" s="10">
        <v>94.74</v>
      </c>
      <c r="AA33" s="10">
        <v>95.12</v>
      </c>
      <c r="AB33" s="95">
        <v>2531800</v>
      </c>
      <c r="AC33" s="10">
        <v>94.57</v>
      </c>
      <c r="AD33" s="2">
        <f t="shared" si="0"/>
        <v>1.2400000000000091</v>
      </c>
      <c r="AE33" s="138">
        <f t="shared" si="1"/>
        <v>4.2314609118787594E-4</v>
      </c>
    </row>
    <row r="34" spans="1:31" x14ac:dyDescent="0.25">
      <c r="L34" t="s">
        <v>219</v>
      </c>
      <c r="M34" s="2">
        <f>M49+K49-F49</f>
        <v>128.08999999999833</v>
      </c>
      <c r="W34" s="133">
        <v>42607</v>
      </c>
      <c r="X34" s="10">
        <v>95.32</v>
      </c>
      <c r="Y34" s="10">
        <v>95.82</v>
      </c>
      <c r="Z34" s="10">
        <v>94.96</v>
      </c>
      <c r="AA34" s="10">
        <v>95.08</v>
      </c>
      <c r="AB34" s="95">
        <v>1853000</v>
      </c>
      <c r="AC34" s="10">
        <v>94.53</v>
      </c>
      <c r="AD34" s="2">
        <f t="shared" si="0"/>
        <v>0.85999999999999943</v>
      </c>
      <c r="AE34" s="138">
        <f t="shared" si="1"/>
        <v>-4.2136310965975587E-3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42606</v>
      </c>
      <c r="X35" s="10">
        <v>96.01</v>
      </c>
      <c r="Y35" s="10">
        <v>96.06</v>
      </c>
      <c r="Z35" s="10">
        <v>95.27</v>
      </c>
      <c r="AA35" s="10">
        <v>95.48</v>
      </c>
      <c r="AB35" s="95">
        <v>2504200</v>
      </c>
      <c r="AC35" s="10">
        <v>94.93</v>
      </c>
      <c r="AD35" s="2">
        <f t="shared" si="0"/>
        <v>0.79000000000000625</v>
      </c>
      <c r="AE35" s="138">
        <f t="shared" si="1"/>
        <v>-5.447878470403289E-3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42605</v>
      </c>
      <c r="X36" s="10">
        <v>95.91</v>
      </c>
      <c r="Y36" s="10">
        <v>96.23</v>
      </c>
      <c r="Z36" s="10">
        <v>95.58</v>
      </c>
      <c r="AA36" s="10">
        <v>96.01</v>
      </c>
      <c r="AB36" s="95">
        <v>2300600</v>
      </c>
      <c r="AC36" s="10">
        <v>95.45</v>
      </c>
      <c r="AD36" s="2">
        <f t="shared" si="0"/>
        <v>0.65000000000000568</v>
      </c>
      <c r="AE36" s="138">
        <f t="shared" si="1"/>
        <v>7.0690018991348413E-3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42604</v>
      </c>
      <c r="X37" s="10">
        <v>95.3</v>
      </c>
      <c r="Y37" s="10">
        <v>95.8</v>
      </c>
      <c r="Z37" s="10">
        <v>95.06</v>
      </c>
      <c r="AA37" s="10">
        <v>95.33</v>
      </c>
      <c r="AB37" s="95">
        <v>1947900</v>
      </c>
      <c r="AC37" s="10">
        <v>94.78</v>
      </c>
      <c r="AD37" s="2">
        <f t="shared" si="0"/>
        <v>0.73999999999999488</v>
      </c>
      <c r="AE37" s="138">
        <f t="shared" si="1"/>
        <v>-3.67917586460631E-3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42601</v>
      </c>
      <c r="X38" s="10">
        <v>95.69</v>
      </c>
      <c r="Y38" s="10">
        <v>95.85</v>
      </c>
      <c r="Z38" s="10">
        <v>95.27</v>
      </c>
      <c r="AA38" s="10">
        <v>95.68</v>
      </c>
      <c r="AB38" s="95">
        <v>3027100</v>
      </c>
      <c r="AC38" s="10">
        <v>95.13</v>
      </c>
      <c r="AD38" s="2">
        <f t="shared" si="0"/>
        <v>0.57999999999999829</v>
      </c>
      <c r="AE38" s="138">
        <f t="shared" si="1"/>
        <v>-1.5743073047859157E-3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42600</v>
      </c>
      <c r="X39" s="10">
        <v>94.17</v>
      </c>
      <c r="Y39" s="10">
        <v>96.05</v>
      </c>
      <c r="Z39" s="10">
        <v>93.63</v>
      </c>
      <c r="AA39" s="10">
        <v>95.83</v>
      </c>
      <c r="AB39" s="95">
        <v>5063400</v>
      </c>
      <c r="AC39" s="10">
        <v>95.28</v>
      </c>
      <c r="AD39" s="2">
        <f t="shared" si="0"/>
        <v>2.4200000000000017</v>
      </c>
      <c r="AE39" s="138">
        <f t="shared" si="1"/>
        <v>1.3401403956605051E-2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42599</v>
      </c>
      <c r="X40" s="10">
        <v>92.77</v>
      </c>
      <c r="Y40" s="10">
        <v>94.64</v>
      </c>
      <c r="Z40" s="10">
        <v>92.65</v>
      </c>
      <c r="AA40" s="10">
        <v>94.57</v>
      </c>
      <c r="AB40" s="95">
        <v>4718400</v>
      </c>
      <c r="AC40" s="10">
        <v>94.02</v>
      </c>
      <c r="AD40" s="2">
        <f t="shared" si="0"/>
        <v>1.9899999999999949</v>
      </c>
      <c r="AE40" s="138">
        <f t="shared" si="1"/>
        <v>1.8083378451543064E-2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42598</v>
      </c>
      <c r="X41" s="10">
        <v>92.21</v>
      </c>
      <c r="Y41" s="10">
        <v>93</v>
      </c>
      <c r="Z41" s="10">
        <v>91.88</v>
      </c>
      <c r="AA41" s="10">
        <v>92.89</v>
      </c>
      <c r="AB41" s="95">
        <v>3787500</v>
      </c>
      <c r="AC41" s="10">
        <v>92.35</v>
      </c>
      <c r="AD41" s="2">
        <f t="shared" si="0"/>
        <v>1.1200000000000045</v>
      </c>
      <c r="AE41" s="138">
        <f t="shared" si="1"/>
        <v>4.1317821028594715E-3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42597</v>
      </c>
      <c r="X42" s="10">
        <v>92.46</v>
      </c>
      <c r="Y42" s="10">
        <v>93.27</v>
      </c>
      <c r="Z42" s="10">
        <v>92.28</v>
      </c>
      <c r="AA42" s="10">
        <v>92.5</v>
      </c>
      <c r="AB42" s="95">
        <v>2733900</v>
      </c>
      <c r="AC42" s="10">
        <v>91.97</v>
      </c>
      <c r="AD42" s="2">
        <f t="shared" si="0"/>
        <v>0.98999999999999488</v>
      </c>
      <c r="AE42" s="138">
        <f t="shared" si="1"/>
        <v>6.5667067965413661E-3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96.78</v>
      </c>
      <c r="W43" s="133">
        <v>42594</v>
      </c>
      <c r="X43" s="10">
        <v>92.67</v>
      </c>
      <c r="Y43" s="10">
        <v>92.67</v>
      </c>
      <c r="Z43" s="10">
        <v>91.74</v>
      </c>
      <c r="AA43" s="10">
        <v>91.9</v>
      </c>
      <c r="AB43" s="95">
        <v>2898400</v>
      </c>
      <c r="AC43" s="10">
        <v>91.37</v>
      </c>
      <c r="AD43" s="2">
        <f t="shared" si="0"/>
        <v>0.93000000000000682</v>
      </c>
      <c r="AE43" s="138">
        <f t="shared" si="1"/>
        <v>-1.1361177234364805E-2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97.22</v>
      </c>
      <c r="W44" s="133">
        <v>42593</v>
      </c>
      <c r="X44" s="10">
        <v>92.72</v>
      </c>
      <c r="Y44" s="10">
        <v>93.45</v>
      </c>
      <c r="Z44" s="10">
        <v>92.61</v>
      </c>
      <c r="AA44" s="10">
        <v>92.96</v>
      </c>
      <c r="AB44" s="95">
        <v>2525100</v>
      </c>
      <c r="AC44" s="10">
        <v>92.42</v>
      </c>
      <c r="AD44" s="2">
        <f t="shared" si="0"/>
        <v>0.84000000000000341</v>
      </c>
      <c r="AE44" s="138">
        <f t="shared" si="1"/>
        <v>5.548906539005527E-3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495</v>
      </c>
      <c r="W45" s="133">
        <v>42592</v>
      </c>
      <c r="X45" s="10">
        <v>93.41</v>
      </c>
      <c r="Y45" s="10">
        <v>93.45</v>
      </c>
      <c r="Z45" s="10">
        <v>92.22</v>
      </c>
      <c r="AA45" s="10">
        <v>92.44</v>
      </c>
      <c r="AB45" s="95">
        <v>2568200</v>
      </c>
      <c r="AC45" s="10">
        <v>91.91</v>
      </c>
      <c r="AD45" s="2">
        <f t="shared" si="0"/>
        <v>1.230000000000004</v>
      </c>
      <c r="AE45" s="138">
        <f t="shared" si="1"/>
        <v>-6.7005295579812829E-3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5" t="s">
        <v>78</v>
      </c>
      <c r="P46" s="585"/>
      <c r="Q46" s="34"/>
      <c r="R46"/>
      <c r="T46" s="87" t="s">
        <v>101</v>
      </c>
      <c r="U46" s="130" t="s">
        <v>496</v>
      </c>
      <c r="W46" s="133">
        <v>42591</v>
      </c>
      <c r="X46" s="10">
        <v>93.75</v>
      </c>
      <c r="Y46" s="10">
        <v>94.18</v>
      </c>
      <c r="Z46" s="10">
        <v>93</v>
      </c>
      <c r="AA46" s="10">
        <v>93.07</v>
      </c>
      <c r="AB46" s="95">
        <v>2416200</v>
      </c>
      <c r="AC46" s="10">
        <v>92.53</v>
      </c>
      <c r="AD46" s="2">
        <f t="shared" si="0"/>
        <v>1.1800000000000068</v>
      </c>
      <c r="AE46" s="138">
        <f t="shared" si="1"/>
        <v>-8.4654950707242493E-3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107.08500000000001</v>
      </c>
      <c r="Q47" s="34"/>
      <c r="R47"/>
      <c r="T47" s="87" t="s">
        <v>102</v>
      </c>
      <c r="U47" s="130">
        <v>96</v>
      </c>
      <c r="W47" s="133">
        <v>42590</v>
      </c>
      <c r="X47" s="10">
        <v>93.88</v>
      </c>
      <c r="Y47" s="10">
        <v>94.95</v>
      </c>
      <c r="Z47" s="10">
        <v>93.67</v>
      </c>
      <c r="AA47" s="10">
        <v>93.86</v>
      </c>
      <c r="AB47" s="95">
        <v>2491900</v>
      </c>
      <c r="AC47" s="10">
        <v>93.32</v>
      </c>
      <c r="AD47" s="2">
        <f t="shared" si="0"/>
        <v>1.2800000000000011</v>
      </c>
      <c r="AE47" s="138">
        <f t="shared" si="1"/>
        <v>1.0716964955514996E-4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106.11150000000001</v>
      </c>
      <c r="Q48" s="34"/>
      <c r="R48"/>
      <c r="T48" s="87" t="s">
        <v>103</v>
      </c>
      <c r="U48" s="130">
        <v>1.2984899999999999</v>
      </c>
      <c r="W48" s="133">
        <v>42587</v>
      </c>
      <c r="X48" s="10">
        <v>93.17</v>
      </c>
      <c r="Y48" s="10">
        <v>94.65</v>
      </c>
      <c r="Z48" s="10">
        <v>92.62</v>
      </c>
      <c r="AA48" s="10">
        <v>93.85</v>
      </c>
      <c r="AB48" s="95">
        <v>3146700</v>
      </c>
      <c r="AC48" s="10">
        <v>93.31</v>
      </c>
      <c r="AD48" s="2">
        <f t="shared" si="0"/>
        <v>2.0300000000000011</v>
      </c>
      <c r="AE48" s="138">
        <f t="shared" si="1"/>
        <v>1.2807988711603269E-2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105.13800000000001</v>
      </c>
      <c r="Q49" s="34"/>
      <c r="R49"/>
      <c r="T49" s="87" t="s">
        <v>104</v>
      </c>
      <c r="U49" s="94" t="s">
        <v>433</v>
      </c>
      <c r="W49" s="133">
        <v>42586</v>
      </c>
      <c r="X49" s="10">
        <v>92.37</v>
      </c>
      <c r="Y49" s="10">
        <v>93.09</v>
      </c>
      <c r="Z49" s="10">
        <v>91.94</v>
      </c>
      <c r="AA49" s="10">
        <v>92.67</v>
      </c>
      <c r="AB49" s="95">
        <v>2245900</v>
      </c>
      <c r="AC49" s="10">
        <v>92.13</v>
      </c>
      <c r="AD49" s="2">
        <f t="shared" si="0"/>
        <v>1.1500000000000057</v>
      </c>
      <c r="AE49" s="138">
        <f t="shared" si="1"/>
        <v>-2.1661431820643173E-3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104.1645</v>
      </c>
      <c r="Q50" s="83"/>
      <c r="R50"/>
      <c r="T50" s="87"/>
      <c r="U50" s="130"/>
      <c r="W50" s="133">
        <v>42585</v>
      </c>
      <c r="X50" s="10">
        <v>91.54</v>
      </c>
      <c r="Y50" s="10">
        <v>93.19</v>
      </c>
      <c r="Z50" s="10">
        <v>91.4</v>
      </c>
      <c r="AA50" s="10">
        <v>92.87</v>
      </c>
      <c r="AB50" s="95">
        <v>3907400</v>
      </c>
      <c r="AC50" s="10">
        <v>92.33</v>
      </c>
      <c r="AD50" s="2">
        <f t="shared" si="0"/>
        <v>1.789999999999992</v>
      </c>
      <c r="AE50" s="138">
        <f t="shared" si="1"/>
        <v>1.7186295031398124E-2</v>
      </c>
    </row>
    <row r="51" spans="1:31" x14ac:dyDescent="0.25">
      <c r="O51" s="83">
        <v>1.06</v>
      </c>
      <c r="P51" s="83">
        <f t="shared" si="3"/>
        <v>103.191</v>
      </c>
      <c r="Q51" s="83"/>
      <c r="R51"/>
      <c r="T51" s="87" t="s">
        <v>105</v>
      </c>
      <c r="U51" s="130" t="s">
        <v>497</v>
      </c>
      <c r="W51" s="133">
        <v>42584</v>
      </c>
      <c r="X51" s="10">
        <v>92.39</v>
      </c>
      <c r="Y51" s="10">
        <v>92.59</v>
      </c>
      <c r="Z51" s="10">
        <v>90.68</v>
      </c>
      <c r="AA51" s="10">
        <v>91.3</v>
      </c>
      <c r="AB51" s="95">
        <v>3787000</v>
      </c>
      <c r="AC51" s="10">
        <v>90.77</v>
      </c>
      <c r="AD51" s="2">
        <f t="shared" si="0"/>
        <v>1.9099999999999966</v>
      </c>
      <c r="AE51" s="138">
        <f t="shared" si="1"/>
        <v>-1.8914829226113317E-2</v>
      </c>
    </row>
    <row r="52" spans="1:31" x14ac:dyDescent="0.25">
      <c r="O52" s="83">
        <v>1.05</v>
      </c>
      <c r="P52" s="83">
        <f t="shared" si="3"/>
        <v>102.2175</v>
      </c>
      <c r="Q52" s="83"/>
      <c r="R52"/>
      <c r="T52" s="87" t="s">
        <v>106</v>
      </c>
      <c r="U52" s="130" t="s">
        <v>222</v>
      </c>
      <c r="W52" s="133">
        <v>42583</v>
      </c>
      <c r="X52" s="10">
        <v>92.92</v>
      </c>
      <c r="Y52" s="10">
        <v>93.65</v>
      </c>
      <c r="Z52" s="10">
        <v>92.41</v>
      </c>
      <c r="AA52" s="10">
        <v>93.06</v>
      </c>
      <c r="AB52" s="95">
        <v>2797400</v>
      </c>
      <c r="AC52" s="10">
        <v>92.52</v>
      </c>
      <c r="AD52" s="2">
        <f t="shared" si="0"/>
        <v>1.2400000000000091</v>
      </c>
      <c r="AE52" s="138">
        <f t="shared" si="1"/>
        <v>1.0809642200837466E-4</v>
      </c>
    </row>
    <row r="53" spans="1:31" x14ac:dyDescent="0.25">
      <c r="O53" s="83">
        <v>1.04</v>
      </c>
      <c r="P53" s="83">
        <f t="shared" si="3"/>
        <v>101.244</v>
      </c>
      <c r="Q53" s="83"/>
      <c r="R53"/>
      <c r="T53" s="87" t="s">
        <v>107</v>
      </c>
      <c r="U53" s="131">
        <v>1743037</v>
      </c>
      <c r="W53" s="133">
        <v>42580</v>
      </c>
      <c r="X53" s="10">
        <v>92.55</v>
      </c>
      <c r="Y53" s="10">
        <v>93.31</v>
      </c>
      <c r="Z53" s="10">
        <v>92.26</v>
      </c>
      <c r="AA53" s="10">
        <v>93.05</v>
      </c>
      <c r="AB53" s="95">
        <v>2801100</v>
      </c>
      <c r="AC53" s="10">
        <v>92.51</v>
      </c>
      <c r="AD53" s="2">
        <f t="shared" si="0"/>
        <v>1.0499999999999972</v>
      </c>
      <c r="AE53" s="138">
        <f t="shared" si="1"/>
        <v>-3.2418413658963363E-4</v>
      </c>
    </row>
    <row r="54" spans="1:31" x14ac:dyDescent="0.25">
      <c r="O54" s="83">
        <v>1.03</v>
      </c>
      <c r="P54" s="83">
        <f t="shared" si="3"/>
        <v>100.2705</v>
      </c>
      <c r="Q54" s="83"/>
      <c r="R54"/>
      <c r="T54" s="87" t="s">
        <v>110</v>
      </c>
      <c r="U54" s="131">
        <v>1391910</v>
      </c>
      <c r="W54" s="133">
        <v>42579</v>
      </c>
      <c r="X54" s="10">
        <v>91.44</v>
      </c>
      <c r="Y54" s="10">
        <v>93.41</v>
      </c>
      <c r="Z54" s="10">
        <v>91.07</v>
      </c>
      <c r="AA54" s="10">
        <v>93.08</v>
      </c>
      <c r="AB54" s="95">
        <v>3104100</v>
      </c>
      <c r="AC54" s="10">
        <v>92.54</v>
      </c>
      <c r="AD54" s="2">
        <f t="shared" si="0"/>
        <v>2.3400000000000034</v>
      </c>
      <c r="AE54" s="138">
        <f t="shared" si="1"/>
        <v>1.5806805708013405E-2</v>
      </c>
    </row>
    <row r="55" spans="1:31" x14ac:dyDescent="0.25">
      <c r="O55" s="83">
        <v>1.02</v>
      </c>
      <c r="P55" s="83">
        <f t="shared" si="3"/>
        <v>99.296999999999997</v>
      </c>
      <c r="Q55" s="83"/>
      <c r="R55"/>
      <c r="T55" s="87" t="s">
        <v>108</v>
      </c>
      <c r="U55" s="130" t="s">
        <v>498</v>
      </c>
      <c r="W55" s="133">
        <v>42578</v>
      </c>
      <c r="X55" s="10">
        <v>92.73</v>
      </c>
      <c r="Y55" s="10">
        <v>92.95</v>
      </c>
      <c r="Z55" s="10">
        <v>90.94</v>
      </c>
      <c r="AA55" s="10">
        <v>91.63</v>
      </c>
      <c r="AB55" s="95">
        <v>3523100</v>
      </c>
      <c r="AC55" s="10">
        <v>91.1</v>
      </c>
      <c r="AD55" s="2">
        <f t="shared" si="0"/>
        <v>2.0100000000000051</v>
      </c>
      <c r="AE55" s="138">
        <f t="shared" si="1"/>
        <v>-1.481561587541913E-2</v>
      </c>
    </row>
    <row r="56" spans="1:31" x14ac:dyDescent="0.25">
      <c r="O56" s="83">
        <v>1.01</v>
      </c>
      <c r="P56" s="83">
        <f t="shared" si="3"/>
        <v>98.323499999999996</v>
      </c>
      <c r="Q56" s="83"/>
      <c r="R56"/>
      <c r="T56" s="87" t="s">
        <v>111</v>
      </c>
      <c r="U56" s="130">
        <v>17.95</v>
      </c>
      <c r="W56" s="133">
        <v>42577</v>
      </c>
      <c r="X56" s="10">
        <v>92.38</v>
      </c>
      <c r="Y56" s="10">
        <v>93.01</v>
      </c>
      <c r="Z56" s="10">
        <v>91.83</v>
      </c>
      <c r="AA56" s="10">
        <v>93.01</v>
      </c>
      <c r="AB56" s="95">
        <v>2890100</v>
      </c>
      <c r="AC56" s="10">
        <v>92.47</v>
      </c>
      <c r="AD56" s="2">
        <f t="shared" si="0"/>
        <v>1.1800000000000068</v>
      </c>
      <c r="AE56" s="138">
        <f t="shared" si="1"/>
        <v>7.8474114441415832E-3</v>
      </c>
    </row>
    <row r="57" spans="1:31" x14ac:dyDescent="0.25">
      <c r="O57" s="83">
        <v>1</v>
      </c>
      <c r="P57" s="83">
        <f t="shared" si="3"/>
        <v>97.35</v>
      </c>
      <c r="Q57" s="83"/>
      <c r="R57"/>
      <c r="T57" s="87" t="s">
        <v>112</v>
      </c>
      <c r="U57" s="130">
        <v>5.34</v>
      </c>
      <c r="W57" s="133">
        <v>42576</v>
      </c>
      <c r="X57" s="10">
        <v>92.71</v>
      </c>
      <c r="Y57" s="10">
        <v>92.76</v>
      </c>
      <c r="Z57" s="10">
        <v>91.86</v>
      </c>
      <c r="AA57" s="10">
        <v>92.28</v>
      </c>
      <c r="AB57" s="95">
        <v>2744500</v>
      </c>
      <c r="AC57" s="10">
        <v>91.75</v>
      </c>
      <c r="AD57" s="2">
        <f t="shared" si="0"/>
        <v>0.90000000000000568</v>
      </c>
      <c r="AE57" s="138">
        <f t="shared" si="1"/>
        <v>-6.0665150037916282E-3</v>
      </c>
    </row>
    <row r="58" spans="1:31" x14ac:dyDescent="0.25">
      <c r="O58" s="83">
        <v>0.99</v>
      </c>
      <c r="P58" s="83">
        <f t="shared" si="3"/>
        <v>96.376499999999993</v>
      </c>
      <c r="Q58" s="83"/>
      <c r="R58"/>
      <c r="T58" s="87" t="s">
        <v>109</v>
      </c>
      <c r="U58" s="130" t="s">
        <v>499</v>
      </c>
      <c r="W58" s="133">
        <v>42573</v>
      </c>
      <c r="X58" s="10">
        <v>90.87</v>
      </c>
      <c r="Y58" s="10">
        <v>93.02</v>
      </c>
      <c r="Z58" s="10">
        <v>90.29</v>
      </c>
      <c r="AA58" s="10">
        <v>92.85</v>
      </c>
      <c r="AB58" s="95">
        <v>4208500</v>
      </c>
      <c r="AC58" s="10">
        <v>92.31</v>
      </c>
      <c r="AD58" s="2">
        <f t="shared" si="0"/>
        <v>2.7299999999999898</v>
      </c>
      <c r="AE58" s="138">
        <f t="shared" si="1"/>
        <v>2.1128318584070716E-2</v>
      </c>
    </row>
    <row r="59" spans="1:31" x14ac:dyDescent="0.25">
      <c r="O59" s="83">
        <v>0.98</v>
      </c>
      <c r="P59" s="83">
        <f t="shared" si="3"/>
        <v>95.402999999999992</v>
      </c>
      <c r="Q59" s="83"/>
      <c r="R59"/>
      <c r="W59" s="133">
        <v>42572</v>
      </c>
      <c r="X59" s="10">
        <v>91</v>
      </c>
      <c r="Y59" s="10">
        <v>92.3</v>
      </c>
      <c r="Z59" s="10">
        <v>90.72</v>
      </c>
      <c r="AA59" s="10">
        <v>90.93</v>
      </c>
      <c r="AB59" s="95">
        <v>6622300</v>
      </c>
      <c r="AC59" s="10">
        <v>90.4</v>
      </c>
      <c r="AD59" s="2">
        <f t="shared" si="0"/>
        <v>1.5799999999999983</v>
      </c>
      <c r="AE59" s="138">
        <f t="shared" si="1"/>
        <v>-3.3981620004274293E-2</v>
      </c>
    </row>
    <row r="60" spans="1:31" x14ac:dyDescent="0.25">
      <c r="O60" s="83">
        <v>0.97</v>
      </c>
      <c r="P60" s="83">
        <f t="shared" si="3"/>
        <v>94.42949999999999</v>
      </c>
      <c r="Q60" s="83"/>
      <c r="R60"/>
      <c r="W60" s="133">
        <v>42571</v>
      </c>
      <c r="X60" s="10">
        <v>92.73</v>
      </c>
      <c r="Y60" s="10">
        <v>94.32</v>
      </c>
      <c r="Z60" s="10">
        <v>92.49</v>
      </c>
      <c r="AA60" s="10">
        <v>94.12</v>
      </c>
      <c r="AB60" s="95">
        <v>4244500</v>
      </c>
      <c r="AC60" s="10">
        <v>93.58</v>
      </c>
      <c r="AD60" s="2">
        <f t="shared" si="0"/>
        <v>1.8299999999999983</v>
      </c>
      <c r="AE60" s="138">
        <f t="shared" si="1"/>
        <v>1.8199336259501209E-3</v>
      </c>
    </row>
    <row r="61" spans="1:31" x14ac:dyDescent="0.25">
      <c r="O61" s="83">
        <v>0.96</v>
      </c>
      <c r="P61" s="83">
        <f t="shared" si="3"/>
        <v>93.455999999999989</v>
      </c>
      <c r="Q61" s="83"/>
      <c r="R61"/>
      <c r="W61" s="133">
        <v>42570</v>
      </c>
      <c r="X61" s="10">
        <v>93.46</v>
      </c>
      <c r="Y61" s="10">
        <v>94.05</v>
      </c>
      <c r="Z61" s="10">
        <v>92.88</v>
      </c>
      <c r="AA61" s="10">
        <v>93.95</v>
      </c>
      <c r="AB61" s="95">
        <v>3351300</v>
      </c>
      <c r="AC61" s="10">
        <v>93.41</v>
      </c>
      <c r="AD61" s="2">
        <f t="shared" si="0"/>
        <v>1.1700000000000017</v>
      </c>
      <c r="AE61" s="138">
        <f t="shared" si="1"/>
        <v>-1.8166274845052843E-3</v>
      </c>
    </row>
    <row r="62" spans="1:31" x14ac:dyDescent="0.25">
      <c r="O62" s="83">
        <v>0.95</v>
      </c>
      <c r="P62" s="83">
        <f t="shared" si="3"/>
        <v>92.482499999999987</v>
      </c>
      <c r="Q62" s="83"/>
      <c r="R62"/>
      <c r="W62" s="133">
        <v>42569</v>
      </c>
      <c r="X62" s="10">
        <v>93.98</v>
      </c>
      <c r="Y62" s="10">
        <v>94.36</v>
      </c>
      <c r="Z62" s="10">
        <v>93.08</v>
      </c>
      <c r="AA62" s="10">
        <v>94.12</v>
      </c>
      <c r="AB62" s="95">
        <v>2721200</v>
      </c>
      <c r="AC62" s="10">
        <v>93.58</v>
      </c>
      <c r="AD62" s="2">
        <f t="shared" si="0"/>
        <v>1.2800000000000011</v>
      </c>
      <c r="AE62" s="138">
        <f t="shared" si="1"/>
        <v>1.4982876712328341E-3</v>
      </c>
    </row>
    <row r="63" spans="1:31" x14ac:dyDescent="0.25">
      <c r="O63" s="83">
        <v>0.94</v>
      </c>
      <c r="P63" s="83">
        <f t="shared" si="3"/>
        <v>91.508999999999986</v>
      </c>
      <c r="Q63" s="83"/>
      <c r="R63"/>
      <c r="T63" s="86"/>
      <c r="W63" s="133">
        <v>42566</v>
      </c>
      <c r="X63" s="10">
        <v>94.97</v>
      </c>
      <c r="Y63" s="10">
        <v>95.34</v>
      </c>
      <c r="Z63" s="10">
        <v>93.71</v>
      </c>
      <c r="AA63" s="10">
        <v>93.98</v>
      </c>
      <c r="AB63" s="95">
        <v>4030900</v>
      </c>
      <c r="AC63" s="10">
        <v>93.44</v>
      </c>
      <c r="AD63" s="2">
        <f t="shared" si="0"/>
        <v>1.6300000000000097</v>
      </c>
      <c r="AE63" s="138">
        <f t="shared" si="1"/>
        <v>-7.5411577270314556E-3</v>
      </c>
    </row>
    <row r="64" spans="1:31" x14ac:dyDescent="0.25">
      <c r="O64" s="83">
        <v>0.93</v>
      </c>
      <c r="P64" s="83">
        <f t="shared" si="3"/>
        <v>90.535499999999999</v>
      </c>
      <c r="Q64" s="83"/>
      <c r="R64"/>
      <c r="S64" s="86"/>
      <c r="T64"/>
      <c r="W64" s="133">
        <v>42565</v>
      </c>
      <c r="X64" s="10">
        <v>94.92</v>
      </c>
      <c r="Y64" s="10">
        <v>96</v>
      </c>
      <c r="Z64" s="10">
        <v>94.43</v>
      </c>
      <c r="AA64" s="10">
        <v>94.7</v>
      </c>
      <c r="AB64" s="95">
        <v>5331900</v>
      </c>
      <c r="AC64" s="10">
        <v>94.15</v>
      </c>
      <c r="AD64" s="2">
        <f t="shared" si="0"/>
        <v>1.5699999999999932</v>
      </c>
      <c r="AE64" s="138">
        <f t="shared" si="1"/>
        <v>5.8760683760685772E-3</v>
      </c>
    </row>
    <row r="65" spans="15:31" x14ac:dyDescent="0.25">
      <c r="O65" s="83">
        <v>0.92</v>
      </c>
      <c r="P65" s="83">
        <f t="shared" si="3"/>
        <v>89.561999999999998</v>
      </c>
      <c r="Q65" s="83"/>
      <c r="R65"/>
      <c r="S65" s="86"/>
      <c r="T65"/>
      <c r="W65" s="133">
        <v>42564</v>
      </c>
      <c r="X65" s="10">
        <v>92.55</v>
      </c>
      <c r="Y65" s="10">
        <v>94.79</v>
      </c>
      <c r="Z65" s="10">
        <v>92.04</v>
      </c>
      <c r="AA65" s="10">
        <v>94.14</v>
      </c>
      <c r="AB65" s="95">
        <v>5898900</v>
      </c>
      <c r="AC65" s="10">
        <v>93.6</v>
      </c>
      <c r="AD65" s="2">
        <f t="shared" si="0"/>
        <v>2.75</v>
      </c>
      <c r="AE65" s="138">
        <f t="shared" si="1"/>
        <v>2.2615535889872085E-2</v>
      </c>
    </row>
    <row r="66" spans="15:31" x14ac:dyDescent="0.25">
      <c r="O66" s="83">
        <v>0.91</v>
      </c>
      <c r="P66" s="83">
        <f t="shared" si="3"/>
        <v>88.588499999999996</v>
      </c>
      <c r="Q66" s="83"/>
      <c r="R66"/>
      <c r="S66" s="86"/>
      <c r="T66"/>
      <c r="W66" s="133">
        <v>42563</v>
      </c>
      <c r="X66" s="10">
        <v>91.78</v>
      </c>
      <c r="Y66" s="10">
        <v>92.72</v>
      </c>
      <c r="Z66" s="10">
        <v>91.43</v>
      </c>
      <c r="AA66" s="10">
        <v>92.06</v>
      </c>
      <c r="AB66" s="95">
        <v>4120800</v>
      </c>
      <c r="AC66" s="10">
        <v>91.53</v>
      </c>
      <c r="AD66" s="2">
        <f t="shared" si="0"/>
        <v>1.289999999999992</v>
      </c>
      <c r="AE66" s="138">
        <f t="shared" si="1"/>
        <v>7.3739819502531834E-3</v>
      </c>
    </row>
    <row r="67" spans="15:31" x14ac:dyDescent="0.25">
      <c r="O67" s="83">
        <v>0.9</v>
      </c>
      <c r="P67" s="83">
        <f t="shared" si="3"/>
        <v>87.614999999999995</v>
      </c>
      <c r="Q67" s="83"/>
      <c r="R67"/>
      <c r="S67" s="86"/>
      <c r="T67"/>
      <c r="W67" s="133">
        <v>42562</v>
      </c>
      <c r="X67" s="10">
        <v>90.71</v>
      </c>
      <c r="Y67" s="10">
        <v>91.63</v>
      </c>
      <c r="Z67" s="10">
        <v>90.69</v>
      </c>
      <c r="AA67" s="10">
        <v>91.39</v>
      </c>
      <c r="AB67" s="95">
        <v>5423200</v>
      </c>
      <c r="AC67" s="10">
        <v>90.86</v>
      </c>
      <c r="AD67" s="2">
        <f>Y67-Z67</f>
        <v>0.93999999999999773</v>
      </c>
      <c r="AE67" s="138">
        <f>AC67/AC68-1</f>
        <v>7.6522124875235686E-3</v>
      </c>
    </row>
    <row r="68" spans="15:31" x14ac:dyDescent="0.25">
      <c r="W68" s="133">
        <v>42559</v>
      </c>
      <c r="X68" s="10">
        <v>88.94</v>
      </c>
      <c r="Y68" s="10">
        <v>91.29</v>
      </c>
      <c r="Z68" s="10">
        <v>88.47</v>
      </c>
      <c r="AA68" s="10">
        <v>90.69</v>
      </c>
      <c r="AB68" s="95">
        <v>6448500</v>
      </c>
      <c r="AC68" s="10">
        <v>90.17</v>
      </c>
      <c r="AD68" s="2">
        <f>Y68-Z68</f>
        <v>2.8200000000000074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9" priority="11">
      <formula>F24&gt;0</formula>
    </cfRule>
    <cfRule type="expression" dxfId="438" priority="12">
      <formula>F24&lt;0</formula>
    </cfRule>
  </conditionalFormatting>
  <conditionalFormatting sqref="H27:H30">
    <cfRule type="expression" dxfId="437" priority="9">
      <formula>H27&gt;0</formula>
    </cfRule>
    <cfRule type="expression" dxfId="436" priority="10">
      <formula>H27&lt;0</formula>
    </cfRule>
  </conditionalFormatting>
  <conditionalFormatting sqref="F25">
    <cfRule type="expression" dxfId="435" priority="7">
      <formula>F25&gt;0</formula>
    </cfRule>
    <cfRule type="expression" dxfId="434" priority="8">
      <formula>F25&lt;0</formula>
    </cfRule>
  </conditionalFormatting>
  <conditionalFormatting sqref="H24:H26">
    <cfRule type="expression" dxfId="433" priority="5">
      <formula>H24&gt;0</formula>
    </cfRule>
    <cfRule type="expression" dxfId="432" priority="6">
      <formula>H24&lt;0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352</v>
      </c>
      <c r="B2" s="74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42653</v>
      </c>
      <c r="X2" s="368">
        <v>38.54</v>
      </c>
      <c r="Y2" s="40">
        <v>38.659999999999997</v>
      </c>
      <c r="Z2" s="40">
        <v>38.35</v>
      </c>
      <c r="AA2" s="368">
        <v>38.479999999999997</v>
      </c>
      <c r="AB2" s="95">
        <v>1216600</v>
      </c>
      <c r="AC2" s="243">
        <v>38.479999999999997</v>
      </c>
      <c r="AD2" s="2">
        <f>Y2-Z2</f>
        <v>0.30999999999999517</v>
      </c>
      <c r="AE2" s="138">
        <f>AC2/AC3-1</f>
        <v>5.2002080083202173E-4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42650</v>
      </c>
      <c r="X3" s="368">
        <v>38.590000000000003</v>
      </c>
      <c r="Y3" s="40">
        <v>38.729999999999997</v>
      </c>
      <c r="Z3" s="40">
        <v>38.31</v>
      </c>
      <c r="AA3" s="368">
        <v>38.46</v>
      </c>
      <c r="AB3" s="95">
        <v>3508000</v>
      </c>
      <c r="AC3" s="243">
        <v>38.46</v>
      </c>
      <c r="AD3" s="2">
        <f>Y3-Z3</f>
        <v>0.4199999999999946</v>
      </c>
      <c r="AE3" s="138">
        <f>AC3/AC4-1</f>
        <v>-4.6583850931677384E-3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38.479999999999997</v>
      </c>
      <c r="R4" s="558">
        <v>5.0000000000000001E-4</v>
      </c>
      <c r="T4" s="121"/>
      <c r="W4" s="94">
        <v>42649</v>
      </c>
      <c r="X4" s="368">
        <v>38.29</v>
      </c>
      <c r="Y4" s="40">
        <v>38.68</v>
      </c>
      <c r="Z4" s="40">
        <v>37.979999999999997</v>
      </c>
      <c r="AA4" s="368">
        <v>38.64</v>
      </c>
      <c r="AB4" s="95">
        <v>2145500</v>
      </c>
      <c r="AC4" s="243">
        <v>38.64</v>
      </c>
      <c r="AD4" s="2">
        <f t="shared" ref="AD4:AD67" si="0">Y4-Z4</f>
        <v>0.70000000000000284</v>
      </c>
      <c r="AE4" s="138">
        <f t="shared" ref="AE4:AE67" si="1">AC4/AC5-1</f>
        <v>9.9320439100889502E-3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1923.9999999999998</v>
      </c>
      <c r="W5" s="94">
        <v>42648</v>
      </c>
      <c r="X5" s="368">
        <v>36.92</v>
      </c>
      <c r="Y5" s="40">
        <v>38.340000000000003</v>
      </c>
      <c r="Z5" s="40">
        <v>36.200000000000003</v>
      </c>
      <c r="AA5" s="368">
        <v>38.26</v>
      </c>
      <c r="AB5" s="95">
        <v>3726700</v>
      </c>
      <c r="AC5" s="243">
        <v>38.26</v>
      </c>
      <c r="AD5" s="2">
        <f t="shared" si="0"/>
        <v>2.1400000000000006</v>
      </c>
      <c r="AE5" s="138">
        <f t="shared" si="1"/>
        <v>5.5190538764784414E-3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42647</v>
      </c>
      <c r="X6" s="368">
        <v>37.31</v>
      </c>
      <c r="Y6" s="40">
        <v>38.14</v>
      </c>
      <c r="Z6" s="40">
        <v>37.25</v>
      </c>
      <c r="AA6" s="368">
        <v>38.049999999999997</v>
      </c>
      <c r="AB6" s="95">
        <v>1499600</v>
      </c>
      <c r="AC6" s="243">
        <v>38.049999999999997</v>
      </c>
      <c r="AD6" s="2">
        <f t="shared" si="0"/>
        <v>0.89000000000000057</v>
      </c>
      <c r="AE6" s="138">
        <f t="shared" si="1"/>
        <v>7.1466384330332033E-3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189.99999999999977</v>
      </c>
      <c r="R7">
        <v>50</v>
      </c>
      <c r="T7" s="85"/>
      <c r="W7" s="94">
        <v>42646</v>
      </c>
      <c r="X7" s="368">
        <v>37.69</v>
      </c>
      <c r="Y7" s="40">
        <v>38.07</v>
      </c>
      <c r="Z7" s="40">
        <v>37.39</v>
      </c>
      <c r="AA7" s="368">
        <v>37.78</v>
      </c>
      <c r="AB7" s="95">
        <v>1243400</v>
      </c>
      <c r="AC7" s="243">
        <v>37.78</v>
      </c>
      <c r="AD7" s="2">
        <f t="shared" si="0"/>
        <v>0.67999999999999972</v>
      </c>
      <c r="AE7" s="138">
        <f t="shared" si="1"/>
        <v>2.1220159151194018E-3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189.99999999999977</v>
      </c>
      <c r="W8" s="94">
        <v>42643</v>
      </c>
      <c r="X8" s="368">
        <v>37.32</v>
      </c>
      <c r="Y8" s="40">
        <v>38</v>
      </c>
      <c r="Z8" s="40">
        <v>36.93</v>
      </c>
      <c r="AA8" s="368">
        <v>37.700000000000003</v>
      </c>
      <c r="AB8" s="95">
        <v>1744000</v>
      </c>
      <c r="AC8" s="243">
        <v>37.700000000000003</v>
      </c>
      <c r="AD8" s="2">
        <f t="shared" si="0"/>
        <v>1.0700000000000003</v>
      </c>
      <c r="AE8" s="138">
        <f t="shared" si="1"/>
        <v>1.4531754574811817E-2</v>
      </c>
    </row>
    <row r="9" spans="1:40" x14ac:dyDescent="0.25">
      <c r="O9" s="11" t="s">
        <v>220</v>
      </c>
      <c r="P9"/>
      <c r="Q9" s="138">
        <f>IF(Q2=0, 0, Q8/Q6)</f>
        <v>0.1095732410611302</v>
      </c>
      <c r="W9" s="94">
        <v>42642</v>
      </c>
      <c r="X9" s="368">
        <v>37.479999999999997</v>
      </c>
      <c r="Y9" s="40">
        <v>37.5</v>
      </c>
      <c r="Z9" s="40">
        <v>36.61</v>
      </c>
      <c r="AA9" s="368">
        <v>37.159999999999997</v>
      </c>
      <c r="AB9" s="95">
        <v>1723300</v>
      </c>
      <c r="AC9" s="243">
        <v>37.159999999999997</v>
      </c>
      <c r="AD9" s="2">
        <f t="shared" si="0"/>
        <v>0.89000000000000057</v>
      </c>
      <c r="AE9" s="138">
        <f t="shared" si="1"/>
        <v>-7.4786324786325631E-3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42641</v>
      </c>
      <c r="X10" s="368">
        <v>37.81</v>
      </c>
      <c r="Y10" s="40">
        <v>37.86</v>
      </c>
      <c r="Z10" s="40">
        <v>36.950000000000003</v>
      </c>
      <c r="AA10" s="368">
        <v>37.44</v>
      </c>
      <c r="AB10" s="95">
        <v>2938900</v>
      </c>
      <c r="AC10" s="243">
        <v>37.44</v>
      </c>
      <c r="AD10" s="2">
        <f t="shared" si="0"/>
        <v>0.90999999999999659</v>
      </c>
      <c r="AE10" s="138">
        <f t="shared" si="1"/>
        <v>-6.6330591668877226E-3</v>
      </c>
    </row>
    <row r="11" spans="1:40" x14ac:dyDescent="0.25">
      <c r="O11" s="11" t="s">
        <v>181</v>
      </c>
      <c r="Q11" s="138">
        <v>0</v>
      </c>
      <c r="W11" s="94">
        <v>42640</v>
      </c>
      <c r="X11" s="368">
        <v>36.86</v>
      </c>
      <c r="Y11" s="40">
        <v>38</v>
      </c>
      <c r="Z11" s="40">
        <v>36.86</v>
      </c>
      <c r="AA11" s="368">
        <v>37.69</v>
      </c>
      <c r="AB11" s="95">
        <v>2505300</v>
      </c>
      <c r="AC11" s="243">
        <v>37.69</v>
      </c>
      <c r="AD11" s="2">
        <f t="shared" si="0"/>
        <v>1.1400000000000006</v>
      </c>
      <c r="AE11" s="138">
        <f t="shared" si="1"/>
        <v>2.6416122004357279E-2</v>
      </c>
      <c r="AK11" s="234"/>
      <c r="AN11" s="234"/>
    </row>
    <row r="12" spans="1:40" x14ac:dyDescent="0.25">
      <c r="W12" s="94">
        <v>42639</v>
      </c>
      <c r="X12" s="368">
        <v>37.340000000000003</v>
      </c>
      <c r="Y12" s="40">
        <v>38.03</v>
      </c>
      <c r="Z12" s="40">
        <v>36.03</v>
      </c>
      <c r="AA12" s="368">
        <v>36.72</v>
      </c>
      <c r="AB12" s="95">
        <v>3167000</v>
      </c>
      <c r="AC12" s="243">
        <v>36.72</v>
      </c>
      <c r="AD12" s="2">
        <f t="shared" si="0"/>
        <v>2</v>
      </c>
      <c r="AE12" s="138">
        <f t="shared" si="1"/>
        <v>-1.8706574024585865E-2</v>
      </c>
    </row>
    <row r="13" spans="1:40" x14ac:dyDescent="0.25">
      <c r="W13" s="94">
        <v>42636</v>
      </c>
      <c r="X13" s="368">
        <v>36.92</v>
      </c>
      <c r="Y13" s="40">
        <v>37.5</v>
      </c>
      <c r="Z13" s="40">
        <v>36.479999999999997</v>
      </c>
      <c r="AA13" s="368">
        <v>37.42</v>
      </c>
      <c r="AB13" s="95">
        <v>1497600</v>
      </c>
      <c r="AC13" s="243">
        <v>37.42</v>
      </c>
      <c r="AD13" s="2">
        <f t="shared" si="0"/>
        <v>1.0200000000000031</v>
      </c>
      <c r="AE13" s="138">
        <f t="shared" si="1"/>
        <v>6.7258541834813723E-3</v>
      </c>
      <c r="AK13" s="234"/>
      <c r="AN13" s="234"/>
    </row>
    <row r="14" spans="1:40" x14ac:dyDescent="0.25">
      <c r="T14" s="84"/>
      <c r="U14" s="11"/>
      <c r="W14" s="94">
        <v>42635</v>
      </c>
      <c r="X14" s="368">
        <v>36.43</v>
      </c>
      <c r="Y14" s="40">
        <v>37.24</v>
      </c>
      <c r="Z14" s="40">
        <v>36.43</v>
      </c>
      <c r="AA14" s="368">
        <v>37.17</v>
      </c>
      <c r="AB14" s="95">
        <v>1599600</v>
      </c>
      <c r="AC14" s="243">
        <v>37.17</v>
      </c>
      <c r="AD14" s="2">
        <f t="shared" si="0"/>
        <v>0.81000000000000227</v>
      </c>
      <c r="AE14" s="138">
        <f t="shared" si="1"/>
        <v>2.3966942148760495E-2</v>
      </c>
    </row>
    <row r="15" spans="1:40" x14ac:dyDescent="0.25">
      <c r="W15" s="94">
        <v>42634</v>
      </c>
      <c r="X15" s="368">
        <v>36.409999999999997</v>
      </c>
      <c r="Y15" s="40">
        <v>36.64</v>
      </c>
      <c r="Z15" s="40">
        <v>35.799999999999997</v>
      </c>
      <c r="AA15" s="368">
        <v>36.299999999999997</v>
      </c>
      <c r="AB15" s="95">
        <v>1829200</v>
      </c>
      <c r="AC15" s="243">
        <v>36.299999999999997</v>
      </c>
      <c r="AD15" s="2">
        <f t="shared" si="0"/>
        <v>0.84000000000000341</v>
      </c>
      <c r="AE15" s="138">
        <f t="shared" si="1"/>
        <v>-2.754062241807631E-4</v>
      </c>
      <c r="AK15" s="234"/>
      <c r="AN15" s="234"/>
    </row>
    <row r="16" spans="1:40" x14ac:dyDescent="0.25">
      <c r="W16" s="94">
        <v>42633</v>
      </c>
      <c r="X16" s="368">
        <v>35.4</v>
      </c>
      <c r="Y16" s="40">
        <v>36.43</v>
      </c>
      <c r="Z16" s="40">
        <v>35.4</v>
      </c>
      <c r="AA16" s="368">
        <v>36.31</v>
      </c>
      <c r="AB16" s="95">
        <v>1853400</v>
      </c>
      <c r="AC16" s="243">
        <v>36.31</v>
      </c>
      <c r="AD16" s="2">
        <f t="shared" si="0"/>
        <v>1.0300000000000011</v>
      </c>
      <c r="AE16" s="138">
        <f t="shared" si="1"/>
        <v>2.7447651386530714E-2</v>
      </c>
    </row>
    <row r="17" spans="1:40" x14ac:dyDescent="0.25">
      <c r="W17" s="94">
        <v>42632</v>
      </c>
      <c r="X17" s="368">
        <v>35.97</v>
      </c>
      <c r="Y17" s="40">
        <v>36.04</v>
      </c>
      <c r="Z17" s="40">
        <v>35.19</v>
      </c>
      <c r="AA17" s="368">
        <v>35.340000000000003</v>
      </c>
      <c r="AB17" s="95">
        <v>1716100</v>
      </c>
      <c r="AC17" s="243">
        <v>35.340000000000003</v>
      </c>
      <c r="AD17" s="2">
        <f t="shared" si="0"/>
        <v>0.85000000000000142</v>
      </c>
      <c r="AE17" s="138">
        <f t="shared" si="1"/>
        <v>-1.1468531468531329E-2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42629</v>
      </c>
      <c r="X18" s="368">
        <v>36.25</v>
      </c>
      <c r="Y18" s="40">
        <v>36.46</v>
      </c>
      <c r="Z18" s="40">
        <v>35.65</v>
      </c>
      <c r="AA18" s="368">
        <v>35.75</v>
      </c>
      <c r="AB18" s="95">
        <v>3015400</v>
      </c>
      <c r="AC18" s="243">
        <v>35.75</v>
      </c>
      <c r="AD18" s="2">
        <f t="shared" si="0"/>
        <v>0.81000000000000227</v>
      </c>
      <c r="AE18" s="138">
        <f t="shared" si="1"/>
        <v>-1.3520971302428353E-2</v>
      </c>
    </row>
    <row r="19" spans="1:40" x14ac:dyDescent="0.25">
      <c r="W19" s="94">
        <v>42628</v>
      </c>
      <c r="X19" s="368">
        <v>35.770000000000003</v>
      </c>
      <c r="Y19" s="40">
        <v>36.49</v>
      </c>
      <c r="Z19" s="40">
        <v>35.76</v>
      </c>
      <c r="AA19" s="368">
        <v>36.24</v>
      </c>
      <c r="AB19" s="95">
        <v>2577600</v>
      </c>
      <c r="AC19" s="243">
        <v>36.24</v>
      </c>
      <c r="AD19" s="2">
        <f t="shared" si="0"/>
        <v>0.73000000000000398</v>
      </c>
      <c r="AE19" s="138">
        <f t="shared" si="1"/>
        <v>7.7864293659621886E-3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42627</v>
      </c>
      <c r="X20" s="368">
        <v>35.32</v>
      </c>
      <c r="Y20" s="40">
        <v>35.99</v>
      </c>
      <c r="Z20" s="40">
        <v>35.020000000000003</v>
      </c>
      <c r="AA20" s="368">
        <v>35.96</v>
      </c>
      <c r="AB20" s="95">
        <v>2266700</v>
      </c>
      <c r="AC20" s="243">
        <v>35.96</v>
      </c>
      <c r="AD20" s="2">
        <f t="shared" si="0"/>
        <v>0.96999999999999886</v>
      </c>
      <c r="AE20" s="138">
        <f t="shared" si="1"/>
        <v>1.8985548313970035E-2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42626</v>
      </c>
      <c r="X21" s="368">
        <v>35.1</v>
      </c>
      <c r="Y21" s="40">
        <v>35.450000000000003</v>
      </c>
      <c r="Z21" s="40">
        <v>34.75</v>
      </c>
      <c r="AA21" s="368">
        <v>35.29</v>
      </c>
      <c r="AB21" s="95">
        <v>2021100</v>
      </c>
      <c r="AC21" s="243">
        <v>35.29</v>
      </c>
      <c r="AD21" s="2">
        <f t="shared" si="0"/>
        <v>0.70000000000000284</v>
      </c>
      <c r="AE21" s="138">
        <f t="shared" si="1"/>
        <v>1.1347517730495582E-3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42625</v>
      </c>
      <c r="X22" s="368">
        <v>34.42</v>
      </c>
      <c r="Y22" s="40">
        <v>35.32</v>
      </c>
      <c r="Z22" s="40">
        <v>34.17</v>
      </c>
      <c r="AA22" s="368">
        <v>35.25</v>
      </c>
      <c r="AB22" s="95">
        <v>1691600</v>
      </c>
      <c r="AC22" s="243">
        <v>35.25</v>
      </c>
      <c r="AD22" s="2">
        <f t="shared" si="0"/>
        <v>1.1499999999999986</v>
      </c>
      <c r="AE22" s="138">
        <f t="shared" si="1"/>
        <v>2.1739130434782705E-2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42622</v>
      </c>
      <c r="X23" s="368">
        <v>34.4</v>
      </c>
      <c r="Y23" s="40">
        <v>34.61</v>
      </c>
      <c r="Z23" s="40">
        <v>34.159999999999997</v>
      </c>
      <c r="AA23" s="368">
        <v>34.5</v>
      </c>
      <c r="AB23" s="95">
        <v>3201500</v>
      </c>
      <c r="AC23" s="243">
        <v>34.5</v>
      </c>
      <c r="AD23" s="2">
        <f t="shared" si="0"/>
        <v>0.45000000000000284</v>
      </c>
      <c r="AE23" s="138">
        <f t="shared" si="1"/>
        <v>2.9069767441860517E-3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42621</v>
      </c>
      <c r="X24" s="368">
        <v>35</v>
      </c>
      <c r="Y24" s="40">
        <v>35.03</v>
      </c>
      <c r="Z24" s="40">
        <v>34.36</v>
      </c>
      <c r="AA24" s="368">
        <v>34.4</v>
      </c>
      <c r="AB24" s="95">
        <v>1741300</v>
      </c>
      <c r="AC24" s="243">
        <v>34.4</v>
      </c>
      <c r="AD24" s="2">
        <f t="shared" si="0"/>
        <v>0.67000000000000171</v>
      </c>
      <c r="AE24" s="138">
        <f t="shared" si="1"/>
        <v>-1.6299685444666867E-2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42620</v>
      </c>
      <c r="X25" s="368">
        <v>35.270000000000003</v>
      </c>
      <c r="Y25" s="40">
        <v>35.479999999999997</v>
      </c>
      <c r="Z25" s="40">
        <v>34.83</v>
      </c>
      <c r="AA25" s="368">
        <v>34.97</v>
      </c>
      <c r="AB25" s="95">
        <v>2314300</v>
      </c>
      <c r="AC25" s="243">
        <v>34.97</v>
      </c>
      <c r="AD25" s="2">
        <f t="shared" si="0"/>
        <v>0.64999999999999858</v>
      </c>
      <c r="AE25" s="138">
        <f t="shared" si="1"/>
        <v>-9.6290002832060129E-3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42619</v>
      </c>
      <c r="X26" s="368">
        <v>35.729999999999997</v>
      </c>
      <c r="Y26" s="40">
        <v>35.81</v>
      </c>
      <c r="Z26" s="40">
        <v>35.22</v>
      </c>
      <c r="AA26" s="368">
        <v>35.31</v>
      </c>
      <c r="AB26" s="95">
        <v>1538800</v>
      </c>
      <c r="AC26" s="243">
        <v>35.31</v>
      </c>
      <c r="AD26" s="2">
        <f t="shared" si="0"/>
        <v>0.59000000000000341</v>
      </c>
      <c r="AE26" s="138">
        <f t="shared" si="1"/>
        <v>-8.4245998315078952E-3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42615</v>
      </c>
      <c r="X27" s="368">
        <v>36.270000000000003</v>
      </c>
      <c r="Y27" s="40">
        <v>36.909999999999997</v>
      </c>
      <c r="Z27" s="40">
        <v>35.36</v>
      </c>
      <c r="AA27" s="368">
        <v>35.61</v>
      </c>
      <c r="AB27" s="95">
        <v>3946400</v>
      </c>
      <c r="AC27" s="243">
        <v>35.61</v>
      </c>
      <c r="AD27" s="2">
        <f t="shared" si="0"/>
        <v>1.5499999999999972</v>
      </c>
      <c r="AE27" s="138">
        <f t="shared" si="1"/>
        <v>-3.886639676113357E-2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42614</v>
      </c>
      <c r="X28" s="368">
        <v>37.47</v>
      </c>
      <c r="Y28" s="40">
        <v>38.31</v>
      </c>
      <c r="Z28" s="40">
        <v>36.5</v>
      </c>
      <c r="AA28" s="368">
        <v>37.049999999999997</v>
      </c>
      <c r="AB28" s="95">
        <v>4218100</v>
      </c>
      <c r="AC28" s="243">
        <v>37.049999999999997</v>
      </c>
      <c r="AD28" s="2">
        <f t="shared" si="0"/>
        <v>1.8100000000000023</v>
      </c>
      <c r="AE28" s="138">
        <f t="shared" si="1"/>
        <v>3.2320980774589003E-2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42613</v>
      </c>
      <c r="X29" s="368">
        <v>35.93</v>
      </c>
      <c r="Y29" s="40">
        <v>36.36</v>
      </c>
      <c r="Z29" s="40">
        <v>35.64</v>
      </c>
      <c r="AA29" s="368">
        <v>35.89</v>
      </c>
      <c r="AB29" s="95">
        <v>1947000</v>
      </c>
      <c r="AC29" s="243">
        <v>35.89</v>
      </c>
      <c r="AD29" s="2">
        <f t="shared" si="0"/>
        <v>0.71999999999999886</v>
      </c>
      <c r="AE29" s="138">
        <f t="shared" si="1"/>
        <v>1.1157601115758808E-3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42612</v>
      </c>
      <c r="X30" s="368">
        <v>35.630000000000003</v>
      </c>
      <c r="Y30" s="40">
        <v>36</v>
      </c>
      <c r="Z30" s="40">
        <v>35.39</v>
      </c>
      <c r="AA30" s="368">
        <v>35.85</v>
      </c>
      <c r="AB30" s="95">
        <v>2066400</v>
      </c>
      <c r="AC30" s="243">
        <v>35.85</v>
      </c>
      <c r="AD30" s="2">
        <f t="shared" si="0"/>
        <v>0.60999999999999943</v>
      </c>
      <c r="AE30" s="138">
        <f t="shared" si="1"/>
        <v>9.2905405405405705E-3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42611</v>
      </c>
      <c r="X31" s="368">
        <v>36.04</v>
      </c>
      <c r="Y31" s="40">
        <v>36.619999999999997</v>
      </c>
      <c r="Z31" s="40">
        <v>35.36</v>
      </c>
      <c r="AA31" s="368">
        <v>35.520000000000003</v>
      </c>
      <c r="AB31" s="95">
        <v>2716600</v>
      </c>
      <c r="AC31" s="243">
        <v>35.520000000000003</v>
      </c>
      <c r="AD31" s="2">
        <f t="shared" si="0"/>
        <v>1.259999999999998</v>
      </c>
      <c r="AE31" s="138">
        <f t="shared" si="1"/>
        <v>-7.8212290502791548E-3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42608</v>
      </c>
      <c r="X32" s="368">
        <v>36.15</v>
      </c>
      <c r="Y32" s="40">
        <v>36.369999999999997</v>
      </c>
      <c r="Z32" s="40">
        <v>35.68</v>
      </c>
      <c r="AA32" s="368">
        <v>35.799999999999997</v>
      </c>
      <c r="AB32" s="95">
        <v>2550200</v>
      </c>
      <c r="AC32" s="243">
        <v>35.799999999999997</v>
      </c>
      <c r="AD32" s="2">
        <f t="shared" si="0"/>
        <v>0.68999999999999773</v>
      </c>
      <c r="AE32" s="138">
        <f t="shared" si="1"/>
        <v>-1.0503040353786686E-2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42607</v>
      </c>
      <c r="X33" s="368">
        <v>36.68</v>
      </c>
      <c r="Y33" s="40">
        <v>36.770000000000003</v>
      </c>
      <c r="Z33" s="40">
        <v>36.159999999999997</v>
      </c>
      <c r="AA33" s="368">
        <v>36.18</v>
      </c>
      <c r="AB33" s="95">
        <v>2279500</v>
      </c>
      <c r="AC33" s="243">
        <v>36.18</v>
      </c>
      <c r="AD33" s="2">
        <f t="shared" si="0"/>
        <v>0.61000000000000654</v>
      </c>
      <c r="AE33" s="138">
        <f t="shared" si="1"/>
        <v>-1.8448182311448735E-2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42606</v>
      </c>
      <c r="X34" s="368">
        <v>37.79</v>
      </c>
      <c r="Y34" s="40">
        <v>38.06</v>
      </c>
      <c r="Z34" s="40">
        <v>36.78</v>
      </c>
      <c r="AA34" s="368">
        <v>36.86</v>
      </c>
      <c r="AB34" s="95">
        <v>2587200</v>
      </c>
      <c r="AC34" s="243">
        <v>36.86</v>
      </c>
      <c r="AD34" s="2">
        <f t="shared" si="0"/>
        <v>1.2800000000000011</v>
      </c>
      <c r="AE34" s="138">
        <f t="shared" si="1"/>
        <v>-2.1762208067940603E-2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42605</v>
      </c>
      <c r="X35" s="368">
        <v>37.700000000000003</v>
      </c>
      <c r="Y35" s="40">
        <v>38.090000000000003</v>
      </c>
      <c r="Z35" s="40">
        <v>37.57</v>
      </c>
      <c r="AA35" s="368">
        <v>37.68</v>
      </c>
      <c r="AB35" s="95">
        <v>2937800</v>
      </c>
      <c r="AC35" s="243">
        <v>37.68</v>
      </c>
      <c r="AD35" s="2">
        <f t="shared" si="0"/>
        <v>0.52000000000000313</v>
      </c>
      <c r="AE35" s="138">
        <f t="shared" si="1"/>
        <v>0</v>
      </c>
    </row>
    <row r="36" spans="1:31" x14ac:dyDescent="0.25">
      <c r="W36" s="94">
        <v>42604</v>
      </c>
      <c r="X36" s="368">
        <v>38.19</v>
      </c>
      <c r="Y36" s="40">
        <v>38.229999999999997</v>
      </c>
      <c r="Z36" s="40">
        <v>37.53</v>
      </c>
      <c r="AA36" s="368">
        <v>37.68</v>
      </c>
      <c r="AB36" s="95">
        <v>1567600</v>
      </c>
      <c r="AC36" s="243">
        <v>37.68</v>
      </c>
      <c r="AD36" s="2">
        <f t="shared" si="0"/>
        <v>0.69999999999999574</v>
      </c>
      <c r="AE36" s="138">
        <f t="shared" si="1"/>
        <v>-1.3870714472651202E-2</v>
      </c>
    </row>
    <row r="37" spans="1:31" x14ac:dyDescent="0.25">
      <c r="L37" t="s">
        <v>219</v>
      </c>
      <c r="M37" s="2">
        <f>M55+K55-F55</f>
        <v>0</v>
      </c>
      <c r="W37" s="94">
        <v>42601</v>
      </c>
      <c r="X37" s="368">
        <v>38.26</v>
      </c>
      <c r="Y37" s="40">
        <v>38.64</v>
      </c>
      <c r="Z37" s="40">
        <v>38</v>
      </c>
      <c r="AA37" s="368">
        <v>38.21</v>
      </c>
      <c r="AB37" s="95">
        <v>2124700</v>
      </c>
      <c r="AC37" s="243">
        <v>38.21</v>
      </c>
      <c r="AD37" s="2">
        <f t="shared" si="0"/>
        <v>0.64000000000000057</v>
      </c>
      <c r="AE37" s="138">
        <f t="shared" si="1"/>
        <v>-1.2661498708010366E-2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42600</v>
      </c>
      <c r="X38" s="368">
        <v>38.54</v>
      </c>
      <c r="Y38" s="40">
        <v>38.74</v>
      </c>
      <c r="Z38" s="40">
        <v>38.340000000000003</v>
      </c>
      <c r="AA38" s="368">
        <v>38.700000000000003</v>
      </c>
      <c r="AB38" s="95">
        <v>1626900</v>
      </c>
      <c r="AC38" s="243">
        <v>38.700000000000003</v>
      </c>
      <c r="AD38" s="2">
        <f t="shared" si="0"/>
        <v>0.39999999999999858</v>
      </c>
      <c r="AE38" s="138">
        <f t="shared" si="1"/>
        <v>1.0346611484739476E-3</v>
      </c>
    </row>
    <row r="39" spans="1:31" ht="20.25" thickBot="1" x14ac:dyDescent="0.35">
      <c r="A39" s="265" t="s">
        <v>352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42599</v>
      </c>
      <c r="X39" s="368">
        <v>37.799999999999997</v>
      </c>
      <c r="Y39" s="40">
        <v>38.659999999999997</v>
      </c>
      <c r="Z39" s="40">
        <v>37.5</v>
      </c>
      <c r="AA39" s="368">
        <v>38.659999999999997</v>
      </c>
      <c r="AB39" s="95">
        <v>2143300</v>
      </c>
      <c r="AC39" s="243">
        <v>38.659999999999997</v>
      </c>
      <c r="AD39" s="2">
        <f t="shared" si="0"/>
        <v>1.1599999999999966</v>
      </c>
      <c r="AE39" s="138">
        <f t="shared" si="1"/>
        <v>2.737177783683209E-2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42.328000000000003</v>
      </c>
      <c r="R40" s="34"/>
      <c r="T40" s="97" t="s">
        <v>98</v>
      </c>
      <c r="U40" s="129">
        <v>38.46</v>
      </c>
      <c r="W40" s="94">
        <v>42598</v>
      </c>
      <c r="X40" s="368">
        <v>38.15</v>
      </c>
      <c r="Y40" s="40">
        <v>38.299999999999997</v>
      </c>
      <c r="Z40" s="40">
        <v>37.299999999999997</v>
      </c>
      <c r="AA40" s="368">
        <v>37.630000000000003</v>
      </c>
      <c r="AB40" s="95">
        <v>2438400</v>
      </c>
      <c r="AC40" s="243">
        <v>37.630000000000003</v>
      </c>
      <c r="AD40" s="2">
        <f t="shared" si="0"/>
        <v>1</v>
      </c>
      <c r="AE40" s="138">
        <f t="shared" si="1"/>
        <v>-1.9285900443054338E-2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41.943199999999997</v>
      </c>
      <c r="R41" s="34"/>
      <c r="T41" s="87" t="s">
        <v>99</v>
      </c>
      <c r="U41" s="130">
        <v>38.54</v>
      </c>
      <c r="W41" s="94">
        <v>42597</v>
      </c>
      <c r="X41" s="368">
        <v>38.46</v>
      </c>
      <c r="Y41" s="40">
        <v>38.85</v>
      </c>
      <c r="Z41" s="40">
        <v>38.26</v>
      </c>
      <c r="AA41" s="368">
        <v>38.369999999999997</v>
      </c>
      <c r="AB41" s="95">
        <v>2685600</v>
      </c>
      <c r="AC41" s="243">
        <v>38.369999999999997</v>
      </c>
      <c r="AD41" s="2">
        <f t="shared" si="0"/>
        <v>0.59000000000000341</v>
      </c>
      <c r="AE41" s="138">
        <f t="shared" si="1"/>
        <v>-1.8210197710718523E-3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41.558399999999999</v>
      </c>
      <c r="R42" s="34"/>
      <c r="T42" s="87" t="s">
        <v>100</v>
      </c>
      <c r="U42" s="130" t="s">
        <v>659</v>
      </c>
      <c r="W42" s="94">
        <v>42594</v>
      </c>
      <c r="X42" s="368">
        <v>38.53</v>
      </c>
      <c r="Y42" s="40">
        <v>38.979999999999997</v>
      </c>
      <c r="Z42" s="40">
        <v>38.17</v>
      </c>
      <c r="AA42" s="368">
        <v>38.44</v>
      </c>
      <c r="AB42" s="95">
        <v>2401000</v>
      </c>
      <c r="AC42" s="243">
        <v>38.44</v>
      </c>
      <c r="AD42" s="2">
        <f t="shared" si="0"/>
        <v>0.80999999999999517</v>
      </c>
      <c r="AE42" s="138">
        <f t="shared" si="1"/>
        <v>-8.7674058793193455E-3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41.1736</v>
      </c>
      <c r="R43" s="83"/>
      <c r="T43" s="87" t="s">
        <v>101</v>
      </c>
      <c r="U43" s="130" t="s">
        <v>660</v>
      </c>
      <c r="W43" s="94">
        <v>42593</v>
      </c>
      <c r="X43" s="368">
        <v>37.68</v>
      </c>
      <c r="Y43" s="40">
        <v>38.81</v>
      </c>
      <c r="Z43" s="40">
        <v>37.42</v>
      </c>
      <c r="AA43" s="368">
        <v>38.78</v>
      </c>
      <c r="AB43" s="95">
        <v>2808300</v>
      </c>
      <c r="AC43" s="243">
        <v>38.78</v>
      </c>
      <c r="AD43" s="2">
        <f t="shared" si="0"/>
        <v>1.3900000000000006</v>
      </c>
      <c r="AE43" s="138">
        <f t="shared" si="1"/>
        <v>3.967828418230579E-2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40.788800000000002</v>
      </c>
      <c r="R44" s="83"/>
      <c r="T44" s="87" t="s">
        <v>102</v>
      </c>
      <c r="U44" s="130">
        <v>51.24</v>
      </c>
      <c r="W44" s="94">
        <v>42592</v>
      </c>
      <c r="X44" s="368">
        <v>38.07</v>
      </c>
      <c r="Y44" s="40">
        <v>38.450000000000003</v>
      </c>
      <c r="Z44" s="40">
        <v>37.28</v>
      </c>
      <c r="AA44" s="368">
        <v>37.299999999999997</v>
      </c>
      <c r="AB44" s="95">
        <v>4068000</v>
      </c>
      <c r="AC44" s="243">
        <v>37.299999999999997</v>
      </c>
      <c r="AD44" s="2">
        <f t="shared" si="0"/>
        <v>1.1700000000000017</v>
      </c>
      <c r="AE44" s="138">
        <f t="shared" si="1"/>
        <v>-1.6090741229227157E-2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40.403999999999996</v>
      </c>
      <c r="R45" s="83"/>
      <c r="T45" s="87" t="s">
        <v>103</v>
      </c>
      <c r="U45" s="130">
        <v>1.41506</v>
      </c>
      <c r="W45" s="94">
        <v>42591</v>
      </c>
      <c r="X45" s="368">
        <v>39.549999999999997</v>
      </c>
      <c r="Y45" s="40">
        <v>40.590000000000003</v>
      </c>
      <c r="Z45" s="40">
        <v>37.659999999999997</v>
      </c>
      <c r="AA45" s="368">
        <v>37.909999999999997</v>
      </c>
      <c r="AB45" s="95">
        <v>10995700</v>
      </c>
      <c r="AC45" s="243">
        <v>37.909999999999997</v>
      </c>
      <c r="AD45" s="2">
        <f t="shared" si="0"/>
        <v>2.9300000000000068</v>
      </c>
      <c r="AE45" s="138">
        <f t="shared" si="1"/>
        <v>-0.11755121042830552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40.019199999999998</v>
      </c>
      <c r="R46" s="83"/>
      <c r="T46" s="87" t="s">
        <v>122</v>
      </c>
      <c r="U46" s="232" t="s">
        <v>302</v>
      </c>
      <c r="W46" s="94">
        <v>42590</v>
      </c>
      <c r="X46" s="368">
        <v>42.98</v>
      </c>
      <c r="Y46" s="40">
        <v>43.57</v>
      </c>
      <c r="Z46" s="40">
        <v>42.81</v>
      </c>
      <c r="AA46" s="368">
        <v>42.96</v>
      </c>
      <c r="AB46" s="95">
        <v>2551800</v>
      </c>
      <c r="AC46" s="243">
        <v>42.96</v>
      </c>
      <c r="AD46" s="2">
        <f t="shared" si="0"/>
        <v>0.75999999999999801</v>
      </c>
      <c r="AE46" s="138">
        <f t="shared" si="1"/>
        <v>-3.2482598607889157E-3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39.634399999999999</v>
      </c>
      <c r="R47" s="83"/>
      <c r="T47" s="87"/>
      <c r="U47" s="130"/>
      <c r="W47" s="94">
        <v>42587</v>
      </c>
      <c r="X47" s="368">
        <v>41.95</v>
      </c>
      <c r="Y47" s="40">
        <v>43.14</v>
      </c>
      <c r="Z47" s="40">
        <v>41.69</v>
      </c>
      <c r="AA47" s="368">
        <v>43.1</v>
      </c>
      <c r="AB47" s="95">
        <v>1837200</v>
      </c>
      <c r="AC47" s="243">
        <v>43.1</v>
      </c>
      <c r="AD47" s="2">
        <f t="shared" si="0"/>
        <v>1.4500000000000028</v>
      </c>
      <c r="AE47" s="138">
        <f t="shared" si="1"/>
        <v>3.456553048487776E-2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39.249600000000001</v>
      </c>
      <c r="R48" s="83"/>
      <c r="T48" s="87" t="s">
        <v>105</v>
      </c>
      <c r="U48" s="130" t="s">
        <v>661</v>
      </c>
      <c r="W48" s="94">
        <v>42586</v>
      </c>
      <c r="X48" s="368">
        <v>40.28</v>
      </c>
      <c r="Y48" s="40">
        <v>41.76</v>
      </c>
      <c r="Z48" s="40">
        <v>40.28</v>
      </c>
      <c r="AA48" s="368">
        <v>41.66</v>
      </c>
      <c r="AB48" s="95">
        <v>1916500</v>
      </c>
      <c r="AC48" s="243">
        <v>41.66</v>
      </c>
      <c r="AD48" s="2">
        <f t="shared" si="0"/>
        <v>1.4799999999999969</v>
      </c>
      <c r="AE48" s="138">
        <f t="shared" si="1"/>
        <v>2.9913473423980097E-2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38.864799999999995</v>
      </c>
      <c r="R49" s="83"/>
      <c r="T49" s="87" t="s">
        <v>106</v>
      </c>
      <c r="U49" s="130" t="s">
        <v>357</v>
      </c>
      <c r="W49" s="94">
        <v>42585</v>
      </c>
      <c r="X49" s="368">
        <v>39.75</v>
      </c>
      <c r="Y49" s="40">
        <v>40.700000000000003</v>
      </c>
      <c r="Z49" s="40">
        <v>39.54</v>
      </c>
      <c r="AA49" s="368">
        <v>40.450000000000003</v>
      </c>
      <c r="AB49" s="95">
        <v>2172800</v>
      </c>
      <c r="AC49" s="243">
        <v>40.450000000000003</v>
      </c>
      <c r="AD49" s="2">
        <f t="shared" si="0"/>
        <v>1.1600000000000037</v>
      </c>
      <c r="AE49" s="138">
        <f t="shared" si="1"/>
        <v>1.7354124748490962E-2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38.479999999999997</v>
      </c>
      <c r="R50" s="83"/>
      <c r="T50" s="87" t="s">
        <v>107</v>
      </c>
      <c r="U50" s="131">
        <v>1216566</v>
      </c>
      <c r="W50" s="94">
        <v>42584</v>
      </c>
      <c r="X50" s="368">
        <v>41.99</v>
      </c>
      <c r="Y50" s="40">
        <v>42.05</v>
      </c>
      <c r="Z50" s="40">
        <v>39.29</v>
      </c>
      <c r="AA50" s="368">
        <v>39.76</v>
      </c>
      <c r="AB50" s="95">
        <v>4858200</v>
      </c>
      <c r="AC50" s="243">
        <v>39.76</v>
      </c>
      <c r="AD50" s="2">
        <f t="shared" si="0"/>
        <v>2.759999999999998</v>
      </c>
      <c r="AE50" s="138">
        <f t="shared" si="1"/>
        <v>-6.3589260480452214E-2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38.095199999999998</v>
      </c>
      <c r="R51" s="83"/>
      <c r="T51" s="87" t="s">
        <v>110</v>
      </c>
      <c r="U51" s="131">
        <v>2425330</v>
      </c>
      <c r="W51" s="94">
        <v>42583</v>
      </c>
      <c r="X51" s="368">
        <v>42.5</v>
      </c>
      <c r="Y51" s="40">
        <v>42.68</v>
      </c>
      <c r="Z51" s="40">
        <v>42.39</v>
      </c>
      <c r="AA51" s="368">
        <v>42.46</v>
      </c>
      <c r="AB51" s="95">
        <v>2202300</v>
      </c>
      <c r="AC51" s="243">
        <v>42.46</v>
      </c>
      <c r="AD51" s="2">
        <f t="shared" si="0"/>
        <v>0.28999999999999915</v>
      </c>
      <c r="AE51" s="138">
        <f t="shared" si="1"/>
        <v>-3.2863849765257802E-3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37.710399999999993</v>
      </c>
      <c r="R52" s="83"/>
      <c r="T52" s="87" t="s">
        <v>108</v>
      </c>
      <c r="U52" s="130" t="s">
        <v>662</v>
      </c>
      <c r="W52" s="94">
        <v>42580</v>
      </c>
      <c r="X52" s="368">
        <v>43</v>
      </c>
      <c r="Y52" s="40">
        <v>43.21</v>
      </c>
      <c r="Z52" s="40">
        <v>42.43</v>
      </c>
      <c r="AA52" s="368">
        <v>42.6</v>
      </c>
      <c r="AB52" s="95">
        <v>2196900</v>
      </c>
      <c r="AC52" s="243">
        <v>42.6</v>
      </c>
      <c r="AD52" s="2">
        <f t="shared" si="0"/>
        <v>0.78000000000000114</v>
      </c>
      <c r="AE52" s="138">
        <f t="shared" si="1"/>
        <v>-8.379888268156388E-3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37.325599999999994</v>
      </c>
      <c r="R53" s="83"/>
      <c r="T53" s="87" t="s">
        <v>111</v>
      </c>
      <c r="U53" s="130">
        <v>17.329999999999998</v>
      </c>
      <c r="W53" s="94">
        <v>42579</v>
      </c>
      <c r="X53" s="368">
        <v>42.25</v>
      </c>
      <c r="Y53" s="40">
        <v>43.12</v>
      </c>
      <c r="Z53" s="40">
        <v>41.78</v>
      </c>
      <c r="AA53" s="368">
        <v>42.96</v>
      </c>
      <c r="AB53" s="95">
        <v>1569600</v>
      </c>
      <c r="AC53" s="243">
        <v>42.96</v>
      </c>
      <c r="AD53" s="2">
        <f t="shared" si="0"/>
        <v>1.3399999999999963</v>
      </c>
      <c r="AE53" s="138">
        <f t="shared" si="1"/>
        <v>1.9700925706147565E-2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36.940799999999996</v>
      </c>
      <c r="R54" s="83"/>
      <c r="T54" s="87" t="s">
        <v>112</v>
      </c>
      <c r="U54" s="130">
        <v>2.2200000000000002</v>
      </c>
      <c r="W54" s="94">
        <v>42578</v>
      </c>
      <c r="X54" s="368">
        <v>41.93</v>
      </c>
      <c r="Y54" s="40">
        <v>42.3</v>
      </c>
      <c r="Z54" s="40">
        <v>41.32</v>
      </c>
      <c r="AA54" s="368">
        <v>42.13</v>
      </c>
      <c r="AB54" s="95">
        <v>1513600</v>
      </c>
      <c r="AC54" s="243">
        <v>42.13</v>
      </c>
      <c r="AD54" s="2">
        <f t="shared" si="0"/>
        <v>0.97999999999999687</v>
      </c>
      <c r="AE54" s="138">
        <f t="shared" si="1"/>
        <v>6.2096966802007714E-3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36.555999999999997</v>
      </c>
      <c r="R55" s="83"/>
      <c r="T55" s="87" t="s">
        <v>109</v>
      </c>
      <c r="U55" s="130" t="s">
        <v>123</v>
      </c>
      <c r="W55" s="94">
        <v>42577</v>
      </c>
      <c r="X55" s="368">
        <v>41.9</v>
      </c>
      <c r="Y55" s="40">
        <v>42.12</v>
      </c>
      <c r="Z55" s="40">
        <v>41.73</v>
      </c>
      <c r="AA55" s="368">
        <v>41.87</v>
      </c>
      <c r="AB55" s="95">
        <v>1164800</v>
      </c>
      <c r="AC55" s="243">
        <v>41.87</v>
      </c>
      <c r="AD55" s="2">
        <f t="shared" si="0"/>
        <v>0.39000000000000057</v>
      </c>
      <c r="AE55" s="138">
        <f t="shared" si="1"/>
        <v>4.3175821539938042E-3</v>
      </c>
    </row>
    <row r="56" spans="1:31" x14ac:dyDescent="0.25">
      <c r="O56" s="2"/>
      <c r="P56" s="83">
        <v>0.94</v>
      </c>
      <c r="Q56" s="83">
        <f t="shared" si="8"/>
        <v>36.171199999999992</v>
      </c>
      <c r="R56" s="83"/>
      <c r="W56" s="94">
        <v>42576</v>
      </c>
      <c r="X56" s="368">
        <v>41.23</v>
      </c>
      <c r="Y56" s="40">
        <v>41.8</v>
      </c>
      <c r="Z56" s="40">
        <v>41.21</v>
      </c>
      <c r="AA56" s="368">
        <v>41.69</v>
      </c>
      <c r="AB56" s="95">
        <v>1533800</v>
      </c>
      <c r="AC56" s="243">
        <v>41.69</v>
      </c>
      <c r="AD56" s="2">
        <f t="shared" si="0"/>
        <v>0.58999999999999631</v>
      </c>
      <c r="AE56" s="138">
        <f t="shared" si="1"/>
        <v>1.4108489418632963E-2</v>
      </c>
    </row>
    <row r="57" spans="1:31" x14ac:dyDescent="0.25">
      <c r="O57" s="2"/>
      <c r="P57" s="83">
        <v>0.93</v>
      </c>
      <c r="Q57" s="83">
        <f t="shared" si="8"/>
        <v>35.7864</v>
      </c>
      <c r="R57" s="83"/>
      <c r="W57" s="94">
        <v>42573</v>
      </c>
      <c r="X57" s="368">
        <v>41.26</v>
      </c>
      <c r="Y57" s="40">
        <v>41.42</v>
      </c>
      <c r="Z57" s="40">
        <v>40.93</v>
      </c>
      <c r="AA57" s="368">
        <v>41.11</v>
      </c>
      <c r="AB57" s="95">
        <v>1686300</v>
      </c>
      <c r="AC57" s="243">
        <v>41.11</v>
      </c>
      <c r="AD57" s="2">
        <f t="shared" si="0"/>
        <v>0.49000000000000199</v>
      </c>
      <c r="AE57" s="138">
        <f t="shared" si="1"/>
        <v>-2.4319066147859836E-4</v>
      </c>
    </row>
    <row r="58" spans="1:31" x14ac:dyDescent="0.25">
      <c r="O58" s="2"/>
      <c r="P58" s="83">
        <v>0.92</v>
      </c>
      <c r="Q58" s="83">
        <f t="shared" si="8"/>
        <v>35.401600000000002</v>
      </c>
      <c r="R58" s="83"/>
      <c r="W58" s="94">
        <v>42572</v>
      </c>
      <c r="X58" s="368">
        <v>41.24</v>
      </c>
      <c r="Y58" s="40">
        <v>41.71</v>
      </c>
      <c r="Z58" s="40">
        <v>41</v>
      </c>
      <c r="AA58" s="368">
        <v>41.12</v>
      </c>
      <c r="AB58" s="95">
        <v>1170900</v>
      </c>
      <c r="AC58" s="243">
        <v>41.12</v>
      </c>
      <c r="AD58" s="2">
        <f t="shared" si="0"/>
        <v>0.71000000000000085</v>
      </c>
      <c r="AE58" s="138">
        <f t="shared" si="1"/>
        <v>-1.6994416120417188E-3</v>
      </c>
    </row>
    <row r="59" spans="1:31" x14ac:dyDescent="0.25">
      <c r="O59" s="2"/>
      <c r="P59" s="83">
        <v>0.91</v>
      </c>
      <c r="Q59" s="83">
        <f t="shared" si="8"/>
        <v>35.016799999999996</v>
      </c>
      <c r="R59" s="83"/>
      <c r="W59" s="94">
        <v>42571</v>
      </c>
      <c r="X59" s="368">
        <v>40.1</v>
      </c>
      <c r="Y59" s="40">
        <v>41.24</v>
      </c>
      <c r="Z59" s="40">
        <v>39.32</v>
      </c>
      <c r="AA59" s="368">
        <v>41.19</v>
      </c>
      <c r="AB59" s="95">
        <v>2150500</v>
      </c>
      <c r="AC59" s="243">
        <v>41.19</v>
      </c>
      <c r="AD59" s="2">
        <f t="shared" si="0"/>
        <v>1.9200000000000017</v>
      </c>
      <c r="AE59" s="138">
        <f t="shared" si="1"/>
        <v>2.615844544095669E-2</v>
      </c>
    </row>
    <row r="60" spans="1:31" x14ac:dyDescent="0.25">
      <c r="O60" s="2"/>
      <c r="P60" s="83">
        <v>0.9</v>
      </c>
      <c r="Q60" s="83">
        <f t="shared" si="8"/>
        <v>34.631999999999998</v>
      </c>
      <c r="R60" s="83"/>
      <c r="W60" s="94">
        <v>42570</v>
      </c>
      <c r="X60" s="368">
        <v>41.13</v>
      </c>
      <c r="Y60" s="40">
        <v>41.39</v>
      </c>
      <c r="Z60" s="40">
        <v>40.03</v>
      </c>
      <c r="AA60" s="368">
        <v>40.14</v>
      </c>
      <c r="AB60" s="95">
        <v>1668300</v>
      </c>
      <c r="AC60" s="243">
        <v>40.14</v>
      </c>
      <c r="AD60" s="2">
        <f t="shared" si="0"/>
        <v>1.3599999999999994</v>
      </c>
      <c r="AE60" s="138">
        <f t="shared" si="1"/>
        <v>-2.4781341107871668E-2</v>
      </c>
    </row>
    <row r="61" spans="1:31" x14ac:dyDescent="0.25">
      <c r="W61" s="94">
        <v>42569</v>
      </c>
      <c r="X61" s="368">
        <v>41.37</v>
      </c>
      <c r="Y61" s="40">
        <v>41.64</v>
      </c>
      <c r="Z61" s="40">
        <v>40.92</v>
      </c>
      <c r="AA61" s="368">
        <v>41.16</v>
      </c>
      <c r="AB61" s="95">
        <v>1881900</v>
      </c>
      <c r="AC61" s="243">
        <v>41.16</v>
      </c>
      <c r="AD61" s="2">
        <f t="shared" si="0"/>
        <v>0.71999999999999886</v>
      </c>
      <c r="AE61" s="138">
        <f t="shared" si="1"/>
        <v>-7.2833211944645093E-4</v>
      </c>
    </row>
    <row r="62" spans="1:31" x14ac:dyDescent="0.25">
      <c r="W62" s="94">
        <v>42566</v>
      </c>
      <c r="X62" s="368">
        <v>42.52</v>
      </c>
      <c r="Y62" s="40">
        <v>42.55</v>
      </c>
      <c r="Z62" s="40">
        <v>40.82</v>
      </c>
      <c r="AA62" s="368">
        <v>41.19</v>
      </c>
      <c r="AB62" s="95">
        <v>3334200</v>
      </c>
      <c r="AC62" s="243">
        <v>41.19</v>
      </c>
      <c r="AD62" s="2">
        <f t="shared" si="0"/>
        <v>1.7299999999999969</v>
      </c>
      <c r="AE62" s="138">
        <f t="shared" si="1"/>
        <v>-3.6941781622632841E-2</v>
      </c>
    </row>
    <row r="63" spans="1:31" x14ac:dyDescent="0.25">
      <c r="W63" s="94">
        <v>42565</v>
      </c>
      <c r="X63" s="368">
        <v>44.37</v>
      </c>
      <c r="Y63" s="40">
        <v>44.7</v>
      </c>
      <c r="Z63" s="40">
        <v>42.75</v>
      </c>
      <c r="AA63" s="368">
        <v>42.77</v>
      </c>
      <c r="AB63" s="95">
        <v>3039000</v>
      </c>
      <c r="AC63" s="243">
        <v>42.77</v>
      </c>
      <c r="AD63" s="2">
        <f t="shared" si="0"/>
        <v>1.9500000000000028</v>
      </c>
      <c r="AE63" s="138">
        <f t="shared" si="1"/>
        <v>-2.7512505684401889E-2</v>
      </c>
    </row>
    <row r="64" spans="1:31" x14ac:dyDescent="0.25">
      <c r="W64" s="94">
        <v>42564</v>
      </c>
      <c r="X64" s="368">
        <v>44.59</v>
      </c>
      <c r="Y64" s="40">
        <v>44.62</v>
      </c>
      <c r="Z64" s="40">
        <v>43.91</v>
      </c>
      <c r="AA64" s="368">
        <v>43.98</v>
      </c>
      <c r="AB64" s="95">
        <v>2035500</v>
      </c>
      <c r="AC64" s="243">
        <v>43.98</v>
      </c>
      <c r="AD64" s="2">
        <f t="shared" si="0"/>
        <v>0.71000000000000085</v>
      </c>
      <c r="AE64" s="138">
        <f t="shared" si="1"/>
        <v>-1.2794612794612803E-2</v>
      </c>
    </row>
    <row r="65" spans="23:31" x14ac:dyDescent="0.25">
      <c r="W65" s="94">
        <v>42563</v>
      </c>
      <c r="X65" s="368">
        <v>43.54</v>
      </c>
      <c r="Y65" s="40">
        <v>44.6</v>
      </c>
      <c r="Z65" s="40">
        <v>43.54</v>
      </c>
      <c r="AA65" s="368">
        <v>44.55</v>
      </c>
      <c r="AB65" s="95">
        <v>2672700</v>
      </c>
      <c r="AC65" s="243">
        <v>44.55</v>
      </c>
      <c r="AD65" s="2">
        <f t="shared" si="0"/>
        <v>1.0600000000000023</v>
      </c>
      <c r="AE65" s="138">
        <f t="shared" si="1"/>
        <v>3.2205746061167773E-2</v>
      </c>
    </row>
    <row r="66" spans="23:31" x14ac:dyDescent="0.25">
      <c r="W66" s="94">
        <v>42562</v>
      </c>
      <c r="X66" s="368">
        <v>42.37</v>
      </c>
      <c r="Y66" s="40">
        <v>43.24</v>
      </c>
      <c r="Z66" s="40">
        <v>42.18</v>
      </c>
      <c r="AA66" s="368">
        <v>43.16</v>
      </c>
      <c r="AB66" s="95">
        <v>2046500</v>
      </c>
      <c r="AC66" s="243">
        <v>43.16</v>
      </c>
      <c r="AD66" s="2">
        <f t="shared" si="0"/>
        <v>1.0600000000000023</v>
      </c>
      <c r="AE66" s="138">
        <f t="shared" si="1"/>
        <v>2.6153114598193028E-2</v>
      </c>
    </row>
    <row r="67" spans="23:31" x14ac:dyDescent="0.25">
      <c r="W67" s="94">
        <v>42559</v>
      </c>
      <c r="X67" s="368">
        <v>40.93</v>
      </c>
      <c r="Y67" s="40">
        <v>42.27</v>
      </c>
      <c r="Z67" s="40">
        <v>40.340000000000003</v>
      </c>
      <c r="AA67" s="368">
        <v>42.06</v>
      </c>
      <c r="AB67" s="95">
        <v>2021100</v>
      </c>
      <c r="AC67" s="243">
        <v>42.06</v>
      </c>
      <c r="AD67" s="2">
        <f t="shared" si="0"/>
        <v>1.9299999999999997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8:H35">
    <cfRule type="expression" dxfId="423" priority="9">
      <formula>H28&gt;0</formula>
    </cfRule>
    <cfRule type="expression" dxfId="422" priority="10">
      <formula>H28&lt;0</formula>
    </cfRule>
  </conditionalFormatting>
  <conditionalFormatting sqref="F21:F27">
    <cfRule type="expression" dxfId="421" priority="7">
      <formula>F21&gt;0</formula>
    </cfRule>
    <cfRule type="expression" dxfId="420" priority="8">
      <formula>F21&lt;0</formula>
    </cfRule>
  </conditionalFormatting>
  <conditionalFormatting sqref="H21:H27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42653</v>
      </c>
      <c r="X2" s="368">
        <v>216.16</v>
      </c>
      <c r="Y2" s="40">
        <v>216.7</v>
      </c>
      <c r="Z2" s="40">
        <v>215.99</v>
      </c>
      <c r="AA2" s="368">
        <v>216.16</v>
      </c>
      <c r="AB2" s="95">
        <v>50602600</v>
      </c>
      <c r="AC2" s="243">
        <v>216.16</v>
      </c>
      <c r="AD2" s="2">
        <f>Y2-Z2</f>
        <v>0.70999999999997954</v>
      </c>
      <c r="AE2" s="138">
        <f>AC2/AC3-1</f>
        <v>5.2083333333332593E-3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216.16</v>
      </c>
      <c r="T3" s="121"/>
      <c r="W3" s="94">
        <v>42650</v>
      </c>
      <c r="X3" s="368">
        <v>216.1</v>
      </c>
      <c r="Y3" s="40">
        <v>216.3</v>
      </c>
      <c r="Z3" s="40">
        <v>214.19</v>
      </c>
      <c r="AA3" s="368">
        <v>215.04</v>
      </c>
      <c r="AB3" s="95">
        <v>89788300</v>
      </c>
      <c r="AC3" s="243">
        <v>215.04</v>
      </c>
      <c r="AD3" s="2">
        <f>Y3-Z3</f>
        <v>2.1100000000000136</v>
      </c>
      <c r="AE3" s="138">
        <f>AC3/AC4-1</f>
        <v>-3.4294188525350044E-3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216.16</v>
      </c>
      <c r="R4" s="527">
        <v>5.1999999999999998E-3</v>
      </c>
      <c r="T4" s="121"/>
      <c r="W4" s="94">
        <v>42649</v>
      </c>
      <c r="X4" s="368">
        <v>215.37</v>
      </c>
      <c r="Y4" s="40">
        <v>216.04</v>
      </c>
      <c r="Z4" s="40">
        <v>214.74</v>
      </c>
      <c r="AA4" s="368">
        <v>215.78</v>
      </c>
      <c r="AB4" s="95">
        <v>62927400</v>
      </c>
      <c r="AC4" s="243">
        <v>215.78</v>
      </c>
      <c r="AD4" s="2">
        <f t="shared" ref="AD4:AD67" si="0">Y4-Z4</f>
        <v>1.2999999999999829</v>
      </c>
      <c r="AE4" s="138">
        <f t="shared" ref="AE4:AE67" si="1">AC4/AC5-1</f>
        <v>6.9563604322220307E-4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42648</v>
      </c>
      <c r="X5" s="368">
        <v>215.41</v>
      </c>
      <c r="Y5" s="40">
        <v>216.13</v>
      </c>
      <c r="Z5" s="40">
        <v>215.33</v>
      </c>
      <c r="AA5" s="368">
        <v>215.63</v>
      </c>
      <c r="AB5" s="95">
        <v>72816000</v>
      </c>
      <c r="AC5" s="243">
        <v>215.63</v>
      </c>
      <c r="AD5" s="2">
        <f t="shared" si="0"/>
        <v>0.79999999999998295</v>
      </c>
      <c r="AE5" s="138">
        <f t="shared" si="1"/>
        <v>4.4251909819266189E-3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42647</v>
      </c>
      <c r="X6" s="368">
        <v>215.91</v>
      </c>
      <c r="Y6" s="40">
        <v>216.17</v>
      </c>
      <c r="Z6" s="40">
        <v>213.99</v>
      </c>
      <c r="AA6" s="368">
        <v>214.68</v>
      </c>
      <c r="AB6" s="95">
        <v>119948100</v>
      </c>
      <c r="AC6" s="243">
        <v>214.68</v>
      </c>
      <c r="AD6" s="2">
        <f t="shared" si="0"/>
        <v>2.1799999999999784</v>
      </c>
      <c r="AE6" s="138">
        <f t="shared" si="1"/>
        <v>-5.0977847807952559E-3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42646</v>
      </c>
      <c r="X7" s="368">
        <v>215.82</v>
      </c>
      <c r="Y7" s="40">
        <v>216.04</v>
      </c>
      <c r="Z7" s="40">
        <v>215.04</v>
      </c>
      <c r="AA7" s="368">
        <v>215.78</v>
      </c>
      <c r="AB7" s="95">
        <v>83512100</v>
      </c>
      <c r="AC7" s="243">
        <v>215.78</v>
      </c>
      <c r="AD7" s="2">
        <f t="shared" si="0"/>
        <v>1</v>
      </c>
      <c r="AE7" s="138">
        <f t="shared" si="1"/>
        <v>-2.40406842348595E-3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42643</v>
      </c>
      <c r="X8" s="368">
        <v>215.65</v>
      </c>
      <c r="Y8" s="40">
        <v>217.12</v>
      </c>
      <c r="Z8" s="40">
        <v>215.36</v>
      </c>
      <c r="AA8" s="368">
        <v>216.3</v>
      </c>
      <c r="AB8" s="95">
        <v>117202900</v>
      </c>
      <c r="AC8" s="243">
        <v>216.3</v>
      </c>
      <c r="AD8" s="2">
        <f t="shared" si="0"/>
        <v>1.7599999999999909</v>
      </c>
      <c r="AE8" s="138">
        <f t="shared" si="1"/>
        <v>7.5461151481275301E-3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42642</v>
      </c>
      <c r="X9" s="368">
        <v>216.4</v>
      </c>
      <c r="Y9" s="40">
        <v>216.87</v>
      </c>
      <c r="Z9" s="40">
        <v>214.04</v>
      </c>
      <c r="AA9" s="368">
        <v>214.68</v>
      </c>
      <c r="AB9" s="95">
        <v>128070600</v>
      </c>
      <c r="AC9" s="243">
        <v>214.68</v>
      </c>
      <c r="AD9" s="2">
        <f t="shared" si="0"/>
        <v>2.8300000000000125</v>
      </c>
      <c r="AE9" s="138">
        <f t="shared" si="1"/>
        <v>-9.0472673559821581E-3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42641</v>
      </c>
      <c r="X10" s="368">
        <v>215.83</v>
      </c>
      <c r="Y10" s="40">
        <v>216.82</v>
      </c>
      <c r="Z10" s="40">
        <v>214.71</v>
      </c>
      <c r="AA10" s="368">
        <v>216.64</v>
      </c>
      <c r="AB10" s="95">
        <v>87411000</v>
      </c>
      <c r="AC10" s="243">
        <v>216.64</v>
      </c>
      <c r="AD10" s="2">
        <f t="shared" si="0"/>
        <v>2.1099999999999852</v>
      </c>
      <c r="AE10" s="138">
        <f t="shared" si="1"/>
        <v>4.9635849144129551E-3</v>
      </c>
    </row>
    <row r="11" spans="1:40" x14ac:dyDescent="0.25">
      <c r="O11" s="11" t="s">
        <v>181</v>
      </c>
      <c r="Q11" s="138">
        <v>0</v>
      </c>
      <c r="W11" s="94">
        <v>42640</v>
      </c>
      <c r="X11" s="368">
        <v>214.05</v>
      </c>
      <c r="Y11" s="40">
        <v>215.68</v>
      </c>
      <c r="Z11" s="40">
        <v>213.62</v>
      </c>
      <c r="AA11" s="368">
        <v>215.57</v>
      </c>
      <c r="AB11" s="95">
        <v>78494800</v>
      </c>
      <c r="AC11" s="243">
        <v>215.57</v>
      </c>
      <c r="AD11" s="2">
        <f t="shared" si="0"/>
        <v>2.0600000000000023</v>
      </c>
      <c r="AE11" s="138">
        <f t="shared" si="1"/>
        <v>6.207991038088112E-3</v>
      </c>
      <c r="AK11" s="234"/>
      <c r="AN11" s="234"/>
    </row>
    <row r="12" spans="1:40" x14ac:dyDescent="0.25">
      <c r="W12" s="94">
        <v>42639</v>
      </c>
      <c r="X12" s="368">
        <v>215.02</v>
      </c>
      <c r="Y12" s="40">
        <v>215.23</v>
      </c>
      <c r="Z12" s="40">
        <v>214.01</v>
      </c>
      <c r="AA12" s="368">
        <v>214.24</v>
      </c>
      <c r="AB12" s="95">
        <v>89827300</v>
      </c>
      <c r="AC12" s="243">
        <v>214.24</v>
      </c>
      <c r="AD12" s="2">
        <f t="shared" si="0"/>
        <v>1.2199999999999989</v>
      </c>
      <c r="AE12" s="138">
        <f t="shared" si="1"/>
        <v>-8.1022269549516635E-3</v>
      </c>
    </row>
    <row r="13" spans="1:40" x14ac:dyDescent="0.25">
      <c r="W13" s="94">
        <v>42636</v>
      </c>
      <c r="X13" s="368">
        <v>216.72</v>
      </c>
      <c r="Y13" s="40">
        <v>216.88</v>
      </c>
      <c r="Z13" s="40">
        <v>215.88</v>
      </c>
      <c r="AA13" s="368">
        <v>215.99</v>
      </c>
      <c r="AB13" s="95">
        <v>73630900</v>
      </c>
      <c r="AC13" s="243">
        <v>215.99</v>
      </c>
      <c r="AD13" s="2">
        <f t="shared" si="0"/>
        <v>1</v>
      </c>
      <c r="AE13" s="138">
        <f t="shared" si="1"/>
        <v>-5.4793259047793974E-3</v>
      </c>
      <c r="AK13" s="234"/>
      <c r="AN13" s="234"/>
    </row>
    <row r="14" spans="1:40" x14ac:dyDescent="0.25">
      <c r="T14" s="84"/>
      <c r="U14" s="11"/>
      <c r="W14" s="94">
        <v>42635</v>
      </c>
      <c r="X14" s="368">
        <v>217</v>
      </c>
      <c r="Y14" s="40">
        <v>217.53</v>
      </c>
      <c r="Z14" s="40">
        <v>216.71</v>
      </c>
      <c r="AA14" s="368">
        <v>217.18</v>
      </c>
      <c r="AB14" s="95">
        <v>76678700</v>
      </c>
      <c r="AC14" s="243">
        <v>217.18</v>
      </c>
      <c r="AD14" s="2">
        <f t="shared" si="0"/>
        <v>0.81999999999999318</v>
      </c>
      <c r="AE14" s="138">
        <f t="shared" si="1"/>
        <v>6.3015475859513614E-3</v>
      </c>
    </row>
    <row r="15" spans="1:40" x14ac:dyDescent="0.25">
      <c r="W15" s="94">
        <v>42634</v>
      </c>
      <c r="X15" s="368">
        <v>214.24</v>
      </c>
      <c r="Y15" s="40">
        <v>216.03</v>
      </c>
      <c r="Z15" s="40">
        <v>213.44</v>
      </c>
      <c r="AA15" s="368">
        <v>215.82</v>
      </c>
      <c r="AB15" s="95">
        <v>110284400</v>
      </c>
      <c r="AC15" s="243">
        <v>215.82</v>
      </c>
      <c r="AD15" s="2">
        <f t="shared" si="0"/>
        <v>2.5900000000000034</v>
      </c>
      <c r="AE15" s="138">
        <f t="shared" si="1"/>
        <v>1.1245431543435602E-2</v>
      </c>
      <c r="AK15" s="234"/>
      <c r="AN15" s="234"/>
    </row>
    <row r="16" spans="1:40" x14ac:dyDescent="0.25">
      <c r="W16" s="94">
        <v>42633</v>
      </c>
      <c r="X16" s="368">
        <v>214.41</v>
      </c>
      <c r="Y16" s="40">
        <v>214.59</v>
      </c>
      <c r="Z16" s="40">
        <v>213.38</v>
      </c>
      <c r="AA16" s="368">
        <v>213.42</v>
      </c>
      <c r="AB16" s="95">
        <v>69665300</v>
      </c>
      <c r="AC16" s="243">
        <v>213.42</v>
      </c>
      <c r="AD16" s="2">
        <f t="shared" si="0"/>
        <v>1.210000000000008</v>
      </c>
      <c r="AE16" s="138">
        <f t="shared" si="1"/>
        <v>4.6858160348550726E-5</v>
      </c>
    </row>
    <row r="17" spans="1:40" x14ac:dyDescent="0.25">
      <c r="W17" s="94">
        <v>42632</v>
      </c>
      <c r="X17" s="368">
        <v>214.13</v>
      </c>
      <c r="Y17" s="40">
        <v>214.88</v>
      </c>
      <c r="Z17" s="40">
        <v>213.03</v>
      </c>
      <c r="AA17" s="368">
        <v>213.41</v>
      </c>
      <c r="AB17" s="95">
        <v>80250500</v>
      </c>
      <c r="AC17" s="243">
        <v>213.41</v>
      </c>
      <c r="AD17" s="2">
        <f t="shared" si="0"/>
        <v>1.8499999999999943</v>
      </c>
      <c r="AE17" s="138">
        <f t="shared" si="1"/>
        <v>1.8746777897549194E-4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42629</v>
      </c>
      <c r="X18" s="368">
        <v>213.48</v>
      </c>
      <c r="Y18" s="40">
        <v>213.69</v>
      </c>
      <c r="Z18" s="40">
        <v>212.57</v>
      </c>
      <c r="AA18" s="368">
        <v>213.37</v>
      </c>
      <c r="AB18" s="95">
        <v>155236400</v>
      </c>
      <c r="AC18" s="243">
        <v>213.37</v>
      </c>
      <c r="AD18" s="2">
        <f t="shared" si="0"/>
        <v>1.1200000000000045</v>
      </c>
      <c r="AE18" s="138" t="e">
        <f t="shared" si="1"/>
        <v>#DIV/0!</v>
      </c>
    </row>
    <row r="19" spans="1:40" x14ac:dyDescent="0.25">
      <c r="W19" s="94">
        <v>42629</v>
      </c>
      <c r="X19" s="368" t="s">
        <v>383</v>
      </c>
      <c r="Y19" s="40"/>
      <c r="Z19" s="40"/>
      <c r="AA19" s="368"/>
      <c r="AB19" s="95"/>
      <c r="AC19" s="243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42628</v>
      </c>
      <c r="X20" s="368">
        <v>212.96</v>
      </c>
      <c r="Y20" s="40">
        <v>215.73</v>
      </c>
      <c r="Z20" s="40">
        <v>212.75</v>
      </c>
      <c r="AA20" s="368">
        <v>215.28</v>
      </c>
      <c r="AB20" s="95">
        <v>134427900</v>
      </c>
      <c r="AC20" s="243">
        <v>214.2</v>
      </c>
      <c r="AD20" s="2">
        <f t="shared" si="0"/>
        <v>2.9799999999999898</v>
      </c>
      <c r="AE20" s="138">
        <f t="shared" si="1"/>
        <v>9.9962278385514747E-3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42627</v>
      </c>
      <c r="X21" s="368">
        <v>213.29</v>
      </c>
      <c r="Y21" s="40">
        <v>214.7</v>
      </c>
      <c r="Z21" s="40">
        <v>212.5</v>
      </c>
      <c r="AA21" s="368">
        <v>213.15</v>
      </c>
      <c r="AB21" s="95">
        <v>134185500</v>
      </c>
      <c r="AC21" s="243">
        <v>212.08</v>
      </c>
      <c r="AD21" s="2">
        <f t="shared" si="0"/>
        <v>2.1999999999999886</v>
      </c>
      <c r="AE21" s="138">
        <f t="shared" si="1"/>
        <v>-3.7707390648555883E-4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42626</v>
      </c>
      <c r="X22" s="368">
        <v>214.84</v>
      </c>
      <c r="Y22" s="40">
        <v>215.15</v>
      </c>
      <c r="Z22" s="40">
        <v>212.5</v>
      </c>
      <c r="AA22" s="368">
        <v>213.23</v>
      </c>
      <c r="AB22" s="95">
        <v>182828800</v>
      </c>
      <c r="AC22" s="243">
        <v>212.16</v>
      </c>
      <c r="AD22" s="2">
        <f t="shared" si="0"/>
        <v>2.6500000000000057</v>
      </c>
      <c r="AE22" s="138">
        <f t="shared" si="1"/>
        <v>-1.435540069686414E-2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42625</v>
      </c>
      <c r="X23" s="368">
        <v>212.39</v>
      </c>
      <c r="Y23" s="40">
        <v>216.81</v>
      </c>
      <c r="Z23" s="40">
        <v>212.31</v>
      </c>
      <c r="AA23" s="368">
        <v>216.34</v>
      </c>
      <c r="AB23" s="95">
        <v>168110900</v>
      </c>
      <c r="AC23" s="243">
        <v>215.25</v>
      </c>
      <c r="AD23" s="2">
        <f t="shared" si="0"/>
        <v>4.5</v>
      </c>
      <c r="AE23" s="138">
        <f t="shared" si="1"/>
        <v>1.4325432354742818E-2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42622</v>
      </c>
      <c r="X24" s="368">
        <v>216.97</v>
      </c>
      <c r="Y24" s="40">
        <v>217.03</v>
      </c>
      <c r="Z24" s="40">
        <v>213.25</v>
      </c>
      <c r="AA24" s="368">
        <v>213.28</v>
      </c>
      <c r="AB24" s="95">
        <v>221589100</v>
      </c>
      <c r="AC24" s="243">
        <v>212.21</v>
      </c>
      <c r="AD24" s="2">
        <f t="shared" si="0"/>
        <v>3.7800000000000011</v>
      </c>
      <c r="AE24" s="138">
        <f t="shared" si="1"/>
        <v>-2.3917943056897095E-2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42621</v>
      </c>
      <c r="X25" s="368">
        <v>218.62</v>
      </c>
      <c r="Y25" s="40">
        <v>218.94</v>
      </c>
      <c r="Z25" s="40">
        <v>218.15</v>
      </c>
      <c r="AA25" s="368">
        <v>218.51</v>
      </c>
      <c r="AB25" s="95">
        <v>74102900</v>
      </c>
      <c r="AC25" s="243">
        <v>217.41</v>
      </c>
      <c r="AD25" s="2">
        <f t="shared" si="0"/>
        <v>0.78999999999999204</v>
      </c>
      <c r="AE25" s="138">
        <f t="shared" si="1"/>
        <v>-2.2945252627231127E-3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42620</v>
      </c>
      <c r="X26" s="368">
        <v>218.84</v>
      </c>
      <c r="Y26" s="40">
        <v>219.22</v>
      </c>
      <c r="Z26" s="40">
        <v>218.3</v>
      </c>
      <c r="AA26" s="368">
        <v>219.01</v>
      </c>
      <c r="AB26" s="95">
        <v>76554900</v>
      </c>
      <c r="AC26" s="243">
        <v>217.91</v>
      </c>
      <c r="AD26" s="2">
        <f t="shared" si="0"/>
        <v>0.91999999999998749</v>
      </c>
      <c r="AE26" s="138">
        <f t="shared" si="1"/>
        <v>-9.1772587528127225E-5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42619</v>
      </c>
      <c r="X27" s="368">
        <v>218.7</v>
      </c>
      <c r="Y27" s="40">
        <v>219.12</v>
      </c>
      <c r="Z27" s="40">
        <v>217.86</v>
      </c>
      <c r="AA27" s="368">
        <v>219.03</v>
      </c>
      <c r="AB27" s="95">
        <v>56702100</v>
      </c>
      <c r="AC27" s="243">
        <v>217.93</v>
      </c>
      <c r="AD27" s="2">
        <f t="shared" si="0"/>
        <v>1.2599999999999909</v>
      </c>
      <c r="AE27" s="138">
        <f t="shared" si="1"/>
        <v>3.0376950338288911E-3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42615</v>
      </c>
      <c r="X28" s="368">
        <v>218.39</v>
      </c>
      <c r="Y28" s="40">
        <v>218.87</v>
      </c>
      <c r="Z28" s="40">
        <v>217.7</v>
      </c>
      <c r="AA28" s="368">
        <v>218.37</v>
      </c>
      <c r="AB28" s="95">
        <v>79293900</v>
      </c>
      <c r="AC28" s="243">
        <v>217.27</v>
      </c>
      <c r="AD28" s="2">
        <f t="shared" si="0"/>
        <v>1.1700000000000159</v>
      </c>
      <c r="AE28" s="138">
        <f t="shared" si="1"/>
        <v>4.4845122515024816E-3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42614</v>
      </c>
      <c r="X29" s="368">
        <v>217.37</v>
      </c>
      <c r="Y29" s="40">
        <v>217.73</v>
      </c>
      <c r="Z29" s="40">
        <v>216.03</v>
      </c>
      <c r="AA29" s="368">
        <v>217.39</v>
      </c>
      <c r="AB29" s="95">
        <v>97844200</v>
      </c>
      <c r="AC29" s="243">
        <v>216.3</v>
      </c>
      <c r="AD29" s="2">
        <f t="shared" si="0"/>
        <v>1.6999999999999886</v>
      </c>
      <c r="AE29" s="138">
        <f t="shared" si="1"/>
        <v>4.6234222571550632E-5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42613</v>
      </c>
      <c r="X30" s="368">
        <v>217.61</v>
      </c>
      <c r="Y30" s="40">
        <v>217.75</v>
      </c>
      <c r="Z30" s="40">
        <v>216.47</v>
      </c>
      <c r="AA30" s="368">
        <v>217.38</v>
      </c>
      <c r="AB30" s="95">
        <v>85269500</v>
      </c>
      <c r="AC30" s="243">
        <v>216.29</v>
      </c>
      <c r="AD30" s="2">
        <f t="shared" si="0"/>
        <v>1.2800000000000011</v>
      </c>
      <c r="AE30" s="138">
        <f t="shared" si="1"/>
        <v>-2.8123559243892204E-3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42612</v>
      </c>
      <c r="X31" s="368">
        <v>218.26</v>
      </c>
      <c r="Y31" s="40">
        <v>218.59</v>
      </c>
      <c r="Z31" s="40">
        <v>217.35</v>
      </c>
      <c r="AA31" s="368">
        <v>218</v>
      </c>
      <c r="AB31" s="95">
        <v>58114500</v>
      </c>
      <c r="AC31" s="243">
        <v>216.9</v>
      </c>
      <c r="AD31" s="2">
        <f t="shared" si="0"/>
        <v>1.2400000000000091</v>
      </c>
      <c r="AE31" s="138">
        <f t="shared" si="1"/>
        <v>-1.657000828500399E-3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42611</v>
      </c>
      <c r="X32" s="368">
        <v>217.44</v>
      </c>
      <c r="Y32" s="40">
        <v>218.67</v>
      </c>
      <c r="Z32" s="40">
        <v>217.4</v>
      </c>
      <c r="AA32" s="368">
        <v>218.36</v>
      </c>
      <c r="AB32" s="95">
        <v>70502200</v>
      </c>
      <c r="AC32" s="243">
        <v>217.26</v>
      </c>
      <c r="AD32" s="2">
        <f t="shared" si="0"/>
        <v>1.2699999999999818</v>
      </c>
      <c r="AE32" s="138">
        <f t="shared" si="1"/>
        <v>4.9028677150786404E-3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42608</v>
      </c>
      <c r="X33" s="368">
        <v>217.92</v>
      </c>
      <c r="Y33" s="40">
        <v>219.12</v>
      </c>
      <c r="Z33" s="40">
        <v>216.25</v>
      </c>
      <c r="AA33" s="368">
        <v>217.29</v>
      </c>
      <c r="AB33" s="95">
        <v>122506300</v>
      </c>
      <c r="AC33" s="243">
        <v>216.2</v>
      </c>
      <c r="AD33" s="2">
        <f t="shared" si="0"/>
        <v>2.8700000000000045</v>
      </c>
      <c r="AE33" s="138">
        <f t="shared" si="1"/>
        <v>-1.8928027330226138E-3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42607</v>
      </c>
      <c r="X34" s="368">
        <v>217.4</v>
      </c>
      <c r="Y34" s="40">
        <v>218.19</v>
      </c>
      <c r="Z34" s="40">
        <v>217.22</v>
      </c>
      <c r="AA34" s="368">
        <v>217.7</v>
      </c>
      <c r="AB34" s="95">
        <v>69224800</v>
      </c>
      <c r="AC34" s="243">
        <v>216.61</v>
      </c>
      <c r="AD34" s="2">
        <f t="shared" si="0"/>
        <v>0.96999999999999886</v>
      </c>
      <c r="AE34" s="138">
        <f t="shared" si="1"/>
        <v>-6.9200959586623867E-4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42606</v>
      </c>
      <c r="X35" s="368">
        <v>218.8</v>
      </c>
      <c r="Y35" s="40">
        <v>218.91</v>
      </c>
      <c r="Z35" s="40">
        <v>217.36</v>
      </c>
      <c r="AA35" s="368">
        <v>217.85</v>
      </c>
      <c r="AB35" s="95">
        <v>71728900</v>
      </c>
      <c r="AC35" s="243">
        <v>216.76</v>
      </c>
      <c r="AD35" s="2">
        <f t="shared" si="0"/>
        <v>1.5499999999999829</v>
      </c>
      <c r="AE35" s="138">
        <f t="shared" si="1"/>
        <v>-5.0947812915960178E-3</v>
      </c>
    </row>
    <row r="36" spans="1:31" x14ac:dyDescent="0.25">
      <c r="W36" s="94">
        <v>42605</v>
      </c>
      <c r="X36" s="368">
        <v>219.25</v>
      </c>
      <c r="Y36" s="40">
        <v>219.6</v>
      </c>
      <c r="Z36" s="40">
        <v>218.9</v>
      </c>
      <c r="AA36" s="368">
        <v>218.97</v>
      </c>
      <c r="AB36" s="95">
        <v>53399200</v>
      </c>
      <c r="AC36" s="243">
        <v>217.87</v>
      </c>
      <c r="AD36" s="2">
        <f t="shared" si="0"/>
        <v>0.69999999999998863</v>
      </c>
      <c r="AE36" s="138">
        <f t="shared" si="1"/>
        <v>2.0236397921169491E-3</v>
      </c>
    </row>
    <row r="37" spans="1:31" x14ac:dyDescent="0.25">
      <c r="L37" t="s">
        <v>219</v>
      </c>
      <c r="M37" s="2">
        <f>M55+K55-F55</f>
        <v>160.82999999999993</v>
      </c>
      <c r="W37" s="94">
        <v>42604</v>
      </c>
      <c r="X37" s="368">
        <v>218.26</v>
      </c>
      <c r="Y37" s="40">
        <v>218.8</v>
      </c>
      <c r="Z37" s="40">
        <v>217.83</v>
      </c>
      <c r="AA37" s="368">
        <v>218.53</v>
      </c>
      <c r="AB37" s="95">
        <v>61368800</v>
      </c>
      <c r="AC37" s="243">
        <v>217.43</v>
      </c>
      <c r="AD37" s="2">
        <f t="shared" si="0"/>
        <v>0.96999999999999886</v>
      </c>
      <c r="AE37" s="138">
        <f t="shared" si="1"/>
        <v>-4.5989698307491444E-5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42601</v>
      </c>
      <c r="X38" s="368">
        <v>218.31</v>
      </c>
      <c r="Y38" s="40">
        <v>218.75</v>
      </c>
      <c r="Z38" s="40">
        <v>217.74</v>
      </c>
      <c r="AA38" s="368">
        <v>218.54</v>
      </c>
      <c r="AB38" s="95">
        <v>75443000</v>
      </c>
      <c r="AC38" s="243">
        <v>217.44</v>
      </c>
      <c r="AD38" s="2">
        <f t="shared" si="0"/>
        <v>1.0099999999999909</v>
      </c>
      <c r="AE38" s="138">
        <f t="shared" si="1"/>
        <v>-1.4695077149154967E-3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42600</v>
      </c>
      <c r="X39" s="368">
        <v>218.34</v>
      </c>
      <c r="Y39" s="40">
        <v>218.9</v>
      </c>
      <c r="Z39" s="40">
        <v>218.21</v>
      </c>
      <c r="AA39" s="368">
        <v>218.86</v>
      </c>
      <c r="AB39" s="95">
        <v>52989300</v>
      </c>
      <c r="AC39" s="243">
        <v>217.76</v>
      </c>
      <c r="AD39" s="2">
        <f t="shared" si="0"/>
        <v>0.68999999999999773</v>
      </c>
      <c r="AE39" s="138">
        <f t="shared" si="1"/>
        <v>2.2552584342061532E-3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237.77600000000001</v>
      </c>
      <c r="R40" s="34"/>
      <c r="T40" s="97" t="s">
        <v>98</v>
      </c>
      <c r="U40" s="129">
        <v>215.04</v>
      </c>
      <c r="W40" s="94">
        <v>42599</v>
      </c>
      <c r="X40" s="368">
        <v>218</v>
      </c>
      <c r="Y40" s="40">
        <v>218.53</v>
      </c>
      <c r="Z40" s="40">
        <v>217.02</v>
      </c>
      <c r="AA40" s="368">
        <v>218.37</v>
      </c>
      <c r="AB40" s="95">
        <v>75134300</v>
      </c>
      <c r="AC40" s="243">
        <v>217.27</v>
      </c>
      <c r="AD40" s="2">
        <f t="shared" si="0"/>
        <v>1.5099999999999909</v>
      </c>
      <c r="AE40" s="138">
        <f t="shared" si="1"/>
        <v>1.8906206769344625E-3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235.61440000000002</v>
      </c>
      <c r="R41" s="34"/>
      <c r="T41" s="87" t="s">
        <v>99</v>
      </c>
      <c r="U41" s="130">
        <v>216.15</v>
      </c>
      <c r="W41" s="94">
        <v>42598</v>
      </c>
      <c r="X41" s="368">
        <v>218.6</v>
      </c>
      <c r="Y41" s="40">
        <v>218.68</v>
      </c>
      <c r="Z41" s="40">
        <v>217.96</v>
      </c>
      <c r="AA41" s="368">
        <v>217.96</v>
      </c>
      <c r="AB41" s="95">
        <v>53213600</v>
      </c>
      <c r="AC41" s="243">
        <v>216.86</v>
      </c>
      <c r="AD41" s="2">
        <f t="shared" si="0"/>
        <v>0.71999999999999886</v>
      </c>
      <c r="AE41" s="138">
        <f t="shared" si="1"/>
        <v>-5.1837240240377724E-3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233.45280000000002</v>
      </c>
      <c r="R42" s="34"/>
      <c r="T42" s="87" t="s">
        <v>100</v>
      </c>
      <c r="U42" s="130" t="s">
        <v>663</v>
      </c>
      <c r="W42" s="94">
        <v>42597</v>
      </c>
      <c r="X42" s="368">
        <v>218.89</v>
      </c>
      <c r="Y42" s="40">
        <v>219.5</v>
      </c>
      <c r="Z42" s="40">
        <v>218.88</v>
      </c>
      <c r="AA42" s="368">
        <v>219.09</v>
      </c>
      <c r="AB42" s="95">
        <v>49813500</v>
      </c>
      <c r="AC42" s="243">
        <v>217.99</v>
      </c>
      <c r="AD42" s="2">
        <f t="shared" si="0"/>
        <v>0.62000000000000455</v>
      </c>
      <c r="AE42" s="138">
        <f t="shared" si="1"/>
        <v>2.8984173721016138E-3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231.2912</v>
      </c>
      <c r="R43" s="83"/>
      <c r="T43" s="87" t="s">
        <v>101</v>
      </c>
      <c r="U43" s="130" t="s">
        <v>664</v>
      </c>
      <c r="W43" s="94">
        <v>42594</v>
      </c>
      <c r="X43" s="368">
        <v>218.29</v>
      </c>
      <c r="Y43" s="40">
        <v>218.71</v>
      </c>
      <c r="Z43" s="40">
        <v>217.99</v>
      </c>
      <c r="AA43" s="368">
        <v>218.46</v>
      </c>
      <c r="AB43" s="95">
        <v>61313500</v>
      </c>
      <c r="AC43" s="243">
        <v>217.36</v>
      </c>
      <c r="AD43" s="2">
        <f t="shared" si="0"/>
        <v>0.71999999999999886</v>
      </c>
      <c r="AE43" s="138">
        <f t="shared" si="1"/>
        <v>-8.7336244541480479E-4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229.12960000000001</v>
      </c>
      <c r="R44" s="83"/>
      <c r="T44" s="87" t="s">
        <v>234</v>
      </c>
      <c r="U44" s="130">
        <v>215.1</v>
      </c>
      <c r="W44" s="94">
        <v>42593</v>
      </c>
      <c r="X44" s="368">
        <v>218.26</v>
      </c>
      <c r="Y44" s="40">
        <v>218.94</v>
      </c>
      <c r="Z44" s="40">
        <v>217.95</v>
      </c>
      <c r="AA44" s="368">
        <v>218.65</v>
      </c>
      <c r="AB44" s="95">
        <v>72504300</v>
      </c>
      <c r="AC44" s="243">
        <v>217.55</v>
      </c>
      <c r="AD44" s="2">
        <f t="shared" si="0"/>
        <v>0.99000000000000909</v>
      </c>
      <c r="AE44" s="138">
        <f t="shared" si="1"/>
        <v>4.617871161394671E-3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226.96800000000002</v>
      </c>
      <c r="R45" s="83"/>
      <c r="T45" s="87" t="s">
        <v>235</v>
      </c>
      <c r="U45" s="130" t="s">
        <v>443</v>
      </c>
      <c r="W45" s="94">
        <v>42592</v>
      </c>
      <c r="X45" s="368">
        <v>218.31</v>
      </c>
      <c r="Y45" s="40">
        <v>218.4</v>
      </c>
      <c r="Z45" s="40">
        <v>217.23</v>
      </c>
      <c r="AA45" s="368">
        <v>217.64</v>
      </c>
      <c r="AB45" s="95">
        <v>57941100</v>
      </c>
      <c r="AC45" s="243">
        <v>216.55</v>
      </c>
      <c r="AD45" s="2">
        <f t="shared" si="0"/>
        <v>1.1700000000000159</v>
      </c>
      <c r="AE45" s="138">
        <f t="shared" si="1"/>
        <v>-2.4414962225907111E-3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224.8064</v>
      </c>
      <c r="R46" s="83"/>
      <c r="T46" s="87" t="s">
        <v>236</v>
      </c>
      <c r="U46" s="232">
        <v>7.7399999999999997E-2</v>
      </c>
      <c r="W46" s="94">
        <v>42591</v>
      </c>
      <c r="X46" s="368">
        <v>218.13</v>
      </c>
      <c r="Y46" s="40">
        <v>218.76</v>
      </c>
      <c r="Z46" s="40">
        <v>217.8</v>
      </c>
      <c r="AA46" s="368">
        <v>218.18</v>
      </c>
      <c r="AB46" s="95">
        <v>51251700</v>
      </c>
      <c r="AC46" s="243">
        <v>217.08</v>
      </c>
      <c r="AD46" s="2">
        <f t="shared" si="0"/>
        <v>0.95999999999997954</v>
      </c>
      <c r="AE46" s="138">
        <f t="shared" si="1"/>
        <v>5.9921640931093201E-4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222.6448</v>
      </c>
      <c r="R47" s="83"/>
      <c r="T47" s="87"/>
      <c r="U47" s="130"/>
      <c r="W47" s="94">
        <v>42590</v>
      </c>
      <c r="X47" s="368">
        <v>218.4</v>
      </c>
      <c r="Y47" s="40">
        <v>218.52</v>
      </c>
      <c r="Z47" s="40">
        <v>217.74</v>
      </c>
      <c r="AA47" s="368">
        <v>218.05</v>
      </c>
      <c r="AB47" s="95">
        <v>39906500</v>
      </c>
      <c r="AC47" s="243">
        <v>216.95</v>
      </c>
      <c r="AD47" s="2">
        <f t="shared" si="0"/>
        <v>0.78000000000000114</v>
      </c>
      <c r="AE47" s="138">
        <f t="shared" si="1"/>
        <v>-5.9885756403177393E-4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220.48320000000001</v>
      </c>
      <c r="R48" s="83"/>
      <c r="T48" s="87" t="s">
        <v>105</v>
      </c>
      <c r="U48" s="130" t="s">
        <v>665</v>
      </c>
      <c r="W48" s="94">
        <v>42587</v>
      </c>
      <c r="X48" s="368">
        <v>216.41</v>
      </c>
      <c r="Y48" s="40">
        <v>218.23</v>
      </c>
      <c r="Z48" s="40">
        <v>216.41</v>
      </c>
      <c r="AA48" s="368">
        <v>218.18</v>
      </c>
      <c r="AB48" s="95">
        <v>71892200</v>
      </c>
      <c r="AC48" s="243">
        <v>217.08</v>
      </c>
      <c r="AD48" s="2">
        <f t="shared" si="0"/>
        <v>1.8199999999999932</v>
      </c>
      <c r="AE48" s="138">
        <f t="shared" si="1"/>
        <v>8.173880735649286E-3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218.32159999999999</v>
      </c>
      <c r="R49" s="83"/>
      <c r="T49" s="87" t="s">
        <v>106</v>
      </c>
      <c r="U49" s="130" t="s">
        <v>330</v>
      </c>
      <c r="W49" s="94">
        <v>42586</v>
      </c>
      <c r="X49" s="368">
        <v>216.31</v>
      </c>
      <c r="Y49" s="40">
        <v>216.78</v>
      </c>
      <c r="Z49" s="40">
        <v>214.25</v>
      </c>
      <c r="AA49" s="368">
        <v>216.41</v>
      </c>
      <c r="AB49" s="95">
        <v>46585500</v>
      </c>
      <c r="AC49" s="243">
        <v>215.32</v>
      </c>
      <c r="AD49" s="2">
        <f t="shared" si="0"/>
        <v>2.5300000000000011</v>
      </c>
      <c r="AE49" s="138">
        <f t="shared" si="1"/>
        <v>1.0693198196103371E-3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216.16</v>
      </c>
      <c r="R50" s="83"/>
      <c r="T50" s="87" t="s">
        <v>107</v>
      </c>
      <c r="U50" s="131">
        <v>51855023</v>
      </c>
      <c r="W50" s="94">
        <v>42585</v>
      </c>
      <c r="X50" s="368">
        <v>215.48</v>
      </c>
      <c r="Y50" s="40">
        <v>216.25</v>
      </c>
      <c r="Z50" s="40">
        <v>215.13</v>
      </c>
      <c r="AA50" s="368">
        <v>216.18</v>
      </c>
      <c r="AB50" s="95">
        <v>53993600</v>
      </c>
      <c r="AC50" s="243">
        <v>215.09</v>
      </c>
      <c r="AD50" s="2">
        <f t="shared" si="0"/>
        <v>1.1200000000000045</v>
      </c>
      <c r="AE50" s="138">
        <f t="shared" si="1"/>
        <v>2.8908472047373124E-3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213.9984</v>
      </c>
      <c r="R51" s="83"/>
      <c r="T51" s="87" t="s">
        <v>110</v>
      </c>
      <c r="U51" s="131">
        <v>83210800</v>
      </c>
      <c r="W51" s="94">
        <v>42584</v>
      </c>
      <c r="X51" s="368">
        <v>216.65</v>
      </c>
      <c r="Y51" s="40">
        <v>216.83</v>
      </c>
      <c r="Z51" s="40">
        <v>214.57</v>
      </c>
      <c r="AA51" s="368">
        <v>215.55</v>
      </c>
      <c r="AB51" s="95">
        <v>92295500</v>
      </c>
      <c r="AC51" s="243">
        <v>214.47</v>
      </c>
      <c r="AD51" s="2">
        <f t="shared" si="0"/>
        <v>2.2600000000000193</v>
      </c>
      <c r="AE51" s="138">
        <f t="shared" si="1"/>
        <v>-6.3933287004864781E-3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211.83679999999998</v>
      </c>
      <c r="R52" s="83"/>
      <c r="T52" s="87" t="s">
        <v>237</v>
      </c>
      <c r="U52" s="130">
        <v>19</v>
      </c>
      <c r="W52" s="94">
        <v>42583</v>
      </c>
      <c r="X52" s="368">
        <v>217.19</v>
      </c>
      <c r="Y52" s="40">
        <v>217.65</v>
      </c>
      <c r="Z52" s="40">
        <v>216.41</v>
      </c>
      <c r="AA52" s="368">
        <v>216.94</v>
      </c>
      <c r="AB52" s="95">
        <v>73311400</v>
      </c>
      <c r="AC52" s="243">
        <v>215.85</v>
      </c>
      <c r="AD52" s="2">
        <f t="shared" si="0"/>
        <v>1.2400000000000091</v>
      </c>
      <c r="AE52" s="138">
        <f t="shared" si="1"/>
        <v>-8.3321760866550409E-4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209.67519999999999</v>
      </c>
      <c r="R53" s="83"/>
      <c r="T53" s="87" t="s">
        <v>238</v>
      </c>
      <c r="U53" s="130">
        <v>2.04</v>
      </c>
      <c r="W53" s="94">
        <v>42580</v>
      </c>
      <c r="X53" s="368">
        <v>216.46</v>
      </c>
      <c r="Y53" s="40">
        <v>217.54</v>
      </c>
      <c r="Z53" s="40">
        <v>216.13</v>
      </c>
      <c r="AA53" s="368">
        <v>217.12</v>
      </c>
      <c r="AB53" s="95">
        <v>79519400</v>
      </c>
      <c r="AC53" s="243">
        <v>216.03</v>
      </c>
      <c r="AD53" s="2">
        <f t="shared" si="0"/>
        <v>1.4099999999999966</v>
      </c>
      <c r="AE53" s="138">
        <f t="shared" si="1"/>
        <v>1.6227744807122413E-3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207.5136</v>
      </c>
      <c r="R54" s="83"/>
      <c r="T54" s="87"/>
      <c r="U54" s="130"/>
      <c r="W54" s="94">
        <v>42579</v>
      </c>
      <c r="X54" s="368">
        <v>216.29</v>
      </c>
      <c r="Y54" s="40">
        <v>217.11</v>
      </c>
      <c r="Z54" s="40">
        <v>215.75</v>
      </c>
      <c r="AA54" s="368">
        <v>216.77</v>
      </c>
      <c r="AB54" s="95">
        <v>65035700</v>
      </c>
      <c r="AC54" s="243">
        <v>215.68</v>
      </c>
      <c r="AD54" s="2">
        <f t="shared" si="0"/>
        <v>1.3600000000000136</v>
      </c>
      <c r="AE54" s="138">
        <f t="shared" si="1"/>
        <v>1.1604697581582002E-3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205.35199999999998</v>
      </c>
      <c r="R55" s="83"/>
      <c r="T55" s="87"/>
      <c r="U55" s="130"/>
      <c r="W55" s="94">
        <v>42578</v>
      </c>
      <c r="X55" s="368">
        <v>217.19</v>
      </c>
      <c r="Y55" s="40">
        <v>217.27</v>
      </c>
      <c r="Z55" s="40">
        <v>215.62</v>
      </c>
      <c r="AA55" s="368">
        <v>216.52</v>
      </c>
      <c r="AB55" s="95">
        <v>84083900</v>
      </c>
      <c r="AC55" s="243">
        <v>215.43</v>
      </c>
      <c r="AD55" s="2">
        <f t="shared" si="0"/>
        <v>1.6500000000000057</v>
      </c>
      <c r="AE55" s="138">
        <f t="shared" si="1"/>
        <v>-1.0664935546693677E-3</v>
      </c>
    </row>
    <row r="56" spans="1:31" x14ac:dyDescent="0.25">
      <c r="O56" s="2"/>
      <c r="P56" s="83">
        <v>0.94</v>
      </c>
      <c r="Q56" s="83">
        <f t="shared" si="5"/>
        <v>203.19039999999998</v>
      </c>
      <c r="R56" s="83"/>
      <c r="W56" s="94">
        <v>42577</v>
      </c>
      <c r="X56" s="368">
        <v>216.53</v>
      </c>
      <c r="Y56" s="40">
        <v>217.17</v>
      </c>
      <c r="Z56" s="40">
        <v>215.76</v>
      </c>
      <c r="AA56" s="368">
        <v>216.75</v>
      </c>
      <c r="AB56" s="95">
        <v>70080500</v>
      </c>
      <c r="AC56" s="243">
        <v>215.66</v>
      </c>
      <c r="AD56" s="2">
        <f t="shared" si="0"/>
        <v>1.4099999999999966</v>
      </c>
      <c r="AE56" s="138">
        <f t="shared" si="1"/>
        <v>4.6390796066053674E-4</v>
      </c>
    </row>
    <row r="57" spans="1:31" x14ac:dyDescent="0.25">
      <c r="O57" s="2"/>
      <c r="P57" s="83">
        <v>0.93</v>
      </c>
      <c r="Q57" s="83">
        <f t="shared" si="5"/>
        <v>201.02880000000002</v>
      </c>
      <c r="R57" s="83"/>
      <c r="W57" s="94">
        <v>42576</v>
      </c>
      <c r="X57" s="368">
        <v>217</v>
      </c>
      <c r="Y57" s="40">
        <v>217.06</v>
      </c>
      <c r="Z57" s="40">
        <v>215.97</v>
      </c>
      <c r="AA57" s="368">
        <v>216.65</v>
      </c>
      <c r="AB57" s="95">
        <v>55873100</v>
      </c>
      <c r="AC57" s="243">
        <v>215.56</v>
      </c>
      <c r="AD57" s="2">
        <f t="shared" si="0"/>
        <v>1.0900000000000034</v>
      </c>
      <c r="AE57" s="138">
        <f t="shared" si="1"/>
        <v>-2.7295859356928354E-3</v>
      </c>
    </row>
    <row r="58" spans="1:31" x14ac:dyDescent="0.25">
      <c r="O58" s="2"/>
      <c r="P58" s="83">
        <v>0.92</v>
      </c>
      <c r="Q58" s="83">
        <f t="shared" si="5"/>
        <v>198.8672</v>
      </c>
      <c r="R58" s="83"/>
      <c r="W58" s="94">
        <v>42573</v>
      </c>
      <c r="X58" s="368">
        <v>216.41</v>
      </c>
      <c r="Y58" s="40">
        <v>217.3</v>
      </c>
      <c r="Z58" s="40">
        <v>216.1</v>
      </c>
      <c r="AA58" s="368">
        <v>217.24</v>
      </c>
      <c r="AB58" s="95">
        <v>62787500</v>
      </c>
      <c r="AC58" s="243">
        <v>216.15</v>
      </c>
      <c r="AD58" s="2">
        <f t="shared" si="0"/>
        <v>1.2000000000000171</v>
      </c>
      <c r="AE58" s="138">
        <f t="shared" si="1"/>
        <v>4.5078538897667109E-3</v>
      </c>
    </row>
    <row r="59" spans="1:31" x14ac:dyDescent="0.25">
      <c r="O59" s="2"/>
      <c r="P59" s="83">
        <v>0.91</v>
      </c>
      <c r="Q59" s="83">
        <f t="shared" si="5"/>
        <v>196.7056</v>
      </c>
      <c r="R59" s="83"/>
      <c r="W59" s="94">
        <v>42572</v>
      </c>
      <c r="X59" s="368">
        <v>216.96</v>
      </c>
      <c r="Y59" s="40">
        <v>217.22</v>
      </c>
      <c r="Z59" s="40">
        <v>215.75</v>
      </c>
      <c r="AA59" s="368">
        <v>216.27</v>
      </c>
      <c r="AB59" s="95">
        <v>67777300</v>
      </c>
      <c r="AC59" s="243">
        <v>215.18</v>
      </c>
      <c r="AD59" s="2">
        <f t="shared" si="0"/>
        <v>1.4699999999999989</v>
      </c>
      <c r="AE59" s="138">
        <f t="shared" si="1"/>
        <v>-3.7962962962962976E-3</v>
      </c>
    </row>
    <row r="60" spans="1:31" x14ac:dyDescent="0.25">
      <c r="O60" s="2"/>
      <c r="P60" s="83">
        <v>0.9</v>
      </c>
      <c r="Q60" s="83">
        <f t="shared" si="5"/>
        <v>194.54400000000001</v>
      </c>
      <c r="R60" s="83"/>
      <c r="W60" s="94">
        <v>42571</v>
      </c>
      <c r="X60" s="368">
        <v>216.19</v>
      </c>
      <c r="Y60" s="40">
        <v>217.37</v>
      </c>
      <c r="Z60" s="40">
        <v>216.19</v>
      </c>
      <c r="AA60" s="368">
        <v>217.09</v>
      </c>
      <c r="AB60" s="95">
        <v>58159500</v>
      </c>
      <c r="AC60" s="243">
        <v>216</v>
      </c>
      <c r="AD60" s="2">
        <f t="shared" si="0"/>
        <v>1.1800000000000068</v>
      </c>
      <c r="AE60" s="138">
        <f t="shared" si="1"/>
        <v>4.1841004184099972E-3</v>
      </c>
    </row>
    <row r="61" spans="1:31" x14ac:dyDescent="0.25">
      <c r="W61" s="94">
        <v>42570</v>
      </c>
      <c r="X61" s="368">
        <v>215.92</v>
      </c>
      <c r="Y61" s="40">
        <v>216.23</v>
      </c>
      <c r="Z61" s="40">
        <v>215.63</v>
      </c>
      <c r="AA61" s="368">
        <v>216.19</v>
      </c>
      <c r="AB61" s="95">
        <v>54345700</v>
      </c>
      <c r="AC61" s="243">
        <v>215.1</v>
      </c>
      <c r="AD61" s="2">
        <f t="shared" si="0"/>
        <v>0.59999999999999432</v>
      </c>
      <c r="AE61" s="138">
        <f t="shared" si="1"/>
        <v>-1.021735091956133E-3</v>
      </c>
    </row>
    <row r="62" spans="1:31" x14ac:dyDescent="0.25">
      <c r="W62" s="94">
        <v>42569</v>
      </c>
      <c r="X62" s="368">
        <v>215.97</v>
      </c>
      <c r="Y62" s="40">
        <v>216.6</v>
      </c>
      <c r="Z62" s="40">
        <v>215.67</v>
      </c>
      <c r="AA62" s="368">
        <v>216.41</v>
      </c>
      <c r="AB62" s="95">
        <v>58725900</v>
      </c>
      <c r="AC62" s="243">
        <v>215.32</v>
      </c>
      <c r="AD62" s="2">
        <f t="shared" si="0"/>
        <v>0.93000000000000682</v>
      </c>
      <c r="AE62" s="138">
        <f t="shared" si="1"/>
        <v>2.6542491268917168E-3</v>
      </c>
    </row>
    <row r="63" spans="1:31" x14ac:dyDescent="0.25">
      <c r="W63" s="94">
        <v>42566</v>
      </c>
      <c r="X63" s="368">
        <v>216.78</v>
      </c>
      <c r="Y63" s="40">
        <v>217.01</v>
      </c>
      <c r="Z63" s="40">
        <v>215.31</v>
      </c>
      <c r="AA63" s="368">
        <v>215.83</v>
      </c>
      <c r="AB63" s="95">
        <v>107155400</v>
      </c>
      <c r="AC63" s="243">
        <v>214.75</v>
      </c>
      <c r="AD63" s="2">
        <f t="shared" si="0"/>
        <v>1.6999999999999886</v>
      </c>
      <c r="AE63" s="138">
        <f t="shared" si="1"/>
        <v>-1.3021438868995316E-3</v>
      </c>
    </row>
    <row r="64" spans="1:31" x14ac:dyDescent="0.25">
      <c r="W64" s="94">
        <v>42565</v>
      </c>
      <c r="X64" s="368">
        <v>216.4</v>
      </c>
      <c r="Y64" s="40">
        <v>216.67</v>
      </c>
      <c r="Z64" s="40">
        <v>215.66</v>
      </c>
      <c r="AA64" s="368">
        <v>216.12</v>
      </c>
      <c r="AB64" s="95">
        <v>91230900</v>
      </c>
      <c r="AC64" s="243">
        <v>215.03</v>
      </c>
      <c r="AD64" s="2">
        <f t="shared" si="0"/>
        <v>1.0099999999999909</v>
      </c>
      <c r="AE64" s="138">
        <f t="shared" si="1"/>
        <v>5.5649083426860813E-3</v>
      </c>
    </row>
    <row r="65" spans="23:31" x14ac:dyDescent="0.25">
      <c r="W65" s="94">
        <v>42564</v>
      </c>
      <c r="X65" s="368">
        <v>215.44</v>
      </c>
      <c r="Y65" s="40">
        <v>215.45</v>
      </c>
      <c r="Z65" s="40">
        <v>214.35</v>
      </c>
      <c r="AA65" s="368">
        <v>214.92</v>
      </c>
      <c r="AB65" s="95">
        <v>87324100</v>
      </c>
      <c r="AC65" s="243">
        <v>213.84</v>
      </c>
      <c r="AD65" s="2">
        <f t="shared" si="0"/>
        <v>1.0999999999999943</v>
      </c>
      <c r="AE65" s="138">
        <f t="shared" si="1"/>
        <v>-1.4027212792822041E-4</v>
      </c>
    </row>
    <row r="66" spans="23:31" x14ac:dyDescent="0.25">
      <c r="W66" s="94">
        <v>42563</v>
      </c>
      <c r="X66" s="368">
        <v>214.53</v>
      </c>
      <c r="Y66" s="40">
        <v>215.3</v>
      </c>
      <c r="Z66" s="40">
        <v>213.43</v>
      </c>
      <c r="AA66" s="368">
        <v>214.95</v>
      </c>
      <c r="AB66" s="95">
        <v>101275600</v>
      </c>
      <c r="AC66" s="243">
        <v>213.87</v>
      </c>
      <c r="AD66" s="2">
        <f t="shared" si="0"/>
        <v>1.8700000000000045</v>
      </c>
      <c r="AE66" s="138">
        <f t="shared" si="1"/>
        <v>7.2528611124194065E-3</v>
      </c>
    </row>
    <row r="67" spans="23:31" x14ac:dyDescent="0.25">
      <c r="W67" s="94">
        <v>42562</v>
      </c>
      <c r="X67" s="368">
        <v>213.19</v>
      </c>
      <c r="Y67" s="40">
        <v>214.07</v>
      </c>
      <c r="Z67" s="40">
        <v>212.95</v>
      </c>
      <c r="AA67" s="368">
        <v>213.4</v>
      </c>
      <c r="AB67" s="95">
        <v>73633900</v>
      </c>
      <c r="AC67" s="243">
        <v>212.33</v>
      </c>
      <c r="AD67" s="2">
        <f t="shared" si="0"/>
        <v>1.1200000000000045</v>
      </c>
      <c r="AE67" s="138">
        <f t="shared" si="1"/>
        <v>3.544758483788657E-3</v>
      </c>
    </row>
    <row r="68" spans="23:31" x14ac:dyDescent="0.25">
      <c r="W68" s="94">
        <v>42559</v>
      </c>
      <c r="X68" s="10">
        <v>211.05</v>
      </c>
      <c r="Y68" s="40">
        <v>212.94</v>
      </c>
      <c r="Z68" s="40">
        <v>210.78</v>
      </c>
      <c r="AA68" s="10">
        <v>212.65</v>
      </c>
      <c r="AB68" s="95">
        <v>133971000</v>
      </c>
      <c r="AC68" s="243">
        <v>211.58</v>
      </c>
      <c r="AD68" s="2">
        <f>Y68-Z68</f>
        <v>2.1599999999999966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42653</v>
      </c>
      <c r="X2" s="10">
        <v>79.78</v>
      </c>
      <c r="Y2" s="40">
        <v>81.19</v>
      </c>
      <c r="Z2" s="40">
        <v>79.61</v>
      </c>
      <c r="AA2" s="10">
        <v>80.150000000000006</v>
      </c>
      <c r="AB2" s="95">
        <v>2327500</v>
      </c>
      <c r="AC2" s="243">
        <v>80.150000000000006</v>
      </c>
      <c r="AD2" s="2">
        <f>Y2-Z2</f>
        <v>1.5799999999999983</v>
      </c>
      <c r="AE2" s="138">
        <f>AC2/AC3-1</f>
        <v>9.8273907017765172E-3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80.150000000000006</v>
      </c>
      <c r="T3" s="121"/>
      <c r="W3" s="94">
        <v>42650</v>
      </c>
      <c r="X3" s="10">
        <v>79.36</v>
      </c>
      <c r="Y3" s="40">
        <v>79.569999999999993</v>
      </c>
      <c r="Z3" s="40">
        <v>77.63</v>
      </c>
      <c r="AA3" s="10">
        <v>79.37</v>
      </c>
      <c r="AB3" s="95">
        <v>2984800</v>
      </c>
      <c r="AC3" s="243">
        <v>79.37</v>
      </c>
      <c r="AD3" s="2">
        <f>Y3-Z3</f>
        <v>1.9399999999999977</v>
      </c>
      <c r="AE3" s="138">
        <f>AC3/AC4-1</f>
        <v>3.7811948575749987E-4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80.150000000000006</v>
      </c>
      <c r="R4" s="527">
        <v>9.7999999999999997E-3</v>
      </c>
      <c r="T4" s="121"/>
      <c r="W4" s="94">
        <v>42649</v>
      </c>
      <c r="X4" s="10">
        <v>78.180000000000007</v>
      </c>
      <c r="Y4" s="40">
        <v>79.42</v>
      </c>
      <c r="Z4" s="40">
        <v>77.709999999999994</v>
      </c>
      <c r="AA4" s="10">
        <v>79.34</v>
      </c>
      <c r="AB4" s="95">
        <v>2603900</v>
      </c>
      <c r="AC4" s="243">
        <v>79.34</v>
      </c>
      <c r="AD4" s="2">
        <f t="shared" ref="AD4:AD67" si="0">Y4-Z4</f>
        <v>1.710000000000008</v>
      </c>
      <c r="AE4" s="138">
        <f t="shared" ref="AE4:AE67" si="1">AC4/AC5-1</f>
        <v>2.0450160771704251E-2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42648</v>
      </c>
      <c r="X5" s="10">
        <v>77.150000000000006</v>
      </c>
      <c r="Y5" s="40">
        <v>78.19</v>
      </c>
      <c r="Z5" s="40">
        <v>76.81</v>
      </c>
      <c r="AA5" s="10">
        <v>77.75</v>
      </c>
      <c r="AB5" s="95">
        <v>2111300</v>
      </c>
      <c r="AC5" s="243">
        <v>77.75</v>
      </c>
      <c r="AD5" s="2">
        <f t="shared" si="0"/>
        <v>1.3799999999999955</v>
      </c>
      <c r="AE5" s="138">
        <f t="shared" si="1"/>
        <v>1.5145580362971645E-2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42647</v>
      </c>
      <c r="X6" s="10">
        <v>75.400000000000006</v>
      </c>
      <c r="Y6" s="40">
        <v>77.17</v>
      </c>
      <c r="Z6" s="40">
        <v>75.400000000000006</v>
      </c>
      <c r="AA6" s="10">
        <v>76.59</v>
      </c>
      <c r="AB6" s="95">
        <v>2962000</v>
      </c>
      <c r="AC6" s="243">
        <v>76.59</v>
      </c>
      <c r="AD6" s="2">
        <f t="shared" si="0"/>
        <v>1.769999999999996</v>
      </c>
      <c r="AE6" s="138">
        <f t="shared" si="1"/>
        <v>1.6726403823178027E-2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42646</v>
      </c>
      <c r="X7" s="10">
        <v>75.760000000000005</v>
      </c>
      <c r="Y7" s="40">
        <v>76.77</v>
      </c>
      <c r="Z7" s="40">
        <v>75.16</v>
      </c>
      <c r="AA7" s="10">
        <v>75.33</v>
      </c>
      <c r="AB7" s="95">
        <v>2286000</v>
      </c>
      <c r="AC7" s="243">
        <v>75.33</v>
      </c>
      <c r="AD7" s="2">
        <f t="shared" si="0"/>
        <v>1.6099999999999994</v>
      </c>
      <c r="AE7" s="138">
        <f t="shared" si="1"/>
        <v>-1.0638297872340496E-2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42643</v>
      </c>
      <c r="X8" s="10">
        <v>73.91</v>
      </c>
      <c r="Y8" s="40">
        <v>76.319999999999993</v>
      </c>
      <c r="Z8" s="40">
        <v>73.88</v>
      </c>
      <c r="AA8" s="10">
        <v>76.14</v>
      </c>
      <c r="AB8" s="95">
        <v>4110200</v>
      </c>
      <c r="AC8" s="243">
        <v>76.14</v>
      </c>
      <c r="AD8" s="2">
        <f t="shared" si="0"/>
        <v>2.4399999999999977</v>
      </c>
      <c r="AE8" s="138">
        <f t="shared" si="1"/>
        <v>3.9312039312039193E-2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42642</v>
      </c>
      <c r="X9" s="10">
        <v>73.790000000000006</v>
      </c>
      <c r="Y9" s="40">
        <v>74.430000000000007</v>
      </c>
      <c r="Z9" s="40">
        <v>72.06</v>
      </c>
      <c r="AA9" s="10">
        <v>73.260000000000005</v>
      </c>
      <c r="AB9" s="95">
        <v>3419800</v>
      </c>
      <c r="AC9" s="243">
        <v>73.260000000000005</v>
      </c>
      <c r="AD9" s="2">
        <f t="shared" si="0"/>
        <v>2.3700000000000045</v>
      </c>
      <c r="AE9" s="138">
        <f t="shared" si="1"/>
        <v>-1.3599030564157677E-2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42641</v>
      </c>
      <c r="X10" s="10">
        <v>74.84</v>
      </c>
      <c r="Y10" s="40">
        <v>75.64</v>
      </c>
      <c r="Z10" s="40">
        <v>73.849999999999994</v>
      </c>
      <c r="AA10" s="10">
        <v>74.27</v>
      </c>
      <c r="AB10" s="95">
        <v>1938100</v>
      </c>
      <c r="AC10" s="243">
        <v>74.27</v>
      </c>
      <c r="AD10" s="2">
        <f t="shared" si="0"/>
        <v>1.7900000000000063</v>
      </c>
      <c r="AE10" s="138">
        <f t="shared" si="1"/>
        <v>4.7348484848483974E-3</v>
      </c>
    </row>
    <row r="11" spans="1:40" x14ac:dyDescent="0.25">
      <c r="H11" s="72"/>
      <c r="O11" s="11" t="s">
        <v>181</v>
      </c>
      <c r="Q11" s="138">
        <f>VALUE(TRIM(CLEAN(MID(U55, FIND("(", U55)+1, 5))))</f>
        <v>1.41E-2</v>
      </c>
      <c r="W11" s="94">
        <v>42640</v>
      </c>
      <c r="X11" s="10">
        <v>72.95</v>
      </c>
      <c r="Y11" s="40">
        <v>73.97</v>
      </c>
      <c r="Z11" s="40">
        <v>72.349999999999994</v>
      </c>
      <c r="AA11" s="10">
        <v>73.92</v>
      </c>
      <c r="AB11" s="95">
        <v>2408600</v>
      </c>
      <c r="AC11" s="243">
        <v>73.92</v>
      </c>
      <c r="AD11" s="2">
        <f t="shared" si="0"/>
        <v>1.6200000000000045</v>
      </c>
      <c r="AE11" s="138">
        <f t="shared" si="1"/>
        <v>1.5105740181269089E-2</v>
      </c>
      <c r="AK11" s="234"/>
      <c r="AN11" s="234"/>
    </row>
    <row r="12" spans="1:40" x14ac:dyDescent="0.25">
      <c r="H12" s="72"/>
      <c r="W12" s="94">
        <v>42639</v>
      </c>
      <c r="X12" s="10">
        <v>73.94</v>
      </c>
      <c r="Y12" s="40">
        <v>74.42</v>
      </c>
      <c r="Z12" s="40">
        <v>72.73</v>
      </c>
      <c r="AA12" s="10">
        <v>72.819999999999993</v>
      </c>
      <c r="AB12" s="95">
        <v>3044600</v>
      </c>
      <c r="AC12" s="243">
        <v>72.819999999999993</v>
      </c>
      <c r="AD12" s="2">
        <f t="shared" si="0"/>
        <v>1.6899999999999977</v>
      </c>
      <c r="AE12" s="138">
        <f t="shared" si="1"/>
        <v>-2.6079978601043274E-2</v>
      </c>
    </row>
    <row r="13" spans="1:40" x14ac:dyDescent="0.25">
      <c r="H13" s="72"/>
      <c r="W13" s="94">
        <v>42636</v>
      </c>
      <c r="X13" s="10">
        <v>76.680000000000007</v>
      </c>
      <c r="Y13" s="40">
        <v>76.91</v>
      </c>
      <c r="Z13" s="40">
        <v>74.06</v>
      </c>
      <c r="AA13" s="10">
        <v>74.77</v>
      </c>
      <c r="AB13" s="95">
        <v>3570300</v>
      </c>
      <c r="AC13" s="243">
        <v>74.77</v>
      </c>
      <c r="AD13" s="2">
        <f t="shared" si="0"/>
        <v>2.8499999999999943</v>
      </c>
      <c r="AE13" s="138">
        <f t="shared" si="1"/>
        <v>-2.7698309492848017E-2</v>
      </c>
      <c r="AK13" s="234"/>
      <c r="AN13" s="234"/>
    </row>
    <row r="14" spans="1:40" x14ac:dyDescent="0.25">
      <c r="H14" s="72"/>
      <c r="T14" s="84"/>
      <c r="U14" s="11"/>
      <c r="W14" s="94">
        <v>42635</v>
      </c>
      <c r="X14" s="10">
        <v>77.28</v>
      </c>
      <c r="Y14" s="40">
        <v>77.44</v>
      </c>
      <c r="Z14" s="40">
        <v>76.37</v>
      </c>
      <c r="AA14" s="10">
        <v>76.900000000000006</v>
      </c>
      <c r="AB14" s="95">
        <v>1736500</v>
      </c>
      <c r="AC14" s="243">
        <v>76.900000000000006</v>
      </c>
      <c r="AD14" s="2">
        <f t="shared" si="0"/>
        <v>1.0699999999999932</v>
      </c>
      <c r="AE14" s="138">
        <f t="shared" si="1"/>
        <v>2.0849622100600484E-3</v>
      </c>
    </row>
    <row r="15" spans="1:40" x14ac:dyDescent="0.25">
      <c r="H15" s="72"/>
      <c r="W15" s="94">
        <v>42634</v>
      </c>
      <c r="X15" s="10">
        <v>76.19</v>
      </c>
      <c r="Y15" s="40">
        <v>77</v>
      </c>
      <c r="Z15" s="40">
        <v>75.7</v>
      </c>
      <c r="AA15" s="10">
        <v>76.739999999999995</v>
      </c>
      <c r="AB15" s="95">
        <v>2552400</v>
      </c>
      <c r="AC15" s="243">
        <v>76.739999999999995</v>
      </c>
      <c r="AD15" s="2">
        <f t="shared" si="0"/>
        <v>1.2999999999999972</v>
      </c>
      <c r="AE15" s="138">
        <f t="shared" si="1"/>
        <v>1.3470681458003009E-2</v>
      </c>
      <c r="AK15" s="234"/>
      <c r="AN15" s="234"/>
    </row>
    <row r="16" spans="1:40" x14ac:dyDescent="0.25">
      <c r="H16" s="72"/>
      <c r="W16" s="94">
        <v>42633</v>
      </c>
      <c r="X16" s="10">
        <v>76.3</v>
      </c>
      <c r="Y16" s="40">
        <v>76.36</v>
      </c>
      <c r="Z16" s="40">
        <v>75.02</v>
      </c>
      <c r="AA16" s="10">
        <v>75.72</v>
      </c>
      <c r="AB16" s="95">
        <v>2729000</v>
      </c>
      <c r="AC16" s="243">
        <v>75.72</v>
      </c>
      <c r="AD16" s="2">
        <f t="shared" si="0"/>
        <v>1.3400000000000034</v>
      </c>
      <c r="AE16" s="138">
        <f t="shared" si="1"/>
        <v>-4.8626626363517111E-3</v>
      </c>
    </row>
    <row r="17" spans="1:40" x14ac:dyDescent="0.25">
      <c r="H17" s="72"/>
      <c r="W17" s="94">
        <v>42632</v>
      </c>
      <c r="X17" s="10">
        <v>76.739999999999995</v>
      </c>
      <c r="Y17" s="40">
        <v>77.88</v>
      </c>
      <c r="Z17" s="40">
        <v>75.790000000000006</v>
      </c>
      <c r="AA17" s="10">
        <v>76.09</v>
      </c>
      <c r="AB17" s="95">
        <v>2554500</v>
      </c>
      <c r="AC17" s="243">
        <v>76.09</v>
      </c>
      <c r="AD17" s="2">
        <f t="shared" si="0"/>
        <v>2.0899999999999892</v>
      </c>
      <c r="AE17" s="138">
        <f t="shared" si="1"/>
        <v>2.6291573550696334E-4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42629</v>
      </c>
      <c r="X18" s="10">
        <v>77.150000000000006</v>
      </c>
      <c r="Y18" s="40">
        <v>77.239999999999995</v>
      </c>
      <c r="Z18" s="40">
        <v>75</v>
      </c>
      <c r="AA18" s="10">
        <v>76.069999999999993</v>
      </c>
      <c r="AB18" s="95">
        <v>5447700</v>
      </c>
      <c r="AC18" s="243">
        <v>76.069999999999993</v>
      </c>
      <c r="AD18" s="2">
        <f t="shared" si="0"/>
        <v>2.2399999999999949</v>
      </c>
      <c r="AE18" s="138">
        <f t="shared" si="1"/>
        <v>-1.2334458582186514E-2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42628</v>
      </c>
      <c r="X19" s="10">
        <v>73</v>
      </c>
      <c r="Y19" s="40">
        <v>77.25</v>
      </c>
      <c r="Z19" s="40">
        <v>72.98</v>
      </c>
      <c r="AA19" s="10">
        <v>77.02</v>
      </c>
      <c r="AB19" s="95">
        <v>7839200</v>
      </c>
      <c r="AC19" s="243">
        <v>77.02</v>
      </c>
      <c r="AD19" s="2">
        <f t="shared" si="0"/>
        <v>4.269999999999996</v>
      </c>
      <c r="AE19" s="138">
        <f t="shared" si="1"/>
        <v>6.381215469613255E-2</v>
      </c>
      <c r="AK19" s="234"/>
      <c r="AN19" s="234"/>
    </row>
    <row r="20" spans="1:40" x14ac:dyDescent="0.25">
      <c r="W20" s="94">
        <v>42627</v>
      </c>
      <c r="X20" s="10">
        <v>69.73</v>
      </c>
      <c r="Y20" s="40">
        <v>72.430000000000007</v>
      </c>
      <c r="Z20" s="40">
        <v>69.510000000000005</v>
      </c>
      <c r="AA20" s="10">
        <v>72.400000000000006</v>
      </c>
      <c r="AB20" s="95">
        <v>5304900</v>
      </c>
      <c r="AC20" s="243">
        <v>72.400000000000006</v>
      </c>
      <c r="AD20" s="2">
        <f t="shared" si="0"/>
        <v>2.9200000000000017</v>
      </c>
      <c r="AE20" s="138">
        <f t="shared" si="1"/>
        <v>4.3829296424452213E-2</v>
      </c>
    </row>
    <row r="21" spans="1:40" x14ac:dyDescent="0.25">
      <c r="W21" s="94">
        <v>42626</v>
      </c>
      <c r="X21" s="10">
        <v>68.5</v>
      </c>
      <c r="Y21" s="40">
        <v>70.45</v>
      </c>
      <c r="Z21" s="40">
        <v>68.25</v>
      </c>
      <c r="AA21" s="10">
        <v>69.36</v>
      </c>
      <c r="AB21" s="95">
        <v>4815800</v>
      </c>
      <c r="AC21" s="243">
        <v>69.36</v>
      </c>
      <c r="AD21" s="2">
        <f t="shared" si="0"/>
        <v>2.2000000000000028</v>
      </c>
      <c r="AE21" s="138">
        <f t="shared" si="1"/>
        <v>1.4925373134328401E-2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42625</v>
      </c>
      <c r="X22" s="10">
        <v>66</v>
      </c>
      <c r="Y22" s="40">
        <v>68.58</v>
      </c>
      <c r="Z22" s="40">
        <v>65.760000000000005</v>
      </c>
      <c r="AA22" s="10">
        <v>68.34</v>
      </c>
      <c r="AB22" s="95">
        <v>4484100</v>
      </c>
      <c r="AC22" s="243">
        <v>68.34</v>
      </c>
      <c r="AD22" s="2">
        <f t="shared" si="0"/>
        <v>2.8199999999999932</v>
      </c>
      <c r="AE22" s="138">
        <f t="shared" si="1"/>
        <v>2.3666866387058061E-2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42622</v>
      </c>
      <c r="X23" s="10">
        <v>70.510000000000005</v>
      </c>
      <c r="Y23" s="40">
        <v>70.69</v>
      </c>
      <c r="Z23" s="40">
        <v>66.06</v>
      </c>
      <c r="AA23" s="10">
        <v>66.760000000000005</v>
      </c>
      <c r="AB23" s="95">
        <v>7590700</v>
      </c>
      <c r="AC23" s="243">
        <v>66.760000000000005</v>
      </c>
      <c r="AD23" s="2">
        <f t="shared" si="0"/>
        <v>4.6299999999999955</v>
      </c>
      <c r="AE23" s="138">
        <f t="shared" si="1"/>
        <v>-6.5378692426151463E-2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42621</v>
      </c>
      <c r="X24" s="10">
        <v>71.930000000000007</v>
      </c>
      <c r="Y24" s="40">
        <v>71.94</v>
      </c>
      <c r="Z24" s="40">
        <v>70.84</v>
      </c>
      <c r="AA24" s="10">
        <v>71.430000000000007</v>
      </c>
      <c r="AB24" s="95">
        <v>3039400</v>
      </c>
      <c r="AC24" s="243">
        <v>71.430000000000007</v>
      </c>
      <c r="AD24" s="2">
        <f t="shared" si="0"/>
        <v>1.0999999999999943</v>
      </c>
      <c r="AE24" s="138">
        <f t="shared" si="1"/>
        <v>-8.6051353226924698E-3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42620</v>
      </c>
      <c r="X25" s="10">
        <v>73.180000000000007</v>
      </c>
      <c r="Y25" s="40">
        <v>73.77</v>
      </c>
      <c r="Z25" s="40">
        <v>71.569999999999993</v>
      </c>
      <c r="AA25" s="10">
        <v>72.05</v>
      </c>
      <c r="AB25" s="95">
        <v>3401000</v>
      </c>
      <c r="AC25" s="243">
        <v>72.05</v>
      </c>
      <c r="AD25" s="2">
        <f t="shared" si="0"/>
        <v>2.2000000000000028</v>
      </c>
      <c r="AE25" s="138">
        <f t="shared" si="1"/>
        <v>-1.31488837145598E-2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42619</v>
      </c>
      <c r="X26" s="10">
        <v>74.290000000000006</v>
      </c>
      <c r="Y26" s="40">
        <v>74.52</v>
      </c>
      <c r="Z26" s="40">
        <v>72.25</v>
      </c>
      <c r="AA26" s="10">
        <v>73.010000000000005</v>
      </c>
      <c r="AB26" s="95">
        <v>4263600</v>
      </c>
      <c r="AC26" s="243">
        <v>73.010000000000005</v>
      </c>
      <c r="AD26" s="2">
        <f t="shared" si="0"/>
        <v>2.269999999999996</v>
      </c>
      <c r="AE26" s="138">
        <f t="shared" si="1"/>
        <v>-2.1575984990619079E-2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42615</v>
      </c>
      <c r="X27" s="10">
        <v>75.25</v>
      </c>
      <c r="Y27" s="40">
        <v>75.430000000000007</v>
      </c>
      <c r="Z27" s="40">
        <v>74.209999999999994</v>
      </c>
      <c r="AA27" s="10">
        <v>74.62</v>
      </c>
      <c r="AB27" s="95">
        <v>1508800</v>
      </c>
      <c r="AC27" s="243">
        <v>74.62</v>
      </c>
      <c r="AD27" s="2">
        <f t="shared" si="0"/>
        <v>1.2200000000000131</v>
      </c>
      <c r="AE27" s="138">
        <f t="shared" si="1"/>
        <v>-6.259155679850803E-3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42614</v>
      </c>
      <c r="X28" s="10">
        <v>74.790000000000006</v>
      </c>
      <c r="Y28" s="40">
        <v>75.19</v>
      </c>
      <c r="Z28" s="40">
        <v>74.209999999999994</v>
      </c>
      <c r="AA28" s="10">
        <v>75.09</v>
      </c>
      <c r="AB28" s="95">
        <v>2094400</v>
      </c>
      <c r="AC28" s="243">
        <v>75.09</v>
      </c>
      <c r="AD28" s="2">
        <f t="shared" si="0"/>
        <v>0.98000000000000398</v>
      </c>
      <c r="AE28" s="138">
        <f t="shared" si="1"/>
        <v>3.0724018167245237E-3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42613</v>
      </c>
      <c r="X29" s="10">
        <v>74.13</v>
      </c>
      <c r="Y29" s="40">
        <v>75.239999999999995</v>
      </c>
      <c r="Z29" s="40">
        <v>73.900000000000006</v>
      </c>
      <c r="AA29" s="10">
        <v>74.86</v>
      </c>
      <c r="AB29" s="95">
        <v>2113900</v>
      </c>
      <c r="AC29" s="243">
        <v>74.86</v>
      </c>
      <c r="AD29" s="2">
        <f t="shared" si="0"/>
        <v>1.3399999999999892</v>
      </c>
      <c r="AE29" s="138">
        <f t="shared" si="1"/>
        <v>8.8948787061993162E-3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42612</v>
      </c>
      <c r="X30" s="10">
        <v>74.400000000000006</v>
      </c>
      <c r="Y30" s="40">
        <v>75.790000000000006</v>
      </c>
      <c r="Z30" s="40">
        <v>73.84</v>
      </c>
      <c r="AA30" s="10">
        <v>74.2</v>
      </c>
      <c r="AB30" s="95">
        <v>3899200</v>
      </c>
      <c r="AC30" s="243">
        <v>74.2</v>
      </c>
      <c r="AD30" s="2">
        <f t="shared" si="0"/>
        <v>1.9500000000000028</v>
      </c>
      <c r="AE30" s="138">
        <f t="shared" si="1"/>
        <v>-1.3560223344855071E-2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42611</v>
      </c>
      <c r="X31" s="10">
        <v>74.790000000000006</v>
      </c>
      <c r="Y31" s="40">
        <v>75.650000000000006</v>
      </c>
      <c r="Z31" s="40">
        <v>74.5</v>
      </c>
      <c r="AA31" s="10">
        <v>75.22</v>
      </c>
      <c r="AB31" s="95">
        <v>2021900</v>
      </c>
      <c r="AC31" s="243">
        <v>75.22</v>
      </c>
      <c r="AD31" s="2">
        <f t="shared" si="0"/>
        <v>1.1500000000000057</v>
      </c>
      <c r="AE31" s="138">
        <f t="shared" si="1"/>
        <v>5.0774986638160158E-3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42608</v>
      </c>
      <c r="X32" s="10">
        <v>74.349999999999994</v>
      </c>
      <c r="Y32" s="40">
        <v>75</v>
      </c>
      <c r="Z32" s="40">
        <v>73.739999999999995</v>
      </c>
      <c r="AA32" s="10">
        <v>74.84</v>
      </c>
      <c r="AB32" s="95">
        <v>2630300</v>
      </c>
      <c r="AC32" s="243">
        <v>74.84</v>
      </c>
      <c r="AD32" s="2">
        <f t="shared" si="0"/>
        <v>1.2600000000000051</v>
      </c>
      <c r="AE32" s="138">
        <f t="shared" si="1"/>
        <v>6.8612942284407286E-3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42607</v>
      </c>
      <c r="X33" s="10">
        <v>73.16</v>
      </c>
      <c r="Y33" s="40">
        <v>74.75</v>
      </c>
      <c r="Z33" s="40">
        <v>73.11</v>
      </c>
      <c r="AA33" s="10">
        <v>74.33</v>
      </c>
      <c r="AB33" s="95">
        <v>2791300</v>
      </c>
      <c r="AC33" s="243">
        <v>74.33</v>
      </c>
      <c r="AD33" s="2">
        <f t="shared" si="0"/>
        <v>1.6400000000000006</v>
      </c>
      <c r="AE33" s="138">
        <f t="shared" si="1"/>
        <v>1.4190203301950977E-2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42606</v>
      </c>
      <c r="X34" s="10">
        <v>73.95</v>
      </c>
      <c r="Y34" s="40">
        <v>74.31</v>
      </c>
      <c r="Z34" s="40">
        <v>72.98</v>
      </c>
      <c r="AA34" s="10">
        <v>73.290000000000006</v>
      </c>
      <c r="AB34" s="95">
        <v>2138500</v>
      </c>
      <c r="AC34" s="243">
        <v>73.290000000000006</v>
      </c>
      <c r="AD34" s="2">
        <f t="shared" si="0"/>
        <v>1.3299999999999983</v>
      </c>
      <c r="AE34" s="138">
        <f t="shared" si="1"/>
        <v>-6.6413662239088733E-3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42605</v>
      </c>
      <c r="X35" s="10">
        <v>73.13</v>
      </c>
      <c r="Y35" s="40">
        <v>73.900000000000006</v>
      </c>
      <c r="Z35" s="40">
        <v>72.89</v>
      </c>
      <c r="AA35" s="10">
        <v>73.78</v>
      </c>
      <c r="AB35" s="95">
        <v>1771300</v>
      </c>
      <c r="AC35" s="243">
        <v>73.78</v>
      </c>
      <c r="AD35" s="2">
        <f t="shared" si="0"/>
        <v>1.0100000000000051</v>
      </c>
      <c r="AE35" s="138">
        <f t="shared" si="1"/>
        <v>1.5973561002478709E-2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286</v>
      </c>
      <c r="O36" s="11"/>
      <c r="P36" s="259" t="s">
        <v>78</v>
      </c>
      <c r="Q36" s="259"/>
      <c r="R36" s="34"/>
      <c r="W36" s="94">
        <v>42604</v>
      </c>
      <c r="X36" s="10">
        <v>72.34</v>
      </c>
      <c r="Y36" s="40">
        <v>72.89</v>
      </c>
      <c r="Z36" s="40">
        <v>71.94</v>
      </c>
      <c r="AA36" s="10">
        <v>72.62</v>
      </c>
      <c r="AB36" s="95">
        <v>1735700</v>
      </c>
      <c r="AC36" s="243">
        <v>72.62</v>
      </c>
      <c r="AD36" s="2">
        <f t="shared" si="0"/>
        <v>0.95000000000000284</v>
      </c>
      <c r="AE36" s="138">
        <f t="shared" si="1"/>
        <v>4.564946742287912E-3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88.16500000000002</v>
      </c>
      <c r="R37" s="34"/>
      <c r="W37" s="94">
        <v>42601</v>
      </c>
      <c r="X37" s="10">
        <v>71.56</v>
      </c>
      <c r="Y37" s="40">
        <v>73.400000000000006</v>
      </c>
      <c r="Z37" s="40">
        <v>71.56</v>
      </c>
      <c r="AA37" s="10">
        <v>72.290000000000006</v>
      </c>
      <c r="AB37" s="95">
        <v>3110000</v>
      </c>
      <c r="AC37" s="243">
        <v>72.290000000000006</v>
      </c>
      <c r="AD37" s="2">
        <f t="shared" si="0"/>
        <v>1.8400000000000034</v>
      </c>
      <c r="AE37" s="138">
        <f t="shared" si="1"/>
        <v>6.8245125348189717E-3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292</v>
      </c>
      <c r="O38" s="2"/>
      <c r="P38" s="83">
        <v>1.0900000000000001</v>
      </c>
      <c r="Q38" s="83">
        <f t="shared" ref="Q38:Q57" si="48">P38*$Q$4</f>
        <v>87.363500000000016</v>
      </c>
      <c r="R38" s="34"/>
      <c r="W38" s="94">
        <v>42600</v>
      </c>
      <c r="X38" s="10">
        <v>70.48</v>
      </c>
      <c r="Y38" s="40">
        <v>72.06</v>
      </c>
      <c r="Z38" s="40">
        <v>70.290000000000006</v>
      </c>
      <c r="AA38" s="10">
        <v>71.8</v>
      </c>
      <c r="AB38" s="95">
        <v>3745500</v>
      </c>
      <c r="AC38" s="243">
        <v>71.8</v>
      </c>
      <c r="AD38" s="2">
        <f t="shared" si="0"/>
        <v>1.769999999999996</v>
      </c>
      <c r="AE38" s="138">
        <f t="shared" si="1"/>
        <v>2.2937740418863095E-2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86.562000000000012</v>
      </c>
      <c r="R39" s="34"/>
      <c r="T39" s="91" t="s">
        <v>113</v>
      </c>
      <c r="W39" s="94">
        <v>42599</v>
      </c>
      <c r="X39" s="10">
        <v>69.7</v>
      </c>
      <c r="Y39" s="40">
        <v>70.42</v>
      </c>
      <c r="Z39" s="40">
        <v>69.2</v>
      </c>
      <c r="AA39" s="10">
        <v>70.19</v>
      </c>
      <c r="AB39" s="95">
        <v>3107200</v>
      </c>
      <c r="AC39" s="243">
        <v>70.19</v>
      </c>
      <c r="AD39" s="2">
        <f t="shared" si="0"/>
        <v>1.2199999999999989</v>
      </c>
      <c r="AE39" s="138">
        <f t="shared" si="1"/>
        <v>8.4770114942529506E-3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85.760500000000008</v>
      </c>
      <c r="R40" s="83"/>
      <c r="T40" s="97" t="s">
        <v>98</v>
      </c>
      <c r="U40" s="129">
        <v>79.37</v>
      </c>
      <c r="W40" s="94">
        <v>42598</v>
      </c>
      <c r="X40" s="10">
        <v>69.349999999999994</v>
      </c>
      <c r="Y40" s="40">
        <v>69.81</v>
      </c>
      <c r="Z40" s="40">
        <v>68.599999999999994</v>
      </c>
      <c r="AA40" s="10">
        <v>69.599999999999994</v>
      </c>
      <c r="AB40" s="95">
        <v>2404300</v>
      </c>
      <c r="AC40" s="243">
        <v>69.599999999999994</v>
      </c>
      <c r="AD40" s="2">
        <f t="shared" si="0"/>
        <v>1.210000000000008</v>
      </c>
      <c r="AE40" s="138">
        <f t="shared" si="1"/>
        <v>1.4388489208632116E-3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84.959000000000017</v>
      </c>
      <c r="R41" s="83"/>
      <c r="T41" s="87" t="s">
        <v>99</v>
      </c>
      <c r="U41" s="130">
        <v>79.78</v>
      </c>
      <c r="W41" s="94">
        <v>42597</v>
      </c>
      <c r="X41" s="10">
        <v>67.61</v>
      </c>
      <c r="Y41" s="40">
        <v>69.59</v>
      </c>
      <c r="Z41" s="40">
        <v>67.55</v>
      </c>
      <c r="AA41" s="10">
        <v>69.5</v>
      </c>
      <c r="AB41" s="95">
        <v>2218300</v>
      </c>
      <c r="AC41" s="243">
        <v>69.5</v>
      </c>
      <c r="AD41" s="2">
        <f t="shared" si="0"/>
        <v>2.0400000000000063</v>
      </c>
      <c r="AE41" s="138">
        <f t="shared" si="1"/>
        <v>2.9172219754183271E-2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84.157500000000013</v>
      </c>
      <c r="R42" s="83"/>
      <c r="T42" s="87" t="s">
        <v>100</v>
      </c>
      <c r="U42" s="130" t="s">
        <v>500</v>
      </c>
      <c r="W42" s="94">
        <v>42594</v>
      </c>
      <c r="X42" s="10">
        <v>67.45</v>
      </c>
      <c r="Y42" s="40">
        <v>67.849999999999994</v>
      </c>
      <c r="Z42" s="40">
        <v>67.010000000000005</v>
      </c>
      <c r="AA42" s="10">
        <v>67.53</v>
      </c>
      <c r="AB42" s="95">
        <v>1452200</v>
      </c>
      <c r="AC42" s="243">
        <v>67.53</v>
      </c>
      <c r="AD42" s="2">
        <f t="shared" si="0"/>
        <v>0.8399999999999892</v>
      </c>
      <c r="AE42" s="138">
        <f t="shared" si="1"/>
        <v>1.7801513128616886E-3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83.356000000000009</v>
      </c>
      <c r="R43" s="83"/>
      <c r="T43" s="87" t="s">
        <v>101</v>
      </c>
      <c r="U43" s="130" t="s">
        <v>501</v>
      </c>
      <c r="W43" s="94">
        <v>42593</v>
      </c>
      <c r="X43" s="10">
        <v>66.38</v>
      </c>
      <c r="Y43" s="40">
        <v>67.58</v>
      </c>
      <c r="Z43" s="40">
        <v>66.22</v>
      </c>
      <c r="AA43" s="10">
        <v>67.41</v>
      </c>
      <c r="AB43" s="95">
        <v>1580000</v>
      </c>
      <c r="AC43" s="243">
        <v>67.41</v>
      </c>
      <c r="AD43" s="2">
        <f t="shared" si="0"/>
        <v>1.3599999999999994</v>
      </c>
      <c r="AE43" s="138">
        <f t="shared" si="1"/>
        <v>1.5057973196807684E-2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82.554500000000004</v>
      </c>
      <c r="R44" s="83"/>
      <c r="T44" s="87" t="s">
        <v>102</v>
      </c>
      <c r="U44" s="130">
        <v>83.17</v>
      </c>
      <c r="W44" s="94">
        <v>42592</v>
      </c>
      <c r="X44" s="10">
        <v>67.03</v>
      </c>
      <c r="Y44" s="40">
        <v>67.040000000000006</v>
      </c>
      <c r="Z44" s="40">
        <v>65.7</v>
      </c>
      <c r="AA44" s="10">
        <v>66.41</v>
      </c>
      <c r="AB44" s="95">
        <v>1385400</v>
      </c>
      <c r="AC44" s="243">
        <v>66.41</v>
      </c>
      <c r="AD44" s="2">
        <f t="shared" si="0"/>
        <v>1.3400000000000034</v>
      </c>
      <c r="AE44" s="138">
        <f t="shared" si="1"/>
        <v>-8.8059701492537723E-3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81.753000000000014</v>
      </c>
      <c r="R45" s="83"/>
      <c r="T45" s="87" t="s">
        <v>103</v>
      </c>
      <c r="U45" s="130">
        <v>0.771231</v>
      </c>
      <c r="W45" s="94">
        <v>42591</v>
      </c>
      <c r="X45" s="10">
        <v>66.45</v>
      </c>
      <c r="Y45" s="40">
        <v>67.64</v>
      </c>
      <c r="Z45" s="40">
        <v>66.33</v>
      </c>
      <c r="AA45" s="10">
        <v>67</v>
      </c>
      <c r="AB45" s="95">
        <v>1724800</v>
      </c>
      <c r="AC45" s="243">
        <v>67</v>
      </c>
      <c r="AD45" s="2">
        <f t="shared" si="0"/>
        <v>1.3100000000000023</v>
      </c>
      <c r="AE45" s="138">
        <f t="shared" si="1"/>
        <v>1.6075219896875881E-2</v>
      </c>
    </row>
    <row r="46" spans="1:31" x14ac:dyDescent="0.25">
      <c r="O46" s="2"/>
      <c r="P46" s="83">
        <v>1.01</v>
      </c>
      <c r="Q46" s="83">
        <f t="shared" si="48"/>
        <v>80.95150000000001</v>
      </c>
      <c r="R46" s="83"/>
      <c r="T46" s="87" t="s">
        <v>122</v>
      </c>
      <c r="U46" s="94" t="s">
        <v>306</v>
      </c>
      <c r="W46" s="94">
        <v>42590</v>
      </c>
      <c r="X46" s="10">
        <v>66.569999999999993</v>
      </c>
      <c r="Y46" s="40">
        <v>67.22</v>
      </c>
      <c r="Z46" s="40">
        <v>65.72</v>
      </c>
      <c r="AA46" s="10">
        <v>65.94</v>
      </c>
      <c r="AB46" s="95">
        <v>1236300</v>
      </c>
      <c r="AC46" s="243">
        <v>65.94</v>
      </c>
      <c r="AD46" s="2">
        <f t="shared" si="0"/>
        <v>1.5</v>
      </c>
      <c r="AE46" s="138">
        <f t="shared" si="1"/>
        <v>-9.1660405709992343E-3</v>
      </c>
    </row>
    <row r="47" spans="1:31" x14ac:dyDescent="0.25">
      <c r="O47" s="2"/>
      <c r="P47" s="83">
        <v>1</v>
      </c>
      <c r="Q47" s="83">
        <f t="shared" si="48"/>
        <v>80.150000000000006</v>
      </c>
      <c r="R47" s="83"/>
      <c r="T47" s="87"/>
      <c r="U47" s="130"/>
      <c r="W47" s="94">
        <v>42587</v>
      </c>
      <c r="X47" s="10">
        <v>65.59</v>
      </c>
      <c r="Y47" s="40">
        <v>66.569999999999993</v>
      </c>
      <c r="Z47" s="40">
        <v>65.14</v>
      </c>
      <c r="AA47" s="10">
        <v>66.55</v>
      </c>
      <c r="AB47" s="95">
        <v>2178500</v>
      </c>
      <c r="AC47" s="243">
        <v>66.55</v>
      </c>
      <c r="AD47" s="2">
        <f t="shared" si="0"/>
        <v>1.4299999999999926</v>
      </c>
      <c r="AE47" s="138">
        <f t="shared" si="1"/>
        <v>2.1332105586249206E-2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79.348500000000001</v>
      </c>
      <c r="R48" s="83"/>
      <c r="T48" s="87" t="s">
        <v>105</v>
      </c>
      <c r="U48" s="130" t="s">
        <v>502</v>
      </c>
      <c r="W48" s="94">
        <v>42586</v>
      </c>
      <c r="X48" s="10">
        <v>64.45</v>
      </c>
      <c r="Y48" s="40">
        <v>65.260000000000005</v>
      </c>
      <c r="Z48" s="40">
        <v>64.02</v>
      </c>
      <c r="AA48" s="10">
        <v>65.16</v>
      </c>
      <c r="AB48" s="95">
        <v>3069800</v>
      </c>
      <c r="AC48" s="243">
        <v>65.16</v>
      </c>
      <c r="AD48" s="2">
        <f t="shared" si="0"/>
        <v>1.2400000000000091</v>
      </c>
      <c r="AE48" s="138">
        <f t="shared" si="1"/>
        <v>1.1958378630221977E-2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78.546999999999997</v>
      </c>
      <c r="R49" s="83"/>
      <c r="T49" s="87" t="s">
        <v>106</v>
      </c>
      <c r="U49" s="130" t="s">
        <v>392</v>
      </c>
      <c r="W49" s="94">
        <v>42585</v>
      </c>
      <c r="X49" s="10">
        <v>63.33</v>
      </c>
      <c r="Y49" s="40">
        <v>65.03</v>
      </c>
      <c r="Z49" s="40">
        <v>63.3</v>
      </c>
      <c r="AA49" s="10">
        <v>64.39</v>
      </c>
      <c r="AB49" s="95">
        <v>3477200</v>
      </c>
      <c r="AC49" s="243">
        <v>64.39</v>
      </c>
      <c r="AD49" s="2">
        <f t="shared" si="0"/>
        <v>1.730000000000004</v>
      </c>
      <c r="AE49" s="138">
        <f t="shared" si="1"/>
        <v>-9.9938499384994994E-3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77.745500000000007</v>
      </c>
      <c r="R50" s="83"/>
      <c r="T50" s="87" t="s">
        <v>107</v>
      </c>
      <c r="U50" s="131">
        <v>2328142</v>
      </c>
      <c r="W50" s="94">
        <v>42584</v>
      </c>
      <c r="X50" s="10">
        <v>65.569999999999993</v>
      </c>
      <c r="Y50" s="40">
        <v>65.959999999999994</v>
      </c>
      <c r="Z50" s="40">
        <v>64.430000000000007</v>
      </c>
      <c r="AA50" s="10">
        <v>65.040000000000006</v>
      </c>
      <c r="AB50" s="95">
        <v>2304100</v>
      </c>
      <c r="AC50" s="243">
        <v>65.040000000000006</v>
      </c>
      <c r="AD50" s="2">
        <f t="shared" si="0"/>
        <v>1.5299999999999869</v>
      </c>
      <c r="AE50" s="138" t="e">
        <f t="shared" si="1"/>
        <v>#DIV/0!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76.944000000000003</v>
      </c>
      <c r="R51" s="83"/>
      <c r="T51" s="87" t="s">
        <v>110</v>
      </c>
      <c r="U51" s="131">
        <v>3066440</v>
      </c>
      <c r="W51" s="94">
        <v>42584</v>
      </c>
      <c r="X51" s="10" t="s">
        <v>303</v>
      </c>
      <c r="Y51" s="40"/>
      <c r="Z51" s="40"/>
      <c r="AA51" s="10"/>
      <c r="AB51" s="95"/>
      <c r="AC51" s="243"/>
      <c r="AD51" s="2">
        <f t="shared" si="0"/>
        <v>0</v>
      </c>
      <c r="AE51" s="138">
        <f t="shared" si="1"/>
        <v>-1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76.142499999999998</v>
      </c>
      <c r="R52" s="83"/>
      <c r="T52" s="87" t="s">
        <v>108</v>
      </c>
      <c r="U52" s="130" t="s">
        <v>503</v>
      </c>
      <c r="W52" s="94">
        <v>42583</v>
      </c>
      <c r="X52" s="10">
        <v>65.92</v>
      </c>
      <c r="Y52" s="40">
        <v>66.87</v>
      </c>
      <c r="Z52" s="40">
        <v>65.8</v>
      </c>
      <c r="AA52" s="10">
        <v>66.14</v>
      </c>
      <c r="AB52" s="95">
        <v>2073400</v>
      </c>
      <c r="AC52" s="243">
        <v>65.86</v>
      </c>
      <c r="AD52" s="2">
        <f t="shared" si="0"/>
        <v>1.0700000000000074</v>
      </c>
      <c r="AE52" s="138">
        <f t="shared" si="1"/>
        <v>1.8253726802557324E-3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75.340999999999994</v>
      </c>
      <c r="R53" s="83"/>
      <c r="T53" s="87" t="s">
        <v>111</v>
      </c>
      <c r="U53" s="130">
        <v>15.87</v>
      </c>
      <c r="W53" s="94">
        <v>42580</v>
      </c>
      <c r="X53" s="10">
        <v>66.48</v>
      </c>
      <c r="Y53" s="40">
        <v>66.7</v>
      </c>
      <c r="Z53" s="40">
        <v>65.5</v>
      </c>
      <c r="AA53" s="10">
        <v>66.02</v>
      </c>
      <c r="AB53" s="95">
        <v>1577000</v>
      </c>
      <c r="AC53" s="243">
        <v>65.739999999999995</v>
      </c>
      <c r="AD53" s="2">
        <f t="shared" si="0"/>
        <v>1.2000000000000028</v>
      </c>
      <c r="AE53" s="138">
        <f t="shared" si="1"/>
        <v>-6.7986100619429335E-3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74.539500000000004</v>
      </c>
      <c r="R54" s="83"/>
      <c r="T54" s="87" t="s">
        <v>112</v>
      </c>
      <c r="U54" s="130">
        <v>5.05</v>
      </c>
      <c r="W54" s="94">
        <v>42579</v>
      </c>
      <c r="X54" s="10">
        <v>66.17</v>
      </c>
      <c r="Y54" s="40">
        <v>66.59</v>
      </c>
      <c r="Z54" s="40">
        <v>65.2</v>
      </c>
      <c r="AA54" s="10">
        <v>66.47</v>
      </c>
      <c r="AB54" s="95">
        <v>2332100</v>
      </c>
      <c r="AC54" s="243">
        <v>66.19</v>
      </c>
      <c r="AD54" s="2">
        <f t="shared" si="0"/>
        <v>1.3900000000000006</v>
      </c>
      <c r="AE54" s="138">
        <f t="shared" si="1"/>
        <v>0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73.738000000000014</v>
      </c>
      <c r="R55" s="83"/>
      <c r="T55" s="87" t="s">
        <v>109</v>
      </c>
      <c r="U55" s="130" t="s">
        <v>504</v>
      </c>
      <c r="W55" s="94">
        <v>42578</v>
      </c>
      <c r="X55" s="10">
        <v>68.14</v>
      </c>
      <c r="Y55" s="40">
        <v>68.19</v>
      </c>
      <c r="Z55" s="40">
        <v>66.22</v>
      </c>
      <c r="AA55" s="10">
        <v>66.47</v>
      </c>
      <c r="AB55" s="95">
        <v>4701500</v>
      </c>
      <c r="AC55" s="243">
        <v>66.19</v>
      </c>
      <c r="AD55" s="2">
        <f t="shared" si="0"/>
        <v>1.9699999999999989</v>
      </c>
      <c r="AE55" s="138">
        <f t="shared" si="1"/>
        <v>9.147735935356005E-3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72.936500000000009</v>
      </c>
      <c r="R56" s="83"/>
      <c r="W56" s="94">
        <v>42577</v>
      </c>
      <c r="X56" s="10">
        <v>65.36</v>
      </c>
      <c r="Y56" s="40">
        <v>66.38</v>
      </c>
      <c r="Z56" s="40">
        <v>64.05</v>
      </c>
      <c r="AA56" s="10">
        <v>65.87</v>
      </c>
      <c r="AB56" s="95">
        <v>4316900</v>
      </c>
      <c r="AC56" s="243">
        <v>65.59</v>
      </c>
      <c r="AD56" s="2">
        <f t="shared" si="0"/>
        <v>2.3299999999999983</v>
      </c>
      <c r="AE56" s="138">
        <f t="shared" si="1"/>
        <v>1.422607082109173E-2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72.135000000000005</v>
      </c>
      <c r="R57" s="83"/>
      <c r="W57" s="94">
        <v>42576</v>
      </c>
      <c r="X57" s="10">
        <v>64.989999999999995</v>
      </c>
      <c r="Y57" s="40">
        <v>65.52</v>
      </c>
      <c r="Z57" s="40">
        <v>64.680000000000007</v>
      </c>
      <c r="AA57" s="10">
        <v>64.94</v>
      </c>
      <c r="AB57" s="95">
        <v>4223700</v>
      </c>
      <c r="AC57" s="243">
        <v>64.67</v>
      </c>
      <c r="AD57" s="2">
        <f t="shared" si="0"/>
        <v>0.8399999999999892</v>
      </c>
      <c r="AE57" s="138">
        <f t="shared" si="1"/>
        <v>2.014254725751341E-3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42573</v>
      </c>
      <c r="X58" s="10">
        <v>66.739999999999995</v>
      </c>
      <c r="Y58" s="40">
        <v>67.150000000000006</v>
      </c>
      <c r="Z58" s="40">
        <v>62.4</v>
      </c>
      <c r="AA58" s="10">
        <v>64.81</v>
      </c>
      <c r="AB58" s="95">
        <v>12772200</v>
      </c>
      <c r="AC58" s="243">
        <v>64.540000000000006</v>
      </c>
      <c r="AD58" s="2">
        <f t="shared" si="0"/>
        <v>4.7500000000000071</v>
      </c>
      <c r="AE58" s="138">
        <f t="shared" si="1"/>
        <v>-8.6094590767487933E-2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42572</v>
      </c>
      <c r="X59" s="10">
        <v>70</v>
      </c>
      <c r="Y59" s="40">
        <v>71.33</v>
      </c>
      <c r="Z59" s="40">
        <v>69.760000000000005</v>
      </c>
      <c r="AA59" s="10">
        <v>70.92</v>
      </c>
      <c r="AB59" s="95">
        <v>5387400</v>
      </c>
      <c r="AC59" s="243">
        <v>70.62</v>
      </c>
      <c r="AD59" s="2">
        <f t="shared" si="0"/>
        <v>1.5699999999999932</v>
      </c>
      <c r="AE59" s="138">
        <f t="shared" si="1"/>
        <v>2.0520231213872808E-2</v>
      </c>
    </row>
    <row r="60" spans="1:31" x14ac:dyDescent="0.25">
      <c r="W60" s="94">
        <v>42571</v>
      </c>
      <c r="X60" s="10">
        <v>68.47</v>
      </c>
      <c r="Y60" s="40">
        <v>69.8</v>
      </c>
      <c r="Z60" s="40">
        <v>67.959999999999994</v>
      </c>
      <c r="AA60" s="10">
        <v>69.489999999999995</v>
      </c>
      <c r="AB60" s="95">
        <v>3220800</v>
      </c>
      <c r="AC60" s="243">
        <v>69.2</v>
      </c>
      <c r="AD60" s="2">
        <f t="shared" si="0"/>
        <v>1.8400000000000034</v>
      </c>
      <c r="AE60" s="138">
        <f t="shared" si="1"/>
        <v>1.7048794826572511E-2</v>
      </c>
    </row>
    <row r="61" spans="1:31" x14ac:dyDescent="0.25">
      <c r="L61" t="s">
        <v>65</v>
      </c>
      <c r="M61" s="467">
        <f>K79+M79-F79</f>
        <v>954.30999999999767</v>
      </c>
      <c r="W61" s="94">
        <v>42570</v>
      </c>
      <c r="X61" s="10">
        <v>68.33</v>
      </c>
      <c r="Y61" s="40">
        <v>68.55</v>
      </c>
      <c r="Z61" s="40">
        <v>67.81</v>
      </c>
      <c r="AA61" s="10">
        <v>68.33</v>
      </c>
      <c r="AB61" s="95">
        <v>1464400</v>
      </c>
      <c r="AC61" s="243">
        <v>68.040000000000006</v>
      </c>
      <c r="AD61" s="2">
        <f t="shared" si="0"/>
        <v>0.73999999999999488</v>
      </c>
      <c r="AE61" s="138">
        <f t="shared" si="1"/>
        <v>-5.4085659991227608E-3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42569</v>
      </c>
      <c r="X62" s="10">
        <v>68.180000000000007</v>
      </c>
      <c r="Y62" s="40">
        <v>68.95</v>
      </c>
      <c r="Z62" s="40">
        <v>67.709999999999994</v>
      </c>
      <c r="AA62" s="10">
        <v>68.7</v>
      </c>
      <c r="AB62" s="95">
        <v>1951400</v>
      </c>
      <c r="AC62" s="243">
        <v>68.41</v>
      </c>
      <c r="AD62" s="2">
        <f t="shared" si="0"/>
        <v>1.2400000000000091</v>
      </c>
      <c r="AE62" s="138">
        <f t="shared" si="1"/>
        <v>1.9523099850968784E-2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42566</v>
      </c>
      <c r="X63" s="10">
        <v>67.72</v>
      </c>
      <c r="Y63" s="40">
        <v>67.739999999999995</v>
      </c>
      <c r="Z63" s="40">
        <v>67.02</v>
      </c>
      <c r="AA63" s="10">
        <v>67.39</v>
      </c>
      <c r="AB63" s="95">
        <v>1791400</v>
      </c>
      <c r="AC63" s="243">
        <v>67.099999999999994</v>
      </c>
      <c r="AD63" s="2">
        <f t="shared" si="0"/>
        <v>0.71999999999999886</v>
      </c>
      <c r="AE63" s="138">
        <f t="shared" si="1"/>
        <v>0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42565</v>
      </c>
      <c r="X64" s="10">
        <v>66.31</v>
      </c>
      <c r="Y64" s="40">
        <v>67.599999999999994</v>
      </c>
      <c r="Z64" s="40">
        <v>65.48</v>
      </c>
      <c r="AA64" s="10">
        <v>67.39</v>
      </c>
      <c r="AB64" s="95">
        <v>2088400</v>
      </c>
      <c r="AC64" s="243">
        <v>67.099999999999994</v>
      </c>
      <c r="AD64" s="2">
        <f t="shared" si="0"/>
        <v>2.1199999999999903</v>
      </c>
      <c r="AE64" s="138">
        <f t="shared" si="1"/>
        <v>3.1197172276010487E-2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42564</v>
      </c>
      <c r="X65" s="10">
        <v>66.44</v>
      </c>
      <c r="Y65" s="40">
        <v>66.48</v>
      </c>
      <c r="Z65" s="40">
        <v>65.08</v>
      </c>
      <c r="AA65" s="10">
        <v>65.349999999999994</v>
      </c>
      <c r="AB65" s="95">
        <v>1940300</v>
      </c>
      <c r="AC65" s="243">
        <v>65.069999999999993</v>
      </c>
      <c r="AD65" s="2">
        <f t="shared" si="0"/>
        <v>1.4000000000000057</v>
      </c>
      <c r="AE65" s="138">
        <f t="shared" si="1"/>
        <v>-6.8681318681319548E-3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42563</v>
      </c>
      <c r="X66" s="10">
        <v>65.489999999999995</v>
      </c>
      <c r="Y66" s="40">
        <v>66.42</v>
      </c>
      <c r="Z66" s="40">
        <v>65.209999999999994</v>
      </c>
      <c r="AA66" s="10">
        <v>65.8</v>
      </c>
      <c r="AB66" s="95">
        <v>2073700</v>
      </c>
      <c r="AC66" s="243">
        <v>65.52</v>
      </c>
      <c r="AD66" s="2">
        <f t="shared" si="0"/>
        <v>1.210000000000008</v>
      </c>
      <c r="AE66" s="138">
        <f t="shared" si="1"/>
        <v>1.7865465278856574E-2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42562</v>
      </c>
      <c r="X67" s="10">
        <v>63.6</v>
      </c>
      <c r="Y67" s="40">
        <v>65.2</v>
      </c>
      <c r="Z67" s="40">
        <v>63.57</v>
      </c>
      <c r="AA67" s="10">
        <v>64.64</v>
      </c>
      <c r="AB67" s="95">
        <v>2179200</v>
      </c>
      <c r="AC67" s="243">
        <v>64.37</v>
      </c>
      <c r="AD67" s="2">
        <f t="shared" si="0"/>
        <v>1.6300000000000026</v>
      </c>
      <c r="AE67" s="138">
        <f t="shared" si="1"/>
        <v>2.761813537675617E-2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42559</v>
      </c>
      <c r="X68" s="10">
        <v>61.67</v>
      </c>
      <c r="Y68" s="40">
        <v>63.15</v>
      </c>
      <c r="Z68" s="40">
        <v>61.52</v>
      </c>
      <c r="AA68" s="10">
        <v>62.91</v>
      </c>
      <c r="AB68" s="95">
        <v>2299100</v>
      </c>
      <c r="AC68" s="243">
        <v>62.64</v>
      </c>
      <c r="AD68" s="2">
        <f>Y68-Z68</f>
        <v>1.6299999999999955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42653</v>
      </c>
      <c r="X2" s="41">
        <v>66.87</v>
      </c>
      <c r="Y2" s="41">
        <v>67.099999999999994</v>
      </c>
      <c r="Z2" s="41">
        <v>66.84</v>
      </c>
      <c r="AA2" s="41">
        <v>67.010000000000005</v>
      </c>
      <c r="AB2" s="104">
        <v>586100</v>
      </c>
      <c r="AC2" s="9">
        <v>67.010000000000005</v>
      </c>
      <c r="AD2" s="2">
        <f>Y2-Z2</f>
        <v>0.25999999999999091</v>
      </c>
      <c r="AE2" s="138">
        <f>AC2/AC3-1</f>
        <v>8.5791691751957444E-3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67.010000000000005</v>
      </c>
      <c r="W3" s="123">
        <v>42650</v>
      </c>
      <c r="X3" s="41">
        <v>66.930000000000007</v>
      </c>
      <c r="Y3" s="41">
        <v>67.180000000000007</v>
      </c>
      <c r="Z3" s="41">
        <v>65.95</v>
      </c>
      <c r="AA3" s="41">
        <v>66.44</v>
      </c>
      <c r="AB3" s="104">
        <v>688200</v>
      </c>
      <c r="AC3" s="9">
        <v>66.44</v>
      </c>
      <c r="AD3" s="2">
        <f t="shared" ref="AD3:AD66" si="0">Y3-Z3</f>
        <v>1.230000000000004</v>
      </c>
      <c r="AE3" s="138">
        <f t="shared" ref="AE3:AE66" si="1">AC3/AC4-1</f>
        <v>-8.0621080919678345E-3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67.010000000000005</v>
      </c>
      <c r="R4" s="527">
        <v>8.6E-3</v>
      </c>
      <c r="T4" s="1"/>
      <c r="W4" s="123">
        <v>42649</v>
      </c>
      <c r="X4" s="41">
        <v>67.03</v>
      </c>
      <c r="Y4" s="41">
        <v>67.3</v>
      </c>
      <c r="Z4" s="41">
        <v>66.7</v>
      </c>
      <c r="AA4" s="41">
        <v>66.98</v>
      </c>
      <c r="AB4" s="104">
        <v>629100</v>
      </c>
      <c r="AC4" s="9">
        <v>66.98</v>
      </c>
      <c r="AD4" s="2">
        <f t="shared" si="0"/>
        <v>0.59999999999999432</v>
      </c>
      <c r="AE4" s="138">
        <f t="shared" si="1"/>
        <v>-2.9850746268655914E-4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42648</v>
      </c>
      <c r="X5" s="41">
        <v>66.17</v>
      </c>
      <c r="Y5" s="41">
        <v>67.22</v>
      </c>
      <c r="Z5" s="41">
        <v>66.13</v>
      </c>
      <c r="AA5" s="41">
        <v>67</v>
      </c>
      <c r="AB5" s="104">
        <v>1395200</v>
      </c>
      <c r="AC5" s="9">
        <v>67</v>
      </c>
      <c r="AD5" s="2">
        <f t="shared" si="0"/>
        <v>1.0900000000000034</v>
      </c>
      <c r="AE5" s="138">
        <f t="shared" si="1"/>
        <v>1.6229334142271901E-2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42647</v>
      </c>
      <c r="X6" s="41">
        <v>65.819999999999993</v>
      </c>
      <c r="Y6" s="41">
        <v>66.72</v>
      </c>
      <c r="Z6" s="41">
        <v>65.819999999999993</v>
      </c>
      <c r="AA6" s="41">
        <v>65.930000000000007</v>
      </c>
      <c r="AB6" s="104">
        <v>2005700</v>
      </c>
      <c r="AC6" s="9">
        <v>65.930000000000007</v>
      </c>
      <c r="AD6" s="2">
        <f t="shared" si="0"/>
        <v>0.90000000000000568</v>
      </c>
      <c r="AE6" s="138">
        <f t="shared" si="1"/>
        <v>-1.5165301789488161E-4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42646</v>
      </c>
      <c r="X7" s="41">
        <v>65.22</v>
      </c>
      <c r="Y7" s="41">
        <v>66.03</v>
      </c>
      <c r="Z7" s="41">
        <v>64.930000000000007</v>
      </c>
      <c r="AA7" s="41">
        <v>65.94</v>
      </c>
      <c r="AB7" s="104">
        <v>1006300</v>
      </c>
      <c r="AC7" s="9">
        <v>65.94</v>
      </c>
      <c r="AD7" s="2">
        <f t="shared" si="0"/>
        <v>1.0999999999999943</v>
      </c>
      <c r="AE7" s="138">
        <f t="shared" si="1"/>
        <v>8.2568807339449268E-3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42643</v>
      </c>
      <c r="X8" s="41">
        <v>65.12</v>
      </c>
      <c r="Y8" s="41">
        <v>65.67</v>
      </c>
      <c r="Z8" s="41">
        <v>64.7</v>
      </c>
      <c r="AA8" s="41">
        <v>65.400000000000006</v>
      </c>
      <c r="AB8" s="104">
        <v>891800</v>
      </c>
      <c r="AC8" s="9">
        <v>65.400000000000006</v>
      </c>
      <c r="AD8" s="2">
        <f t="shared" si="0"/>
        <v>0.96999999999999886</v>
      </c>
      <c r="AE8" s="138">
        <f t="shared" si="1"/>
        <v>1.3168086754454134E-2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42642</v>
      </c>
      <c r="X9" s="41">
        <v>64.5</v>
      </c>
      <c r="Y9" s="41">
        <v>64.84</v>
      </c>
      <c r="Z9" s="41">
        <v>64.2</v>
      </c>
      <c r="AA9" s="41">
        <v>64.55</v>
      </c>
      <c r="AB9" s="104">
        <v>773300</v>
      </c>
      <c r="AC9" s="9">
        <v>64.55</v>
      </c>
      <c r="AD9" s="2">
        <f t="shared" si="0"/>
        <v>0.64000000000000057</v>
      </c>
      <c r="AE9" s="138">
        <f t="shared" si="1"/>
        <v>1.3962147067949626E-3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42641</v>
      </c>
      <c r="X10" s="41">
        <v>64.150000000000006</v>
      </c>
      <c r="Y10" s="41">
        <v>64.489999999999995</v>
      </c>
      <c r="Z10" s="41">
        <v>63.94</v>
      </c>
      <c r="AA10" s="41">
        <v>64.459999999999994</v>
      </c>
      <c r="AB10" s="104">
        <v>1255800</v>
      </c>
      <c r="AC10" s="9">
        <v>64.459999999999994</v>
      </c>
      <c r="AD10" s="2">
        <f t="shared" si="0"/>
        <v>0.54999999999999716</v>
      </c>
      <c r="AE10" s="138">
        <f t="shared" si="1"/>
        <v>7.1874999999999023E-3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1.72E-2</v>
      </c>
      <c r="T11" s="11"/>
      <c r="W11" s="123">
        <v>42640</v>
      </c>
      <c r="X11" s="41">
        <v>63.45</v>
      </c>
      <c r="Y11" s="41">
        <v>64.150000000000006</v>
      </c>
      <c r="Z11" s="41">
        <v>63.17</v>
      </c>
      <c r="AA11" s="41">
        <v>64</v>
      </c>
      <c r="AB11" s="104">
        <v>920100</v>
      </c>
      <c r="AC11" s="9">
        <v>64</v>
      </c>
      <c r="AD11" s="2">
        <f t="shared" si="0"/>
        <v>0.98000000000000398</v>
      </c>
      <c r="AE11" s="138">
        <f t="shared" si="1"/>
        <v>4.3942247332078299E-3</v>
      </c>
      <c r="AL11" s="234"/>
      <c r="AO11" s="234"/>
    </row>
    <row r="12" spans="1:42" x14ac:dyDescent="0.25">
      <c r="W12" s="123">
        <v>42639</v>
      </c>
      <c r="X12" s="41">
        <v>63.81</v>
      </c>
      <c r="Y12" s="41">
        <v>64.040000000000006</v>
      </c>
      <c r="Z12" s="41">
        <v>63.5</v>
      </c>
      <c r="AA12" s="41">
        <v>63.72</v>
      </c>
      <c r="AB12" s="104">
        <v>670700</v>
      </c>
      <c r="AC12" s="9">
        <v>63.72</v>
      </c>
      <c r="AD12" s="2">
        <f t="shared" si="0"/>
        <v>0.54000000000000625</v>
      </c>
      <c r="AE12" s="138">
        <f t="shared" si="1"/>
        <v>-6.0832943378568149E-3</v>
      </c>
      <c r="AL12" s="234"/>
      <c r="AO12" s="234"/>
    </row>
    <row r="13" spans="1:42" x14ac:dyDescent="0.25">
      <c r="W13" s="123">
        <v>42636</v>
      </c>
      <c r="X13" s="41">
        <v>64.66</v>
      </c>
      <c r="Y13" s="41">
        <v>64.790000000000006</v>
      </c>
      <c r="Z13" s="41">
        <v>63.99</v>
      </c>
      <c r="AA13" s="41">
        <v>64.11</v>
      </c>
      <c r="AB13" s="104">
        <v>726700</v>
      </c>
      <c r="AC13" s="9">
        <v>64.11</v>
      </c>
      <c r="AD13" s="2">
        <f t="shared" si="0"/>
        <v>0.80000000000000426</v>
      </c>
      <c r="AE13" s="138">
        <f t="shared" si="1"/>
        <v>-1.2628985060834874E-2</v>
      </c>
    </row>
    <row r="14" spans="1:42" x14ac:dyDescent="0.25">
      <c r="W14" s="123">
        <v>42635</v>
      </c>
      <c r="X14" s="41">
        <v>65.010000000000005</v>
      </c>
      <c r="Y14" s="41">
        <v>65.239999999999995</v>
      </c>
      <c r="Z14" s="41">
        <v>64.849999999999994</v>
      </c>
      <c r="AA14" s="41">
        <v>64.930000000000007</v>
      </c>
      <c r="AB14" s="104">
        <v>1245200</v>
      </c>
      <c r="AC14" s="9">
        <v>64.930000000000007</v>
      </c>
      <c r="AD14" s="2">
        <f t="shared" si="0"/>
        <v>0.39000000000000057</v>
      </c>
      <c r="AE14" s="138">
        <f t="shared" si="1"/>
        <v>9.9548918960958854E-3</v>
      </c>
    </row>
    <row r="15" spans="1:42" x14ac:dyDescent="0.25">
      <c r="V15" s="2"/>
      <c r="W15" s="123">
        <v>42634</v>
      </c>
      <c r="X15" s="41">
        <v>63.2</v>
      </c>
      <c r="Y15" s="41">
        <v>64.37</v>
      </c>
      <c r="Z15" s="41">
        <v>63.13</v>
      </c>
      <c r="AA15" s="41">
        <v>64.290000000000006</v>
      </c>
      <c r="AB15" s="104">
        <v>1177800</v>
      </c>
      <c r="AC15" s="9">
        <v>64.290000000000006</v>
      </c>
      <c r="AD15" s="2">
        <f t="shared" si="0"/>
        <v>1.240000000000002</v>
      </c>
      <c r="AE15" s="138">
        <f t="shared" si="1"/>
        <v>2.3726114649681662E-2</v>
      </c>
      <c r="AL15" s="234"/>
      <c r="AO15" s="234"/>
      <c r="AP15" s="234"/>
    </row>
    <row r="16" spans="1:42" x14ac:dyDescent="0.25">
      <c r="V16" s="2"/>
      <c r="W16" s="123">
        <v>42633</v>
      </c>
      <c r="X16" s="41">
        <v>63.25</v>
      </c>
      <c r="Y16" s="41">
        <v>63.62</v>
      </c>
      <c r="Z16" s="41">
        <v>62.66</v>
      </c>
      <c r="AA16" s="41">
        <v>62.8</v>
      </c>
      <c r="AB16" s="104">
        <v>892200</v>
      </c>
      <c r="AC16" s="9">
        <v>62.8</v>
      </c>
      <c r="AD16" s="2">
        <f t="shared" si="0"/>
        <v>0.96000000000000085</v>
      </c>
      <c r="AE16" s="138">
        <f t="shared" si="1"/>
        <v>-2.0657873828063833E-3</v>
      </c>
    </row>
    <row r="17" spans="1:42" x14ac:dyDescent="0.25">
      <c r="V17" s="2"/>
      <c r="W17" s="123">
        <v>42632</v>
      </c>
      <c r="X17" s="41">
        <v>62.86</v>
      </c>
      <c r="Y17" s="41">
        <v>63.22</v>
      </c>
      <c r="Z17" s="41">
        <v>62.79</v>
      </c>
      <c r="AA17" s="41">
        <v>62.93</v>
      </c>
      <c r="AB17" s="104">
        <v>1130900</v>
      </c>
      <c r="AC17" s="9">
        <v>62.93</v>
      </c>
      <c r="AD17" s="2">
        <f t="shared" si="0"/>
        <v>0.42999999999999972</v>
      </c>
      <c r="AE17" s="138">
        <f t="shared" si="1"/>
        <v>4.1487154938566473E-3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42629</v>
      </c>
      <c r="X18" s="41">
        <v>62.29</v>
      </c>
      <c r="Y18" s="41">
        <v>62.93</v>
      </c>
      <c r="Z18" s="41">
        <v>61.9</v>
      </c>
      <c r="AA18" s="41">
        <v>62.67</v>
      </c>
      <c r="AB18" s="104">
        <v>785200</v>
      </c>
      <c r="AC18" s="9">
        <v>62.67</v>
      </c>
      <c r="AD18" s="2">
        <f t="shared" si="0"/>
        <v>1.0300000000000011</v>
      </c>
      <c r="AE18" s="138">
        <f t="shared" si="1"/>
        <v>7.9846694346863423E-4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42628</v>
      </c>
      <c r="X19" s="41">
        <v>61.23</v>
      </c>
      <c r="Y19" s="41">
        <v>62.69</v>
      </c>
      <c r="Z19" s="41">
        <v>61.23</v>
      </c>
      <c r="AA19" s="41">
        <v>62.62</v>
      </c>
      <c r="AB19" s="104">
        <v>1026400</v>
      </c>
      <c r="AC19" s="9">
        <v>62.62</v>
      </c>
      <c r="AD19" s="2">
        <f t="shared" si="0"/>
        <v>1.4600000000000009</v>
      </c>
      <c r="AE19" s="138">
        <f t="shared" si="1"/>
        <v>2.1366824335344869E-2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42627</v>
      </c>
      <c r="X20" s="41">
        <v>61.19</v>
      </c>
      <c r="Y20" s="41">
        <v>61.9</v>
      </c>
      <c r="Z20" s="41">
        <v>61.11</v>
      </c>
      <c r="AA20" s="41">
        <v>61.31</v>
      </c>
      <c r="AB20" s="104">
        <v>849400</v>
      </c>
      <c r="AC20" s="9">
        <v>61.31</v>
      </c>
      <c r="AD20" s="2">
        <f t="shared" si="0"/>
        <v>0.78999999999999915</v>
      </c>
      <c r="AE20" s="138">
        <f t="shared" si="1"/>
        <v>-1.4657980456025399E-3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42626</v>
      </c>
      <c r="X21" s="41">
        <v>62.05</v>
      </c>
      <c r="Y21" s="41">
        <v>62.55</v>
      </c>
      <c r="Z21" s="41">
        <v>61.37</v>
      </c>
      <c r="AA21" s="41">
        <v>61.4</v>
      </c>
      <c r="AB21" s="104">
        <v>819700</v>
      </c>
      <c r="AC21" s="9">
        <v>61.4</v>
      </c>
      <c r="AD21" s="2">
        <f t="shared" si="0"/>
        <v>1.1799999999999997</v>
      </c>
      <c r="AE21" s="138">
        <f t="shared" si="1"/>
        <v>-2.2759828107591917E-2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42625</v>
      </c>
      <c r="X22" s="41">
        <v>61.81</v>
      </c>
      <c r="Y22" s="41">
        <v>63.35</v>
      </c>
      <c r="Z22" s="41">
        <v>61.56</v>
      </c>
      <c r="AA22" s="41">
        <v>62.83</v>
      </c>
      <c r="AB22" s="104">
        <v>1160200</v>
      </c>
      <c r="AC22" s="9">
        <v>62.83</v>
      </c>
      <c r="AD22" s="2">
        <f t="shared" si="0"/>
        <v>1.7899999999999991</v>
      </c>
      <c r="AE22" s="138">
        <f t="shared" si="1"/>
        <v>1.0453522032807916E-2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42622</v>
      </c>
      <c r="X23" s="41">
        <v>63.88</v>
      </c>
      <c r="Y23" s="41">
        <v>63.94</v>
      </c>
      <c r="Z23" s="41">
        <v>62.18</v>
      </c>
      <c r="AA23" s="41">
        <v>62.18</v>
      </c>
      <c r="AB23" s="104">
        <v>1121100</v>
      </c>
      <c r="AC23" s="9">
        <v>62.18</v>
      </c>
      <c r="AD23" s="2">
        <f t="shared" si="0"/>
        <v>1.759999999999998</v>
      </c>
      <c r="AE23" s="138">
        <f t="shared" si="1"/>
        <v>-4.058015738311993E-2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42621</v>
      </c>
      <c r="X24" s="41">
        <v>65.03</v>
      </c>
      <c r="Y24" s="41">
        <v>65.099999999999994</v>
      </c>
      <c r="Z24" s="41">
        <v>64.37</v>
      </c>
      <c r="AA24" s="41">
        <v>64.81</v>
      </c>
      <c r="AB24" s="104">
        <v>409500</v>
      </c>
      <c r="AC24" s="9">
        <v>64.81</v>
      </c>
      <c r="AD24" s="2">
        <f t="shared" si="0"/>
        <v>0.72999999999998977</v>
      </c>
      <c r="AE24" s="138">
        <f t="shared" si="1"/>
        <v>-3.6894696387393955E-3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42620</v>
      </c>
      <c r="X25" s="41">
        <v>65.260000000000005</v>
      </c>
      <c r="Y25" s="41">
        <v>65.73</v>
      </c>
      <c r="Z25" s="41">
        <v>64.95</v>
      </c>
      <c r="AA25" s="41">
        <v>65.05</v>
      </c>
      <c r="AB25" s="104">
        <v>747000</v>
      </c>
      <c r="AC25" s="9">
        <v>65.05</v>
      </c>
      <c r="AD25" s="2">
        <f t="shared" si="0"/>
        <v>0.78000000000000114</v>
      </c>
      <c r="AE25" s="138" t="e">
        <f t="shared" si="1"/>
        <v>#DIV/0!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42620</v>
      </c>
      <c r="X26" s="41" t="s">
        <v>350</v>
      </c>
      <c r="Y26" s="41"/>
      <c r="Z26" s="41"/>
      <c r="AA26" s="41"/>
      <c r="AB26" s="104"/>
      <c r="AC26" s="9"/>
      <c r="AD26" s="2">
        <f t="shared" si="0"/>
        <v>0</v>
      </c>
      <c r="AE26" s="138">
        <f t="shared" si="1"/>
        <v>-1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42619</v>
      </c>
      <c r="X27" s="41">
        <v>65.73</v>
      </c>
      <c r="Y27" s="41">
        <v>65.790000000000006</v>
      </c>
      <c r="Z27" s="41">
        <v>65.349999999999994</v>
      </c>
      <c r="AA27" s="41">
        <v>65.44</v>
      </c>
      <c r="AB27" s="104">
        <v>685700</v>
      </c>
      <c r="AC27" s="9">
        <v>65.150000000000006</v>
      </c>
      <c r="AD27" s="2">
        <f t="shared" si="0"/>
        <v>0.44000000000001194</v>
      </c>
      <c r="AE27" s="138">
        <f t="shared" si="1"/>
        <v>-3.0688967316239157E-4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42615</v>
      </c>
      <c r="X28" s="41">
        <v>65.12</v>
      </c>
      <c r="Y28" s="41">
        <v>65.81</v>
      </c>
      <c r="Z28" s="41">
        <v>64.900000000000006</v>
      </c>
      <c r="AA28" s="41">
        <v>65.459999999999994</v>
      </c>
      <c r="AB28" s="104">
        <v>897400</v>
      </c>
      <c r="AC28" s="9">
        <v>65.17</v>
      </c>
      <c r="AD28" s="2">
        <f t="shared" si="0"/>
        <v>0.90999999999999659</v>
      </c>
      <c r="AE28" s="138">
        <f t="shared" si="1"/>
        <v>1.2270891581236398E-2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42614</v>
      </c>
      <c r="X29" s="41">
        <v>64.19</v>
      </c>
      <c r="Y29" s="41">
        <v>64.67</v>
      </c>
      <c r="Z29" s="41">
        <v>63.98</v>
      </c>
      <c r="AA29" s="41">
        <v>64.67</v>
      </c>
      <c r="AB29" s="104">
        <v>637700</v>
      </c>
      <c r="AC29" s="9">
        <v>64.38</v>
      </c>
      <c r="AD29" s="2">
        <f t="shared" si="0"/>
        <v>0.69000000000000483</v>
      </c>
      <c r="AE29" s="138">
        <f t="shared" si="1"/>
        <v>5.623242736644718E-3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42613</v>
      </c>
      <c r="X30" s="41">
        <v>64.63</v>
      </c>
      <c r="Y30" s="41">
        <v>64.72</v>
      </c>
      <c r="Z30" s="41">
        <v>63.99</v>
      </c>
      <c r="AA30" s="41">
        <v>64.31</v>
      </c>
      <c r="AB30" s="104">
        <v>692300</v>
      </c>
      <c r="AC30" s="9">
        <v>64.02</v>
      </c>
      <c r="AD30" s="2">
        <f t="shared" si="0"/>
        <v>0.72999999999999687</v>
      </c>
      <c r="AE30" s="138">
        <f t="shared" si="1"/>
        <v>-9.5915841584158779E-3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42612</v>
      </c>
      <c r="X31" s="41">
        <v>65.150000000000006</v>
      </c>
      <c r="Y31" s="41">
        <v>65.53</v>
      </c>
      <c r="Z31" s="41">
        <v>64.790000000000006</v>
      </c>
      <c r="AA31" s="41">
        <v>64.930000000000007</v>
      </c>
      <c r="AB31" s="104">
        <v>479700</v>
      </c>
      <c r="AC31" s="9">
        <v>64.64</v>
      </c>
      <c r="AD31" s="2">
        <f t="shared" si="0"/>
        <v>0.73999999999999488</v>
      </c>
      <c r="AE31" s="138">
        <f t="shared" si="1"/>
        <v>-6.9135043785528705E-3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42611</v>
      </c>
      <c r="X32" s="41">
        <v>64.98</v>
      </c>
      <c r="Y32" s="41">
        <v>65.73</v>
      </c>
      <c r="Z32" s="41">
        <v>64.86</v>
      </c>
      <c r="AA32" s="41">
        <v>65.38</v>
      </c>
      <c r="AB32" s="104">
        <v>798800</v>
      </c>
      <c r="AC32" s="9">
        <v>65.09</v>
      </c>
      <c r="AD32" s="2">
        <f t="shared" si="0"/>
        <v>0.87000000000000455</v>
      </c>
      <c r="AE32" s="138">
        <f t="shared" si="1"/>
        <v>4.3203209381268426E-3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42608</v>
      </c>
      <c r="X33" s="41">
        <v>65.2</v>
      </c>
      <c r="Y33" s="41">
        <v>65.8</v>
      </c>
      <c r="Z33" s="41">
        <v>64.63</v>
      </c>
      <c r="AA33" s="41">
        <v>65.099999999999994</v>
      </c>
      <c r="AB33" s="104">
        <v>804500</v>
      </c>
      <c r="AC33" s="9">
        <v>64.81</v>
      </c>
      <c r="AD33" s="2">
        <f t="shared" si="0"/>
        <v>1.1700000000000017</v>
      </c>
      <c r="AE33" s="138">
        <f t="shared" si="1"/>
        <v>2.1648368640792004E-3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42607</v>
      </c>
      <c r="X34" s="41">
        <v>64.760000000000005</v>
      </c>
      <c r="Y34" s="41">
        <v>65.16</v>
      </c>
      <c r="Z34" s="41">
        <v>64.510000000000005</v>
      </c>
      <c r="AA34" s="41">
        <v>64.959999999999994</v>
      </c>
      <c r="AB34" s="104">
        <v>528300</v>
      </c>
      <c r="AC34" s="9">
        <v>64.67</v>
      </c>
      <c r="AD34" s="2">
        <f t="shared" si="0"/>
        <v>0.64999999999999147</v>
      </c>
      <c r="AE34" s="138">
        <f t="shared" si="1"/>
        <v>0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42606</v>
      </c>
      <c r="X35" s="41">
        <v>64.95</v>
      </c>
      <c r="Y35" s="41">
        <v>65.489999999999995</v>
      </c>
      <c r="Z35" s="41">
        <v>64.88</v>
      </c>
      <c r="AA35" s="41">
        <v>64.959999999999994</v>
      </c>
      <c r="AB35" s="104">
        <v>501800</v>
      </c>
      <c r="AC35" s="9">
        <v>64.67</v>
      </c>
      <c r="AD35" s="2">
        <f t="shared" si="0"/>
        <v>0.60999999999999943</v>
      </c>
      <c r="AE35" s="138">
        <f t="shared" si="1"/>
        <v>-3.0830892554339906E-3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42605</v>
      </c>
      <c r="X36" s="41">
        <v>65.27</v>
      </c>
      <c r="Y36" s="41">
        <v>65.400000000000006</v>
      </c>
      <c r="Z36" s="41">
        <v>64.739999999999995</v>
      </c>
      <c r="AA36" s="41">
        <v>65.16</v>
      </c>
      <c r="AB36" s="104">
        <v>510500</v>
      </c>
      <c r="AC36" s="9">
        <v>64.87</v>
      </c>
      <c r="AD36" s="2">
        <f t="shared" si="0"/>
        <v>0.6600000000000108</v>
      </c>
      <c r="AE36" s="138">
        <f t="shared" si="1"/>
        <v>3.7134457682193034E-3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42604</v>
      </c>
      <c r="X37" s="41">
        <v>64.36</v>
      </c>
      <c r="Y37" s="41">
        <v>65.11</v>
      </c>
      <c r="Z37" s="41">
        <v>64.33</v>
      </c>
      <c r="AA37" s="41">
        <v>64.92</v>
      </c>
      <c r="AB37" s="104">
        <v>506900</v>
      </c>
      <c r="AC37" s="9">
        <v>64.63</v>
      </c>
      <c r="AD37" s="2">
        <f t="shared" si="0"/>
        <v>0.78000000000000114</v>
      </c>
      <c r="AE37" s="138">
        <f t="shared" si="1"/>
        <v>1.7048977061375759E-3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42601</v>
      </c>
      <c r="X38" s="41">
        <v>64.41</v>
      </c>
      <c r="Y38" s="41">
        <v>64.98</v>
      </c>
      <c r="Z38" s="41">
        <v>64.239999999999995</v>
      </c>
      <c r="AA38" s="41">
        <v>64.81</v>
      </c>
      <c r="AB38" s="104">
        <v>723800</v>
      </c>
      <c r="AC38" s="9">
        <v>64.52</v>
      </c>
      <c r="AD38" s="2">
        <f t="shared" si="0"/>
        <v>0.74000000000000909</v>
      </c>
      <c r="AE38" s="138">
        <f t="shared" si="1"/>
        <v>1.0861132660977546E-3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42600</v>
      </c>
      <c r="X39" s="41">
        <v>64.290000000000006</v>
      </c>
      <c r="Y39" s="41">
        <v>64.98</v>
      </c>
      <c r="Z39" s="41">
        <v>64.260000000000005</v>
      </c>
      <c r="AA39" s="41">
        <v>64.739999999999995</v>
      </c>
      <c r="AB39" s="104">
        <v>586000</v>
      </c>
      <c r="AC39" s="9">
        <v>64.45</v>
      </c>
      <c r="AD39" s="2">
        <f t="shared" si="0"/>
        <v>0.71999999999999886</v>
      </c>
      <c r="AE39" s="138">
        <f t="shared" si="1"/>
        <v>7.8186082877247376E-3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42599</v>
      </c>
      <c r="X40" s="41">
        <v>63.36</v>
      </c>
      <c r="Y40" s="41">
        <v>64.430000000000007</v>
      </c>
      <c r="Z40" s="41">
        <v>63.2</v>
      </c>
      <c r="AA40" s="41">
        <v>64.239999999999995</v>
      </c>
      <c r="AB40" s="104">
        <v>644400</v>
      </c>
      <c r="AC40" s="9">
        <v>63.95</v>
      </c>
      <c r="AD40" s="2">
        <f t="shared" si="0"/>
        <v>1.230000000000004</v>
      </c>
      <c r="AE40" s="138">
        <f t="shared" si="1"/>
        <v>1.250791640278659E-2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42598</v>
      </c>
      <c r="X41" s="41">
        <v>63.4</v>
      </c>
      <c r="Y41" s="41">
        <v>63.71</v>
      </c>
      <c r="Z41" s="41">
        <v>63.22</v>
      </c>
      <c r="AA41" s="41">
        <v>63.44</v>
      </c>
      <c r="AB41" s="104">
        <v>601800</v>
      </c>
      <c r="AC41" s="9">
        <v>63.16</v>
      </c>
      <c r="AD41" s="2">
        <f t="shared" si="0"/>
        <v>0.49000000000000199</v>
      </c>
      <c r="AE41" s="138">
        <f t="shared" si="1"/>
        <v>1.2682308180087531E-3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42597</v>
      </c>
      <c r="X42" s="41">
        <v>63.18</v>
      </c>
      <c r="Y42" s="41">
        <v>63.82</v>
      </c>
      <c r="Z42" s="41">
        <v>63.14</v>
      </c>
      <c r="AA42" s="41">
        <v>63.36</v>
      </c>
      <c r="AB42" s="104">
        <v>519300</v>
      </c>
      <c r="AC42" s="9">
        <v>63.08</v>
      </c>
      <c r="AD42" s="2">
        <f t="shared" si="0"/>
        <v>0.67999999999999972</v>
      </c>
      <c r="AE42" s="138">
        <f t="shared" si="1"/>
        <v>4.2986785543701611E-3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73.711000000000013</v>
      </c>
      <c r="T43" s="139" t="s">
        <v>98</v>
      </c>
      <c r="U43" s="140">
        <v>66.44</v>
      </c>
      <c r="W43" s="123">
        <v>42594</v>
      </c>
      <c r="X43" s="41">
        <v>63.38</v>
      </c>
      <c r="Y43" s="41">
        <v>63.53</v>
      </c>
      <c r="Z43" s="41">
        <v>62.81</v>
      </c>
      <c r="AA43" s="41">
        <v>63.09</v>
      </c>
      <c r="AB43" s="104">
        <v>620700</v>
      </c>
      <c r="AC43" s="9">
        <v>62.81</v>
      </c>
      <c r="AD43" s="2">
        <f t="shared" si="0"/>
        <v>0.71999999999999886</v>
      </c>
      <c r="AE43" s="138">
        <f t="shared" si="1"/>
        <v>-6.9565217391304168E-3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73.040900000000008</v>
      </c>
      <c r="T44" s="108" t="s">
        <v>99</v>
      </c>
      <c r="U44" s="106">
        <v>66.87</v>
      </c>
      <c r="W44" s="123">
        <v>42593</v>
      </c>
      <c r="X44" s="41">
        <v>63.45</v>
      </c>
      <c r="Y44" s="41">
        <v>63.8</v>
      </c>
      <c r="Z44" s="41">
        <v>62.91</v>
      </c>
      <c r="AA44" s="41">
        <v>63.53</v>
      </c>
      <c r="AB44" s="104">
        <v>614300</v>
      </c>
      <c r="AC44" s="9">
        <v>63.25</v>
      </c>
      <c r="AD44" s="2">
        <f t="shared" si="0"/>
        <v>0.89000000000000057</v>
      </c>
      <c r="AE44" s="138">
        <f t="shared" si="1"/>
        <v>1.3297020185837782E-2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72.370800000000017</v>
      </c>
      <c r="Q45" s="2"/>
      <c r="T45" s="108" t="s">
        <v>100</v>
      </c>
      <c r="U45" s="106" t="s">
        <v>505</v>
      </c>
      <c r="W45" s="123">
        <v>42592</v>
      </c>
      <c r="X45" s="41">
        <v>63.11</v>
      </c>
      <c r="Y45" s="41">
        <v>63.36</v>
      </c>
      <c r="Z45" s="41">
        <v>62.45</v>
      </c>
      <c r="AA45" s="41">
        <v>62.7</v>
      </c>
      <c r="AB45" s="104">
        <v>856200</v>
      </c>
      <c r="AC45" s="9">
        <v>62.42</v>
      </c>
      <c r="AD45" s="2">
        <f t="shared" si="0"/>
        <v>0.90999999999999659</v>
      </c>
      <c r="AE45" s="138">
        <f t="shared" si="1"/>
        <v>-6.4040986231184149E-4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71.700700000000012</v>
      </c>
      <c r="Q46" s="2"/>
      <c r="T46" s="108" t="s">
        <v>101</v>
      </c>
      <c r="U46" s="106" t="s">
        <v>506</v>
      </c>
      <c r="W46" s="123">
        <v>42591</v>
      </c>
      <c r="X46" s="41">
        <v>62.47</v>
      </c>
      <c r="Y46" s="41">
        <v>63.32</v>
      </c>
      <c r="Z46" s="41">
        <v>62.47</v>
      </c>
      <c r="AA46" s="41">
        <v>62.74</v>
      </c>
      <c r="AB46" s="104">
        <v>894600</v>
      </c>
      <c r="AC46" s="9">
        <v>62.46</v>
      </c>
      <c r="AD46" s="2">
        <f t="shared" si="0"/>
        <v>0.85000000000000142</v>
      </c>
      <c r="AE46" s="138">
        <f t="shared" si="1"/>
        <v>7.2568940493469292E-3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71.030600000000007</v>
      </c>
      <c r="Q47" s="2"/>
      <c r="T47" s="108" t="s">
        <v>102</v>
      </c>
      <c r="U47" s="106">
        <v>63.96</v>
      </c>
      <c r="W47" s="123">
        <v>42590</v>
      </c>
      <c r="X47" s="41">
        <v>62.1</v>
      </c>
      <c r="Y47" s="41">
        <v>62.45</v>
      </c>
      <c r="Z47" s="41">
        <v>61.95</v>
      </c>
      <c r="AA47" s="41">
        <v>62.29</v>
      </c>
      <c r="AB47" s="104">
        <v>770200</v>
      </c>
      <c r="AC47" s="9">
        <v>62.01</v>
      </c>
      <c r="AD47" s="2">
        <f t="shared" si="0"/>
        <v>0.5</v>
      </c>
      <c r="AE47" s="138">
        <f t="shared" si="1"/>
        <v>5.5132155018646767E-3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70.360500000000002</v>
      </c>
      <c r="Q48" s="2"/>
      <c r="T48" s="108" t="s">
        <v>103</v>
      </c>
      <c r="U48" s="106">
        <v>1.18563</v>
      </c>
      <c r="W48" s="123">
        <v>42587</v>
      </c>
      <c r="X48" s="41">
        <v>61.63</v>
      </c>
      <c r="Y48" s="41">
        <v>62.21</v>
      </c>
      <c r="Z48" s="41">
        <v>61.54</v>
      </c>
      <c r="AA48" s="41">
        <v>61.95</v>
      </c>
      <c r="AB48" s="104">
        <v>903700</v>
      </c>
      <c r="AC48" s="9">
        <v>61.67</v>
      </c>
      <c r="AD48" s="2">
        <f t="shared" si="0"/>
        <v>0.67000000000000171</v>
      </c>
      <c r="AE48" s="138">
        <f t="shared" si="1"/>
        <v>2.438231469440888E-3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69.690400000000011</v>
      </c>
      <c r="Q49" s="2"/>
      <c r="T49" s="108" t="s">
        <v>104</v>
      </c>
      <c r="U49" s="106" t="s">
        <v>129</v>
      </c>
      <c r="W49" s="123">
        <v>42586</v>
      </c>
      <c r="X49" s="41">
        <v>62.05</v>
      </c>
      <c r="Y49" s="41">
        <v>62.16</v>
      </c>
      <c r="Z49" s="41">
        <v>61.4</v>
      </c>
      <c r="AA49" s="41">
        <v>61.8</v>
      </c>
      <c r="AB49" s="104">
        <v>762200</v>
      </c>
      <c r="AC49" s="9">
        <v>61.52</v>
      </c>
      <c r="AD49" s="2">
        <f t="shared" si="0"/>
        <v>0.75999999999999801</v>
      </c>
      <c r="AE49" s="138">
        <f t="shared" si="1"/>
        <v>-7.4217489512744539E-3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69.020300000000006</v>
      </c>
      <c r="Q50" s="2"/>
      <c r="T50" s="108"/>
      <c r="U50" s="106"/>
      <c r="W50" s="123">
        <v>42585</v>
      </c>
      <c r="X50" s="41">
        <v>61.88</v>
      </c>
      <c r="Y50" s="41">
        <v>62.66</v>
      </c>
      <c r="Z50" s="41">
        <v>61.71</v>
      </c>
      <c r="AA50" s="41">
        <v>62.26</v>
      </c>
      <c r="AB50" s="104">
        <v>982400</v>
      </c>
      <c r="AC50" s="9">
        <v>61.98</v>
      </c>
      <c r="AD50" s="2">
        <f t="shared" si="0"/>
        <v>0.94999999999999574</v>
      </c>
      <c r="AE50" s="138">
        <f t="shared" si="1"/>
        <v>7.1498212544685025E-3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68.350200000000001</v>
      </c>
      <c r="Q51" s="2"/>
      <c r="T51" s="108" t="s">
        <v>105</v>
      </c>
      <c r="U51" s="106" t="s">
        <v>507</v>
      </c>
      <c r="W51" s="123">
        <v>42584</v>
      </c>
      <c r="X51" s="41">
        <v>63.77</v>
      </c>
      <c r="Y51" s="41">
        <v>64.27</v>
      </c>
      <c r="Z51" s="41">
        <v>61.71</v>
      </c>
      <c r="AA51" s="41">
        <v>61.82</v>
      </c>
      <c r="AB51" s="104">
        <v>1317800</v>
      </c>
      <c r="AC51" s="9">
        <v>61.54</v>
      </c>
      <c r="AD51" s="2">
        <f t="shared" si="0"/>
        <v>2.5599999999999952</v>
      </c>
      <c r="AE51" s="138">
        <f>AC51/AC52-1</f>
        <v>-1.4255966682684584E-2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67.68010000000001</v>
      </c>
      <c r="Q52" s="2"/>
      <c r="T52" s="108" t="s">
        <v>106</v>
      </c>
      <c r="U52" s="106" t="s">
        <v>434</v>
      </c>
      <c r="W52" s="123">
        <v>42583</v>
      </c>
      <c r="X52" s="41">
        <v>62.8</v>
      </c>
      <c r="Y52" s="41">
        <v>63.14</v>
      </c>
      <c r="Z52" s="41">
        <v>61.9</v>
      </c>
      <c r="AA52" s="41">
        <v>62.71</v>
      </c>
      <c r="AB52" s="104">
        <v>878200</v>
      </c>
      <c r="AC52" s="9">
        <v>62.43</v>
      </c>
      <c r="AD52" s="2">
        <f t="shared" si="0"/>
        <v>1.240000000000002</v>
      </c>
      <c r="AE52" s="138">
        <f t="shared" si="1"/>
        <v>-7.9453360877165258E-3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67.010000000000005</v>
      </c>
      <c r="Q53" s="2"/>
      <c r="T53" s="108" t="s">
        <v>107</v>
      </c>
      <c r="U53" s="107">
        <v>594898</v>
      </c>
      <c r="W53" s="123">
        <v>42580</v>
      </c>
      <c r="X53" s="41">
        <v>63.7</v>
      </c>
      <c r="Y53" s="41">
        <v>63.89</v>
      </c>
      <c r="Z53" s="41">
        <v>63.18</v>
      </c>
      <c r="AA53" s="41">
        <v>63.21</v>
      </c>
      <c r="AB53" s="104">
        <v>981800</v>
      </c>
      <c r="AC53" s="9">
        <v>62.93</v>
      </c>
      <c r="AD53" s="2">
        <f t="shared" si="0"/>
        <v>0.71000000000000085</v>
      </c>
      <c r="AE53" s="138">
        <f t="shared" si="1"/>
        <v>-5.53097345132747E-3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66.3399</v>
      </c>
      <c r="Q54" s="2"/>
      <c r="T54" s="108" t="s">
        <v>110</v>
      </c>
      <c r="U54" s="107">
        <v>893066</v>
      </c>
      <c r="W54" s="123">
        <v>42579</v>
      </c>
      <c r="X54" s="41">
        <v>63.74</v>
      </c>
      <c r="Y54" s="41">
        <v>64.22</v>
      </c>
      <c r="Z54" s="41">
        <v>63.48</v>
      </c>
      <c r="AA54" s="41">
        <v>63.56</v>
      </c>
      <c r="AB54" s="104">
        <v>792100</v>
      </c>
      <c r="AC54" s="9">
        <v>63.28</v>
      </c>
      <c r="AD54" s="2">
        <f t="shared" si="0"/>
        <v>0.74000000000000199</v>
      </c>
      <c r="AE54" s="138">
        <f t="shared" si="1"/>
        <v>-1.4202303929303772E-3</v>
      </c>
    </row>
    <row r="55" spans="1:42" x14ac:dyDescent="0.25">
      <c r="O55" s="83">
        <v>0.98</v>
      </c>
      <c r="P55" s="83">
        <f t="shared" si="2"/>
        <v>65.669800000000009</v>
      </c>
      <c r="T55" s="108" t="s">
        <v>108</v>
      </c>
      <c r="U55" s="106" t="s">
        <v>508</v>
      </c>
      <c r="W55" s="123">
        <v>42578</v>
      </c>
      <c r="X55" s="41">
        <v>63.41</v>
      </c>
      <c r="Y55" s="41">
        <v>64.099999999999994</v>
      </c>
      <c r="Z55" s="41">
        <v>63.29</v>
      </c>
      <c r="AA55" s="41">
        <v>63.65</v>
      </c>
      <c r="AB55" s="104">
        <v>1232100</v>
      </c>
      <c r="AC55" s="9">
        <v>63.37</v>
      </c>
      <c r="AD55" s="2">
        <f t="shared" si="0"/>
        <v>0.80999999999999517</v>
      </c>
      <c r="AE55" s="138">
        <f t="shared" si="1"/>
        <v>5.0753370340999027E-3</v>
      </c>
    </row>
    <row r="56" spans="1:42" x14ac:dyDescent="0.25">
      <c r="O56" s="83">
        <v>0.97</v>
      </c>
      <c r="P56" s="83">
        <f t="shared" si="2"/>
        <v>64.999700000000004</v>
      </c>
      <c r="T56" s="108" t="s">
        <v>111</v>
      </c>
      <c r="U56" s="106">
        <v>19.38</v>
      </c>
      <c r="W56" s="123">
        <v>42577</v>
      </c>
      <c r="X56" s="41">
        <v>64.400000000000006</v>
      </c>
      <c r="Y56" s="41">
        <v>64.73</v>
      </c>
      <c r="Z56" s="41">
        <v>62.67</v>
      </c>
      <c r="AA56" s="41">
        <v>63.33</v>
      </c>
      <c r="AB56" s="104">
        <v>1708100</v>
      </c>
      <c r="AC56" s="9">
        <v>63.05</v>
      </c>
      <c r="AD56" s="2">
        <f t="shared" si="0"/>
        <v>2.0600000000000023</v>
      </c>
      <c r="AE56" s="138">
        <f t="shared" si="1"/>
        <v>-2.2155404336129392E-3</v>
      </c>
    </row>
    <row r="57" spans="1:42" x14ac:dyDescent="0.25">
      <c r="O57" s="83">
        <v>0.96</v>
      </c>
      <c r="P57" s="83">
        <f t="shared" si="2"/>
        <v>64.329599999999999</v>
      </c>
      <c r="T57" s="108" t="s">
        <v>112</v>
      </c>
      <c r="U57" s="106">
        <v>3.46</v>
      </c>
      <c r="W57" s="123">
        <v>42576</v>
      </c>
      <c r="X57" s="41">
        <v>63.02</v>
      </c>
      <c r="Y57" s="41">
        <v>63.54</v>
      </c>
      <c r="Z57" s="41">
        <v>62.7</v>
      </c>
      <c r="AA57" s="41">
        <v>63.47</v>
      </c>
      <c r="AB57" s="104">
        <v>2205500</v>
      </c>
      <c r="AC57" s="9">
        <v>63.19</v>
      </c>
      <c r="AD57" s="2">
        <f t="shared" si="0"/>
        <v>0.83999999999999631</v>
      </c>
      <c r="AE57" s="138">
        <f t="shared" si="1"/>
        <v>2.2204599524187074E-3</v>
      </c>
      <c r="AL57" s="234"/>
      <c r="AO57" s="234"/>
    </row>
    <row r="58" spans="1:42" x14ac:dyDescent="0.25">
      <c r="O58" s="83">
        <v>0.95</v>
      </c>
      <c r="P58" s="83">
        <f t="shared" si="2"/>
        <v>63.659500000000001</v>
      </c>
      <c r="T58" s="108" t="s">
        <v>109</v>
      </c>
      <c r="U58" s="106" t="s">
        <v>509</v>
      </c>
      <c r="W58" s="123">
        <v>42573</v>
      </c>
      <c r="X58" s="41">
        <v>63.17</v>
      </c>
      <c r="Y58" s="41">
        <v>63.38</v>
      </c>
      <c r="Z58" s="41">
        <v>62.77</v>
      </c>
      <c r="AA58" s="41">
        <v>63.33</v>
      </c>
      <c r="AB58" s="104">
        <v>736700</v>
      </c>
      <c r="AC58" s="9">
        <v>63.05</v>
      </c>
      <c r="AD58" s="2">
        <f t="shared" si="0"/>
        <v>0.60999999999999943</v>
      </c>
      <c r="AE58" s="138">
        <f t="shared" si="1"/>
        <v>5.9029993618378018E-3</v>
      </c>
    </row>
    <row r="59" spans="1:42" x14ac:dyDescent="0.25">
      <c r="O59" s="83">
        <v>0.94</v>
      </c>
      <c r="P59" s="83">
        <f t="shared" si="2"/>
        <v>62.989400000000003</v>
      </c>
      <c r="W59" s="123">
        <v>42572</v>
      </c>
      <c r="X59" s="41">
        <v>63.31</v>
      </c>
      <c r="Y59" s="41">
        <v>63.57</v>
      </c>
      <c r="Z59" s="41">
        <v>62.53</v>
      </c>
      <c r="AA59" s="41">
        <v>62.96</v>
      </c>
      <c r="AB59" s="104">
        <v>810400</v>
      </c>
      <c r="AC59" s="9">
        <v>62.68</v>
      </c>
      <c r="AD59" s="2">
        <f t="shared" si="0"/>
        <v>1.0399999999999991</v>
      </c>
      <c r="AE59" s="138">
        <f t="shared" si="1"/>
        <v>-1.0576164167324431E-2</v>
      </c>
      <c r="AL59" s="234"/>
    </row>
    <row r="60" spans="1:42" x14ac:dyDescent="0.25">
      <c r="O60" s="83">
        <v>0.93</v>
      </c>
      <c r="P60" s="83">
        <f t="shared" si="2"/>
        <v>62.319300000000005</v>
      </c>
      <c r="W60" s="123">
        <v>42571</v>
      </c>
      <c r="X60" s="41">
        <v>62.43</v>
      </c>
      <c r="Y60" s="41">
        <v>63.77</v>
      </c>
      <c r="Z60" s="41">
        <v>62.35</v>
      </c>
      <c r="AA60" s="41">
        <v>63.63</v>
      </c>
      <c r="AB60" s="104">
        <v>1184700</v>
      </c>
      <c r="AC60" s="9">
        <v>63.35</v>
      </c>
      <c r="AD60" s="2">
        <f t="shared" si="0"/>
        <v>1.4200000000000017</v>
      </c>
      <c r="AE60" s="138">
        <f t="shared" si="1"/>
        <v>1.6853932584269815E-2</v>
      </c>
    </row>
    <row r="61" spans="1:42" x14ac:dyDescent="0.25">
      <c r="O61" s="83">
        <v>0.92</v>
      </c>
      <c r="P61" s="83">
        <f t="shared" si="2"/>
        <v>61.649200000000008</v>
      </c>
      <c r="W61" s="123">
        <v>42570</v>
      </c>
      <c r="X61" s="41">
        <v>62.3</v>
      </c>
      <c r="Y61" s="41">
        <v>62.7</v>
      </c>
      <c r="Z61" s="41">
        <v>62.14</v>
      </c>
      <c r="AA61" s="41">
        <v>62.58</v>
      </c>
      <c r="AB61" s="104">
        <v>1092300</v>
      </c>
      <c r="AC61" s="9">
        <v>62.3</v>
      </c>
      <c r="AD61" s="2">
        <f t="shared" si="0"/>
        <v>0.56000000000000227</v>
      </c>
      <c r="AE61" s="138">
        <f t="shared" si="1"/>
        <v>-2.2421524663677195E-3</v>
      </c>
      <c r="AL61" s="234"/>
      <c r="AO61" s="234"/>
    </row>
    <row r="62" spans="1:42" x14ac:dyDescent="0.25">
      <c r="O62" s="83">
        <v>0.91</v>
      </c>
      <c r="P62" s="83">
        <f t="shared" si="2"/>
        <v>60.97910000000001</v>
      </c>
      <c r="W62" s="123">
        <v>42569</v>
      </c>
      <c r="X62" s="41">
        <v>62.08</v>
      </c>
      <c r="Y62" s="41">
        <v>62.88</v>
      </c>
      <c r="Z62" s="41">
        <v>62.04</v>
      </c>
      <c r="AA62" s="41">
        <v>62.72</v>
      </c>
      <c r="AB62" s="104">
        <v>782300</v>
      </c>
      <c r="AC62" s="9">
        <v>62.44</v>
      </c>
      <c r="AD62" s="2">
        <f t="shared" si="0"/>
        <v>0.84000000000000341</v>
      </c>
      <c r="AE62" s="138">
        <f t="shared" si="1"/>
        <v>6.9343654249314213E-3</v>
      </c>
    </row>
    <row r="63" spans="1:42" x14ac:dyDescent="0.25">
      <c r="O63" s="83">
        <v>0.9</v>
      </c>
      <c r="P63" s="83">
        <f t="shared" si="2"/>
        <v>60.309000000000005</v>
      </c>
      <c r="W63" s="123">
        <v>42566</v>
      </c>
      <c r="X63" s="41">
        <v>62.52</v>
      </c>
      <c r="Y63" s="41">
        <v>62.85</v>
      </c>
      <c r="Z63" s="41">
        <v>62.01</v>
      </c>
      <c r="AA63" s="41">
        <v>62.29</v>
      </c>
      <c r="AB63" s="104">
        <v>633400</v>
      </c>
      <c r="AC63" s="9">
        <v>62.01</v>
      </c>
      <c r="AD63" s="2">
        <f t="shared" si="0"/>
        <v>0.84000000000000341</v>
      </c>
      <c r="AE63" s="138">
        <f t="shared" si="1"/>
        <v>-2.2526146419952209E-3</v>
      </c>
      <c r="AL63" s="234"/>
      <c r="AO63" s="234"/>
      <c r="AP63" s="234"/>
    </row>
    <row r="64" spans="1:42" x14ac:dyDescent="0.25">
      <c r="W64" s="123">
        <v>42565</v>
      </c>
      <c r="X64" s="41">
        <v>62.26</v>
      </c>
      <c r="Y64" s="41">
        <v>62.89</v>
      </c>
      <c r="Z64" s="41">
        <v>62.1</v>
      </c>
      <c r="AA64" s="41">
        <v>62.43</v>
      </c>
      <c r="AB64" s="104">
        <v>985900</v>
      </c>
      <c r="AC64" s="9">
        <v>62.15</v>
      </c>
      <c r="AD64" s="2">
        <f t="shared" si="0"/>
        <v>0.78999999999999915</v>
      </c>
      <c r="AE64" s="138">
        <f t="shared" si="1"/>
        <v>1.1391375101708734E-2</v>
      </c>
    </row>
    <row r="65" spans="23:41" x14ac:dyDescent="0.25">
      <c r="W65" s="123">
        <v>42564</v>
      </c>
      <c r="X65" s="41">
        <v>61.29</v>
      </c>
      <c r="Y65" s="41">
        <v>62.03</v>
      </c>
      <c r="Z65" s="41">
        <v>60.88</v>
      </c>
      <c r="AA65" s="41">
        <v>61.73</v>
      </c>
      <c r="AB65" s="104">
        <v>963500</v>
      </c>
      <c r="AC65" s="9">
        <v>61.45</v>
      </c>
      <c r="AD65" s="2">
        <f t="shared" si="0"/>
        <v>1.1499999999999986</v>
      </c>
      <c r="AE65" s="138">
        <f t="shared" si="1"/>
        <v>8.6999343401181761E-3</v>
      </c>
      <c r="AL65" s="234"/>
      <c r="AO65" s="234"/>
    </row>
    <row r="66" spans="23:41" x14ac:dyDescent="0.25">
      <c r="W66" s="123">
        <v>42563</v>
      </c>
      <c r="X66" s="41">
        <v>60.71</v>
      </c>
      <c r="Y66" s="41">
        <v>61.39</v>
      </c>
      <c r="Z66" s="41">
        <v>60</v>
      </c>
      <c r="AA66" s="41">
        <v>61.19</v>
      </c>
      <c r="AB66" s="104">
        <v>1162500</v>
      </c>
      <c r="AC66" s="9">
        <v>60.92</v>
      </c>
      <c r="AD66" s="2">
        <f t="shared" si="0"/>
        <v>1.3900000000000006</v>
      </c>
      <c r="AE66" s="138">
        <f t="shared" si="1"/>
        <v>2.8012149848126944E-2</v>
      </c>
    </row>
    <row r="67" spans="23:41" x14ac:dyDescent="0.25">
      <c r="W67" s="123">
        <v>42562</v>
      </c>
      <c r="X67" s="41">
        <v>59.91</v>
      </c>
      <c r="Y67" s="41">
        <v>60.2</v>
      </c>
      <c r="Z67" s="41">
        <v>59.51</v>
      </c>
      <c r="AA67" s="41">
        <v>59.53</v>
      </c>
      <c r="AB67" s="104">
        <v>1145200</v>
      </c>
      <c r="AC67" s="9">
        <v>59.26</v>
      </c>
      <c r="AD67" s="2">
        <f>Y67-Z67</f>
        <v>0.69000000000000483</v>
      </c>
      <c r="AE67" s="138">
        <f>AC67/AC68-1</f>
        <v>-6.3715627095909388E-3</v>
      </c>
      <c r="AL67" s="234"/>
    </row>
    <row r="68" spans="23:41" x14ac:dyDescent="0.25">
      <c r="W68" s="123">
        <v>42559</v>
      </c>
      <c r="X68" s="41">
        <v>59.35</v>
      </c>
      <c r="Y68" s="41">
        <v>60.44</v>
      </c>
      <c r="Z68" s="41">
        <v>59.32</v>
      </c>
      <c r="AA68" s="41">
        <v>59.91</v>
      </c>
      <c r="AB68" s="104">
        <v>910700</v>
      </c>
      <c r="AC68" s="9">
        <v>59.64</v>
      </c>
      <c r="AD68" s="2">
        <f>Y68-Z68</f>
        <v>1.1199999999999974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42653</v>
      </c>
      <c r="X2" s="10">
        <v>45.7</v>
      </c>
      <c r="Y2" s="10">
        <v>45.92</v>
      </c>
      <c r="Z2" s="10">
        <v>45.44</v>
      </c>
      <c r="AA2" s="10">
        <v>45.65</v>
      </c>
      <c r="AB2" s="95">
        <v>21676500</v>
      </c>
      <c r="AC2" s="10">
        <v>45.65</v>
      </c>
      <c r="AD2" s="2">
        <f>Y2-Z2</f>
        <v>0.48000000000000398</v>
      </c>
      <c r="AE2" s="138">
        <f>AC2/AC3-1</f>
        <v>7.0593425987204306E-3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42650</v>
      </c>
      <c r="X3" s="10">
        <v>45.2</v>
      </c>
      <c r="Y3" s="10">
        <v>45.45</v>
      </c>
      <c r="Z3" s="10">
        <v>44.93</v>
      </c>
      <c r="AA3" s="10">
        <v>45.33</v>
      </c>
      <c r="AB3" s="95">
        <v>24893600</v>
      </c>
      <c r="AC3" s="10">
        <v>45.33</v>
      </c>
      <c r="AD3" s="2">
        <f>Y3-Z3</f>
        <v>0.52000000000000313</v>
      </c>
      <c r="AE3" s="138">
        <f>AC3/AC4-1</f>
        <v>3.3200531208499307E-3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45.65</v>
      </c>
      <c r="R4" s="527">
        <v>7.1000000000000004E-3</v>
      </c>
      <c r="T4" s="121"/>
      <c r="W4" s="94">
        <v>42649</v>
      </c>
      <c r="X4" s="10">
        <v>45.18</v>
      </c>
      <c r="Y4" s="10">
        <v>45.39</v>
      </c>
      <c r="Z4" s="10">
        <v>44.83</v>
      </c>
      <c r="AA4" s="10">
        <v>45.18</v>
      </c>
      <c r="AB4" s="95">
        <v>29878200</v>
      </c>
      <c r="AC4" s="10">
        <v>45.18</v>
      </c>
      <c r="AD4" s="2">
        <f t="shared" ref="AD4:AD67" si="0">Y4-Z4</f>
        <v>0.56000000000000227</v>
      </c>
      <c r="AE4" s="138">
        <f t="shared" ref="AE4:AE67" si="1">AC4/AC5-1</f>
        <v>4.2231607023781592E-3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3652</v>
      </c>
      <c r="W5" s="94">
        <v>42648</v>
      </c>
      <c r="X5" s="10">
        <v>43.83</v>
      </c>
      <c r="Y5" s="10">
        <v>45.08</v>
      </c>
      <c r="Z5" s="10">
        <v>43.83</v>
      </c>
      <c r="AA5" s="10">
        <v>44.99</v>
      </c>
      <c r="AB5" s="95">
        <v>40459000</v>
      </c>
      <c r="AC5" s="10">
        <v>44.99</v>
      </c>
      <c r="AD5" s="2">
        <f t="shared" si="0"/>
        <v>1.25</v>
      </c>
      <c r="AE5" s="138">
        <f t="shared" si="1"/>
        <v>2.8342857142857225E-2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42647</v>
      </c>
      <c r="X6" s="10">
        <v>43.62</v>
      </c>
      <c r="Y6" s="10">
        <v>44.09</v>
      </c>
      <c r="Z6" s="10">
        <v>43.55</v>
      </c>
      <c r="AA6" s="10">
        <v>43.75</v>
      </c>
      <c r="AB6" s="95">
        <v>44008300</v>
      </c>
      <c r="AC6" s="10">
        <v>43.75</v>
      </c>
      <c r="AD6" s="2">
        <f t="shared" si="0"/>
        <v>0.54000000000000625</v>
      </c>
      <c r="AE6" s="138">
        <f t="shared" si="1"/>
        <v>-1.8252338580880823E-3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337.61000000000513</v>
      </c>
      <c r="R7" s="30">
        <v>42660</v>
      </c>
      <c r="T7" s="85"/>
      <c r="W7" s="94">
        <v>42646</v>
      </c>
      <c r="X7" s="10">
        <v>44.12</v>
      </c>
      <c r="Y7" s="10">
        <v>44.16</v>
      </c>
      <c r="Z7" s="10">
        <v>43.56</v>
      </c>
      <c r="AA7" s="10">
        <v>43.83</v>
      </c>
      <c r="AB7" s="95">
        <v>38197700</v>
      </c>
      <c r="AC7" s="10">
        <v>43.83</v>
      </c>
      <c r="AD7" s="2">
        <f t="shared" si="0"/>
        <v>0.59999999999999432</v>
      </c>
      <c r="AE7" s="138">
        <f t="shared" si="1"/>
        <v>-1.0162601626016343E-2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1.1999999999998181</v>
      </c>
      <c r="W8" s="94">
        <v>42643</v>
      </c>
      <c r="X8" s="10">
        <v>44.33</v>
      </c>
      <c r="Y8" s="10">
        <v>44.73</v>
      </c>
      <c r="Z8" s="10">
        <v>44.1</v>
      </c>
      <c r="AA8" s="10">
        <v>44.28</v>
      </c>
      <c r="AB8" s="95">
        <v>54117700</v>
      </c>
      <c r="AC8" s="10">
        <v>44.28</v>
      </c>
      <c r="AD8" s="2">
        <f t="shared" si="0"/>
        <v>0.62999999999999545</v>
      </c>
      <c r="AE8" s="138">
        <f t="shared" si="1"/>
        <v>-2.0283975659228792E-3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3.286950805302449E-4</v>
      </c>
      <c r="W9" s="94">
        <v>42642</v>
      </c>
      <c r="X9" s="10">
        <v>45.19</v>
      </c>
      <c r="Y9" s="10">
        <v>45.26</v>
      </c>
      <c r="Z9" s="10">
        <v>44.21</v>
      </c>
      <c r="AA9" s="10">
        <v>44.37</v>
      </c>
      <c r="AB9" s="95">
        <v>45266700</v>
      </c>
      <c r="AC9" s="10">
        <v>44.37</v>
      </c>
      <c r="AD9" s="2">
        <f t="shared" si="0"/>
        <v>1.0499999999999972</v>
      </c>
      <c r="AE9" s="138">
        <f t="shared" si="1"/>
        <v>-2.0745972191569262E-2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42641</v>
      </c>
      <c r="X10" s="10">
        <v>45.36</v>
      </c>
      <c r="Y10" s="10">
        <v>45.48</v>
      </c>
      <c r="Z10" s="10">
        <v>44.96</v>
      </c>
      <c r="AA10" s="10">
        <v>45.31</v>
      </c>
      <c r="AB10" s="95">
        <v>28220300</v>
      </c>
      <c r="AC10" s="10">
        <v>45.31</v>
      </c>
      <c r="AD10" s="2">
        <f t="shared" si="0"/>
        <v>0.51999999999999602</v>
      </c>
      <c r="AE10" s="138">
        <f t="shared" si="1"/>
        <v>4.8791306276336766E-3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3.3599999999999998E-2</v>
      </c>
      <c r="W11" s="94">
        <v>42640</v>
      </c>
      <c r="X11" s="10">
        <v>44.79</v>
      </c>
      <c r="Y11" s="10">
        <v>45.1</v>
      </c>
      <c r="Z11" s="10">
        <v>44.66</v>
      </c>
      <c r="AA11" s="10">
        <v>45.09</v>
      </c>
      <c r="AB11" s="95">
        <v>24359000</v>
      </c>
      <c r="AC11" s="10">
        <v>45.09</v>
      </c>
      <c r="AD11" s="2">
        <f t="shared" si="0"/>
        <v>0.44000000000000483</v>
      </c>
      <c r="AE11" s="138">
        <f t="shared" si="1"/>
        <v>4.6791443850267012E-3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42639</v>
      </c>
      <c r="X12" s="10">
        <v>45.37</v>
      </c>
      <c r="Y12" s="10">
        <v>45.5</v>
      </c>
      <c r="Z12" s="10">
        <v>44.65</v>
      </c>
      <c r="AA12" s="10">
        <v>44.88</v>
      </c>
      <c r="AB12" s="95">
        <v>30938000</v>
      </c>
      <c r="AC12" s="10">
        <v>44.88</v>
      </c>
      <c r="AD12" s="2">
        <f t="shared" si="0"/>
        <v>0.85000000000000142</v>
      </c>
      <c r="AE12" s="138">
        <f t="shared" si="1"/>
        <v>-1.8801923917796226E-2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42636</v>
      </c>
      <c r="X13" s="10">
        <v>45.5</v>
      </c>
      <c r="Y13" s="10">
        <v>45.91</v>
      </c>
      <c r="Z13" s="10">
        <v>45.43</v>
      </c>
      <c r="AA13" s="10">
        <v>45.74</v>
      </c>
      <c r="AB13" s="95">
        <v>28710500</v>
      </c>
      <c r="AC13" s="10">
        <v>45.74</v>
      </c>
      <c r="AD13" s="2">
        <f t="shared" si="0"/>
        <v>0.47999999999999687</v>
      </c>
      <c r="AE13" s="138">
        <f t="shared" si="1"/>
        <v>4.374453193352057E-4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42635</v>
      </c>
      <c r="X14" s="10">
        <v>45.83</v>
      </c>
      <c r="Y14" s="10">
        <v>46.12</v>
      </c>
      <c r="Z14" s="10">
        <v>45.37</v>
      </c>
      <c r="AA14" s="10">
        <v>45.72</v>
      </c>
      <c r="AB14" s="95">
        <v>36964400</v>
      </c>
      <c r="AC14" s="10">
        <v>45.72</v>
      </c>
      <c r="AD14" s="2">
        <f t="shared" si="0"/>
        <v>0.75</v>
      </c>
      <c r="AE14" s="138">
        <f t="shared" si="1"/>
        <v>-2.4001745581496703E-3</v>
      </c>
    </row>
    <row r="15" spans="1:40" x14ac:dyDescent="0.25">
      <c r="W15" s="94">
        <v>42634</v>
      </c>
      <c r="X15" s="10">
        <v>46.51</v>
      </c>
      <c r="Y15" s="10">
        <v>46.54</v>
      </c>
      <c r="Z15" s="10">
        <v>45.33</v>
      </c>
      <c r="AA15" s="10">
        <v>45.83</v>
      </c>
      <c r="AB15" s="95">
        <v>64530200</v>
      </c>
      <c r="AC15" s="10">
        <v>45.83</v>
      </c>
      <c r="AD15" s="2">
        <f t="shared" si="0"/>
        <v>1.2100000000000009</v>
      </c>
      <c r="AE15" s="138">
        <f t="shared" si="1"/>
        <v>-1.5678694158075657E-2</v>
      </c>
      <c r="AK15" s="234"/>
      <c r="AN15" s="234"/>
    </row>
    <row r="16" spans="1:40" x14ac:dyDescent="0.25">
      <c r="W16" s="94">
        <v>42633</v>
      </c>
      <c r="X16" s="10">
        <v>47.15</v>
      </c>
      <c r="Y16" s="10">
        <v>47.2</v>
      </c>
      <c r="Z16" s="10">
        <v>46.12</v>
      </c>
      <c r="AA16" s="10">
        <v>46.56</v>
      </c>
      <c r="AB16" s="95">
        <v>51510400</v>
      </c>
      <c r="AC16" s="10">
        <v>46.56</v>
      </c>
      <c r="AD16" s="2">
        <f t="shared" si="0"/>
        <v>1.0800000000000054</v>
      </c>
      <c r="AE16" s="138">
        <f t="shared" si="1"/>
        <v>1.1953923060204374E-2</v>
      </c>
    </row>
    <row r="17" spans="1:40" x14ac:dyDescent="0.25">
      <c r="H17" s="72"/>
      <c r="W17" s="94">
        <v>42632</v>
      </c>
      <c r="X17" s="10">
        <v>45.62</v>
      </c>
      <c r="Y17" s="10">
        <v>46.29</v>
      </c>
      <c r="Z17" s="10">
        <v>45.48</v>
      </c>
      <c r="AA17" s="10">
        <v>46.01</v>
      </c>
      <c r="AB17" s="95">
        <v>33562400</v>
      </c>
      <c r="AC17" s="10">
        <v>46.01</v>
      </c>
      <c r="AD17" s="2">
        <f t="shared" si="0"/>
        <v>0.81000000000000227</v>
      </c>
      <c r="AE17" s="138">
        <f t="shared" si="1"/>
        <v>1.2766894122826278E-2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42629</v>
      </c>
      <c r="X18" s="10">
        <v>45.7</v>
      </c>
      <c r="Y18" s="10">
        <v>45.87</v>
      </c>
      <c r="Z18" s="10">
        <v>45.25</v>
      </c>
      <c r="AA18" s="10">
        <v>45.43</v>
      </c>
      <c r="AB18" s="95">
        <v>51871400</v>
      </c>
      <c r="AC18" s="10">
        <v>45.43</v>
      </c>
      <c r="AD18" s="2">
        <f t="shared" si="0"/>
        <v>0.61999999999999744</v>
      </c>
      <c r="AE18" s="138">
        <f t="shared" si="1"/>
        <v>-1.5601300108342375E-2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42628</v>
      </c>
      <c r="X19" s="10">
        <v>46.12</v>
      </c>
      <c r="Y19" s="10">
        <v>46.35</v>
      </c>
      <c r="Z19" s="10">
        <v>45.19</v>
      </c>
      <c r="AA19" s="10">
        <v>46.15</v>
      </c>
      <c r="AB19" s="95">
        <v>60827800</v>
      </c>
      <c r="AC19" s="10">
        <v>46.15</v>
      </c>
      <c r="AD19" s="2">
        <f t="shared" si="0"/>
        <v>1.1600000000000037</v>
      </c>
      <c r="AE19" s="138">
        <f t="shared" si="1"/>
        <v>-7.9535683576956728E-3</v>
      </c>
      <c r="AK19" s="234"/>
      <c r="AN19" s="234"/>
    </row>
    <row r="20" spans="1:40" x14ac:dyDescent="0.25">
      <c r="W20" s="94">
        <v>42627</v>
      </c>
      <c r="X20" s="10">
        <v>47.08</v>
      </c>
      <c r="Y20" s="10">
        <v>47.58</v>
      </c>
      <c r="Z20" s="10">
        <v>46.5</v>
      </c>
      <c r="AA20" s="10">
        <v>46.52</v>
      </c>
      <c r="AB20" s="95">
        <v>44841700</v>
      </c>
      <c r="AC20" s="10">
        <v>46.52</v>
      </c>
      <c r="AD20" s="2">
        <f t="shared" si="0"/>
        <v>1.0799999999999983</v>
      </c>
      <c r="AE20" s="138">
        <f t="shared" si="1"/>
        <v>-9.3696763202725242E-3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42626</v>
      </c>
      <c r="X21" s="10">
        <v>47.8</v>
      </c>
      <c r="Y21" s="10">
        <v>47.86</v>
      </c>
      <c r="Z21" s="10">
        <v>46.52</v>
      </c>
      <c r="AA21" s="10">
        <v>46.96</v>
      </c>
      <c r="AB21" s="95">
        <v>59000500</v>
      </c>
      <c r="AC21" s="10">
        <v>46.96</v>
      </c>
      <c r="AD21" s="2">
        <f t="shared" si="0"/>
        <v>1.3399999999999963</v>
      </c>
      <c r="AE21" s="138">
        <f t="shared" si="1"/>
        <v>-3.2550473836011506E-2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42625</v>
      </c>
      <c r="X22" s="10">
        <v>48.37</v>
      </c>
      <c r="Y22" s="10">
        <v>48.64</v>
      </c>
      <c r="Z22" s="10">
        <v>47.98</v>
      </c>
      <c r="AA22" s="10">
        <v>48.54</v>
      </c>
      <c r="AB22" s="95">
        <v>35588400</v>
      </c>
      <c r="AC22" s="10">
        <v>48.54</v>
      </c>
      <c r="AD22" s="2">
        <f t="shared" si="0"/>
        <v>0.66000000000000369</v>
      </c>
      <c r="AE22" s="138">
        <f t="shared" si="1"/>
        <v>-3.6945812807881451E-3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42622</v>
      </c>
      <c r="X23" s="10">
        <v>49.49</v>
      </c>
      <c r="Y23" s="10">
        <v>49.86</v>
      </c>
      <c r="Z23" s="10">
        <v>48.72</v>
      </c>
      <c r="AA23" s="10">
        <v>48.72</v>
      </c>
      <c r="AB23" s="95">
        <v>32147200</v>
      </c>
      <c r="AC23" s="10">
        <v>48.72</v>
      </c>
      <c r="AD23" s="2">
        <f t="shared" si="0"/>
        <v>1.1400000000000006</v>
      </c>
      <c r="AE23" s="138">
        <f t="shared" si="1"/>
        <v>-2.3647294589178358E-2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42621</v>
      </c>
      <c r="X24" s="10">
        <v>49.81</v>
      </c>
      <c r="Y24" s="10">
        <v>49.99</v>
      </c>
      <c r="Z24" s="10">
        <v>49.56</v>
      </c>
      <c r="AA24" s="10">
        <v>49.9</v>
      </c>
      <c r="AB24" s="95">
        <v>14169200</v>
      </c>
      <c r="AC24" s="10">
        <v>49.9</v>
      </c>
      <c r="AD24" s="2">
        <f t="shared" si="0"/>
        <v>0.42999999999999972</v>
      </c>
      <c r="AE24" s="138">
        <f t="shared" si="1"/>
        <v>2.6120152702431287E-3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42620</v>
      </c>
      <c r="X25" s="10">
        <v>49.79</v>
      </c>
      <c r="Y25" s="10">
        <v>50.03</v>
      </c>
      <c r="Z25" s="10">
        <v>49.65</v>
      </c>
      <c r="AA25" s="10">
        <v>49.77</v>
      </c>
      <c r="AB25" s="95">
        <v>12437300</v>
      </c>
      <c r="AC25" s="10">
        <v>49.77</v>
      </c>
      <c r="AD25" s="2">
        <f t="shared" si="0"/>
        <v>0.38000000000000256</v>
      </c>
      <c r="AE25" s="138">
        <f t="shared" si="1"/>
        <v>-4.4008801760352378E-3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42619</v>
      </c>
      <c r="X26" s="10">
        <v>50.56</v>
      </c>
      <c r="Y26" s="10">
        <v>50.57</v>
      </c>
      <c r="Z26" s="10">
        <v>49.63</v>
      </c>
      <c r="AA26" s="10">
        <v>49.99</v>
      </c>
      <c r="AB26" s="95">
        <v>21832200</v>
      </c>
      <c r="AC26" s="10">
        <v>49.99</v>
      </c>
      <c r="AD26" s="2">
        <f t="shared" si="0"/>
        <v>0.93999999999999773</v>
      </c>
      <c r="AE26" s="138">
        <f t="shared" si="1"/>
        <v>-1.1078140454995E-2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42615</v>
      </c>
      <c r="X27" s="10">
        <v>50.45</v>
      </c>
      <c r="Y27" s="10">
        <v>50.66</v>
      </c>
      <c r="Z27" s="10">
        <v>50.18</v>
      </c>
      <c r="AA27" s="10">
        <v>50.55</v>
      </c>
      <c r="AB27" s="95">
        <v>12684000</v>
      </c>
      <c r="AC27" s="10">
        <v>50.55</v>
      </c>
      <c r="AD27" s="2">
        <f t="shared" si="0"/>
        <v>0.47999999999999687</v>
      </c>
      <c r="AE27" s="138">
        <f t="shared" si="1"/>
        <v>2.3795359904819069E-3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42614</v>
      </c>
      <c r="X28" s="10">
        <v>50.92</v>
      </c>
      <c r="Y28" s="10">
        <v>51</v>
      </c>
      <c r="Z28" s="10">
        <v>50.11</v>
      </c>
      <c r="AA28" s="10">
        <v>50.43</v>
      </c>
      <c r="AB28" s="95">
        <v>17017100</v>
      </c>
      <c r="AC28" s="10">
        <v>50.43</v>
      </c>
      <c r="AD28" s="2">
        <f t="shared" si="0"/>
        <v>0.89000000000000057</v>
      </c>
      <c r="AE28" s="138">
        <f t="shared" si="1"/>
        <v>-7.2834645669290765E-3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42613</v>
      </c>
      <c r="X29" s="10">
        <v>50.7</v>
      </c>
      <c r="Y29" s="10">
        <v>50.92</v>
      </c>
      <c r="Z29" s="10">
        <v>50.24</v>
      </c>
      <c r="AA29" s="10">
        <v>50.8</v>
      </c>
      <c r="AB29" s="95">
        <v>24533600</v>
      </c>
      <c r="AC29" s="10">
        <v>50.8</v>
      </c>
      <c r="AD29" s="2">
        <f t="shared" si="0"/>
        <v>0.67999999999999972</v>
      </c>
      <c r="AE29" s="138">
        <f t="shared" si="1"/>
        <v>3.5559067562227487E-3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42612</v>
      </c>
      <c r="X30" s="10">
        <v>49.73</v>
      </c>
      <c r="Y30" s="10">
        <v>50.64</v>
      </c>
      <c r="Z30" s="10">
        <v>49.68</v>
      </c>
      <c r="AA30" s="10">
        <v>50.62</v>
      </c>
      <c r="AB30" s="95">
        <v>25055800</v>
      </c>
      <c r="AC30" s="10">
        <v>50.62</v>
      </c>
      <c r="AD30" s="2">
        <f t="shared" si="0"/>
        <v>0.96000000000000085</v>
      </c>
      <c r="AE30" s="138">
        <f t="shared" si="1"/>
        <v>2.1388216303470431E-2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42611</v>
      </c>
      <c r="X31" s="10">
        <v>48.75</v>
      </c>
      <c r="Y31" s="10">
        <v>49.75</v>
      </c>
      <c r="Z31" s="10">
        <v>48.69</v>
      </c>
      <c r="AA31" s="10">
        <v>49.56</v>
      </c>
      <c r="AB31" s="95">
        <v>21201400</v>
      </c>
      <c r="AC31" s="10">
        <v>49.56</v>
      </c>
      <c r="AD31" s="2">
        <f t="shared" si="0"/>
        <v>1.0600000000000023</v>
      </c>
      <c r="AE31" s="138">
        <f t="shared" si="1"/>
        <v>2.1645021645021689E-2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42608</v>
      </c>
      <c r="X32" s="10">
        <v>48.58</v>
      </c>
      <c r="Y32" s="10">
        <v>48.84</v>
      </c>
      <c r="Z32" s="10">
        <v>48.28</v>
      </c>
      <c r="AA32" s="10">
        <v>48.51</v>
      </c>
      <c r="AB32" s="95">
        <v>15527300</v>
      </c>
      <c r="AC32" s="10">
        <v>48.51</v>
      </c>
      <c r="AD32" s="2">
        <f t="shared" si="0"/>
        <v>0.56000000000000227</v>
      </c>
      <c r="AE32" s="138">
        <f t="shared" si="1"/>
        <v>2.6870607689126746E-3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42607</v>
      </c>
      <c r="X33" s="10">
        <v>48.62</v>
      </c>
      <c r="Y33" s="10">
        <v>48.69</v>
      </c>
      <c r="Z33" s="10">
        <v>48.3</v>
      </c>
      <c r="AA33" s="10">
        <v>48.38</v>
      </c>
      <c r="AB33" s="95">
        <v>13643200</v>
      </c>
      <c r="AC33" s="10">
        <v>48.38</v>
      </c>
      <c r="AD33" s="2">
        <f t="shared" si="0"/>
        <v>0.39000000000000057</v>
      </c>
      <c r="AE33" s="138">
        <f t="shared" si="1"/>
        <v>-5.1408595517170586E-3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42606</v>
      </c>
      <c r="X34" s="10">
        <v>48.5</v>
      </c>
      <c r="Y34" s="10">
        <v>48.77</v>
      </c>
      <c r="Z34" s="10">
        <v>48.35</v>
      </c>
      <c r="AA34" s="10">
        <v>48.63</v>
      </c>
      <c r="AB34" s="95">
        <v>16315800</v>
      </c>
      <c r="AC34" s="10">
        <v>48.63</v>
      </c>
      <c r="AD34" s="2">
        <f t="shared" si="0"/>
        <v>0.42000000000000171</v>
      </c>
      <c r="AE34" s="138">
        <f t="shared" si="1"/>
        <v>4.5445155959513706E-3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42605</v>
      </c>
      <c r="X35" s="10">
        <v>48.64</v>
      </c>
      <c r="Y35" s="10">
        <v>48.75</v>
      </c>
      <c r="Z35" s="10">
        <v>48.39</v>
      </c>
      <c r="AA35" s="10">
        <v>48.41</v>
      </c>
      <c r="AB35" s="95">
        <v>15430200</v>
      </c>
      <c r="AC35" s="10">
        <v>48.41</v>
      </c>
      <c r="AD35" s="2">
        <f t="shared" si="0"/>
        <v>0.35999999999999943</v>
      </c>
      <c r="AE35" s="138">
        <f t="shared" si="1"/>
        <v>-4.5239564055111758E-3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42604</v>
      </c>
      <c r="X36" s="10">
        <v>48.64</v>
      </c>
      <c r="Y36" s="10">
        <v>48.74</v>
      </c>
      <c r="Z36" s="10">
        <v>48.5</v>
      </c>
      <c r="AA36" s="10">
        <v>48.63</v>
      </c>
      <c r="AB36" s="95">
        <v>9212600</v>
      </c>
      <c r="AC36" s="10">
        <v>48.63</v>
      </c>
      <c r="AD36" s="2">
        <f t="shared" si="0"/>
        <v>0.24000000000000199</v>
      </c>
      <c r="AE36" s="138">
        <f t="shared" si="1"/>
        <v>-4.1109969167518745E-4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42601</v>
      </c>
      <c r="X37" s="10">
        <v>48.44</v>
      </c>
      <c r="Y37" s="10">
        <v>48.73</v>
      </c>
      <c r="Z37" s="10">
        <v>48.2</v>
      </c>
      <c r="AA37" s="10">
        <v>48.65</v>
      </c>
      <c r="AB37" s="95">
        <v>12557700</v>
      </c>
      <c r="AC37" s="10">
        <v>48.65</v>
      </c>
      <c r="AD37" s="2">
        <f t="shared" si="0"/>
        <v>0.52999999999999403</v>
      </c>
      <c r="AE37" s="138">
        <f t="shared" si="1"/>
        <v>2.4726973006388153E-3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42600</v>
      </c>
      <c r="X38" s="10">
        <v>48.5</v>
      </c>
      <c r="Y38" s="10">
        <v>48.66</v>
      </c>
      <c r="Z38" s="10">
        <v>48.33</v>
      </c>
      <c r="AA38" s="10">
        <v>48.53</v>
      </c>
      <c r="AB38" s="95">
        <v>12189200</v>
      </c>
      <c r="AC38" s="10">
        <v>48.53</v>
      </c>
      <c r="AD38" s="2">
        <f t="shared" si="0"/>
        <v>0.32999999999999829</v>
      </c>
      <c r="AE38" s="138">
        <f t="shared" si="1"/>
        <v>-1.6457519029006162E-3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5" t="s">
        <v>78</v>
      </c>
      <c r="Q39" s="585"/>
      <c r="R39" s="34"/>
      <c r="W39" s="94">
        <v>42599</v>
      </c>
      <c r="X39" s="10">
        <v>48.37</v>
      </c>
      <c r="Y39" s="10">
        <v>48.66</v>
      </c>
      <c r="Z39" s="10">
        <v>48.31</v>
      </c>
      <c r="AA39" s="10">
        <v>48.61</v>
      </c>
      <c r="AB39" s="95">
        <v>13062900</v>
      </c>
      <c r="AC39" s="10">
        <v>48.61</v>
      </c>
      <c r="AD39" s="2">
        <f t="shared" si="0"/>
        <v>0.34999999999999432</v>
      </c>
      <c r="AE39" s="138">
        <f t="shared" si="1"/>
        <v>3.5094962840627186E-3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50.215000000000003</v>
      </c>
      <c r="R40" s="34"/>
      <c r="W40" s="94">
        <v>42598</v>
      </c>
      <c r="X40" s="10">
        <v>48.16</v>
      </c>
      <c r="Y40" s="10">
        <v>48.6</v>
      </c>
      <c r="Z40" s="10">
        <v>48.06</v>
      </c>
      <c r="AA40" s="10">
        <v>48.44</v>
      </c>
      <c r="AB40" s="95">
        <v>13957600</v>
      </c>
      <c r="AC40" s="10">
        <v>48.44</v>
      </c>
      <c r="AD40" s="2">
        <f t="shared" si="0"/>
        <v>0.53999999999999915</v>
      </c>
      <c r="AE40" s="138">
        <f t="shared" si="1"/>
        <v>3.5218562253986896E-3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49.758500000000005</v>
      </c>
      <c r="R41" s="34"/>
      <c r="W41" s="94">
        <v>42597</v>
      </c>
      <c r="X41" s="10">
        <v>48.05</v>
      </c>
      <c r="Y41" s="10">
        <v>48.34</v>
      </c>
      <c r="Z41" s="10">
        <v>48.03</v>
      </c>
      <c r="AA41" s="10">
        <v>48.27</v>
      </c>
      <c r="AB41" s="95">
        <v>11758900</v>
      </c>
      <c r="AC41" s="10">
        <v>48.27</v>
      </c>
      <c r="AD41" s="2">
        <f t="shared" si="0"/>
        <v>0.31000000000000227</v>
      </c>
      <c r="AE41" s="138">
        <f t="shared" si="1"/>
        <v>7.724425887265296E-3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49.302</v>
      </c>
      <c r="R42" s="34"/>
      <c r="T42" s="91" t="s">
        <v>113</v>
      </c>
      <c r="W42" s="94">
        <v>42594</v>
      </c>
      <c r="X42" s="10">
        <v>48.05</v>
      </c>
      <c r="Y42" s="10">
        <v>48.08</v>
      </c>
      <c r="Z42" s="10">
        <v>47.83</v>
      </c>
      <c r="AA42" s="10">
        <v>47.9</v>
      </c>
      <c r="AB42" s="95">
        <v>13227500</v>
      </c>
      <c r="AC42" s="10">
        <v>47.9</v>
      </c>
      <c r="AD42" s="2">
        <f t="shared" si="0"/>
        <v>0.25</v>
      </c>
      <c r="AE42" s="138">
        <f t="shared" si="1"/>
        <v>-7.0480928689884426E-3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48.845500000000001</v>
      </c>
      <c r="R43" s="83"/>
      <c r="T43" s="97" t="s">
        <v>98</v>
      </c>
      <c r="U43" s="98">
        <v>45.33</v>
      </c>
      <c r="W43" s="94">
        <v>42593</v>
      </c>
      <c r="X43" s="10">
        <v>48.23</v>
      </c>
      <c r="Y43" s="10">
        <v>48.5</v>
      </c>
      <c r="Z43" s="10">
        <v>47.92</v>
      </c>
      <c r="AA43" s="10">
        <v>48.24</v>
      </c>
      <c r="AB43" s="95">
        <v>14614100</v>
      </c>
      <c r="AC43" s="10">
        <v>48.24</v>
      </c>
      <c r="AD43" s="2">
        <f t="shared" si="0"/>
        <v>0.57999999999999829</v>
      </c>
      <c r="AE43" s="138">
        <f t="shared" si="1"/>
        <v>1.2453300124533051E-3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48.389000000000003</v>
      </c>
      <c r="R44" s="83"/>
      <c r="T44" s="87" t="s">
        <v>99</v>
      </c>
      <c r="U44" s="88">
        <v>45.7</v>
      </c>
      <c r="W44" s="94">
        <v>42592</v>
      </c>
      <c r="X44" s="10">
        <v>48.82</v>
      </c>
      <c r="Y44" s="10">
        <v>48.93</v>
      </c>
      <c r="Z44" s="10">
        <v>48.08</v>
      </c>
      <c r="AA44" s="10">
        <v>48.18</v>
      </c>
      <c r="AB44" s="95">
        <v>16782700</v>
      </c>
      <c r="AC44" s="10">
        <v>48.18</v>
      </c>
      <c r="AD44" s="2">
        <f t="shared" si="0"/>
        <v>0.85000000000000142</v>
      </c>
      <c r="AE44" s="138">
        <f t="shared" si="1"/>
        <v>-1.5328019619865074E-2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47.932499999999997</v>
      </c>
      <c r="R45" s="83"/>
      <c r="T45" s="87" t="s">
        <v>100</v>
      </c>
      <c r="U45" s="88" t="s">
        <v>666</v>
      </c>
      <c r="W45" s="94">
        <v>42591</v>
      </c>
      <c r="X45" s="10">
        <v>49.02</v>
      </c>
      <c r="Y45" s="10">
        <v>49.15</v>
      </c>
      <c r="Z45" s="10">
        <v>48.81</v>
      </c>
      <c r="AA45" s="10">
        <v>48.93</v>
      </c>
      <c r="AB45" s="95">
        <v>10449800</v>
      </c>
      <c r="AC45" s="10">
        <v>48.93</v>
      </c>
      <c r="AD45" s="2">
        <f t="shared" si="0"/>
        <v>0.33999999999999631</v>
      </c>
      <c r="AE45" s="138">
        <f t="shared" si="1"/>
        <v>4.0891433244749642E-4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47.475999999999999</v>
      </c>
      <c r="R46" s="83"/>
      <c r="T46" s="87" t="s">
        <v>101</v>
      </c>
      <c r="U46" s="88" t="s">
        <v>667</v>
      </c>
      <c r="W46" s="94">
        <v>42590</v>
      </c>
      <c r="X46" s="10">
        <v>48.78</v>
      </c>
      <c r="Y46" s="10">
        <v>49.05</v>
      </c>
      <c r="Z46" s="10">
        <v>48.74</v>
      </c>
      <c r="AA46" s="10">
        <v>48.91</v>
      </c>
      <c r="AB46" s="95">
        <v>14871600</v>
      </c>
      <c r="AC46" s="10">
        <v>48.91</v>
      </c>
      <c r="AD46" s="2">
        <f t="shared" si="0"/>
        <v>0.30999999999999517</v>
      </c>
      <c r="AE46" s="138">
        <f t="shared" si="1"/>
        <v>4.7247329498767421E-3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47.019500000000001</v>
      </c>
      <c r="R47" s="83"/>
      <c r="T47" s="87" t="s">
        <v>102</v>
      </c>
      <c r="U47" s="88">
        <v>50.54</v>
      </c>
      <c r="W47" s="94">
        <v>42587</v>
      </c>
      <c r="X47" s="10">
        <v>48.39</v>
      </c>
      <c r="Y47" s="10">
        <v>48.7</v>
      </c>
      <c r="Z47" s="10">
        <v>48.13</v>
      </c>
      <c r="AA47" s="10">
        <v>48.68</v>
      </c>
      <c r="AB47" s="95">
        <v>19064700</v>
      </c>
      <c r="AC47" s="10">
        <v>48.68</v>
      </c>
      <c r="AD47" s="2">
        <f t="shared" si="0"/>
        <v>0.57000000000000028</v>
      </c>
      <c r="AE47" s="138">
        <f t="shared" si="1"/>
        <v>1.7558528428093467E-2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46.563000000000002</v>
      </c>
      <c r="R48" s="83"/>
      <c r="T48" s="87" t="s">
        <v>103</v>
      </c>
      <c r="U48" s="88">
        <v>0.90334800000000004</v>
      </c>
      <c r="W48" s="94">
        <v>42586</v>
      </c>
      <c r="X48" s="10">
        <v>47.6</v>
      </c>
      <c r="Y48" s="10">
        <v>48</v>
      </c>
      <c r="Z48" s="10">
        <v>47.57</v>
      </c>
      <c r="AA48" s="10">
        <v>47.84</v>
      </c>
      <c r="AB48" s="95">
        <v>14662600</v>
      </c>
      <c r="AC48" s="10">
        <v>47.84</v>
      </c>
      <c r="AD48" s="2">
        <f t="shared" si="0"/>
        <v>0.42999999999999972</v>
      </c>
      <c r="AE48" s="138">
        <f t="shared" si="1"/>
        <v>5.6758461215051792E-3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46.106499999999997</v>
      </c>
      <c r="R49" s="83"/>
      <c r="T49" s="87" t="s">
        <v>104</v>
      </c>
      <c r="U49" s="89" t="s">
        <v>272</v>
      </c>
      <c r="W49" s="94">
        <v>42585</v>
      </c>
      <c r="X49" s="10">
        <v>47.33</v>
      </c>
      <c r="Y49" s="10">
        <v>47.64</v>
      </c>
      <c r="Z49" s="10">
        <v>47.33</v>
      </c>
      <c r="AA49" s="10">
        <v>47.57</v>
      </c>
      <c r="AB49" s="95">
        <v>14913500</v>
      </c>
      <c r="AC49" s="10">
        <v>47.57</v>
      </c>
      <c r="AD49" s="2">
        <f t="shared" si="0"/>
        <v>0.31000000000000227</v>
      </c>
      <c r="AE49" s="138" t="e">
        <f t="shared" si="1"/>
        <v>#DIV/0!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45.65</v>
      </c>
      <c r="R50" s="83"/>
      <c r="T50" s="87"/>
      <c r="U50" s="88"/>
      <c r="W50" s="94">
        <v>42585</v>
      </c>
      <c r="X50" s="10" t="s">
        <v>191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45.1935</v>
      </c>
      <c r="R51" s="83"/>
      <c r="T51" s="87" t="s">
        <v>105</v>
      </c>
      <c r="U51" s="88" t="s">
        <v>668</v>
      </c>
      <c r="W51" s="94">
        <v>42584</v>
      </c>
      <c r="X51" s="10">
        <v>47.66</v>
      </c>
      <c r="Y51" s="10">
        <v>47.83</v>
      </c>
      <c r="Z51" s="10">
        <v>47.39</v>
      </c>
      <c r="AA51" s="10">
        <v>47.7</v>
      </c>
      <c r="AB51" s="95">
        <v>17033100</v>
      </c>
      <c r="AC51" s="10">
        <v>47.32</v>
      </c>
      <c r="AD51" s="2">
        <f t="shared" si="0"/>
        <v>0.43999999999999773</v>
      </c>
      <c r="AE51" s="138">
        <f t="shared" si="1"/>
        <v>-2.3192072527935537E-3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44.736999999999995</v>
      </c>
      <c r="R52" s="83"/>
      <c r="T52" s="87" t="s">
        <v>106</v>
      </c>
      <c r="U52" s="88" t="s">
        <v>430</v>
      </c>
      <c r="W52" s="94">
        <v>42583</v>
      </c>
      <c r="X52" s="10">
        <v>47.98</v>
      </c>
      <c r="Y52" s="10">
        <v>48.05</v>
      </c>
      <c r="Z52" s="10">
        <v>47.63</v>
      </c>
      <c r="AA52" s="10">
        <v>47.81</v>
      </c>
      <c r="AB52" s="95">
        <v>16026600</v>
      </c>
      <c r="AC52" s="10">
        <v>47.43</v>
      </c>
      <c r="AD52" s="2">
        <f t="shared" si="0"/>
        <v>0.4199999999999946</v>
      </c>
      <c r="AE52" s="138">
        <f t="shared" si="1"/>
        <v>-3.3620508510191494E-3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44.280499999999996</v>
      </c>
      <c r="R53" s="83"/>
      <c r="T53" s="87" t="s">
        <v>107</v>
      </c>
      <c r="U53" s="90">
        <v>21804917</v>
      </c>
      <c r="W53" s="94">
        <v>42580</v>
      </c>
      <c r="X53" s="10">
        <v>47.95</v>
      </c>
      <c r="Y53" s="10">
        <v>48.17</v>
      </c>
      <c r="Z53" s="10">
        <v>47.95</v>
      </c>
      <c r="AA53" s="10">
        <v>47.97</v>
      </c>
      <c r="AB53" s="95">
        <v>13111700</v>
      </c>
      <c r="AC53" s="10">
        <v>47.59</v>
      </c>
      <c r="AD53" s="2">
        <f t="shared" si="0"/>
        <v>0.21999999999999886</v>
      </c>
      <c r="AE53" s="138">
        <f t="shared" si="1"/>
        <v>-3.3507853403140775E-3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43.823999999999998</v>
      </c>
      <c r="R54" s="83"/>
      <c r="T54" s="87" t="s">
        <v>110</v>
      </c>
      <c r="U54" s="90">
        <v>24178400</v>
      </c>
      <c r="W54" s="94">
        <v>42579</v>
      </c>
      <c r="X54" s="10">
        <v>47.94</v>
      </c>
      <c r="Y54" s="10">
        <v>48.22</v>
      </c>
      <c r="Z54" s="10">
        <v>47.68</v>
      </c>
      <c r="AA54" s="10">
        <v>48.13</v>
      </c>
      <c r="AB54" s="95">
        <v>12562600</v>
      </c>
      <c r="AC54" s="10">
        <v>47.75</v>
      </c>
      <c r="AD54" s="2">
        <f t="shared" si="0"/>
        <v>0.53999999999999915</v>
      </c>
      <c r="AE54" s="138">
        <f t="shared" si="1"/>
        <v>2.7299454010920599E-3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43.3675</v>
      </c>
      <c r="R55" s="83"/>
      <c r="T55" s="87" t="s">
        <v>108</v>
      </c>
      <c r="U55" s="88" t="s">
        <v>669</v>
      </c>
      <c r="W55" s="94">
        <v>42578</v>
      </c>
      <c r="X55" s="10">
        <v>47.95</v>
      </c>
      <c r="Y55" s="10">
        <v>48.22</v>
      </c>
      <c r="Z55" s="10">
        <v>47.78</v>
      </c>
      <c r="AA55" s="10">
        <v>48</v>
      </c>
      <c r="AB55" s="95">
        <v>17886800</v>
      </c>
      <c r="AC55" s="10">
        <v>47.62</v>
      </c>
      <c r="AD55" s="2">
        <f t="shared" si="0"/>
        <v>0.43999999999999773</v>
      </c>
      <c r="AE55" s="138">
        <f>AC55/AC56-1</f>
        <v>6.303845345658754E-4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42.910999999999994</v>
      </c>
      <c r="R56" s="83"/>
      <c r="T56" s="87" t="s">
        <v>111</v>
      </c>
      <c r="U56" s="88">
        <v>11.27</v>
      </c>
      <c r="W56" s="94">
        <v>42577</v>
      </c>
      <c r="X56" s="10">
        <v>48.03</v>
      </c>
      <c r="Y56" s="10">
        <v>48.17</v>
      </c>
      <c r="Z56" s="10">
        <v>47.8</v>
      </c>
      <c r="AA56" s="10">
        <v>47.97</v>
      </c>
      <c r="AB56" s="95">
        <v>16130100</v>
      </c>
      <c r="AC56" s="10">
        <v>47.59</v>
      </c>
      <c r="AD56" s="2">
        <f t="shared" si="0"/>
        <v>0.37000000000000455</v>
      </c>
      <c r="AE56" s="138">
        <f t="shared" si="1"/>
        <v>-3.1420192710515105E-3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42.454500000000003</v>
      </c>
      <c r="R57" s="83"/>
      <c r="T57" s="87" t="s">
        <v>112</v>
      </c>
      <c r="U57" s="88">
        <v>4.05</v>
      </c>
      <c r="W57" s="94">
        <v>42576</v>
      </c>
      <c r="X57" s="10">
        <v>48.24</v>
      </c>
      <c r="Y57" s="10">
        <v>48.26</v>
      </c>
      <c r="Z57" s="10">
        <v>47.85</v>
      </c>
      <c r="AA57" s="10">
        <v>48.12</v>
      </c>
      <c r="AB57" s="95">
        <v>12122200</v>
      </c>
      <c r="AC57" s="10">
        <v>47.74</v>
      </c>
      <c r="AD57" s="2">
        <f t="shared" si="0"/>
        <v>0.40999999999999659</v>
      </c>
      <c r="AE57" s="138">
        <f t="shared" si="1"/>
        <v>-4.1718815185647351E-3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41.997999999999998</v>
      </c>
      <c r="R58" s="83"/>
      <c r="T58" s="87" t="s">
        <v>109</v>
      </c>
      <c r="U58" s="88" t="s">
        <v>670</v>
      </c>
      <c r="W58" s="94">
        <v>42573</v>
      </c>
      <c r="X58" s="10">
        <v>48.32</v>
      </c>
      <c r="Y58" s="10">
        <v>48.36</v>
      </c>
      <c r="Z58" s="10">
        <v>48.1</v>
      </c>
      <c r="AA58" s="10">
        <v>48.32</v>
      </c>
      <c r="AB58" s="95">
        <v>13588500</v>
      </c>
      <c r="AC58" s="10">
        <v>47.94</v>
      </c>
      <c r="AD58" s="2">
        <f t="shared" si="0"/>
        <v>0.25999999999999801</v>
      </c>
      <c r="AE58" s="138">
        <f t="shared" si="1"/>
        <v>4.1736227045063856E-4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41.541499999999999</v>
      </c>
      <c r="R59" s="83"/>
      <c r="W59" s="94">
        <v>42572</v>
      </c>
      <c r="X59" s="10">
        <v>48.65</v>
      </c>
      <c r="Y59" s="10">
        <v>48.81</v>
      </c>
      <c r="Z59" s="10">
        <v>48.29</v>
      </c>
      <c r="AA59" s="10">
        <v>48.3</v>
      </c>
      <c r="AB59" s="95">
        <v>15532000</v>
      </c>
      <c r="AC59" s="10">
        <v>47.92</v>
      </c>
      <c r="AD59" s="2">
        <f t="shared" si="0"/>
        <v>0.52000000000000313</v>
      </c>
      <c r="AE59" s="138">
        <f t="shared" si="1"/>
        <v>-6.2214848610534501E-3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41.085000000000001</v>
      </c>
      <c r="R60" s="83"/>
      <c r="W60" s="94">
        <v>42571</v>
      </c>
      <c r="X60" s="10">
        <v>48.59</v>
      </c>
      <c r="Y60" s="10">
        <v>48.69</v>
      </c>
      <c r="Z60" s="10">
        <v>48.4</v>
      </c>
      <c r="AA60" s="10">
        <v>48.61</v>
      </c>
      <c r="AB60" s="95">
        <v>16569900</v>
      </c>
      <c r="AC60" s="10">
        <v>48.22</v>
      </c>
      <c r="AD60" s="2">
        <f t="shared" si="0"/>
        <v>0.28999999999999915</v>
      </c>
      <c r="AE60" s="138">
        <f t="shared" si="1"/>
        <v>5.002084201750856E-3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42570</v>
      </c>
      <c r="X61" s="10">
        <v>48.08</v>
      </c>
      <c r="Y61" s="10">
        <v>48.55</v>
      </c>
      <c r="Z61" s="10">
        <v>48.05</v>
      </c>
      <c r="AA61" s="10">
        <v>48.37</v>
      </c>
      <c r="AB61" s="95">
        <v>15982900</v>
      </c>
      <c r="AC61" s="10">
        <v>47.98</v>
      </c>
      <c r="AD61" s="2">
        <f t="shared" si="0"/>
        <v>0.5</v>
      </c>
      <c r="AE61" s="138">
        <f t="shared" si="1"/>
        <v>1.670146137787043E-3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42569</v>
      </c>
      <c r="X62" s="10">
        <v>47.81</v>
      </c>
      <c r="Y62" s="10">
        <v>48.33</v>
      </c>
      <c r="Z62" s="10">
        <v>47.78</v>
      </c>
      <c r="AA62" s="10">
        <v>48.28</v>
      </c>
      <c r="AB62" s="95">
        <v>24139200</v>
      </c>
      <c r="AC62" s="10">
        <v>47.9</v>
      </c>
      <c r="AD62" s="2">
        <f t="shared" si="0"/>
        <v>0.54999999999999716</v>
      </c>
      <c r="AE62" s="138">
        <f t="shared" si="1"/>
        <v>1.2043101626875163E-2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42566</v>
      </c>
      <c r="X63" s="10">
        <v>48.85</v>
      </c>
      <c r="Y63" s="10">
        <v>48.88</v>
      </c>
      <c r="Z63" s="10">
        <v>47.41</v>
      </c>
      <c r="AA63" s="10">
        <v>47.71</v>
      </c>
      <c r="AB63" s="95">
        <v>35121000</v>
      </c>
      <c r="AC63" s="10">
        <v>47.33</v>
      </c>
      <c r="AD63" s="2">
        <f t="shared" si="0"/>
        <v>1.470000000000006</v>
      </c>
      <c r="AE63" s="138">
        <f t="shared" si="1"/>
        <v>-2.5128733264675573E-2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42565</v>
      </c>
      <c r="X64" s="10">
        <v>49.05</v>
      </c>
      <c r="Y64" s="10">
        <v>49.15</v>
      </c>
      <c r="Z64" s="10">
        <v>48.67</v>
      </c>
      <c r="AA64" s="10">
        <v>48.94</v>
      </c>
      <c r="AB64" s="95">
        <v>17578400</v>
      </c>
      <c r="AC64" s="10">
        <v>48.55</v>
      </c>
      <c r="AD64" s="2">
        <f t="shared" si="0"/>
        <v>0.47999999999999687</v>
      </c>
      <c r="AE64" s="138">
        <f t="shared" si="1"/>
        <v>1.3781582793902514E-2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42564</v>
      </c>
      <c r="X65" s="10">
        <v>48.31</v>
      </c>
      <c r="Y65" s="10">
        <v>48.47</v>
      </c>
      <c r="Z65" s="10">
        <v>47.98</v>
      </c>
      <c r="AA65" s="10">
        <v>48.27</v>
      </c>
      <c r="AB65" s="95">
        <v>14389600</v>
      </c>
      <c r="AC65" s="10">
        <v>47.89</v>
      </c>
      <c r="AD65" s="2">
        <f t="shared" si="0"/>
        <v>0.49000000000000199</v>
      </c>
      <c r="AE65" s="138">
        <f t="shared" si="1"/>
        <v>-1.4595496246871953E-3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42563</v>
      </c>
      <c r="X66" s="10">
        <v>48.42</v>
      </c>
      <c r="Y66" s="10">
        <v>48.63</v>
      </c>
      <c r="Z66" s="10">
        <v>48.22</v>
      </c>
      <c r="AA66" s="10">
        <v>48.35</v>
      </c>
      <c r="AB66" s="95">
        <v>15067900</v>
      </c>
      <c r="AC66" s="10">
        <v>47.96</v>
      </c>
      <c r="AD66" s="2">
        <f t="shared" si="0"/>
        <v>0.41000000000000369</v>
      </c>
      <c r="AE66" s="138">
        <f t="shared" si="1"/>
        <v>5.4507337526203958E-3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42562</v>
      </c>
      <c r="X67" s="10">
        <v>48.1</v>
      </c>
      <c r="Y67" s="10">
        <v>48.45</v>
      </c>
      <c r="Z67" s="10">
        <v>47.94</v>
      </c>
      <c r="AA67" s="10">
        <v>48.08</v>
      </c>
      <c r="AB67" s="95">
        <v>16008700</v>
      </c>
      <c r="AC67" s="10">
        <v>47.7</v>
      </c>
      <c r="AD67" s="2">
        <f t="shared" si="0"/>
        <v>0.51000000000000512</v>
      </c>
      <c r="AE67" s="138">
        <f t="shared" si="1"/>
        <v>6.1168529846025166E-3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42559</v>
      </c>
      <c r="X68" s="10">
        <v>47.45</v>
      </c>
      <c r="Y68" s="10">
        <v>47.92</v>
      </c>
      <c r="Z68" s="10">
        <v>47.45</v>
      </c>
      <c r="AA68" s="10">
        <v>47.79</v>
      </c>
      <c r="AB68" s="95">
        <v>19775700</v>
      </c>
      <c r="AC68" s="10">
        <v>47.41</v>
      </c>
      <c r="AD68" s="2">
        <f>Y68-Z68</f>
        <v>0.46999999999999886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42653</v>
      </c>
      <c r="X2" s="10">
        <v>31.57</v>
      </c>
      <c r="Y2" s="10">
        <v>31.96</v>
      </c>
      <c r="Z2" s="10">
        <v>31.37</v>
      </c>
      <c r="AA2" s="10">
        <v>31.51</v>
      </c>
      <c r="AB2" s="95">
        <v>9097300</v>
      </c>
      <c r="AC2" s="10">
        <v>31.51</v>
      </c>
      <c r="AD2" s="2">
        <f>Y2-Z2</f>
        <v>0.58999999999999986</v>
      </c>
      <c r="AE2" s="138">
        <f>AC2/AC3-1</f>
        <v>4.4628626075868816E-3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31.51</v>
      </c>
      <c r="T3" s="121">
        <v>42568</v>
      </c>
      <c r="U3" t="s">
        <v>276</v>
      </c>
      <c r="W3" s="94">
        <v>42650</v>
      </c>
      <c r="X3" s="10">
        <v>32.020000000000003</v>
      </c>
      <c r="Y3" s="10">
        <v>32.1</v>
      </c>
      <c r="Z3" s="10">
        <v>31.03</v>
      </c>
      <c r="AA3" s="10">
        <v>31.37</v>
      </c>
      <c r="AB3" s="95">
        <v>7858600</v>
      </c>
      <c r="AC3" s="10">
        <v>31.37</v>
      </c>
      <c r="AD3" s="2">
        <f>Y3-Z3</f>
        <v>1.0700000000000003</v>
      </c>
      <c r="AE3" s="138">
        <f>AC3/AC4-1</f>
        <v>-1.2901195720579017E-2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31.51</v>
      </c>
      <c r="R4" s="527">
        <v>4.4999999999999997E-3</v>
      </c>
      <c r="T4" s="121"/>
      <c r="W4" s="94">
        <v>42649</v>
      </c>
      <c r="X4" s="10">
        <v>31.07</v>
      </c>
      <c r="Y4" s="10">
        <v>32.020000000000003</v>
      </c>
      <c r="Z4" s="10">
        <v>31.07</v>
      </c>
      <c r="AA4" s="10">
        <v>31.78</v>
      </c>
      <c r="AB4" s="95">
        <v>10026500</v>
      </c>
      <c r="AC4" s="10">
        <v>31.78</v>
      </c>
      <c r="AD4" s="2">
        <f t="shared" ref="AD4:AD67" si="0">Y4-Z4</f>
        <v>0.95000000000000284</v>
      </c>
      <c r="AE4" s="138" t="e">
        <f t="shared" ref="AE4:AE67" si="1">AC4/AC5-1</f>
        <v>#DIV/0!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42649</v>
      </c>
      <c r="X5" s="10" t="s">
        <v>435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42648</v>
      </c>
      <c r="X6" s="10">
        <v>10.25</v>
      </c>
      <c r="Y6" s="10">
        <v>10.41</v>
      </c>
      <c r="Z6" s="10">
        <v>10.17</v>
      </c>
      <c r="AA6" s="10">
        <v>10.4</v>
      </c>
      <c r="AB6" s="95">
        <v>29736800</v>
      </c>
      <c r="AC6" s="10">
        <v>31.2</v>
      </c>
      <c r="AD6" s="2">
        <f t="shared" si="0"/>
        <v>0.24000000000000021</v>
      </c>
      <c r="AE6" s="138">
        <f t="shared" si="1"/>
        <v>1.9607843137254832E-2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42647</v>
      </c>
      <c r="X7" s="10">
        <v>10.06</v>
      </c>
      <c r="Y7" s="10">
        <v>10.210000000000001</v>
      </c>
      <c r="Z7" s="10">
        <v>9.99</v>
      </c>
      <c r="AA7" s="10">
        <v>10.199999999999999</v>
      </c>
      <c r="AB7" s="95">
        <v>10663500</v>
      </c>
      <c r="AC7" s="10">
        <v>30.6</v>
      </c>
      <c r="AD7" s="2">
        <f t="shared" si="0"/>
        <v>0.22000000000000064</v>
      </c>
      <c r="AE7" s="138">
        <f t="shared" si="1"/>
        <v>7.905138339921125E-3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42646</v>
      </c>
      <c r="X8" s="10">
        <v>10.14</v>
      </c>
      <c r="Y8" s="10">
        <v>10.16</v>
      </c>
      <c r="Z8" s="10">
        <v>9.9600000000000009</v>
      </c>
      <c r="AA8" s="10">
        <v>10.119999999999999</v>
      </c>
      <c r="AB8" s="95">
        <v>5460900</v>
      </c>
      <c r="AC8" s="10">
        <v>30.36</v>
      </c>
      <c r="AD8" s="2">
        <f t="shared" si="0"/>
        <v>0.19999999999999929</v>
      </c>
      <c r="AE8" s="138">
        <f t="shared" si="1"/>
        <v>-1.9723865877713243E-3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42643</v>
      </c>
      <c r="X9" s="10">
        <v>9.98</v>
      </c>
      <c r="Y9" s="10">
        <v>10.19</v>
      </c>
      <c r="Z9" s="10">
        <v>9.9499999999999993</v>
      </c>
      <c r="AA9" s="10">
        <v>10.14</v>
      </c>
      <c r="AB9" s="95">
        <v>7629600</v>
      </c>
      <c r="AC9" s="10">
        <v>30.42</v>
      </c>
      <c r="AD9" s="2">
        <f t="shared" si="0"/>
        <v>0.24000000000000021</v>
      </c>
      <c r="AE9" s="138">
        <f t="shared" si="1"/>
        <v>1.8072289156626509E-2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42642</v>
      </c>
      <c r="X10" s="10">
        <v>9.8800000000000008</v>
      </c>
      <c r="Y10" s="10">
        <v>10.1</v>
      </c>
      <c r="Z10" s="10">
        <v>9.83</v>
      </c>
      <c r="AA10" s="10">
        <v>9.9600000000000009</v>
      </c>
      <c r="AB10" s="95">
        <v>8960600</v>
      </c>
      <c r="AC10" s="10">
        <v>29.88</v>
      </c>
      <c r="AD10" s="2">
        <f t="shared" si="0"/>
        <v>0.26999999999999957</v>
      </c>
      <c r="AE10" s="138">
        <f t="shared" si="1"/>
        <v>8.0971659919026884E-3</v>
      </c>
    </row>
    <row r="11" spans="1:40" x14ac:dyDescent="0.25">
      <c r="O11" s="11" t="s">
        <v>181</v>
      </c>
      <c r="Q11" s="138">
        <f>VALUE(TRIM(CLEAN(MID(U55, FIND("(", U55)+1, 5))))</f>
        <v>1.15E-2</v>
      </c>
      <c r="W11" s="94">
        <v>42641</v>
      </c>
      <c r="X11" s="10">
        <v>9.69</v>
      </c>
      <c r="Y11" s="10">
        <v>9.8800000000000008</v>
      </c>
      <c r="Z11" s="10">
        <v>9.58</v>
      </c>
      <c r="AA11" s="10">
        <v>9.8800000000000008</v>
      </c>
      <c r="AB11" s="95">
        <v>5916000</v>
      </c>
      <c r="AC11" s="10">
        <v>29.64</v>
      </c>
      <c r="AD11" s="2">
        <f t="shared" si="0"/>
        <v>0.30000000000000071</v>
      </c>
      <c r="AE11" s="138">
        <f t="shared" si="1"/>
        <v>2.3834196891191706E-2</v>
      </c>
      <c r="AK11" s="234"/>
      <c r="AN11" s="234"/>
    </row>
    <row r="12" spans="1:40" x14ac:dyDescent="0.25">
      <c r="W12" s="94">
        <v>42640</v>
      </c>
      <c r="X12" s="10">
        <v>9.6199999999999992</v>
      </c>
      <c r="Y12" s="10">
        <v>9.66</v>
      </c>
      <c r="Z12" s="10">
        <v>9.5</v>
      </c>
      <c r="AA12" s="10">
        <v>9.65</v>
      </c>
      <c r="AB12" s="95">
        <v>3823400</v>
      </c>
      <c r="AC12" s="10">
        <v>28.95</v>
      </c>
      <c r="AD12" s="2">
        <f t="shared" si="0"/>
        <v>0.16000000000000014</v>
      </c>
      <c r="AE12" s="138">
        <f t="shared" si="1"/>
        <v>-3.0991735537190257E-3</v>
      </c>
    </row>
    <row r="13" spans="1:40" x14ac:dyDescent="0.25">
      <c r="W13" s="94">
        <v>42639</v>
      </c>
      <c r="X13" s="10">
        <v>9.76</v>
      </c>
      <c r="Y13" s="10">
        <v>9.86</v>
      </c>
      <c r="Z13" s="10">
        <v>9.68</v>
      </c>
      <c r="AA13" s="10">
        <v>9.68</v>
      </c>
      <c r="AB13" s="95">
        <v>3370500</v>
      </c>
      <c r="AC13" s="10">
        <v>29.04</v>
      </c>
      <c r="AD13" s="2">
        <f t="shared" si="0"/>
        <v>0.17999999999999972</v>
      </c>
      <c r="AE13" s="138">
        <f t="shared" si="1"/>
        <v>-8.19672131147553E-3</v>
      </c>
      <c r="AK13" s="234"/>
      <c r="AN13" s="234"/>
    </row>
    <row r="14" spans="1:40" x14ac:dyDescent="0.25">
      <c r="T14" s="84"/>
      <c r="U14" s="11"/>
      <c r="W14" s="94">
        <v>42636</v>
      </c>
      <c r="X14" s="10">
        <v>9.74</v>
      </c>
      <c r="Y14" s="10">
        <v>9.89</v>
      </c>
      <c r="Z14" s="10">
        <v>9.6999999999999993</v>
      </c>
      <c r="AA14" s="10">
        <v>9.76</v>
      </c>
      <c r="AB14" s="95">
        <v>4048800</v>
      </c>
      <c r="AC14" s="10">
        <v>29.28</v>
      </c>
      <c r="AD14" s="2">
        <f t="shared" si="0"/>
        <v>0.19000000000000128</v>
      </c>
      <c r="AE14" s="138">
        <f t="shared" si="1"/>
        <v>-2.0449897750510759E-3</v>
      </c>
    </row>
    <row r="15" spans="1:40" x14ac:dyDescent="0.25">
      <c r="W15" s="94">
        <v>42635</v>
      </c>
      <c r="X15" s="10">
        <v>9.8000000000000007</v>
      </c>
      <c r="Y15" s="10">
        <v>9.9600000000000009</v>
      </c>
      <c r="Z15" s="10">
        <v>9.75</v>
      </c>
      <c r="AA15" s="10">
        <v>9.7799999999999994</v>
      </c>
      <c r="AB15" s="95">
        <v>5106000</v>
      </c>
      <c r="AC15" s="10">
        <v>29.34</v>
      </c>
      <c r="AD15" s="2">
        <f t="shared" si="0"/>
        <v>0.21000000000000085</v>
      </c>
      <c r="AE15" s="138">
        <f t="shared" si="1"/>
        <v>1.1375387797311287E-2</v>
      </c>
      <c r="AK15" s="234"/>
      <c r="AN15" s="234"/>
    </row>
    <row r="16" spans="1:40" x14ac:dyDescent="0.25">
      <c r="W16" s="94">
        <v>42634</v>
      </c>
      <c r="X16" s="10">
        <v>9.5399999999999991</v>
      </c>
      <c r="Y16" s="10">
        <v>9.68</v>
      </c>
      <c r="Z16" s="10">
        <v>9.4499999999999993</v>
      </c>
      <c r="AA16" s="10">
        <v>9.67</v>
      </c>
      <c r="AB16" s="95">
        <v>5213600</v>
      </c>
      <c r="AC16" s="10">
        <v>29.01</v>
      </c>
      <c r="AD16" s="2">
        <f t="shared" si="0"/>
        <v>0.23000000000000043</v>
      </c>
      <c r="AE16" s="138">
        <f t="shared" si="1"/>
        <v>2.4364406779661119E-2</v>
      </c>
    </row>
    <row r="17" spans="1:40" x14ac:dyDescent="0.25">
      <c r="W17" s="94">
        <v>42633</v>
      </c>
      <c r="X17" s="10">
        <v>9.36</v>
      </c>
      <c r="Y17" s="10">
        <v>9.48</v>
      </c>
      <c r="Z17" s="10">
        <v>9.31</v>
      </c>
      <c r="AA17" s="10">
        <v>9.44</v>
      </c>
      <c r="AB17" s="95">
        <v>5208000</v>
      </c>
      <c r="AC17" s="10">
        <v>28.32</v>
      </c>
      <c r="AD17" s="2">
        <f t="shared" si="0"/>
        <v>0.16999999999999993</v>
      </c>
      <c r="AE17" s="138">
        <f t="shared" si="1"/>
        <v>8.5470085470085166E-3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42632</v>
      </c>
      <c r="X18" s="10">
        <v>9.5500000000000007</v>
      </c>
      <c r="Y18" s="10">
        <v>9.5500000000000007</v>
      </c>
      <c r="Z18" s="10">
        <v>9.3000000000000007</v>
      </c>
      <c r="AA18" s="10">
        <v>9.36</v>
      </c>
      <c r="AB18" s="95">
        <v>6910300</v>
      </c>
      <c r="AC18" s="10">
        <v>28.08</v>
      </c>
      <c r="AD18" s="2">
        <f t="shared" si="0"/>
        <v>0.25</v>
      </c>
      <c r="AE18" s="138">
        <f t="shared" si="1"/>
        <v>-8.4745762711865291E-3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42629</v>
      </c>
      <c r="X19" s="10">
        <v>9.39</v>
      </c>
      <c r="Y19" s="10">
        <v>9.4700000000000006</v>
      </c>
      <c r="Z19" s="10">
        <v>9.34</v>
      </c>
      <c r="AA19" s="10">
        <v>9.44</v>
      </c>
      <c r="AB19" s="95">
        <v>5431100</v>
      </c>
      <c r="AC19" s="10">
        <v>28.32</v>
      </c>
      <c r="AD19" s="2">
        <f t="shared" si="0"/>
        <v>0.13000000000000078</v>
      </c>
      <c r="AE19" s="138">
        <f t="shared" si="1"/>
        <v>-3.1678986272438703E-3</v>
      </c>
      <c r="AK19" s="234"/>
      <c r="AN19" s="234"/>
    </row>
    <row r="20" spans="1:40" x14ac:dyDescent="0.25">
      <c r="W20" s="94">
        <v>42628</v>
      </c>
      <c r="X20" s="10">
        <v>9.4</v>
      </c>
      <c r="Y20" s="10">
        <v>9.52</v>
      </c>
      <c r="Z20" s="10">
        <v>9.3699999999999992</v>
      </c>
      <c r="AA20" s="10">
        <v>9.4700000000000006</v>
      </c>
      <c r="AB20" s="95">
        <v>5011800</v>
      </c>
      <c r="AC20" s="10">
        <v>28.41</v>
      </c>
      <c r="AD20" s="2">
        <f t="shared" si="0"/>
        <v>0.15000000000000036</v>
      </c>
      <c r="AE20" s="138">
        <f t="shared" si="1"/>
        <v>8.5197018104365974E-3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42627</v>
      </c>
      <c r="X21" s="10">
        <v>9.69</v>
      </c>
      <c r="Y21" s="10">
        <v>9.69</v>
      </c>
      <c r="Z21" s="10">
        <v>9.36</v>
      </c>
      <c r="AA21" s="10">
        <v>9.39</v>
      </c>
      <c r="AB21" s="95">
        <v>5239300</v>
      </c>
      <c r="AC21" s="10">
        <v>28.17</v>
      </c>
      <c r="AD21" s="2">
        <f t="shared" si="0"/>
        <v>0.33000000000000007</v>
      </c>
      <c r="AE21" s="138">
        <f t="shared" si="1"/>
        <v>-1.3655462184873901E-2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42626</v>
      </c>
      <c r="X22" s="10">
        <v>9.6300000000000008</v>
      </c>
      <c r="Y22" s="10">
        <v>9.65</v>
      </c>
      <c r="Z22" s="10">
        <v>9.4499999999999993</v>
      </c>
      <c r="AA22" s="10">
        <v>9.52</v>
      </c>
      <c r="AB22" s="95">
        <v>6169100</v>
      </c>
      <c r="AC22" s="10">
        <v>28.56</v>
      </c>
      <c r="AD22" s="2">
        <f t="shared" si="0"/>
        <v>0.20000000000000107</v>
      </c>
      <c r="AE22" s="138">
        <f t="shared" si="1"/>
        <v>-2.6584867075664653E-2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42625</v>
      </c>
      <c r="X23" s="10">
        <v>9.52</v>
      </c>
      <c r="Y23" s="10">
        <v>9.8000000000000007</v>
      </c>
      <c r="Z23" s="10">
        <v>9.43</v>
      </c>
      <c r="AA23" s="10">
        <v>9.7799999999999994</v>
      </c>
      <c r="AB23" s="95">
        <v>7227100</v>
      </c>
      <c r="AC23" s="10">
        <v>29.34</v>
      </c>
      <c r="AD23" s="2">
        <f t="shared" si="0"/>
        <v>0.37000000000000099</v>
      </c>
      <c r="AE23" s="138">
        <f t="shared" si="1"/>
        <v>1.8750000000000044E-2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42622</v>
      </c>
      <c r="X24" s="10">
        <v>10.050000000000001</v>
      </c>
      <c r="Y24" s="10">
        <v>10.050000000000001</v>
      </c>
      <c r="Z24" s="10">
        <v>9.49</v>
      </c>
      <c r="AA24" s="10">
        <v>9.6</v>
      </c>
      <c r="AB24" s="95">
        <v>11247400</v>
      </c>
      <c r="AC24" s="10">
        <v>28.8</v>
      </c>
      <c r="AD24" s="2">
        <f t="shared" si="0"/>
        <v>0.5600000000000005</v>
      </c>
      <c r="AE24" s="138">
        <f t="shared" si="1"/>
        <v>-5.1383399209486091E-2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42621</v>
      </c>
      <c r="X25" s="10">
        <v>10.26</v>
      </c>
      <c r="Y25" s="10">
        <v>10.26</v>
      </c>
      <c r="Z25" s="10">
        <v>10.050000000000001</v>
      </c>
      <c r="AA25" s="10">
        <v>10.119999999999999</v>
      </c>
      <c r="AB25" s="95">
        <v>4558700</v>
      </c>
      <c r="AC25" s="10">
        <v>30.36</v>
      </c>
      <c r="AD25" s="2">
        <f t="shared" si="0"/>
        <v>0.20999999999999908</v>
      </c>
      <c r="AE25" s="138">
        <f t="shared" si="1"/>
        <v>-8.8148873653280946E-3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42620</v>
      </c>
      <c r="X26" s="10">
        <v>10.3</v>
      </c>
      <c r="Y26" s="10">
        <v>10.33</v>
      </c>
      <c r="Z26" s="10">
        <v>10.130000000000001</v>
      </c>
      <c r="AA26" s="10">
        <v>10.210000000000001</v>
      </c>
      <c r="AB26" s="95">
        <v>4551700</v>
      </c>
      <c r="AC26" s="10">
        <v>30.63</v>
      </c>
      <c r="AD26" s="2">
        <f t="shared" si="0"/>
        <v>0.19999999999999929</v>
      </c>
      <c r="AE26" s="138">
        <f t="shared" si="1"/>
        <v>-1.0658914728682189E-2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42619</v>
      </c>
      <c r="X27" s="10">
        <v>10.18</v>
      </c>
      <c r="Y27" s="10">
        <v>10.32</v>
      </c>
      <c r="Z27" s="10">
        <v>10.119999999999999</v>
      </c>
      <c r="AA27" s="10">
        <v>10.32</v>
      </c>
      <c r="AB27" s="95">
        <v>4254500</v>
      </c>
      <c r="AC27" s="10">
        <v>30.96</v>
      </c>
      <c r="AD27" s="2">
        <f t="shared" si="0"/>
        <v>0.20000000000000107</v>
      </c>
      <c r="AE27" s="138">
        <f t="shared" si="1"/>
        <v>1.875616979269501E-2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42615</v>
      </c>
      <c r="X28" s="10">
        <v>10.199999999999999</v>
      </c>
      <c r="Y28" s="10">
        <v>10.27</v>
      </c>
      <c r="Z28" s="10">
        <v>10.01</v>
      </c>
      <c r="AA28" s="10">
        <v>10.130000000000001</v>
      </c>
      <c r="AB28" s="95">
        <v>5653600</v>
      </c>
      <c r="AC28" s="10">
        <v>30.39</v>
      </c>
      <c r="AD28" s="2">
        <f t="shared" si="0"/>
        <v>0.25999999999999979</v>
      </c>
      <c r="AE28" s="138">
        <f t="shared" si="1"/>
        <v>0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42614</v>
      </c>
      <c r="X29" s="10">
        <v>10.09</v>
      </c>
      <c r="Y29" s="10">
        <v>10.19</v>
      </c>
      <c r="Z29" s="10">
        <v>10.050000000000001</v>
      </c>
      <c r="AA29" s="10">
        <v>10.130000000000001</v>
      </c>
      <c r="AB29" s="95">
        <v>4480600</v>
      </c>
      <c r="AC29" s="10">
        <v>30.39</v>
      </c>
      <c r="AD29" s="2">
        <f t="shared" si="0"/>
        <v>0.13999999999999879</v>
      </c>
      <c r="AE29" s="138">
        <f t="shared" si="1"/>
        <v>4.9603174603174427E-3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42613</v>
      </c>
      <c r="X30" s="10">
        <v>10.08</v>
      </c>
      <c r="Y30" s="10">
        <v>10.18</v>
      </c>
      <c r="Z30" s="10">
        <v>10.02</v>
      </c>
      <c r="AA30" s="10">
        <v>10.08</v>
      </c>
      <c r="AB30" s="95">
        <v>5296000</v>
      </c>
      <c r="AC30" s="10">
        <v>30.24</v>
      </c>
      <c r="AD30" s="2">
        <f t="shared" si="0"/>
        <v>0.16000000000000014</v>
      </c>
      <c r="AE30" s="138">
        <f t="shared" si="1"/>
        <v>-8.8495575221240186E-3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42612</v>
      </c>
      <c r="X31" s="10">
        <v>10.26</v>
      </c>
      <c r="Y31" s="10">
        <v>10.26</v>
      </c>
      <c r="Z31" s="10">
        <v>10.06</v>
      </c>
      <c r="AA31" s="10">
        <v>10.17</v>
      </c>
      <c r="AB31" s="95">
        <v>3756700</v>
      </c>
      <c r="AC31" s="10">
        <v>30.51</v>
      </c>
      <c r="AD31" s="2">
        <f t="shared" si="0"/>
        <v>0.19999999999999929</v>
      </c>
      <c r="AE31" s="138">
        <f t="shared" si="1"/>
        <v>-8.7719298245614308E-3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42611</v>
      </c>
      <c r="X32" s="10">
        <v>10.01</v>
      </c>
      <c r="Y32" s="10">
        <v>10.26</v>
      </c>
      <c r="Z32" s="10">
        <v>10</v>
      </c>
      <c r="AA32" s="10">
        <v>10.26</v>
      </c>
      <c r="AB32" s="95">
        <v>4540600</v>
      </c>
      <c r="AC32" s="10">
        <v>30.78</v>
      </c>
      <c r="AD32" s="2">
        <f t="shared" si="0"/>
        <v>0.25999999999999979</v>
      </c>
      <c r="AE32" s="138">
        <f t="shared" si="1"/>
        <v>2.6000000000000023E-2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42608</v>
      </c>
      <c r="X33" s="10">
        <v>10.15</v>
      </c>
      <c r="Y33" s="10">
        <v>10.27</v>
      </c>
      <c r="Z33" s="10">
        <v>9.9600000000000009</v>
      </c>
      <c r="AA33" s="10">
        <v>10</v>
      </c>
      <c r="AB33" s="95">
        <v>5023200</v>
      </c>
      <c r="AC33" s="10">
        <v>30</v>
      </c>
      <c r="AD33" s="2">
        <f t="shared" si="0"/>
        <v>0.30999999999999872</v>
      </c>
      <c r="AE33" s="138">
        <f t="shared" si="1"/>
        <v>-7.9365079365079083E-3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42607</v>
      </c>
      <c r="X34" s="10">
        <v>10.08</v>
      </c>
      <c r="Y34" s="10">
        <v>10.19</v>
      </c>
      <c r="Z34" s="10">
        <v>10.029999999999999</v>
      </c>
      <c r="AA34" s="10">
        <v>10.08</v>
      </c>
      <c r="AB34" s="95">
        <v>4177500</v>
      </c>
      <c r="AC34" s="10">
        <v>30.24</v>
      </c>
      <c r="AD34" s="2">
        <f t="shared" si="0"/>
        <v>0.16000000000000014</v>
      </c>
      <c r="AE34" s="138">
        <f t="shared" si="1"/>
        <v>3.9840637450199168E-3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42606</v>
      </c>
      <c r="X35" s="10">
        <v>10.43</v>
      </c>
      <c r="Y35" s="10">
        <v>10.45</v>
      </c>
      <c r="Z35" s="10">
        <v>10.01</v>
      </c>
      <c r="AA35" s="10">
        <v>10.039999999999999</v>
      </c>
      <c r="AB35" s="95">
        <v>6580000</v>
      </c>
      <c r="AC35" s="10">
        <v>30.12</v>
      </c>
      <c r="AD35" s="2">
        <f t="shared" si="0"/>
        <v>0.4399999999999995</v>
      </c>
      <c r="AE35" s="138">
        <f t="shared" si="1"/>
        <v>-4.3809523809523743E-2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42605</v>
      </c>
      <c r="X36" s="10">
        <v>10.41</v>
      </c>
      <c r="Y36" s="10">
        <v>10.54</v>
      </c>
      <c r="Z36" s="10">
        <v>10.37</v>
      </c>
      <c r="AA36" s="10">
        <v>10.5</v>
      </c>
      <c r="AB36" s="95">
        <v>3850500</v>
      </c>
      <c r="AC36" s="10">
        <v>31.5</v>
      </c>
      <c r="AD36" s="2">
        <f t="shared" si="0"/>
        <v>0.16999999999999993</v>
      </c>
      <c r="AE36" s="138">
        <f t="shared" si="1"/>
        <v>1.744186046511631E-2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42604</v>
      </c>
      <c r="X37" s="10">
        <v>10.199999999999999</v>
      </c>
      <c r="Y37" s="10">
        <v>10.35</v>
      </c>
      <c r="Z37" s="10">
        <v>10.16</v>
      </c>
      <c r="AA37" s="10">
        <v>10.32</v>
      </c>
      <c r="AB37" s="95">
        <v>3070100</v>
      </c>
      <c r="AC37" s="10">
        <v>30.96</v>
      </c>
      <c r="AD37" s="2">
        <f t="shared" si="0"/>
        <v>0.1899999999999995</v>
      </c>
      <c r="AE37" s="138">
        <f t="shared" si="1"/>
        <v>4.8685491723468033E-3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42601</v>
      </c>
      <c r="X38" s="10">
        <v>10.34</v>
      </c>
      <c r="Y38" s="10">
        <v>10.36</v>
      </c>
      <c r="Z38" s="10">
        <v>10.220000000000001</v>
      </c>
      <c r="AA38" s="10">
        <v>10.27</v>
      </c>
      <c r="AB38" s="95">
        <v>4387900</v>
      </c>
      <c r="AC38" s="10">
        <v>30.81</v>
      </c>
      <c r="AD38" s="2">
        <f t="shared" si="0"/>
        <v>0.13999999999999879</v>
      </c>
      <c r="AE38" s="138">
        <f t="shared" si="1"/>
        <v>-1.7224880382775254E-2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5" t="s">
        <v>78</v>
      </c>
      <c r="Q39" s="585"/>
      <c r="R39" s="34"/>
      <c r="T39" s="91" t="s">
        <v>113</v>
      </c>
      <c r="W39" s="94">
        <v>42600</v>
      </c>
      <c r="X39" s="10">
        <v>10.41</v>
      </c>
      <c r="Y39" s="10">
        <v>10.47</v>
      </c>
      <c r="Z39" s="10">
        <v>10.34</v>
      </c>
      <c r="AA39" s="10">
        <v>10.45</v>
      </c>
      <c r="AB39" s="95">
        <v>2854700</v>
      </c>
      <c r="AC39" s="10">
        <v>31.35</v>
      </c>
      <c r="AD39" s="2">
        <f t="shared" si="0"/>
        <v>0.13000000000000078</v>
      </c>
      <c r="AE39" s="138">
        <f t="shared" si="1"/>
        <v>8.6872586872588364E-3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34.661000000000001</v>
      </c>
      <c r="R40" s="34"/>
      <c r="T40" s="87" t="s">
        <v>98</v>
      </c>
      <c r="U40" s="88">
        <v>31.37</v>
      </c>
      <c r="W40" s="94">
        <v>42599</v>
      </c>
      <c r="X40" s="10">
        <v>10.33</v>
      </c>
      <c r="Y40" s="10">
        <v>10.4</v>
      </c>
      <c r="Z40" s="10">
        <v>10.23</v>
      </c>
      <c r="AA40" s="10">
        <v>10.36</v>
      </c>
      <c r="AB40" s="95">
        <v>3613400</v>
      </c>
      <c r="AC40" s="10">
        <v>31.08</v>
      </c>
      <c r="AD40" s="2">
        <f t="shared" si="0"/>
        <v>0.16999999999999993</v>
      </c>
      <c r="AE40" s="138">
        <f t="shared" si="1"/>
        <v>6.8027210884353817E-3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34.345900000000007</v>
      </c>
      <c r="R41" s="34"/>
      <c r="T41" s="87" t="s">
        <v>99</v>
      </c>
      <c r="U41" s="88">
        <v>31.57</v>
      </c>
      <c r="W41" s="94">
        <v>42598</v>
      </c>
      <c r="X41" s="10">
        <v>10.57</v>
      </c>
      <c r="Y41" s="10">
        <v>10.58</v>
      </c>
      <c r="Z41" s="10">
        <v>10.29</v>
      </c>
      <c r="AA41" s="10">
        <v>10.29</v>
      </c>
      <c r="AB41" s="95">
        <v>4608600</v>
      </c>
      <c r="AC41" s="10">
        <v>30.87</v>
      </c>
      <c r="AD41" s="2">
        <f t="shared" si="0"/>
        <v>0.29000000000000092</v>
      </c>
      <c r="AE41" s="138">
        <f t="shared" si="1"/>
        <v>-2.1863117870722371E-2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34.030800000000006</v>
      </c>
      <c r="R42" s="34"/>
      <c r="T42" s="87" t="s">
        <v>100</v>
      </c>
      <c r="U42" s="88" t="s">
        <v>510</v>
      </c>
      <c r="W42" s="94">
        <v>42597</v>
      </c>
      <c r="X42" s="10">
        <v>10.25</v>
      </c>
      <c r="Y42" s="10">
        <v>10.58</v>
      </c>
      <c r="Z42" s="10">
        <v>10.23</v>
      </c>
      <c r="AA42" s="10">
        <v>10.52</v>
      </c>
      <c r="AB42" s="95">
        <v>4403900</v>
      </c>
      <c r="AC42" s="10">
        <v>31.56</v>
      </c>
      <c r="AD42" s="2">
        <f t="shared" si="0"/>
        <v>0.34999999999999964</v>
      </c>
      <c r="AE42" s="138">
        <f t="shared" si="1"/>
        <v>3.4414945919370554E-2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33.715700000000005</v>
      </c>
      <c r="R43" s="83"/>
      <c r="T43" s="87" t="s">
        <v>101</v>
      </c>
      <c r="U43" s="88" t="s">
        <v>511</v>
      </c>
      <c r="W43" s="94">
        <v>42594</v>
      </c>
      <c r="X43" s="10">
        <v>10.37</v>
      </c>
      <c r="Y43" s="10">
        <v>10.4</v>
      </c>
      <c r="Z43" s="10">
        <v>10.119999999999999</v>
      </c>
      <c r="AA43" s="10">
        <v>10.17</v>
      </c>
      <c r="AB43" s="95">
        <v>4629200</v>
      </c>
      <c r="AC43" s="10">
        <v>30.51</v>
      </c>
      <c r="AD43" s="2">
        <f t="shared" si="0"/>
        <v>0.28000000000000114</v>
      </c>
      <c r="AE43" s="138">
        <f t="shared" si="1"/>
        <v>-2.3992322456813819E-2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33.400600000000004</v>
      </c>
      <c r="R44" s="83"/>
      <c r="T44" s="87" t="s">
        <v>102</v>
      </c>
      <c r="U44" s="88">
        <v>33.92</v>
      </c>
      <c r="W44" s="94">
        <v>42593</v>
      </c>
      <c r="X44" s="10">
        <v>10.35</v>
      </c>
      <c r="Y44" s="10">
        <v>10.44</v>
      </c>
      <c r="Z44" s="10">
        <v>10.3</v>
      </c>
      <c r="AA44" s="10">
        <v>10.42</v>
      </c>
      <c r="AB44" s="95">
        <v>3298000</v>
      </c>
      <c r="AC44" s="10">
        <v>31.26</v>
      </c>
      <c r="AD44" s="2">
        <f t="shared" si="0"/>
        <v>0.13999999999999879</v>
      </c>
      <c r="AE44" s="138">
        <f t="shared" si="1"/>
        <v>8.7124878993225519E-3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33.085500000000003</v>
      </c>
      <c r="R45" s="83"/>
      <c r="T45" s="87" t="s">
        <v>103</v>
      </c>
      <c r="U45" s="88">
        <v>0.69392299999999996</v>
      </c>
      <c r="W45" s="94">
        <v>42592</v>
      </c>
      <c r="X45" s="10">
        <v>10.4</v>
      </c>
      <c r="Y45" s="10">
        <v>10.53</v>
      </c>
      <c r="Z45" s="10">
        <v>10.27</v>
      </c>
      <c r="AA45" s="10">
        <v>10.33</v>
      </c>
      <c r="AB45" s="95">
        <v>3171100</v>
      </c>
      <c r="AC45" s="10">
        <v>30.99</v>
      </c>
      <c r="AD45" s="2">
        <f t="shared" si="0"/>
        <v>0.25999999999999979</v>
      </c>
      <c r="AE45" s="138">
        <f t="shared" si="1"/>
        <v>-1.9323671497585293E-3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32.770400000000002</v>
      </c>
      <c r="R46" s="83"/>
      <c r="T46" s="87" t="s">
        <v>104</v>
      </c>
      <c r="U46" s="89" t="s">
        <v>423</v>
      </c>
      <c r="W46" s="94">
        <v>42591</v>
      </c>
      <c r="X46" s="10">
        <v>10.42</v>
      </c>
      <c r="Y46" s="10">
        <v>10.5</v>
      </c>
      <c r="Z46" s="10">
        <v>10.35</v>
      </c>
      <c r="AA46" s="10">
        <v>10.35</v>
      </c>
      <c r="AB46" s="95">
        <v>2604200</v>
      </c>
      <c r="AC46" s="10">
        <v>31.05</v>
      </c>
      <c r="AD46" s="2">
        <f t="shared" si="0"/>
        <v>0.15000000000000036</v>
      </c>
      <c r="AE46" s="138">
        <f t="shared" si="1"/>
        <v>-9.5693779904306719E-3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32.455300000000001</v>
      </c>
      <c r="R47" s="83"/>
      <c r="T47" s="87"/>
      <c r="U47" s="88"/>
      <c r="W47" s="94">
        <v>42590</v>
      </c>
      <c r="X47" s="10">
        <v>10.5</v>
      </c>
      <c r="Y47" s="10">
        <v>10.6</v>
      </c>
      <c r="Z47" s="10">
        <v>10.41</v>
      </c>
      <c r="AA47" s="10">
        <v>10.45</v>
      </c>
      <c r="AB47" s="95">
        <v>3167100</v>
      </c>
      <c r="AC47" s="10">
        <v>31.35</v>
      </c>
      <c r="AD47" s="2">
        <f t="shared" si="0"/>
        <v>0.1899999999999995</v>
      </c>
      <c r="AE47" s="138">
        <f t="shared" si="1"/>
        <v>-4.761904761904745E-3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32.1402</v>
      </c>
      <c r="R48" s="83"/>
      <c r="T48" s="87" t="s">
        <v>105</v>
      </c>
      <c r="U48" s="88" t="s">
        <v>512</v>
      </c>
      <c r="W48" s="94">
        <v>42587</v>
      </c>
      <c r="X48" s="10">
        <v>10.45</v>
      </c>
      <c r="Y48" s="10">
        <v>10.5</v>
      </c>
      <c r="Z48" s="10">
        <v>10.39</v>
      </c>
      <c r="AA48" s="10">
        <v>10.5</v>
      </c>
      <c r="AB48" s="95">
        <v>4097500</v>
      </c>
      <c r="AC48" s="10">
        <v>31.5</v>
      </c>
      <c r="AD48" s="2">
        <f t="shared" si="0"/>
        <v>0.10999999999999943</v>
      </c>
      <c r="AE48" s="138">
        <f t="shared" si="1"/>
        <v>9.6153846153845812E-3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31.825100000000003</v>
      </c>
      <c r="R49" s="83"/>
      <c r="T49" s="87" t="s">
        <v>106</v>
      </c>
      <c r="U49" s="88" t="s">
        <v>437</v>
      </c>
      <c r="W49" s="94">
        <v>42586</v>
      </c>
      <c r="X49" s="10">
        <v>10.36</v>
      </c>
      <c r="Y49" s="10">
        <v>10.46</v>
      </c>
      <c r="Z49" s="10">
        <v>10.25</v>
      </c>
      <c r="AA49" s="10">
        <v>10.4</v>
      </c>
      <c r="AB49" s="95">
        <v>3939900</v>
      </c>
      <c r="AC49" s="10">
        <v>31.2</v>
      </c>
      <c r="AD49" s="2">
        <f t="shared" si="0"/>
        <v>0.21000000000000085</v>
      </c>
      <c r="AE49" s="138">
        <f t="shared" si="1"/>
        <v>-9.6061479346787326E-4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31.51</v>
      </c>
      <c r="R50" s="83"/>
      <c r="T50" s="87" t="s">
        <v>107</v>
      </c>
      <c r="U50" s="90">
        <v>9119039</v>
      </c>
      <c r="W50" s="94">
        <v>42585</v>
      </c>
      <c r="X50" s="10">
        <v>10.3</v>
      </c>
      <c r="Y50" s="10">
        <v>10.45</v>
      </c>
      <c r="Z50" s="10">
        <v>10.199999999999999</v>
      </c>
      <c r="AA50" s="10">
        <v>10.41</v>
      </c>
      <c r="AB50" s="95">
        <v>4634700</v>
      </c>
      <c r="AC50" s="10">
        <v>31.23</v>
      </c>
      <c r="AD50" s="2">
        <f t="shared" si="0"/>
        <v>0.25</v>
      </c>
      <c r="AE50" s="138" t="e">
        <f t="shared" si="1"/>
        <v>#DIV/0!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31.194900000000001</v>
      </c>
      <c r="R51" s="83"/>
      <c r="T51" s="87" t="s">
        <v>110</v>
      </c>
      <c r="U51" s="90">
        <v>6007980</v>
      </c>
      <c r="W51" s="94">
        <v>42585</v>
      </c>
      <c r="X51" s="10" t="s">
        <v>436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30.879799999999999</v>
      </c>
      <c r="R52" s="83"/>
      <c r="T52" s="87" t="s">
        <v>108</v>
      </c>
      <c r="U52" s="88" t="s">
        <v>513</v>
      </c>
      <c r="W52" s="94">
        <v>42584</v>
      </c>
      <c r="X52" s="10">
        <v>10.55</v>
      </c>
      <c r="Y52" s="10">
        <v>10.57</v>
      </c>
      <c r="Z52" s="10">
        <v>10.25</v>
      </c>
      <c r="AA52" s="10">
        <v>10.32</v>
      </c>
      <c r="AB52" s="95">
        <v>4557400</v>
      </c>
      <c r="AC52" s="10">
        <v>30.87</v>
      </c>
      <c r="AD52" s="2">
        <f t="shared" si="0"/>
        <v>0.32000000000000028</v>
      </c>
      <c r="AE52" s="138">
        <f t="shared" si="1"/>
        <v>-1.4367816091954033E-2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30.564700000000002</v>
      </c>
      <c r="R53" s="83"/>
      <c r="T53" s="87" t="s">
        <v>111</v>
      </c>
      <c r="U53" s="88" t="s">
        <v>129</v>
      </c>
      <c r="W53" s="94">
        <v>42583</v>
      </c>
      <c r="X53" s="10">
        <v>10.55</v>
      </c>
      <c r="Y53" s="10">
        <v>10.6</v>
      </c>
      <c r="Z53" s="10">
        <v>10.46</v>
      </c>
      <c r="AA53" s="10">
        <v>10.47</v>
      </c>
      <c r="AB53" s="95">
        <v>3870000</v>
      </c>
      <c r="AC53" s="10">
        <v>31.32</v>
      </c>
      <c r="AD53" s="2">
        <f t="shared" si="0"/>
        <v>0.13999999999999879</v>
      </c>
      <c r="AE53" s="138">
        <f t="shared" si="1"/>
        <v>-1.4164305949008527E-2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30.249600000000001</v>
      </c>
      <c r="R54" s="83"/>
      <c r="T54" s="87" t="s">
        <v>112</v>
      </c>
      <c r="U54" s="88">
        <v>-1.32</v>
      </c>
      <c r="W54" s="94">
        <v>42580</v>
      </c>
      <c r="X54" s="10">
        <v>10.61</v>
      </c>
      <c r="Y54" s="10">
        <v>10.65</v>
      </c>
      <c r="Z54" s="10">
        <v>10.42</v>
      </c>
      <c r="AA54" s="10">
        <v>10.62</v>
      </c>
      <c r="AB54" s="95">
        <v>5473200</v>
      </c>
      <c r="AC54" s="10">
        <v>31.77</v>
      </c>
      <c r="AD54" s="2">
        <f t="shared" si="0"/>
        <v>0.23000000000000043</v>
      </c>
      <c r="AE54" s="138">
        <f t="shared" si="1"/>
        <v>-5.6338028169014009E-3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29.9345</v>
      </c>
      <c r="R55" s="83"/>
      <c r="T55" s="87" t="s">
        <v>109</v>
      </c>
      <c r="U55" s="88" t="s">
        <v>514</v>
      </c>
      <c r="W55" s="94">
        <v>42579</v>
      </c>
      <c r="X55" s="10">
        <v>10.67</v>
      </c>
      <c r="Y55" s="10">
        <v>10.73</v>
      </c>
      <c r="Z55" s="10">
        <v>10.49</v>
      </c>
      <c r="AA55" s="10">
        <v>10.68</v>
      </c>
      <c r="AB55" s="95">
        <v>4598400</v>
      </c>
      <c r="AC55" s="10">
        <v>31.95</v>
      </c>
      <c r="AD55" s="2">
        <f t="shared" si="0"/>
        <v>0.24000000000000021</v>
      </c>
      <c r="AE55" s="138">
        <f t="shared" si="1"/>
        <v>-5.6022408963586345E-3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29.619399999999999</v>
      </c>
      <c r="R56" s="83"/>
      <c r="W56" s="94">
        <v>42578</v>
      </c>
      <c r="X56" s="10">
        <v>10.76</v>
      </c>
      <c r="Y56" s="10">
        <v>10.97</v>
      </c>
      <c r="Z56" s="10">
        <v>10.52</v>
      </c>
      <c r="AA56" s="10">
        <v>10.74</v>
      </c>
      <c r="AB56" s="95">
        <v>6997300</v>
      </c>
      <c r="AC56" s="10">
        <v>32.130000000000003</v>
      </c>
      <c r="AD56" s="2">
        <f t="shared" si="0"/>
        <v>0.45000000000000107</v>
      </c>
      <c r="AE56" s="138">
        <f t="shared" si="1"/>
        <v>6.5789473684210176E-3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29.304300000000001</v>
      </c>
      <c r="R57" s="83"/>
      <c r="W57" s="94">
        <v>42577</v>
      </c>
      <c r="X57" s="10">
        <v>10.45</v>
      </c>
      <c r="Y57" s="10">
        <v>10.67</v>
      </c>
      <c r="Z57" s="10">
        <v>10.42</v>
      </c>
      <c r="AA57" s="10">
        <v>10.67</v>
      </c>
      <c r="AB57" s="95">
        <v>4191700</v>
      </c>
      <c r="AC57" s="10">
        <v>31.92</v>
      </c>
      <c r="AD57" s="2">
        <f t="shared" si="0"/>
        <v>0.25</v>
      </c>
      <c r="AE57" s="138">
        <f t="shared" si="1"/>
        <v>1.7208413001912115E-2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28.989200000000004</v>
      </c>
      <c r="R58" s="83"/>
      <c r="W58" s="94">
        <v>42576</v>
      </c>
      <c r="X58" s="10">
        <v>10.54</v>
      </c>
      <c r="Y58" s="10">
        <v>10.55</v>
      </c>
      <c r="Z58" s="10">
        <v>10.4</v>
      </c>
      <c r="AA58" s="10">
        <v>10.49</v>
      </c>
      <c r="AB58" s="95">
        <v>4616400</v>
      </c>
      <c r="AC58" s="10">
        <v>31.38</v>
      </c>
      <c r="AD58" s="2">
        <f t="shared" si="0"/>
        <v>0.15000000000000036</v>
      </c>
      <c r="AE58" s="138">
        <f t="shared" si="1"/>
        <v>-7.5901328273245694E-3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28.674100000000003</v>
      </c>
      <c r="R59" s="83"/>
      <c r="W59" s="94">
        <v>42573</v>
      </c>
      <c r="X59" s="10">
        <v>10.58</v>
      </c>
      <c r="Y59" s="10">
        <v>10.66</v>
      </c>
      <c r="Z59" s="10">
        <v>10.49</v>
      </c>
      <c r="AA59" s="10">
        <v>10.57</v>
      </c>
      <c r="AB59" s="95">
        <v>3394500</v>
      </c>
      <c r="AC59" s="10">
        <v>31.62</v>
      </c>
      <c r="AD59" s="2">
        <f t="shared" si="0"/>
        <v>0.16999999999999993</v>
      </c>
      <c r="AE59" s="138">
        <f t="shared" si="1"/>
        <v>-2.8382213812677692E-3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28.359000000000002</v>
      </c>
      <c r="R60" s="83"/>
      <c r="W60" s="94">
        <v>42572</v>
      </c>
      <c r="X60" s="10">
        <v>10.67</v>
      </c>
      <c r="Y60" s="10">
        <v>10.86</v>
      </c>
      <c r="Z60" s="10">
        <v>10.53</v>
      </c>
      <c r="AA60" s="10">
        <v>10.6</v>
      </c>
      <c r="AB60" s="95">
        <v>5014200</v>
      </c>
      <c r="AC60" s="10">
        <v>31.71</v>
      </c>
      <c r="AD60" s="2">
        <f t="shared" si="0"/>
        <v>0.33000000000000007</v>
      </c>
      <c r="AE60" s="138">
        <f t="shared" si="1"/>
        <v>-9.4517958412088099E-4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42571</v>
      </c>
      <c r="X61" s="10">
        <v>10.51</v>
      </c>
      <c r="Y61" s="10">
        <v>10.63</v>
      </c>
      <c r="Z61" s="10">
        <v>10.35</v>
      </c>
      <c r="AA61" s="10">
        <v>10.61</v>
      </c>
      <c r="AB61" s="95">
        <v>5435100</v>
      </c>
      <c r="AC61" s="10">
        <v>31.74</v>
      </c>
      <c r="AD61" s="2">
        <f t="shared" si="0"/>
        <v>0.28000000000000114</v>
      </c>
      <c r="AE61" s="138">
        <f t="shared" si="1"/>
        <v>-1.8867924528302993E-3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42570</v>
      </c>
      <c r="X62" s="10">
        <v>10.73</v>
      </c>
      <c r="Y62" s="10">
        <v>10.78</v>
      </c>
      <c r="Z62" s="10">
        <v>10.62</v>
      </c>
      <c r="AA62" s="10">
        <v>10.63</v>
      </c>
      <c r="AB62" s="95">
        <v>4928900</v>
      </c>
      <c r="AC62" s="10">
        <v>31.8</v>
      </c>
      <c r="AD62" s="2">
        <f t="shared" si="0"/>
        <v>0.16000000000000014</v>
      </c>
      <c r="AE62" s="138">
        <f t="shared" si="1"/>
        <v>-2.6331904470299983E-2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42569</v>
      </c>
      <c r="X63" s="10">
        <v>10.82</v>
      </c>
      <c r="Y63" s="10">
        <v>10.94</v>
      </c>
      <c r="Z63" s="10">
        <v>10.72</v>
      </c>
      <c r="AA63" s="10">
        <v>10.92</v>
      </c>
      <c r="AB63" s="95">
        <v>5450700</v>
      </c>
      <c r="AC63" s="10">
        <v>32.659999999999997</v>
      </c>
      <c r="AD63" s="2">
        <f t="shared" si="0"/>
        <v>0.21999999999999886</v>
      </c>
      <c r="AE63" s="138">
        <f t="shared" si="1"/>
        <v>0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42566</v>
      </c>
      <c r="X64" s="10">
        <v>10.72</v>
      </c>
      <c r="Y64" s="10">
        <v>10.96</v>
      </c>
      <c r="Z64" s="10">
        <v>10.71</v>
      </c>
      <c r="AA64" s="10">
        <v>10.92</v>
      </c>
      <c r="AB64" s="95">
        <v>7685500</v>
      </c>
      <c r="AC64" s="10">
        <v>32.659999999999997</v>
      </c>
      <c r="AD64" s="2">
        <f t="shared" si="0"/>
        <v>0.25</v>
      </c>
      <c r="AE64" s="138">
        <f t="shared" si="1"/>
        <v>1.9350811485642883E-2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42565</v>
      </c>
      <c r="X65" s="10">
        <v>10.82</v>
      </c>
      <c r="Y65" s="10">
        <v>10.9</v>
      </c>
      <c r="Z65" s="10">
        <v>10.67</v>
      </c>
      <c r="AA65" s="10">
        <v>10.71</v>
      </c>
      <c r="AB65" s="95">
        <v>7448900</v>
      </c>
      <c r="AC65" s="10">
        <v>32.04</v>
      </c>
      <c r="AD65" s="2">
        <f t="shared" si="0"/>
        <v>0.23000000000000043</v>
      </c>
      <c r="AE65" s="138">
        <f t="shared" si="1"/>
        <v>0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42564</v>
      </c>
      <c r="X66" s="10">
        <v>10.74</v>
      </c>
      <c r="Y66" s="10">
        <v>10.78</v>
      </c>
      <c r="Z66" s="10">
        <v>10.54</v>
      </c>
      <c r="AA66" s="10">
        <v>10.71</v>
      </c>
      <c r="AB66" s="95">
        <v>8073900</v>
      </c>
      <c r="AC66" s="10">
        <v>32.04</v>
      </c>
      <c r="AD66" s="2">
        <f t="shared" si="0"/>
        <v>0.24000000000000021</v>
      </c>
      <c r="AE66" s="138">
        <f t="shared" si="1"/>
        <v>1.8761726078799779E-3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42563</v>
      </c>
      <c r="X67" s="10">
        <v>10.7</v>
      </c>
      <c r="Y67" s="10">
        <v>10.8</v>
      </c>
      <c r="Z67" s="10">
        <v>10.43</v>
      </c>
      <c r="AA67" s="10">
        <v>10.69</v>
      </c>
      <c r="AB67" s="95">
        <v>17812200</v>
      </c>
      <c r="AC67" s="10">
        <v>31.98</v>
      </c>
      <c r="AD67" s="2">
        <f t="shared" si="0"/>
        <v>0.37000000000000099</v>
      </c>
      <c r="AE67" s="138">
        <f t="shared" si="1"/>
        <v>5.4401582591493636E-2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42562</v>
      </c>
      <c r="X68" s="10">
        <v>9.9600000000000009</v>
      </c>
      <c r="Y68" s="10">
        <v>10.18</v>
      </c>
      <c r="Z68" s="10">
        <v>9.8699999999999992</v>
      </c>
      <c r="AA68" s="10">
        <v>10.14</v>
      </c>
      <c r="AB68" s="95">
        <v>12410600</v>
      </c>
      <c r="AC68" s="10">
        <v>30.33</v>
      </c>
      <c r="AD68" s="2">
        <f>Y68-Z68</f>
        <v>0.3100000000000005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42559</v>
      </c>
      <c r="X69" s="96">
        <v>9.4499999999999993</v>
      </c>
      <c r="Y69" s="96">
        <v>9.8800000000000008</v>
      </c>
      <c r="Z69" s="96">
        <v>9.44</v>
      </c>
      <c r="AA69" s="96">
        <v>9.82</v>
      </c>
      <c r="AB69" s="216">
        <v>8643100</v>
      </c>
      <c r="AC69" s="96">
        <v>29.37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42653</v>
      </c>
      <c r="X2" s="10">
        <v>18.190000000000001</v>
      </c>
      <c r="Y2" s="10">
        <v>18.399999999999999</v>
      </c>
      <c r="Z2" s="10">
        <v>18.149999999999999</v>
      </c>
      <c r="AA2" s="10">
        <v>18.25</v>
      </c>
      <c r="AB2" s="95">
        <v>1354000</v>
      </c>
      <c r="AC2" s="10">
        <v>18.25</v>
      </c>
      <c r="AD2" s="2">
        <f>Y2-Z2</f>
        <v>0.25</v>
      </c>
      <c r="AE2" s="138">
        <f>AC2/AC3-1</f>
        <v>1.4452473596442639E-2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18.25</v>
      </c>
      <c r="W3" s="133">
        <v>42650</v>
      </c>
      <c r="X3" s="10">
        <v>18.059999999999999</v>
      </c>
      <c r="Y3" s="10">
        <v>18.190000000000001</v>
      </c>
      <c r="Z3" s="10">
        <v>17.79</v>
      </c>
      <c r="AA3" s="10">
        <v>17.989999999999998</v>
      </c>
      <c r="AB3" s="95">
        <v>1592700</v>
      </c>
      <c r="AC3" s="10">
        <v>17.989999999999998</v>
      </c>
      <c r="AD3" s="2">
        <f t="shared" ref="AD3:AD66" si="0">Y3-Z3</f>
        <v>0.40000000000000213</v>
      </c>
      <c r="AE3" s="138">
        <f t="shared" ref="AE3:AE66" si="1">AC3/AC4-1</f>
        <v>1.1129660545352582E-3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18.25</v>
      </c>
      <c r="R4" s="527">
        <v>1.4500000000000001E-2</v>
      </c>
      <c r="W4" s="133">
        <v>42649</v>
      </c>
      <c r="X4" s="10">
        <v>17.91</v>
      </c>
      <c r="Y4" s="10">
        <v>18.079999999999998</v>
      </c>
      <c r="Z4" s="10">
        <v>17.809999999999999</v>
      </c>
      <c r="AA4" s="10">
        <v>17.97</v>
      </c>
      <c r="AB4" s="95">
        <v>1177000</v>
      </c>
      <c r="AC4" s="10">
        <v>17.97</v>
      </c>
      <c r="AD4" s="2">
        <f t="shared" si="0"/>
        <v>0.26999999999999957</v>
      </c>
      <c r="AE4" s="138">
        <f t="shared" si="1"/>
        <v>-3.8802660753880502E-3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17.93</v>
      </c>
      <c r="Y5" s="10">
        <v>18.29</v>
      </c>
      <c r="Z5" s="10">
        <v>17.89</v>
      </c>
      <c r="AA5" s="10">
        <v>18.04</v>
      </c>
      <c r="AB5" s="95">
        <v>2073500</v>
      </c>
      <c r="AC5" s="10">
        <v>18.04</v>
      </c>
      <c r="AD5" s="2">
        <f t="shared" si="0"/>
        <v>0.39999999999999858</v>
      </c>
      <c r="AE5" s="138">
        <f t="shared" si="1"/>
        <v>9.5131505316170539E-3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42647</v>
      </c>
      <c r="X6" s="10">
        <v>17.29</v>
      </c>
      <c r="Y6" s="10">
        <v>17.920000000000002</v>
      </c>
      <c r="Z6" s="10">
        <v>17.170000000000002</v>
      </c>
      <c r="AA6" s="10">
        <v>17.87</v>
      </c>
      <c r="AB6" s="95">
        <v>2755700</v>
      </c>
      <c r="AC6" s="10">
        <v>17.87</v>
      </c>
      <c r="AD6" s="2">
        <f t="shared" si="0"/>
        <v>0.75</v>
      </c>
      <c r="AE6" s="138">
        <f t="shared" si="1"/>
        <v>3.4742327735958423E-2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42646</v>
      </c>
      <c r="X7" s="10">
        <v>17.04</v>
      </c>
      <c r="Y7" s="10">
        <v>17.45</v>
      </c>
      <c r="Z7" s="10">
        <v>17</v>
      </c>
      <c r="AA7" s="10">
        <v>17.27</v>
      </c>
      <c r="AB7" s="95">
        <v>1862600</v>
      </c>
      <c r="AC7" s="10">
        <v>17.27</v>
      </c>
      <c r="AD7" s="2">
        <f t="shared" si="0"/>
        <v>0.44999999999999929</v>
      </c>
      <c r="AE7" s="138">
        <f t="shared" si="1"/>
        <v>8.17279626386469E-3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17.52</v>
      </c>
      <c r="Y8" s="10">
        <v>17.53</v>
      </c>
      <c r="Z8" s="10">
        <v>17.059999999999999</v>
      </c>
      <c r="AA8" s="10">
        <v>17.13</v>
      </c>
      <c r="AB8" s="95">
        <v>2508100</v>
      </c>
      <c r="AC8" s="10">
        <v>17.13</v>
      </c>
      <c r="AD8" s="2">
        <f t="shared" si="0"/>
        <v>0.47000000000000242</v>
      </c>
      <c r="AE8" s="138">
        <f t="shared" si="1"/>
        <v>-1.211072664359869E-2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17.68</v>
      </c>
      <c r="Y9" s="10">
        <v>18.07</v>
      </c>
      <c r="Z9" s="10">
        <v>17.329999999999998</v>
      </c>
      <c r="AA9" s="10">
        <v>17.34</v>
      </c>
      <c r="AB9" s="95">
        <v>1537400</v>
      </c>
      <c r="AC9" s="10">
        <v>17.34</v>
      </c>
      <c r="AD9" s="2">
        <f t="shared" si="0"/>
        <v>0.74000000000000199</v>
      </c>
      <c r="AE9" s="138">
        <f t="shared" si="1"/>
        <v>-1.7563739376770471E-2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42641</v>
      </c>
      <c r="X10" s="10">
        <v>18.09</v>
      </c>
      <c r="Y10" s="10">
        <v>18.100000000000001</v>
      </c>
      <c r="Z10" s="10">
        <v>17.39</v>
      </c>
      <c r="AA10" s="10">
        <v>17.649999999999999</v>
      </c>
      <c r="AB10" s="95">
        <v>2119100</v>
      </c>
      <c r="AC10" s="10">
        <v>17.649999999999999</v>
      </c>
      <c r="AD10" s="2">
        <f t="shared" si="0"/>
        <v>0.71000000000000085</v>
      </c>
      <c r="AE10" s="138">
        <f t="shared" si="1"/>
        <v>-2.3242944106253605E-2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17.600000000000001</v>
      </c>
      <c r="Y11" s="10">
        <v>18.07</v>
      </c>
      <c r="Z11" s="10">
        <v>17.48</v>
      </c>
      <c r="AA11" s="10">
        <v>18.07</v>
      </c>
      <c r="AB11" s="95">
        <v>1827900</v>
      </c>
      <c r="AC11" s="10">
        <v>18.07</v>
      </c>
      <c r="AD11" s="2">
        <f t="shared" si="0"/>
        <v>0.58999999999999986</v>
      </c>
      <c r="AE11" s="138">
        <f t="shared" si="1"/>
        <v>2.9043280182232456E-2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42639</v>
      </c>
      <c r="X12" s="10">
        <v>18.329999999999998</v>
      </c>
      <c r="Y12" s="10">
        <v>18.399999999999999</v>
      </c>
      <c r="Z12" s="10">
        <v>17.5</v>
      </c>
      <c r="AA12" s="10">
        <v>17.559999999999999</v>
      </c>
      <c r="AB12" s="95">
        <v>2068200</v>
      </c>
      <c r="AC12" s="10">
        <v>17.559999999999999</v>
      </c>
      <c r="AD12" s="2">
        <f t="shared" si="0"/>
        <v>0.89999999999999858</v>
      </c>
      <c r="AE12" s="138">
        <f t="shared" si="1"/>
        <v>-4.6170559478544315E-2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42636</v>
      </c>
      <c r="X13" s="10">
        <v>18.45</v>
      </c>
      <c r="Y13" s="10">
        <v>18.68</v>
      </c>
      <c r="Z13" s="10">
        <v>18.36</v>
      </c>
      <c r="AA13" s="10">
        <v>18.41</v>
      </c>
      <c r="AB13" s="95">
        <v>1402300</v>
      </c>
      <c r="AC13" s="10">
        <v>18.41</v>
      </c>
      <c r="AD13" s="2">
        <f t="shared" si="0"/>
        <v>0.32000000000000028</v>
      </c>
      <c r="AE13" s="138">
        <f t="shared" si="1"/>
        <v>-3.2485110990795318E-3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42635</v>
      </c>
      <c r="X14" s="10">
        <v>18.57</v>
      </c>
      <c r="Y14" s="10">
        <v>18.670000000000002</v>
      </c>
      <c r="Z14" s="10">
        <v>18.38</v>
      </c>
      <c r="AA14" s="10">
        <v>18.47</v>
      </c>
      <c r="AB14" s="95">
        <v>1716900</v>
      </c>
      <c r="AC14" s="10">
        <v>18.47</v>
      </c>
      <c r="AD14" s="2">
        <f t="shared" si="0"/>
        <v>0.2900000000000027</v>
      </c>
      <c r="AE14" s="138">
        <f t="shared" si="1"/>
        <v>2.71444082518979E-3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42634</v>
      </c>
      <c r="X15" s="10">
        <v>18.559999999999999</v>
      </c>
      <c r="Y15" s="10">
        <v>18.739999999999998</v>
      </c>
      <c r="Z15" s="10">
        <v>18.18</v>
      </c>
      <c r="AA15" s="10">
        <v>18.420000000000002</v>
      </c>
      <c r="AB15" s="95">
        <v>2193400</v>
      </c>
      <c r="AC15" s="10">
        <v>18.420000000000002</v>
      </c>
      <c r="AD15" s="2">
        <f t="shared" si="0"/>
        <v>0.55999999999999872</v>
      </c>
      <c r="AE15" s="138">
        <f t="shared" si="1"/>
        <v>2.1762785636563198E-3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42633</v>
      </c>
      <c r="X16" s="10">
        <v>18.98</v>
      </c>
      <c r="Y16" s="10">
        <v>19.079999999999998</v>
      </c>
      <c r="Z16" s="10">
        <v>18.36</v>
      </c>
      <c r="AA16" s="10">
        <v>18.38</v>
      </c>
      <c r="AB16" s="95">
        <v>1246200</v>
      </c>
      <c r="AC16" s="10">
        <v>18.38</v>
      </c>
      <c r="AD16" s="2">
        <f t="shared" si="0"/>
        <v>0.71999999999999886</v>
      </c>
      <c r="AE16" s="138">
        <f t="shared" si="1"/>
        <v>-2.4416135881104029E-2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42632</v>
      </c>
      <c r="X17" s="10">
        <v>18.920000000000002</v>
      </c>
      <c r="Y17" s="10">
        <v>19.16</v>
      </c>
      <c r="Z17" s="10">
        <v>18.47</v>
      </c>
      <c r="AA17" s="10">
        <v>18.84</v>
      </c>
      <c r="AB17" s="95">
        <v>2512200</v>
      </c>
      <c r="AC17" s="10">
        <v>18.84</v>
      </c>
      <c r="AD17" s="2">
        <f t="shared" si="0"/>
        <v>0.69000000000000128</v>
      </c>
      <c r="AE17" s="138">
        <f t="shared" si="1"/>
        <v>1.1815252416756072E-2</v>
      </c>
    </row>
    <row r="18" spans="1:31" x14ac:dyDescent="0.25">
      <c r="W18" s="133">
        <v>42629</v>
      </c>
      <c r="X18" s="10">
        <v>18.649999999999999</v>
      </c>
      <c r="Y18" s="10">
        <v>18.73</v>
      </c>
      <c r="Z18" s="10">
        <v>18.41</v>
      </c>
      <c r="AA18" s="10">
        <v>18.62</v>
      </c>
      <c r="AB18" s="95">
        <v>1468500</v>
      </c>
      <c r="AC18" s="10">
        <v>18.62</v>
      </c>
      <c r="AD18" s="2">
        <f t="shared" si="0"/>
        <v>0.32000000000000028</v>
      </c>
      <c r="AE18" s="138">
        <f t="shared" si="1"/>
        <v>-1.2201591511936338E-2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42628</v>
      </c>
      <c r="X19" s="10">
        <v>18.47</v>
      </c>
      <c r="Y19" s="10">
        <v>19.010000000000002</v>
      </c>
      <c r="Z19" s="10">
        <v>18.39</v>
      </c>
      <c r="AA19" s="10">
        <v>18.850000000000001</v>
      </c>
      <c r="AB19" s="95">
        <v>1430300</v>
      </c>
      <c r="AC19" s="10">
        <v>18.850000000000001</v>
      </c>
      <c r="AD19" s="2">
        <f t="shared" si="0"/>
        <v>0.62000000000000099</v>
      </c>
      <c r="AE19" s="138">
        <f t="shared" si="1"/>
        <v>5.3333333333334121E-3</v>
      </c>
    </row>
    <row r="20" spans="1:31" x14ac:dyDescent="0.25">
      <c r="W20" s="133">
        <v>42627</v>
      </c>
      <c r="X20" s="10">
        <v>18.53</v>
      </c>
      <c r="Y20" s="10">
        <v>19.100000000000001</v>
      </c>
      <c r="Z20" s="10">
        <v>18.27</v>
      </c>
      <c r="AA20" s="10">
        <v>18.75</v>
      </c>
      <c r="AB20" s="95">
        <v>2972300</v>
      </c>
      <c r="AC20" s="10">
        <v>18.75</v>
      </c>
      <c r="AD20" s="2">
        <f t="shared" si="0"/>
        <v>0.83000000000000185</v>
      </c>
      <c r="AE20" s="138">
        <f t="shared" si="1"/>
        <v>1.1872638963842386E-2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42626</v>
      </c>
      <c r="X21" s="10">
        <v>18.899999999999999</v>
      </c>
      <c r="Y21" s="10">
        <v>19.09</v>
      </c>
      <c r="Z21" s="10">
        <v>18.14</v>
      </c>
      <c r="AA21" s="10">
        <v>18.53</v>
      </c>
      <c r="AB21" s="95">
        <v>3612200</v>
      </c>
      <c r="AC21" s="10">
        <v>18.53</v>
      </c>
      <c r="AD21" s="2">
        <f t="shared" si="0"/>
        <v>0.94999999999999929</v>
      </c>
      <c r="AE21" s="138">
        <f t="shared" si="1"/>
        <v>8.1610446137105885E-3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42625</v>
      </c>
      <c r="X22" s="10">
        <v>17.88</v>
      </c>
      <c r="Y22" s="10">
        <v>18.57</v>
      </c>
      <c r="Z22" s="10">
        <v>17.84</v>
      </c>
      <c r="AA22" s="10">
        <v>18.38</v>
      </c>
      <c r="AB22" s="95">
        <v>3724000</v>
      </c>
      <c r="AC22" s="10">
        <v>18.38</v>
      </c>
      <c r="AD22" s="2">
        <f t="shared" si="0"/>
        <v>0.73000000000000043</v>
      </c>
      <c r="AE22" s="138">
        <f t="shared" si="1"/>
        <v>1.603095632946383E-2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42622</v>
      </c>
      <c r="X23" s="10">
        <v>18.87</v>
      </c>
      <c r="Y23" s="10">
        <v>18.920000000000002</v>
      </c>
      <c r="Z23" s="10">
        <v>18.09</v>
      </c>
      <c r="AA23" s="10">
        <v>18.09</v>
      </c>
      <c r="AB23" s="95">
        <v>2698300</v>
      </c>
      <c r="AC23" s="10">
        <v>18.09</v>
      </c>
      <c r="AD23" s="2">
        <f t="shared" si="0"/>
        <v>0.83000000000000185</v>
      </c>
      <c r="AE23" s="138">
        <f t="shared" si="1"/>
        <v>-5.0891920251836198E-2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42621</v>
      </c>
      <c r="X24" s="10">
        <v>19.489999999999998</v>
      </c>
      <c r="Y24" s="10">
        <v>19.55</v>
      </c>
      <c r="Z24" s="10">
        <v>19.05</v>
      </c>
      <c r="AA24" s="10">
        <v>19.059999999999999</v>
      </c>
      <c r="AB24" s="95">
        <v>1784300</v>
      </c>
      <c r="AC24" s="10">
        <v>19.059999999999999</v>
      </c>
      <c r="AD24" s="2">
        <f t="shared" si="0"/>
        <v>0.5</v>
      </c>
      <c r="AE24" s="138">
        <f t="shared" si="1"/>
        <v>-2.9037187977585366E-2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42620</v>
      </c>
      <c r="X25" s="10">
        <v>18.829999999999998</v>
      </c>
      <c r="Y25" s="10">
        <v>19.760000000000002</v>
      </c>
      <c r="Z25" s="10">
        <v>18.829999999999998</v>
      </c>
      <c r="AA25" s="10">
        <v>19.63</v>
      </c>
      <c r="AB25" s="95">
        <v>2451200</v>
      </c>
      <c r="AC25" s="10">
        <v>19.63</v>
      </c>
      <c r="AD25" s="2">
        <f t="shared" si="0"/>
        <v>0.93000000000000327</v>
      </c>
      <c r="AE25" s="138">
        <f t="shared" si="1"/>
        <v>4.1932059447983061E-2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42619</v>
      </c>
      <c r="X26" s="10">
        <v>19.13</v>
      </c>
      <c r="Y26" s="10">
        <v>19.170000000000002</v>
      </c>
      <c r="Z26" s="10">
        <v>18.559999999999999</v>
      </c>
      <c r="AA26" s="10">
        <v>18.84</v>
      </c>
      <c r="AB26" s="95">
        <v>2189800</v>
      </c>
      <c r="AC26" s="10">
        <v>18.84</v>
      </c>
      <c r="AD26" s="2">
        <f t="shared" si="0"/>
        <v>0.61000000000000298</v>
      </c>
      <c r="AE26" s="138">
        <f t="shared" si="1"/>
        <v>-1.4644351464435212E-2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42615</v>
      </c>
      <c r="X27" s="10">
        <v>18.920000000000002</v>
      </c>
      <c r="Y27" s="10">
        <v>19.36</v>
      </c>
      <c r="Z27" s="10">
        <v>18.73</v>
      </c>
      <c r="AA27" s="10">
        <v>19.12</v>
      </c>
      <c r="AB27" s="95">
        <v>1728400</v>
      </c>
      <c r="AC27" s="10">
        <v>19.12</v>
      </c>
      <c r="AD27" s="2">
        <f t="shared" si="0"/>
        <v>0.62999999999999901</v>
      </c>
      <c r="AE27" s="138">
        <f t="shared" si="1"/>
        <v>1.3785790031813461E-2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42614</v>
      </c>
      <c r="X28" s="10">
        <v>18.63</v>
      </c>
      <c r="Y28" s="10">
        <v>18.98</v>
      </c>
      <c r="Z28" s="10">
        <v>18.54</v>
      </c>
      <c r="AA28" s="10">
        <v>18.86</v>
      </c>
      <c r="AB28" s="95">
        <v>1258700</v>
      </c>
      <c r="AC28" s="10">
        <v>18.86</v>
      </c>
      <c r="AD28" s="2">
        <f t="shared" si="0"/>
        <v>0.44000000000000128</v>
      </c>
      <c r="AE28" s="138">
        <f t="shared" si="1"/>
        <v>1.0718113612004254E-2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42613</v>
      </c>
      <c r="X29" s="10">
        <v>18.75</v>
      </c>
      <c r="Y29" s="10">
        <v>18.93</v>
      </c>
      <c r="Z29" s="10">
        <v>18.43</v>
      </c>
      <c r="AA29" s="10">
        <v>18.66</v>
      </c>
      <c r="AB29" s="95">
        <v>1023800</v>
      </c>
      <c r="AC29" s="10">
        <v>18.66</v>
      </c>
      <c r="AD29" s="2">
        <f t="shared" si="0"/>
        <v>0.5</v>
      </c>
      <c r="AE29" s="138">
        <f t="shared" si="1"/>
        <v>-7.4468085106382809E-3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42612</v>
      </c>
      <c r="X30" s="10">
        <v>18.93</v>
      </c>
      <c r="Y30" s="10">
        <v>19.16</v>
      </c>
      <c r="Z30" s="10">
        <v>18.62</v>
      </c>
      <c r="AA30" s="10">
        <v>18.8</v>
      </c>
      <c r="AB30" s="95">
        <v>1250300</v>
      </c>
      <c r="AC30" s="10">
        <v>18.8</v>
      </c>
      <c r="AD30" s="2">
        <f t="shared" si="0"/>
        <v>0.53999999999999915</v>
      </c>
      <c r="AE30" s="138">
        <f t="shared" si="1"/>
        <v>-1.467505241090139E-2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42611</v>
      </c>
      <c r="X31" s="10">
        <v>19.05</v>
      </c>
      <c r="Y31" s="10">
        <v>19.28</v>
      </c>
      <c r="Z31" s="10">
        <v>19</v>
      </c>
      <c r="AA31" s="10">
        <v>19.079999999999998</v>
      </c>
      <c r="AB31" s="95">
        <v>1232100</v>
      </c>
      <c r="AC31" s="10">
        <v>19.079999999999998</v>
      </c>
      <c r="AD31" s="2">
        <f t="shared" si="0"/>
        <v>0.28000000000000114</v>
      </c>
      <c r="AE31" s="138">
        <f t="shared" si="1"/>
        <v>2.1008403361344463E-3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42608</v>
      </c>
      <c r="X32" s="10">
        <v>19.440000000000001</v>
      </c>
      <c r="Y32" s="10">
        <v>19.579999999999998</v>
      </c>
      <c r="Z32" s="10">
        <v>18.86</v>
      </c>
      <c r="AA32" s="10">
        <v>19.04</v>
      </c>
      <c r="AB32" s="95">
        <v>1983900</v>
      </c>
      <c r="AC32" s="10">
        <v>19.04</v>
      </c>
      <c r="AD32" s="2">
        <f t="shared" si="0"/>
        <v>0.71999999999999886</v>
      </c>
      <c r="AE32" s="138">
        <f t="shared" si="1"/>
        <v>-1.6020671834625411E-2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42607</v>
      </c>
      <c r="X33" s="10">
        <v>19.25</v>
      </c>
      <c r="Y33" s="10">
        <v>19.61</v>
      </c>
      <c r="Z33" s="10">
        <v>19.18</v>
      </c>
      <c r="AA33" s="10">
        <v>19.350000000000001</v>
      </c>
      <c r="AB33" s="95">
        <v>1367200</v>
      </c>
      <c r="AC33" s="10">
        <v>19.350000000000001</v>
      </c>
      <c r="AD33" s="2">
        <f t="shared" si="0"/>
        <v>0.42999999999999972</v>
      </c>
      <c r="AE33" s="138">
        <f t="shared" si="1"/>
        <v>-1.0325245224573898E-3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42606</v>
      </c>
      <c r="X34" s="10">
        <v>19.690000000000001</v>
      </c>
      <c r="Y34" s="10">
        <v>19.79</v>
      </c>
      <c r="Z34" s="10">
        <v>19.32</v>
      </c>
      <c r="AA34" s="10">
        <v>19.37</v>
      </c>
      <c r="AB34" s="95">
        <v>1374000</v>
      </c>
      <c r="AC34" s="10">
        <v>19.37</v>
      </c>
      <c r="AD34" s="2">
        <f t="shared" si="0"/>
        <v>0.46999999999999886</v>
      </c>
      <c r="AE34" s="138">
        <f t="shared" si="1"/>
        <v>-2.0728008088978789E-2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42605</v>
      </c>
      <c r="X35" s="10">
        <v>19.350000000000001</v>
      </c>
      <c r="Y35" s="10">
        <v>19.87</v>
      </c>
      <c r="Z35" s="10">
        <v>19.28</v>
      </c>
      <c r="AA35" s="10">
        <v>19.78</v>
      </c>
      <c r="AB35" s="95">
        <v>1728700</v>
      </c>
      <c r="AC35" s="10">
        <v>19.78</v>
      </c>
      <c r="AD35" s="2">
        <f t="shared" si="0"/>
        <v>0.58999999999999986</v>
      </c>
      <c r="AE35" s="138">
        <f t="shared" si="1"/>
        <v>3.1282586027111758E-2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42604</v>
      </c>
      <c r="X36" s="10">
        <v>19.39</v>
      </c>
      <c r="Y36" s="10">
        <v>19.420000000000002</v>
      </c>
      <c r="Z36" s="10">
        <v>19.07</v>
      </c>
      <c r="AA36" s="10">
        <v>19.18</v>
      </c>
      <c r="AB36" s="95">
        <v>1559200</v>
      </c>
      <c r="AC36" s="10">
        <v>19.18</v>
      </c>
      <c r="AD36" s="2">
        <f t="shared" si="0"/>
        <v>0.35000000000000142</v>
      </c>
      <c r="AE36" s="138">
        <f t="shared" si="1"/>
        <v>-1.4894709809963991E-2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42601</v>
      </c>
      <c r="X37" s="10">
        <v>19.170000000000002</v>
      </c>
      <c r="Y37" s="10">
        <v>19.64</v>
      </c>
      <c r="Z37" s="10">
        <v>18.97</v>
      </c>
      <c r="AA37" s="10">
        <v>19.47</v>
      </c>
      <c r="AB37" s="95">
        <v>2732400</v>
      </c>
      <c r="AC37" s="10">
        <v>19.47</v>
      </c>
      <c r="AD37" s="2">
        <f t="shared" si="0"/>
        <v>0.67000000000000171</v>
      </c>
      <c r="AE37" s="138">
        <f t="shared" si="1"/>
        <v>1.2480499219968744E-2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42600</v>
      </c>
      <c r="X38" s="10">
        <v>18.53</v>
      </c>
      <c r="Y38" s="10">
        <v>19.32</v>
      </c>
      <c r="Z38" s="10">
        <v>18.43</v>
      </c>
      <c r="AA38" s="10">
        <v>19.23</v>
      </c>
      <c r="AB38" s="95">
        <v>2836800</v>
      </c>
      <c r="AC38" s="10">
        <v>19.23</v>
      </c>
      <c r="AD38" s="2">
        <f t="shared" si="0"/>
        <v>0.89000000000000057</v>
      </c>
      <c r="AE38" s="138">
        <f t="shared" si="1"/>
        <v>4.0584415584415501E-2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42599</v>
      </c>
      <c r="X39" s="10">
        <v>18.75</v>
      </c>
      <c r="Y39" s="10">
        <v>18.87</v>
      </c>
      <c r="Z39" s="10">
        <v>18.47</v>
      </c>
      <c r="AA39" s="10">
        <v>18.48</v>
      </c>
      <c r="AB39" s="95">
        <v>1544700</v>
      </c>
      <c r="AC39" s="10">
        <v>18.48</v>
      </c>
      <c r="AD39" s="2">
        <f t="shared" si="0"/>
        <v>0.40000000000000213</v>
      </c>
      <c r="AE39" s="138">
        <f t="shared" si="1"/>
        <v>-1.5974440894568676E-2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42598</v>
      </c>
      <c r="X40" s="10">
        <v>18.87</v>
      </c>
      <c r="Y40" s="10">
        <v>19.03</v>
      </c>
      <c r="Z40" s="10">
        <v>18.66</v>
      </c>
      <c r="AA40" s="10">
        <v>18.78</v>
      </c>
      <c r="AB40" s="95">
        <v>2066800</v>
      </c>
      <c r="AC40" s="10">
        <v>18.78</v>
      </c>
      <c r="AD40" s="2">
        <f t="shared" si="0"/>
        <v>0.37000000000000099</v>
      </c>
      <c r="AE40" s="138">
        <f t="shared" si="1"/>
        <v>-5.8231868713605195E-3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42597</v>
      </c>
      <c r="X41" s="10">
        <v>19.05</v>
      </c>
      <c r="Y41" s="10">
        <v>19.53</v>
      </c>
      <c r="Z41" s="10">
        <v>18.82</v>
      </c>
      <c r="AA41" s="10">
        <v>18.89</v>
      </c>
      <c r="AB41" s="95">
        <v>3494400</v>
      </c>
      <c r="AC41" s="10">
        <v>18.89</v>
      </c>
      <c r="AD41" s="2">
        <f t="shared" si="0"/>
        <v>0.71000000000000085</v>
      </c>
      <c r="AE41" s="138">
        <f t="shared" si="1"/>
        <v>-3.1662269129286713E-3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42594</v>
      </c>
      <c r="X42" s="10">
        <v>18.309999999999999</v>
      </c>
      <c r="Y42" s="10">
        <v>19.2</v>
      </c>
      <c r="Z42" s="10">
        <v>18.260000000000002</v>
      </c>
      <c r="AA42" s="10">
        <v>18.95</v>
      </c>
      <c r="AB42" s="95">
        <v>4684100</v>
      </c>
      <c r="AC42" s="10">
        <v>18.95</v>
      </c>
      <c r="AD42" s="2">
        <f t="shared" si="0"/>
        <v>0.93999999999999773</v>
      </c>
      <c r="AE42" s="138">
        <f t="shared" si="1"/>
        <v>1.8269747447608786E-2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17.989999999999998</v>
      </c>
      <c r="W43" s="133">
        <v>42593</v>
      </c>
      <c r="X43" s="10">
        <v>17.54</v>
      </c>
      <c r="Y43" s="10">
        <v>18.690000000000001</v>
      </c>
      <c r="Z43" s="10">
        <v>17.5</v>
      </c>
      <c r="AA43" s="10">
        <v>18.61</v>
      </c>
      <c r="AB43" s="95">
        <v>6094800</v>
      </c>
      <c r="AC43" s="10">
        <v>18.61</v>
      </c>
      <c r="AD43" s="2">
        <f t="shared" si="0"/>
        <v>1.1900000000000013</v>
      </c>
      <c r="AE43" s="138">
        <f t="shared" si="1"/>
        <v>8.2606166375799761E-2</v>
      </c>
    </row>
    <row r="44" spans="1:31" ht="20.25" thickBot="1" x14ac:dyDescent="0.35">
      <c r="O44" s="585" t="s">
        <v>78</v>
      </c>
      <c r="P44" s="585"/>
      <c r="T44" s="93" t="s">
        <v>99</v>
      </c>
      <c r="U44" s="88">
        <v>18.190000000000001</v>
      </c>
      <c r="W44" s="133">
        <v>42592</v>
      </c>
      <c r="X44" s="10">
        <v>17.41</v>
      </c>
      <c r="Y44" s="10">
        <v>17.61</v>
      </c>
      <c r="Z44" s="10">
        <v>17.100000000000001</v>
      </c>
      <c r="AA44" s="10">
        <v>17.190000000000001</v>
      </c>
      <c r="AB44" s="95">
        <v>2634300</v>
      </c>
      <c r="AC44" s="10">
        <v>17.190000000000001</v>
      </c>
      <c r="AD44" s="2">
        <f t="shared" si="0"/>
        <v>0.50999999999999801</v>
      </c>
      <c r="AE44" s="138">
        <f t="shared" si="1"/>
        <v>-6.9324090121315463E-3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20.075000000000003</v>
      </c>
      <c r="Q45" s="2"/>
      <c r="T45" s="93" t="s">
        <v>100</v>
      </c>
      <c r="U45" s="88" t="s">
        <v>515</v>
      </c>
      <c r="W45" s="133">
        <v>42591</v>
      </c>
      <c r="X45" s="10">
        <v>17.260000000000002</v>
      </c>
      <c r="Y45" s="10">
        <v>17.59</v>
      </c>
      <c r="Z45" s="10">
        <v>16.86</v>
      </c>
      <c r="AA45" s="10">
        <v>17.309999999999999</v>
      </c>
      <c r="AB45" s="95">
        <v>3205500</v>
      </c>
      <c r="AC45" s="10">
        <v>17.309999999999999</v>
      </c>
      <c r="AD45" s="2">
        <f t="shared" si="0"/>
        <v>0.73000000000000043</v>
      </c>
      <c r="AE45" s="138">
        <f t="shared" si="1"/>
        <v>-8.5910652920963004E-3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19.892500000000002</v>
      </c>
      <c r="Q46" s="2"/>
      <c r="T46" s="93" t="s">
        <v>101</v>
      </c>
      <c r="U46" s="88" t="s">
        <v>516</v>
      </c>
      <c r="W46" s="133">
        <v>42590</v>
      </c>
      <c r="X46" s="10">
        <v>17.5</v>
      </c>
      <c r="Y46" s="10">
        <v>17.93</v>
      </c>
      <c r="Z46" s="10">
        <v>17.22</v>
      </c>
      <c r="AA46" s="10">
        <v>17.46</v>
      </c>
      <c r="AB46" s="95">
        <v>3147700</v>
      </c>
      <c r="AC46" s="10">
        <v>17.46</v>
      </c>
      <c r="AD46" s="2">
        <f t="shared" si="0"/>
        <v>0.71000000000000085</v>
      </c>
      <c r="AE46" s="138">
        <f t="shared" si="1"/>
        <v>-5.12820512820511E-3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19.71</v>
      </c>
      <c r="Q47" s="2"/>
      <c r="T47" s="93" t="s">
        <v>102</v>
      </c>
      <c r="U47" s="88">
        <v>21.75</v>
      </c>
      <c r="W47" s="133">
        <v>42587</v>
      </c>
      <c r="X47" s="10">
        <v>17</v>
      </c>
      <c r="Y47" s="10">
        <v>17.68</v>
      </c>
      <c r="Z47" s="10">
        <v>16.95</v>
      </c>
      <c r="AA47" s="10">
        <v>17.55</v>
      </c>
      <c r="AB47" s="95">
        <v>5158200</v>
      </c>
      <c r="AC47" s="10">
        <v>17.55</v>
      </c>
      <c r="AD47" s="2">
        <f t="shared" si="0"/>
        <v>0.73000000000000043</v>
      </c>
      <c r="AE47" s="138">
        <f t="shared" si="1"/>
        <v>4.4642857142857206E-2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19.5275</v>
      </c>
      <c r="Q48" s="2"/>
      <c r="T48" s="93" t="s">
        <v>103</v>
      </c>
      <c r="U48" s="88">
        <v>1.4762200000000001</v>
      </c>
      <c r="W48" s="133">
        <v>42586</v>
      </c>
      <c r="X48" s="10">
        <v>16.559999999999999</v>
      </c>
      <c r="Y48" s="10">
        <v>17.350000000000001</v>
      </c>
      <c r="Z48" s="10">
        <v>16.52</v>
      </c>
      <c r="AA48" s="10">
        <v>16.8</v>
      </c>
      <c r="AB48" s="95">
        <v>8193400</v>
      </c>
      <c r="AC48" s="10">
        <v>16.8</v>
      </c>
      <c r="AD48" s="2">
        <f t="shared" si="0"/>
        <v>0.83000000000000185</v>
      </c>
      <c r="AE48" s="138">
        <f t="shared" si="1"/>
        <v>2.0036429872495543E-2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19.345000000000002</v>
      </c>
      <c r="Q49" s="2"/>
      <c r="T49" s="93" t="s">
        <v>104</v>
      </c>
      <c r="U49" s="88" t="s">
        <v>307</v>
      </c>
      <c r="W49" s="133">
        <v>42585</v>
      </c>
      <c r="X49" s="10">
        <v>20.14</v>
      </c>
      <c r="Y49" s="10">
        <v>20.14</v>
      </c>
      <c r="Z49" s="10">
        <v>15.66</v>
      </c>
      <c r="AA49" s="10">
        <v>16.47</v>
      </c>
      <c r="AB49" s="95">
        <v>26308900</v>
      </c>
      <c r="AC49" s="10">
        <v>16.47</v>
      </c>
      <c r="AD49" s="2">
        <f t="shared" si="0"/>
        <v>4.4800000000000004</v>
      </c>
      <c r="AE49" s="138">
        <f t="shared" si="1"/>
        <v>-0.18222442899702096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19.162500000000001</v>
      </c>
      <c r="Q50" s="2"/>
      <c r="T50" s="93"/>
      <c r="U50" s="88"/>
      <c r="W50" s="133">
        <v>42584</v>
      </c>
      <c r="X50" s="10">
        <v>21.46</v>
      </c>
      <c r="Y50" s="10">
        <v>21.55</v>
      </c>
      <c r="Z50" s="10">
        <v>20.07</v>
      </c>
      <c r="AA50" s="10">
        <v>20.14</v>
      </c>
      <c r="AB50" s="95">
        <v>3886900</v>
      </c>
      <c r="AC50" s="10">
        <v>20.14</v>
      </c>
      <c r="AD50" s="2">
        <f t="shared" si="0"/>
        <v>1.4800000000000004</v>
      </c>
      <c r="AE50" s="138">
        <f t="shared" si="1"/>
        <v>-6.3255813953488338E-2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18.98</v>
      </c>
      <c r="Q51" s="2"/>
      <c r="T51" s="93" t="s">
        <v>105</v>
      </c>
      <c r="U51" s="88" t="s">
        <v>517</v>
      </c>
      <c r="W51" s="133">
        <v>42583</v>
      </c>
      <c r="X51" s="10">
        <v>21.69</v>
      </c>
      <c r="Y51" s="10">
        <v>21.95</v>
      </c>
      <c r="Z51" s="10">
        <v>21.41</v>
      </c>
      <c r="AA51" s="10">
        <v>21.5</v>
      </c>
      <c r="AB51" s="95">
        <v>2348100</v>
      </c>
      <c r="AC51" s="10">
        <v>21.5</v>
      </c>
      <c r="AD51" s="2">
        <f t="shared" si="0"/>
        <v>0.53999999999999915</v>
      </c>
      <c r="AE51" s="138">
        <f t="shared" si="1"/>
        <v>-8.75979714153996E-3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18.797499999999999</v>
      </c>
      <c r="Q52" s="2"/>
      <c r="T52" s="93" t="s">
        <v>106</v>
      </c>
      <c r="U52" s="88" t="s">
        <v>231</v>
      </c>
      <c r="W52" s="133">
        <v>42580</v>
      </c>
      <c r="X52" s="10">
        <v>21.69</v>
      </c>
      <c r="Y52" s="10">
        <v>21.89</v>
      </c>
      <c r="Z52" s="10">
        <v>21.36</v>
      </c>
      <c r="AA52" s="10">
        <v>21.69</v>
      </c>
      <c r="AB52" s="95">
        <v>1469000</v>
      </c>
      <c r="AC52" s="10">
        <v>21.69</v>
      </c>
      <c r="AD52" s="2">
        <f t="shared" si="0"/>
        <v>0.53000000000000114</v>
      </c>
      <c r="AE52" s="138">
        <f t="shared" si="1"/>
        <v>-6.8681318681318437E-3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18.615000000000002</v>
      </c>
      <c r="Q53" s="2"/>
      <c r="T53" s="93" t="s">
        <v>107</v>
      </c>
      <c r="U53" s="90">
        <v>1353989</v>
      </c>
      <c r="W53" s="133">
        <v>42579</v>
      </c>
      <c r="X53" s="10">
        <v>21.63</v>
      </c>
      <c r="Y53" s="10">
        <v>21.95</v>
      </c>
      <c r="Z53" s="10">
        <v>21.41</v>
      </c>
      <c r="AA53" s="10">
        <v>21.84</v>
      </c>
      <c r="AB53" s="95">
        <v>2188100</v>
      </c>
      <c r="AC53" s="10">
        <v>21.84</v>
      </c>
      <c r="AD53" s="2">
        <f t="shared" si="0"/>
        <v>0.53999999999999915</v>
      </c>
      <c r="AE53" s="138">
        <f t="shared" si="1"/>
        <v>8.310249307479145E-3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18.432500000000001</v>
      </c>
      <c r="Q54" s="2"/>
      <c r="T54" s="93" t="s">
        <v>110</v>
      </c>
      <c r="U54" s="90">
        <v>2671060</v>
      </c>
      <c r="W54" s="133">
        <v>42578</v>
      </c>
      <c r="X54" s="10">
        <v>21.78</v>
      </c>
      <c r="Y54" s="10">
        <v>21.79</v>
      </c>
      <c r="Z54" s="10">
        <v>21.24</v>
      </c>
      <c r="AA54" s="10">
        <v>21.66</v>
      </c>
      <c r="AB54" s="95">
        <v>3603700</v>
      </c>
      <c r="AC54" s="10">
        <v>21.66</v>
      </c>
      <c r="AD54" s="2">
        <f t="shared" si="0"/>
        <v>0.55000000000000071</v>
      </c>
      <c r="AE54" s="138">
        <f t="shared" si="1"/>
        <v>-4.1379310344827891E-3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18.25</v>
      </c>
      <c r="Q55" s="2"/>
      <c r="T55" s="93" t="s">
        <v>108</v>
      </c>
      <c r="U55" s="88" t="s">
        <v>518</v>
      </c>
      <c r="W55" s="133">
        <v>42577</v>
      </c>
      <c r="X55" s="10">
        <v>21.59</v>
      </c>
      <c r="Y55" s="10">
        <v>21.88</v>
      </c>
      <c r="Z55" s="10">
        <v>21.44</v>
      </c>
      <c r="AA55" s="10">
        <v>21.75</v>
      </c>
      <c r="AB55" s="95">
        <v>1415200</v>
      </c>
      <c r="AC55" s="10">
        <v>21.75</v>
      </c>
      <c r="AD55" s="2">
        <f t="shared" si="0"/>
        <v>0.43999999999999773</v>
      </c>
      <c r="AE55" s="138">
        <f t="shared" si="1"/>
        <v>7.8776645041707116E-3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18.067499999999999</v>
      </c>
      <c r="Q56" s="2"/>
      <c r="T56" s="93" t="s">
        <v>111</v>
      </c>
      <c r="U56" s="88">
        <v>22.84</v>
      </c>
      <c r="W56" s="133">
        <v>42576</v>
      </c>
      <c r="X56" s="10">
        <v>21.43</v>
      </c>
      <c r="Y56" s="10">
        <v>21.66</v>
      </c>
      <c r="Z56" s="10">
        <v>21.33</v>
      </c>
      <c r="AA56" s="10">
        <v>21.58</v>
      </c>
      <c r="AB56" s="95">
        <v>1127200</v>
      </c>
      <c r="AC56" s="10">
        <v>21.58</v>
      </c>
      <c r="AD56" s="2">
        <f t="shared" si="0"/>
        <v>0.33000000000000185</v>
      </c>
      <c r="AE56" s="138">
        <f t="shared" si="1"/>
        <v>4.6554934823090921E-3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17.884999999999998</v>
      </c>
      <c r="Q57" s="2"/>
      <c r="T57" s="93" t="s">
        <v>112</v>
      </c>
      <c r="U57" s="88">
        <v>0.8</v>
      </c>
      <c r="W57" s="133">
        <v>42573</v>
      </c>
      <c r="X57" s="10">
        <v>21.22</v>
      </c>
      <c r="Y57" s="10">
        <v>21.55</v>
      </c>
      <c r="Z57" s="10">
        <v>20.89</v>
      </c>
      <c r="AA57" s="10">
        <v>21.48</v>
      </c>
      <c r="AB57" s="95">
        <v>987200</v>
      </c>
      <c r="AC57" s="10">
        <v>21.48</v>
      </c>
      <c r="AD57" s="2">
        <f t="shared" si="0"/>
        <v>0.66000000000000014</v>
      </c>
      <c r="AE57" s="138">
        <f t="shared" si="1"/>
        <v>1.0348071495766664E-2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17.702500000000001</v>
      </c>
      <c r="T58" s="93" t="s">
        <v>109</v>
      </c>
      <c r="U58" s="88" t="s">
        <v>123</v>
      </c>
      <c r="W58" s="133">
        <v>42572</v>
      </c>
      <c r="X58" s="10">
        <v>21.54</v>
      </c>
      <c r="Y58" s="10">
        <v>21.75</v>
      </c>
      <c r="Z58" s="10">
        <v>21.2</v>
      </c>
      <c r="AA58" s="10">
        <v>21.26</v>
      </c>
      <c r="AB58" s="95">
        <v>1032100</v>
      </c>
      <c r="AC58" s="10">
        <v>21.26</v>
      </c>
      <c r="AD58" s="2">
        <f t="shared" si="0"/>
        <v>0.55000000000000071</v>
      </c>
      <c r="AE58" s="138">
        <f t="shared" si="1"/>
        <v>-1.29990714948931E-2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17.52</v>
      </c>
      <c r="W59" s="133">
        <v>42571</v>
      </c>
      <c r="X59" s="10">
        <v>20.93</v>
      </c>
      <c r="Y59" s="10">
        <v>21.62</v>
      </c>
      <c r="Z59" s="10">
        <v>20.87</v>
      </c>
      <c r="AA59" s="10">
        <v>21.54</v>
      </c>
      <c r="AB59" s="95">
        <v>1587200</v>
      </c>
      <c r="AC59" s="10">
        <v>21.54</v>
      </c>
      <c r="AD59" s="2">
        <f t="shared" si="0"/>
        <v>0.75</v>
      </c>
      <c r="AE59" s="138">
        <f t="shared" si="1"/>
        <v>3.5079288803459896E-2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17.337499999999999</v>
      </c>
      <c r="W60" s="133">
        <v>42570</v>
      </c>
      <c r="X60" s="10">
        <v>20.8</v>
      </c>
      <c r="Y60" s="10">
        <v>20.94</v>
      </c>
      <c r="Z60" s="10">
        <v>20.62</v>
      </c>
      <c r="AA60" s="10">
        <v>20.81</v>
      </c>
      <c r="AB60" s="95">
        <v>1221600</v>
      </c>
      <c r="AC60" s="10">
        <v>20.81</v>
      </c>
      <c r="AD60" s="2">
        <f t="shared" si="0"/>
        <v>0.32000000000000028</v>
      </c>
      <c r="AE60" s="138">
        <f t="shared" si="1"/>
        <v>-6.208213944603802E-3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17.154999999999998</v>
      </c>
      <c r="W61" s="133">
        <v>42569</v>
      </c>
      <c r="X61" s="10">
        <v>21.47</v>
      </c>
      <c r="Y61" s="10">
        <v>21.47</v>
      </c>
      <c r="Z61" s="10">
        <v>20.89</v>
      </c>
      <c r="AA61" s="10">
        <v>20.94</v>
      </c>
      <c r="AB61" s="95">
        <v>1593500</v>
      </c>
      <c r="AC61" s="10">
        <v>20.94</v>
      </c>
      <c r="AD61" s="2">
        <f t="shared" si="0"/>
        <v>0.57999999999999829</v>
      </c>
      <c r="AE61" s="138">
        <f t="shared" si="1"/>
        <v>-5.6980056980056037E-3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16.9725</v>
      </c>
      <c r="W62" s="133">
        <v>42566</v>
      </c>
      <c r="X62" s="10">
        <v>21.11</v>
      </c>
      <c r="Y62" s="10">
        <v>21.34</v>
      </c>
      <c r="Z62" s="10">
        <v>20.9</v>
      </c>
      <c r="AA62" s="10">
        <v>21.06</v>
      </c>
      <c r="AB62" s="95">
        <v>3216100</v>
      </c>
      <c r="AC62" s="10">
        <v>21.06</v>
      </c>
      <c r="AD62" s="2">
        <f t="shared" si="0"/>
        <v>0.44000000000000128</v>
      </c>
      <c r="AE62" s="138">
        <f t="shared" si="1"/>
        <v>1.9029495718363432E-3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16.79</v>
      </c>
      <c r="W63" s="133">
        <v>42565</v>
      </c>
      <c r="X63" s="10">
        <v>21.2</v>
      </c>
      <c r="Y63" s="10">
        <v>21.31</v>
      </c>
      <c r="Z63" s="10">
        <v>20.9</v>
      </c>
      <c r="AA63" s="10">
        <v>21.02</v>
      </c>
      <c r="AB63" s="95">
        <v>1176500</v>
      </c>
      <c r="AC63" s="10">
        <v>21.02</v>
      </c>
      <c r="AD63" s="2">
        <f t="shared" si="0"/>
        <v>0.41000000000000014</v>
      </c>
      <c r="AE63" s="138">
        <f t="shared" si="1"/>
        <v>1.4292520247738416E-3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16.607500000000002</v>
      </c>
      <c r="W64" s="133">
        <v>42564</v>
      </c>
      <c r="X64" s="10">
        <v>21.75</v>
      </c>
      <c r="Y64" s="10">
        <v>21.77</v>
      </c>
      <c r="Z64" s="10">
        <v>20.79</v>
      </c>
      <c r="AA64" s="10">
        <v>20.99</v>
      </c>
      <c r="AB64" s="95">
        <v>1901200</v>
      </c>
      <c r="AC64" s="10">
        <v>20.99</v>
      </c>
      <c r="AD64" s="2">
        <f t="shared" si="0"/>
        <v>0.98000000000000043</v>
      </c>
      <c r="AE64" s="138">
        <f t="shared" si="1"/>
        <v>-2.7790643816581806E-2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16.425000000000001</v>
      </c>
      <c r="W65" s="133">
        <v>42563</v>
      </c>
      <c r="X65" s="10">
        <v>21.74</v>
      </c>
      <c r="Y65" s="10">
        <v>22.1</v>
      </c>
      <c r="Z65" s="10">
        <v>21.58</v>
      </c>
      <c r="AA65" s="10">
        <v>21.59</v>
      </c>
      <c r="AB65" s="95">
        <v>3529300</v>
      </c>
      <c r="AC65" s="10">
        <v>21.59</v>
      </c>
      <c r="AD65" s="2">
        <f t="shared" si="0"/>
        <v>0.52000000000000313</v>
      </c>
      <c r="AE65" s="138">
        <f t="shared" si="1"/>
        <v>1.2189404594467934E-2</v>
      </c>
    </row>
    <row r="66" spans="1:31" x14ac:dyDescent="0.25">
      <c r="O66" s="34"/>
      <c r="W66" s="133">
        <v>42562</v>
      </c>
      <c r="X66" s="10">
        <v>21.43</v>
      </c>
      <c r="Y66" s="10">
        <v>21.54</v>
      </c>
      <c r="Z66" s="10">
        <v>21.07</v>
      </c>
      <c r="AA66" s="10">
        <v>21.33</v>
      </c>
      <c r="AB66" s="95">
        <v>2269200</v>
      </c>
      <c r="AC66" s="10">
        <v>21.33</v>
      </c>
      <c r="AD66" s="2">
        <f t="shared" si="0"/>
        <v>0.46999999999999886</v>
      </c>
      <c r="AE66" s="138">
        <f t="shared" si="1"/>
        <v>-4.6663555762950226E-3</v>
      </c>
    </row>
    <row r="67" spans="1:31" x14ac:dyDescent="0.25">
      <c r="W67" s="133">
        <v>42559</v>
      </c>
      <c r="X67" s="10">
        <v>21</v>
      </c>
      <c r="Y67" s="10">
        <v>21.49</v>
      </c>
      <c r="Z67" s="10">
        <v>20.95</v>
      </c>
      <c r="AA67" s="10">
        <v>21.43</v>
      </c>
      <c r="AB67" s="95">
        <v>1504700</v>
      </c>
      <c r="AC67" s="10">
        <v>21.43</v>
      </c>
      <c r="AD67" s="2">
        <f>Y67-Z67</f>
        <v>0.53999999999999915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42653</v>
      </c>
      <c r="X2" s="10">
        <v>52.24</v>
      </c>
      <c r="Y2" s="10">
        <v>52.43</v>
      </c>
      <c r="Z2" s="10">
        <v>51.32</v>
      </c>
      <c r="AA2" s="10">
        <v>51.34</v>
      </c>
      <c r="AB2" s="95">
        <v>3129900</v>
      </c>
      <c r="AC2" s="10">
        <v>51.34</v>
      </c>
      <c r="AD2" s="2">
        <f>Y2-Z2</f>
        <v>1.1099999999999994</v>
      </c>
      <c r="AE2" s="138">
        <f>AC2/AC3-1</f>
        <v>-1.0980543247928964E-2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51.34</v>
      </c>
      <c r="T3" s="1">
        <v>42312</v>
      </c>
      <c r="U3" t="s">
        <v>151</v>
      </c>
      <c r="W3" s="133">
        <v>42650</v>
      </c>
      <c r="X3" s="10">
        <v>52.5</v>
      </c>
      <c r="Y3" s="10">
        <v>52.5</v>
      </c>
      <c r="Z3" s="10">
        <v>51.64</v>
      </c>
      <c r="AA3" s="10">
        <v>51.91</v>
      </c>
      <c r="AB3" s="95">
        <v>2903500</v>
      </c>
      <c r="AC3" s="10">
        <v>51.91</v>
      </c>
      <c r="AD3" s="2">
        <f t="shared" ref="AD3:AD66" si="0">Y3-Z3</f>
        <v>0.85999999999999943</v>
      </c>
      <c r="AE3" s="138">
        <f t="shared" ref="AE3:AE66" si="1">AC3/AC4-1</f>
        <v>-7.8363914373089649E-3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51.34</v>
      </c>
      <c r="R4" s="527">
        <v>-1.0999999999999999E-2</v>
      </c>
      <c r="W4" s="133">
        <v>42649</v>
      </c>
      <c r="X4" s="10">
        <v>52.54</v>
      </c>
      <c r="Y4" s="10">
        <v>52.65</v>
      </c>
      <c r="Z4" s="10">
        <v>51.89</v>
      </c>
      <c r="AA4" s="10">
        <v>52.32</v>
      </c>
      <c r="AB4" s="95">
        <v>2649500</v>
      </c>
      <c r="AC4" s="10">
        <v>52.32</v>
      </c>
      <c r="AD4" s="2">
        <f t="shared" si="0"/>
        <v>0.75999999999999801</v>
      </c>
      <c r="AE4" s="138">
        <f t="shared" si="1"/>
        <v>-4.7555640098915219E-3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42648</v>
      </c>
      <c r="X5" s="10">
        <v>52.03</v>
      </c>
      <c r="Y5" s="10">
        <v>52.79</v>
      </c>
      <c r="Z5" s="10">
        <v>51.82</v>
      </c>
      <c r="AA5" s="10">
        <v>52.57</v>
      </c>
      <c r="AB5" s="95">
        <v>3949700</v>
      </c>
      <c r="AC5" s="10">
        <v>52.57</v>
      </c>
      <c r="AD5" s="2">
        <f t="shared" si="0"/>
        <v>0.96999999999999886</v>
      </c>
      <c r="AE5" s="138">
        <f t="shared" si="1"/>
        <v>1.8798449612403179E-2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52.24</v>
      </c>
      <c r="Y6" s="10">
        <v>52.51</v>
      </c>
      <c r="Z6" s="10">
        <v>51.47</v>
      </c>
      <c r="AA6" s="10">
        <v>51.6</v>
      </c>
      <c r="AB6" s="95">
        <v>3375100</v>
      </c>
      <c r="AC6" s="10">
        <v>51.6</v>
      </c>
      <c r="AD6" s="2">
        <f t="shared" si="0"/>
        <v>1.0399999999999991</v>
      </c>
      <c r="AE6" s="138">
        <f t="shared" si="1"/>
        <v>-1.2440191387559807E-2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42646</v>
      </c>
      <c r="X7" s="10">
        <v>52.44</v>
      </c>
      <c r="Y7" s="10">
        <v>53.02</v>
      </c>
      <c r="Z7" s="10">
        <v>52.15</v>
      </c>
      <c r="AA7" s="10">
        <v>52.25</v>
      </c>
      <c r="AB7" s="95">
        <v>2941000</v>
      </c>
      <c r="AC7" s="10">
        <v>52.25</v>
      </c>
      <c r="AD7" s="2">
        <f t="shared" si="0"/>
        <v>0.87000000000000455</v>
      </c>
      <c r="AE7" s="138">
        <f t="shared" si="1"/>
        <v>-7.7857956703379916E-3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42643</v>
      </c>
      <c r="X8" s="10">
        <v>52.24</v>
      </c>
      <c r="Y8" s="10">
        <v>53.01</v>
      </c>
      <c r="Z8" s="10">
        <v>52</v>
      </c>
      <c r="AA8" s="10">
        <v>52.66</v>
      </c>
      <c r="AB8" s="95">
        <v>2738100</v>
      </c>
      <c r="AC8" s="10">
        <v>52.66</v>
      </c>
      <c r="AD8" s="2">
        <f t="shared" si="0"/>
        <v>1.009999999999998</v>
      </c>
      <c r="AE8" s="138">
        <f t="shared" si="1"/>
        <v>1.2497596616035445E-2</v>
      </c>
    </row>
    <row r="9" spans="1:41" x14ac:dyDescent="0.25">
      <c r="O9" s="11" t="s">
        <v>220</v>
      </c>
      <c r="Q9" s="138">
        <f>IF(Q2=0, 0, Q8/Q6)</f>
        <v>0</v>
      </c>
      <c r="W9" s="133">
        <v>42642</v>
      </c>
      <c r="X9" s="10">
        <v>52.19</v>
      </c>
      <c r="Y9" s="10">
        <v>52.61</v>
      </c>
      <c r="Z9" s="10">
        <v>51.75</v>
      </c>
      <c r="AA9" s="10">
        <v>52.01</v>
      </c>
      <c r="AB9" s="95">
        <v>3706000</v>
      </c>
      <c r="AC9" s="10">
        <v>52.01</v>
      </c>
      <c r="AD9" s="2">
        <f t="shared" si="0"/>
        <v>0.85999999999999943</v>
      </c>
      <c r="AE9" s="138">
        <f t="shared" si="1"/>
        <v>-2.4932873034139158E-3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42641</v>
      </c>
      <c r="X10" s="10">
        <v>52.35</v>
      </c>
      <c r="Y10" s="10">
        <v>52.5</v>
      </c>
      <c r="Z10" s="10">
        <v>51.75</v>
      </c>
      <c r="AA10" s="10">
        <v>52.14</v>
      </c>
      <c r="AB10" s="95">
        <v>3478900</v>
      </c>
      <c r="AC10" s="10">
        <v>52.14</v>
      </c>
      <c r="AD10" s="2">
        <f t="shared" si="0"/>
        <v>0.75</v>
      </c>
      <c r="AE10" s="138">
        <f t="shared" si="1"/>
        <v>-4.961832061068705E-3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1.46E-2</v>
      </c>
      <c r="W11" s="133">
        <v>42640</v>
      </c>
      <c r="X11" s="10">
        <v>51.47</v>
      </c>
      <c r="Y11" s="10">
        <v>52.48</v>
      </c>
      <c r="Z11" s="10">
        <v>51.28</v>
      </c>
      <c r="AA11" s="10">
        <v>52.4</v>
      </c>
      <c r="AB11" s="95">
        <v>3972700</v>
      </c>
      <c r="AC11" s="10">
        <v>52.4</v>
      </c>
      <c r="AD11" s="2">
        <f t="shared" si="0"/>
        <v>1.1999999999999957</v>
      </c>
      <c r="AE11" s="138">
        <f t="shared" si="1"/>
        <v>2.0447906523855863E-2</v>
      </c>
    </row>
    <row r="12" spans="1:41" x14ac:dyDescent="0.25">
      <c r="W12" s="133">
        <v>42639</v>
      </c>
      <c r="X12" s="10">
        <v>51.67</v>
      </c>
      <c r="Y12" s="10">
        <v>51.72</v>
      </c>
      <c r="Z12" s="10">
        <v>51.32</v>
      </c>
      <c r="AA12" s="10">
        <v>51.35</v>
      </c>
      <c r="AB12" s="95">
        <v>2759800</v>
      </c>
      <c r="AC12" s="10">
        <v>51.35</v>
      </c>
      <c r="AD12" s="2">
        <f t="shared" si="0"/>
        <v>0.39999999999999858</v>
      </c>
      <c r="AE12" s="138">
        <f t="shared" si="1"/>
        <v>-1.1929959592072326E-2</v>
      </c>
    </row>
    <row r="13" spans="1:41" x14ac:dyDescent="0.25">
      <c r="W13" s="133">
        <v>42636</v>
      </c>
      <c r="X13" s="10">
        <v>52.51</v>
      </c>
      <c r="Y13" s="10">
        <v>52.61</v>
      </c>
      <c r="Z13" s="10">
        <v>51.97</v>
      </c>
      <c r="AA13" s="10">
        <v>51.97</v>
      </c>
      <c r="AB13" s="95">
        <v>2482700</v>
      </c>
      <c r="AC13" s="10">
        <v>51.97</v>
      </c>
      <c r="AD13" s="2">
        <f t="shared" si="0"/>
        <v>0.64000000000000057</v>
      </c>
      <c r="AE13" s="138">
        <f t="shared" si="1"/>
        <v>-7.4484339190221682E-3</v>
      </c>
    </row>
    <row r="14" spans="1:41" x14ac:dyDescent="0.25">
      <c r="W14" s="133">
        <v>42635</v>
      </c>
      <c r="X14" s="10">
        <v>52.92</v>
      </c>
      <c r="Y14" s="10">
        <v>53.5</v>
      </c>
      <c r="Z14" s="10">
        <v>51.87</v>
      </c>
      <c r="AA14" s="10">
        <v>52.36</v>
      </c>
      <c r="AB14" s="95">
        <v>4083200</v>
      </c>
      <c r="AC14" s="10">
        <v>52.36</v>
      </c>
      <c r="AD14" s="2">
        <f t="shared" si="0"/>
        <v>1.6300000000000026</v>
      </c>
      <c r="AE14" s="138">
        <f t="shared" si="1"/>
        <v>-2.666666666666706E-3</v>
      </c>
    </row>
    <row r="15" spans="1:41" x14ac:dyDescent="0.25">
      <c r="W15" s="133">
        <v>42634</v>
      </c>
      <c r="X15" s="10">
        <v>51.81</v>
      </c>
      <c r="Y15" s="10">
        <v>52.57</v>
      </c>
      <c r="Z15" s="10">
        <v>51.53</v>
      </c>
      <c r="AA15" s="10">
        <v>52.5</v>
      </c>
      <c r="AB15" s="95">
        <v>3431200</v>
      </c>
      <c r="AC15" s="10">
        <v>52.5</v>
      </c>
      <c r="AD15" s="2">
        <f t="shared" si="0"/>
        <v>1.0399999999999991</v>
      </c>
      <c r="AE15" s="138">
        <f t="shared" si="1"/>
        <v>1.7244720015500814E-2</v>
      </c>
    </row>
    <row r="16" spans="1:41" x14ac:dyDescent="0.25">
      <c r="W16" s="133">
        <v>42633</v>
      </c>
      <c r="X16" s="10">
        <v>51.57</v>
      </c>
      <c r="Y16" s="10">
        <v>51.8</v>
      </c>
      <c r="Z16" s="10">
        <v>51.3</v>
      </c>
      <c r="AA16" s="10">
        <v>51.61</v>
      </c>
      <c r="AB16" s="95">
        <v>2941500</v>
      </c>
      <c r="AC16" s="10">
        <v>51.61</v>
      </c>
      <c r="AD16" s="2">
        <f t="shared" si="0"/>
        <v>0.5</v>
      </c>
      <c r="AE16" s="138">
        <f t="shared" si="1"/>
        <v>9.1904575674619515E-3</v>
      </c>
    </row>
    <row r="17" spans="1:31" x14ac:dyDescent="0.25">
      <c r="W17" s="133">
        <v>42632</v>
      </c>
      <c r="X17" s="10">
        <v>51.49</v>
      </c>
      <c r="Y17" s="10">
        <v>51.8</v>
      </c>
      <c r="Z17" s="10">
        <v>50.93</v>
      </c>
      <c r="AA17" s="10">
        <v>51.14</v>
      </c>
      <c r="AB17" s="95">
        <v>3556100</v>
      </c>
      <c r="AC17" s="10">
        <v>51.14</v>
      </c>
      <c r="AD17" s="2">
        <f t="shared" si="0"/>
        <v>0.86999999999999744</v>
      </c>
      <c r="AE17" s="138">
        <f t="shared" si="1"/>
        <v>2.9417532849578265E-3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42629</v>
      </c>
      <c r="X18" s="10">
        <v>50.48</v>
      </c>
      <c r="Y18" s="10">
        <v>51.06</v>
      </c>
      <c r="Z18" s="10">
        <v>50.13</v>
      </c>
      <c r="AA18" s="10">
        <v>50.99</v>
      </c>
      <c r="AB18" s="95">
        <v>6170300</v>
      </c>
      <c r="AC18" s="10">
        <v>50.99</v>
      </c>
      <c r="AD18" s="2">
        <f t="shared" si="0"/>
        <v>0.92999999999999972</v>
      </c>
      <c r="AE18" s="138">
        <f t="shared" si="1"/>
        <v>3.147747393271727E-3</v>
      </c>
    </row>
    <row r="19" spans="1:31" x14ac:dyDescent="0.25">
      <c r="G19" s="2"/>
      <c r="W19" s="133">
        <v>42628</v>
      </c>
      <c r="X19" s="10">
        <v>50</v>
      </c>
      <c r="Y19" s="10">
        <v>51</v>
      </c>
      <c r="Z19" s="10">
        <v>49.92</v>
      </c>
      <c r="AA19" s="10">
        <v>50.83</v>
      </c>
      <c r="AB19" s="95">
        <v>4350700</v>
      </c>
      <c r="AC19" s="10">
        <v>50.83</v>
      </c>
      <c r="AD19" s="2">
        <f t="shared" si="0"/>
        <v>1.0799999999999983</v>
      </c>
      <c r="AE19" s="138">
        <f t="shared" si="1"/>
        <v>1.5381542149420557E-2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42627</v>
      </c>
      <c r="X20" s="10">
        <v>49.86</v>
      </c>
      <c r="Y20" s="10">
        <v>50.55</v>
      </c>
      <c r="Z20" s="10">
        <v>49.79</v>
      </c>
      <c r="AA20" s="10">
        <v>50.06</v>
      </c>
      <c r="AB20" s="95">
        <v>3993200</v>
      </c>
      <c r="AC20" s="10">
        <v>50.06</v>
      </c>
      <c r="AD20" s="2">
        <f t="shared" si="0"/>
        <v>0.75999999999999801</v>
      </c>
      <c r="AE20" s="138">
        <f t="shared" si="1"/>
        <v>7.8518220253673832E-3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42626</v>
      </c>
      <c r="X21" s="10">
        <v>50.1</v>
      </c>
      <c r="Y21" s="10">
        <v>50.2</v>
      </c>
      <c r="Z21" s="10">
        <v>49.11</v>
      </c>
      <c r="AA21" s="10">
        <v>49.67</v>
      </c>
      <c r="AB21" s="95">
        <v>7023900</v>
      </c>
      <c r="AC21" s="10">
        <v>49.67</v>
      </c>
      <c r="AD21" s="2">
        <f t="shared" si="0"/>
        <v>1.0900000000000034</v>
      </c>
      <c r="AE21" s="138">
        <f t="shared" si="1"/>
        <v>-1.7214087851206927E-2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42625</v>
      </c>
      <c r="X22" s="10">
        <v>50.22</v>
      </c>
      <c r="Y22" s="10">
        <v>50.74</v>
      </c>
      <c r="Z22" s="10">
        <v>50.15</v>
      </c>
      <c r="AA22" s="10">
        <v>50.54</v>
      </c>
      <c r="AB22" s="95">
        <v>7083000</v>
      </c>
      <c r="AC22" s="10">
        <v>50.54</v>
      </c>
      <c r="AD22" s="2">
        <f t="shared" si="0"/>
        <v>0.59000000000000341</v>
      </c>
      <c r="AE22" s="138">
        <f t="shared" si="1"/>
        <v>2.7777777777777679E-3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42622</v>
      </c>
      <c r="X23" s="10">
        <v>51.92</v>
      </c>
      <c r="Y23" s="10">
        <v>52</v>
      </c>
      <c r="Z23" s="10">
        <v>50.4</v>
      </c>
      <c r="AA23" s="10">
        <v>50.4</v>
      </c>
      <c r="AB23" s="95">
        <v>4855000</v>
      </c>
      <c r="AC23" s="10">
        <v>50.4</v>
      </c>
      <c r="AD23" s="2">
        <f t="shared" si="0"/>
        <v>1.6000000000000014</v>
      </c>
      <c r="AE23" s="138">
        <f t="shared" si="1"/>
        <v>-3.9451114922813058E-2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42621</v>
      </c>
      <c r="X24" s="10">
        <v>53.4</v>
      </c>
      <c r="Y24" s="10">
        <v>53.64</v>
      </c>
      <c r="Z24" s="10">
        <v>52.32</v>
      </c>
      <c r="AA24" s="10">
        <v>52.47</v>
      </c>
      <c r="AB24" s="95">
        <v>5447200</v>
      </c>
      <c r="AC24" s="10">
        <v>52.47</v>
      </c>
      <c r="AD24" s="2">
        <f t="shared" si="0"/>
        <v>1.3200000000000003</v>
      </c>
      <c r="AE24" s="138">
        <f t="shared" si="1"/>
        <v>-2.1629684877866984E-2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42620</v>
      </c>
      <c r="X25" s="10">
        <v>53.75</v>
      </c>
      <c r="Y25" s="10">
        <v>54.02</v>
      </c>
      <c r="Z25" s="10">
        <v>53.06</v>
      </c>
      <c r="AA25" s="10">
        <v>53.63</v>
      </c>
      <c r="AB25" s="95">
        <v>3068500</v>
      </c>
      <c r="AC25" s="10">
        <v>53.63</v>
      </c>
      <c r="AD25" s="2">
        <f t="shared" si="0"/>
        <v>0.96000000000000085</v>
      </c>
      <c r="AE25" s="138">
        <f t="shared" si="1"/>
        <v>-7.586972612879328E-3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42619</v>
      </c>
      <c r="X26" s="10">
        <v>53.67</v>
      </c>
      <c r="Y26" s="10">
        <v>54.38</v>
      </c>
      <c r="Z26" s="10">
        <v>53.43</v>
      </c>
      <c r="AA26" s="10">
        <v>54.04</v>
      </c>
      <c r="AB26" s="95">
        <v>3940200</v>
      </c>
      <c r="AC26" s="10">
        <v>54.04</v>
      </c>
      <c r="AD26" s="2">
        <f t="shared" si="0"/>
        <v>0.95000000000000284</v>
      </c>
      <c r="AE26" s="138">
        <f t="shared" si="1"/>
        <v>8.7735672951279042E-3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42615</v>
      </c>
      <c r="X27" s="10">
        <v>53.51</v>
      </c>
      <c r="Y27" s="10">
        <v>53.96</v>
      </c>
      <c r="Z27" s="10">
        <v>53.35</v>
      </c>
      <c r="AA27" s="10">
        <v>53.57</v>
      </c>
      <c r="AB27" s="95">
        <v>2260900</v>
      </c>
      <c r="AC27" s="10">
        <v>53.57</v>
      </c>
      <c r="AD27" s="2">
        <f t="shared" si="0"/>
        <v>0.60999999999999943</v>
      </c>
      <c r="AE27" s="138">
        <f t="shared" si="1"/>
        <v>6.5764750093950664E-3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42614</v>
      </c>
      <c r="X28" s="10">
        <v>52.84</v>
      </c>
      <c r="Y28" s="10">
        <v>53.25</v>
      </c>
      <c r="Z28" s="10">
        <v>52.45</v>
      </c>
      <c r="AA28" s="10">
        <v>53.22</v>
      </c>
      <c r="AB28" s="95">
        <v>2351800</v>
      </c>
      <c r="AC28" s="10">
        <v>53.22</v>
      </c>
      <c r="AD28" s="2">
        <f t="shared" si="0"/>
        <v>0.79999999999999716</v>
      </c>
      <c r="AE28" s="138">
        <f t="shared" si="1"/>
        <v>2.6375282592314697E-3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42613</v>
      </c>
      <c r="X29" s="10">
        <v>53.42</v>
      </c>
      <c r="Y29" s="10">
        <v>53.58</v>
      </c>
      <c r="Z29" s="10">
        <v>52.84</v>
      </c>
      <c r="AA29" s="10">
        <v>53.08</v>
      </c>
      <c r="AB29" s="95">
        <v>4518700</v>
      </c>
      <c r="AC29" s="10">
        <v>53.08</v>
      </c>
      <c r="AD29" s="2">
        <f t="shared" si="0"/>
        <v>0.73999999999999488</v>
      </c>
      <c r="AE29" s="138">
        <f t="shared" si="1"/>
        <v>-8.7768440709616868E-3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42612</v>
      </c>
      <c r="X30" s="10">
        <v>53.84</v>
      </c>
      <c r="Y30" s="10">
        <v>53.97</v>
      </c>
      <c r="Z30" s="10">
        <v>53.44</v>
      </c>
      <c r="AA30" s="10">
        <v>53.55</v>
      </c>
      <c r="AB30" s="95">
        <v>1944200</v>
      </c>
      <c r="AC30" s="10">
        <v>53.55</v>
      </c>
      <c r="AD30" s="2">
        <f t="shared" si="0"/>
        <v>0.53000000000000114</v>
      </c>
      <c r="AE30" s="138">
        <f t="shared" si="1"/>
        <v>-6.6777963272119933E-3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42611</v>
      </c>
      <c r="X31" s="10">
        <v>53.67</v>
      </c>
      <c r="Y31" s="10">
        <v>54.2</v>
      </c>
      <c r="Z31" s="10">
        <v>53.58</v>
      </c>
      <c r="AA31" s="10">
        <v>53.91</v>
      </c>
      <c r="AB31" s="95">
        <v>1896500</v>
      </c>
      <c r="AC31" s="10">
        <v>53.91</v>
      </c>
      <c r="AD31" s="2">
        <f t="shared" si="0"/>
        <v>0.62000000000000455</v>
      </c>
      <c r="AE31" s="138" t="e">
        <f t="shared" si="1"/>
        <v>#DIV/0!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42611</v>
      </c>
      <c r="X32" s="10" t="s">
        <v>183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42608</v>
      </c>
      <c r="X33" s="10">
        <v>53.89</v>
      </c>
      <c r="Y33" s="10">
        <v>54.42</v>
      </c>
      <c r="Z33" s="10">
        <v>53.42</v>
      </c>
      <c r="AA33" s="10">
        <v>53.87</v>
      </c>
      <c r="AB33" s="95">
        <v>3835200</v>
      </c>
      <c r="AC33" s="10">
        <v>53.68</v>
      </c>
      <c r="AD33" s="2">
        <f t="shared" si="0"/>
        <v>1</v>
      </c>
      <c r="AE33" s="138">
        <f t="shared" si="1"/>
        <v>3.1769762661184586E-3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42607</v>
      </c>
      <c r="X34" s="10">
        <v>53.54</v>
      </c>
      <c r="Y34" s="10">
        <v>53.74</v>
      </c>
      <c r="Z34" s="10">
        <v>53.26</v>
      </c>
      <c r="AA34" s="10">
        <v>53.7</v>
      </c>
      <c r="AB34" s="95">
        <v>3712000</v>
      </c>
      <c r="AC34" s="10">
        <v>53.51</v>
      </c>
      <c r="AD34" s="2">
        <f t="shared" si="0"/>
        <v>0.48000000000000398</v>
      </c>
      <c r="AE34" s="138">
        <f t="shared" si="1"/>
        <v>-2.6095060577819851E-3</v>
      </c>
    </row>
    <row r="35" spans="1:31" x14ac:dyDescent="0.25">
      <c r="W35" s="133">
        <v>42606</v>
      </c>
      <c r="X35" s="10">
        <v>54.19</v>
      </c>
      <c r="Y35" s="10">
        <v>54.53</v>
      </c>
      <c r="Z35" s="10">
        <v>53.53</v>
      </c>
      <c r="AA35" s="10">
        <v>53.84</v>
      </c>
      <c r="AB35" s="95">
        <v>2807700</v>
      </c>
      <c r="AC35" s="10">
        <v>53.65</v>
      </c>
      <c r="AD35" s="2">
        <f t="shared" si="0"/>
        <v>1</v>
      </c>
      <c r="AE35" s="138">
        <f t="shared" si="1"/>
        <v>-1.142435968306621E-2</v>
      </c>
    </row>
    <row r="36" spans="1:31" x14ac:dyDescent="0.25">
      <c r="L36" t="s">
        <v>221</v>
      </c>
      <c r="M36" s="2">
        <f>M50+K50-F50</f>
        <v>75.019999999999982</v>
      </c>
      <c r="W36" s="133">
        <v>42605</v>
      </c>
      <c r="X36" s="10">
        <v>54.33</v>
      </c>
      <c r="Y36" s="10">
        <v>54.48</v>
      </c>
      <c r="Z36" s="10">
        <v>54.07</v>
      </c>
      <c r="AA36" s="10">
        <v>54.46</v>
      </c>
      <c r="AB36" s="95">
        <v>4026600</v>
      </c>
      <c r="AC36" s="10">
        <v>54.27</v>
      </c>
      <c r="AD36" s="2">
        <f t="shared" si="0"/>
        <v>0.40999999999999659</v>
      </c>
      <c r="AE36" s="138">
        <f t="shared" si="1"/>
        <v>1.1367871785315176E-2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42604</v>
      </c>
      <c r="X37" s="10">
        <v>53.72</v>
      </c>
      <c r="Y37" s="10">
        <v>53.87</v>
      </c>
      <c r="Z37" s="10">
        <v>53.43</v>
      </c>
      <c r="AA37" s="10">
        <v>53.85</v>
      </c>
      <c r="AB37" s="95">
        <v>2936600</v>
      </c>
      <c r="AC37" s="10">
        <v>53.66</v>
      </c>
      <c r="AD37" s="2">
        <f t="shared" si="0"/>
        <v>0.43999999999999773</v>
      </c>
      <c r="AE37" s="138">
        <f t="shared" si="1"/>
        <v>9.3266181682527538E-4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42601</v>
      </c>
      <c r="X38" s="10">
        <v>53.76</v>
      </c>
      <c r="Y38" s="10">
        <v>54.08</v>
      </c>
      <c r="Z38" s="10">
        <v>53.64</v>
      </c>
      <c r="AA38" s="10">
        <v>53.8</v>
      </c>
      <c r="AB38" s="95">
        <v>7010000</v>
      </c>
      <c r="AC38" s="10">
        <v>53.61</v>
      </c>
      <c r="AD38" s="2">
        <f t="shared" si="0"/>
        <v>0.43999999999999773</v>
      </c>
      <c r="AE38" s="138">
        <f t="shared" si="1"/>
        <v>-3.7167812674224754E-3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42600</v>
      </c>
      <c r="X39" s="10">
        <v>54.12</v>
      </c>
      <c r="Y39" s="10">
        <v>54.12</v>
      </c>
      <c r="Z39" s="10">
        <v>53.63</v>
      </c>
      <c r="AA39" s="10">
        <v>54</v>
      </c>
      <c r="AB39" s="95">
        <v>2784900</v>
      </c>
      <c r="AC39" s="10">
        <v>53.81</v>
      </c>
      <c r="AD39" s="2">
        <f t="shared" si="0"/>
        <v>0.48999999999999488</v>
      </c>
      <c r="AE39" s="138">
        <f t="shared" si="1"/>
        <v>9.3005952380953438E-4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42599</v>
      </c>
      <c r="X40" s="10">
        <v>54.34</v>
      </c>
      <c r="Y40" s="10">
        <v>54.54</v>
      </c>
      <c r="Z40" s="10">
        <v>53.62</v>
      </c>
      <c r="AA40" s="10">
        <v>53.95</v>
      </c>
      <c r="AB40" s="95">
        <v>3564100</v>
      </c>
      <c r="AC40" s="10">
        <v>53.76</v>
      </c>
      <c r="AD40" s="2">
        <f t="shared" si="0"/>
        <v>0.92000000000000171</v>
      </c>
      <c r="AE40" s="138">
        <f t="shared" si="1"/>
        <v>-8.1180811808119202E-3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42598</v>
      </c>
      <c r="X41" s="10">
        <v>54.87</v>
      </c>
      <c r="Y41" s="10">
        <v>54.95</v>
      </c>
      <c r="Z41" s="10">
        <v>54.14</v>
      </c>
      <c r="AA41" s="10">
        <v>54.39</v>
      </c>
      <c r="AB41" s="95">
        <v>2938300</v>
      </c>
      <c r="AC41" s="10">
        <v>54.2</v>
      </c>
      <c r="AD41" s="2">
        <f t="shared" si="0"/>
        <v>0.81000000000000227</v>
      </c>
      <c r="AE41" s="138">
        <f t="shared" si="1"/>
        <v>-9.1407678244972423E-3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42597</v>
      </c>
      <c r="X42" s="10">
        <v>55</v>
      </c>
      <c r="Y42" s="10">
        <v>55.45</v>
      </c>
      <c r="Z42" s="10">
        <v>54.82</v>
      </c>
      <c r="AA42" s="10">
        <v>54.89</v>
      </c>
      <c r="AB42" s="95">
        <v>3725600</v>
      </c>
      <c r="AC42" s="10">
        <v>54.7</v>
      </c>
      <c r="AD42" s="2">
        <f t="shared" si="0"/>
        <v>0.63000000000000256</v>
      </c>
      <c r="AE42" s="138">
        <f t="shared" si="1"/>
        <v>0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56.474000000000011</v>
      </c>
      <c r="Q43" s="34"/>
      <c r="R43" s="34"/>
      <c r="T43" s="128" t="s">
        <v>98</v>
      </c>
      <c r="U43" s="98">
        <v>51.91</v>
      </c>
      <c r="W43" s="133">
        <v>42594</v>
      </c>
      <c r="X43" s="10">
        <v>54.31</v>
      </c>
      <c r="Y43" s="10">
        <v>54.98</v>
      </c>
      <c r="Z43" s="10">
        <v>54.26</v>
      </c>
      <c r="AA43" s="10">
        <v>54.89</v>
      </c>
      <c r="AB43" s="95">
        <v>3167700</v>
      </c>
      <c r="AC43" s="10">
        <v>54.7</v>
      </c>
      <c r="AD43" s="2">
        <f t="shared" si="0"/>
        <v>0.71999999999999886</v>
      </c>
      <c r="AE43" s="138">
        <f t="shared" si="1"/>
        <v>7.7376565954310195E-3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55.960600000000007</v>
      </c>
      <c r="Q44" s="34"/>
      <c r="R44" s="34"/>
      <c r="T44" s="93" t="s">
        <v>99</v>
      </c>
      <c r="U44" s="88">
        <v>52.24</v>
      </c>
      <c r="W44" s="133">
        <v>42593</v>
      </c>
      <c r="X44" s="10">
        <v>54.3</v>
      </c>
      <c r="Y44" s="10">
        <v>54.71</v>
      </c>
      <c r="Z44" s="10">
        <v>54.23</v>
      </c>
      <c r="AA44" s="10">
        <v>54.47</v>
      </c>
      <c r="AB44" s="95">
        <v>3393700</v>
      </c>
      <c r="AC44" s="10">
        <v>54.28</v>
      </c>
      <c r="AD44" s="2">
        <f t="shared" si="0"/>
        <v>0.48000000000000398</v>
      </c>
      <c r="AE44" s="138">
        <f t="shared" si="1"/>
        <v>5.1851851851851816E-3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55.447200000000009</v>
      </c>
      <c r="Q45" s="34"/>
      <c r="R45" s="34"/>
      <c r="T45" s="93" t="s">
        <v>100</v>
      </c>
      <c r="U45" s="88" t="s">
        <v>519</v>
      </c>
      <c r="W45" s="133">
        <v>42592</v>
      </c>
      <c r="X45" s="10">
        <v>54.32</v>
      </c>
      <c r="Y45" s="10">
        <v>54.56</v>
      </c>
      <c r="Z45" s="10">
        <v>53.97</v>
      </c>
      <c r="AA45" s="10">
        <v>54.19</v>
      </c>
      <c r="AB45" s="95">
        <v>1908300</v>
      </c>
      <c r="AC45" s="10">
        <v>54</v>
      </c>
      <c r="AD45" s="2">
        <f t="shared" si="0"/>
        <v>0.59000000000000341</v>
      </c>
      <c r="AE45" s="138">
        <f t="shared" si="1"/>
        <v>7.4128984432908496E-4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54.933800000000005</v>
      </c>
      <c r="Q46" s="83"/>
      <c r="R46" s="34"/>
      <c r="T46" s="93" t="s">
        <v>101</v>
      </c>
      <c r="U46" s="88" t="s">
        <v>438</v>
      </c>
      <c r="W46" s="133">
        <v>42591</v>
      </c>
      <c r="X46" s="10">
        <v>54.27</v>
      </c>
      <c r="Y46" s="10">
        <v>54.46</v>
      </c>
      <c r="Z46" s="10">
        <v>53.99</v>
      </c>
      <c r="AA46" s="10">
        <v>54.15</v>
      </c>
      <c r="AB46" s="95">
        <v>2586100</v>
      </c>
      <c r="AC46" s="10">
        <v>53.96</v>
      </c>
      <c r="AD46" s="2">
        <f t="shared" si="0"/>
        <v>0.46999999999999886</v>
      </c>
      <c r="AE46" s="138">
        <f t="shared" si="1"/>
        <v>-1.8528812303131303E-4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54.420400000000008</v>
      </c>
      <c r="Q47" s="83"/>
      <c r="R47" s="34"/>
      <c r="T47" s="93" t="s">
        <v>102</v>
      </c>
      <c r="U47" s="88">
        <v>59.57</v>
      </c>
      <c r="W47" s="133">
        <v>42590</v>
      </c>
      <c r="X47" s="10">
        <v>54.09</v>
      </c>
      <c r="Y47" s="10">
        <v>54.41</v>
      </c>
      <c r="Z47" s="10">
        <v>53.59</v>
      </c>
      <c r="AA47" s="10">
        <v>54.16</v>
      </c>
      <c r="AB47" s="95">
        <v>3780800</v>
      </c>
      <c r="AC47" s="10">
        <v>53.97</v>
      </c>
      <c r="AD47" s="2">
        <f t="shared" si="0"/>
        <v>0.81999999999999318</v>
      </c>
      <c r="AE47" s="138">
        <f t="shared" si="1"/>
        <v>7.6549663928304756E-3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53.907000000000004</v>
      </c>
      <c r="Q48" s="83"/>
      <c r="R48" s="34"/>
      <c r="T48" s="93" t="s">
        <v>103</v>
      </c>
      <c r="U48" s="88">
        <v>1.1972400000000001</v>
      </c>
      <c r="W48" s="133">
        <v>42587</v>
      </c>
      <c r="X48" s="10">
        <v>53.43</v>
      </c>
      <c r="Y48" s="10">
        <v>53.99</v>
      </c>
      <c r="Z48" s="10">
        <v>53.31</v>
      </c>
      <c r="AA48" s="10">
        <v>53.75</v>
      </c>
      <c r="AB48" s="95">
        <v>3260900</v>
      </c>
      <c r="AC48" s="10">
        <v>53.56</v>
      </c>
      <c r="AD48" s="2">
        <f t="shared" si="0"/>
        <v>0.67999999999999972</v>
      </c>
      <c r="AE48" s="138">
        <f t="shared" si="1"/>
        <v>8.8528913166321388E-3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53.393600000000006</v>
      </c>
      <c r="Q49" s="83"/>
      <c r="R49" s="34"/>
      <c r="T49" s="93" t="s">
        <v>104</v>
      </c>
      <c r="U49" s="88" t="s">
        <v>424</v>
      </c>
      <c r="W49" s="133">
        <v>42586</v>
      </c>
      <c r="X49" s="10">
        <v>53.51</v>
      </c>
      <c r="Y49" s="10">
        <v>53.78</v>
      </c>
      <c r="Z49" s="10">
        <v>53.25</v>
      </c>
      <c r="AA49" s="10">
        <v>53.28</v>
      </c>
      <c r="AB49" s="95">
        <v>2537800</v>
      </c>
      <c r="AC49" s="10">
        <v>53.09</v>
      </c>
      <c r="AD49" s="2">
        <f t="shared" si="0"/>
        <v>0.53000000000000114</v>
      </c>
      <c r="AE49" s="138">
        <f t="shared" si="1"/>
        <v>-4.3135783945985606E-3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52.880200000000002</v>
      </c>
      <c r="Q50" s="83"/>
      <c r="R50" s="34"/>
      <c r="T50" s="93"/>
      <c r="U50" s="88"/>
      <c r="W50" s="133">
        <v>42585</v>
      </c>
      <c r="X50" s="10">
        <v>53.55</v>
      </c>
      <c r="Y50" s="10">
        <v>53.58</v>
      </c>
      <c r="Z50" s="10">
        <v>53.09</v>
      </c>
      <c r="AA50" s="10">
        <v>53.51</v>
      </c>
      <c r="AB50" s="95">
        <v>2780900</v>
      </c>
      <c r="AC50" s="10">
        <v>53.32</v>
      </c>
      <c r="AD50" s="2">
        <f t="shared" si="0"/>
        <v>0.48999999999999488</v>
      </c>
      <c r="AE50" s="138">
        <f t="shared" si="1"/>
        <v>-5.7803468208093012E-3</v>
      </c>
    </row>
    <row r="51" spans="1:31" x14ac:dyDescent="0.25">
      <c r="G51" s="2"/>
      <c r="O51" s="83">
        <v>1.02</v>
      </c>
      <c r="P51" s="83">
        <f t="shared" si="5"/>
        <v>52.366800000000005</v>
      </c>
      <c r="Q51" s="83"/>
      <c r="R51" s="34"/>
      <c r="T51" s="93" t="s">
        <v>105</v>
      </c>
      <c r="U51" s="88" t="s">
        <v>520</v>
      </c>
      <c r="W51" s="133">
        <v>42584</v>
      </c>
      <c r="X51" s="10">
        <v>53.93</v>
      </c>
      <c r="Y51" s="10">
        <v>54.06</v>
      </c>
      <c r="Z51" s="10">
        <v>53.09</v>
      </c>
      <c r="AA51" s="10">
        <v>53.82</v>
      </c>
      <c r="AB51" s="95">
        <v>5514500</v>
      </c>
      <c r="AC51" s="10">
        <v>53.63</v>
      </c>
      <c r="AD51" s="2">
        <f t="shared" si="0"/>
        <v>0.96999999999999886</v>
      </c>
      <c r="AE51" s="138">
        <f t="shared" si="1"/>
        <v>-2.7891409445890414E-3</v>
      </c>
    </row>
    <row r="52" spans="1:31" x14ac:dyDescent="0.25">
      <c r="O52" s="83">
        <v>1.01</v>
      </c>
      <c r="P52" s="83">
        <f t="shared" si="5"/>
        <v>51.853400000000001</v>
      </c>
      <c r="Q52" s="83"/>
      <c r="R52" s="34"/>
      <c r="T52" s="93" t="s">
        <v>106</v>
      </c>
      <c r="U52" s="88" t="s">
        <v>316</v>
      </c>
      <c r="W52" s="133">
        <v>42583</v>
      </c>
      <c r="X52" s="10">
        <v>52.58</v>
      </c>
      <c r="Y52" s="10">
        <v>54.53</v>
      </c>
      <c r="Z52" s="10">
        <v>52.41</v>
      </c>
      <c r="AA52" s="10">
        <v>53.97</v>
      </c>
      <c r="AB52" s="95">
        <v>10461500</v>
      </c>
      <c r="AC52" s="10">
        <v>53.78</v>
      </c>
      <c r="AD52" s="2">
        <f t="shared" si="0"/>
        <v>2.1200000000000045</v>
      </c>
      <c r="AE52" s="138">
        <f t="shared" si="1"/>
        <v>2.8888463745934567E-2</v>
      </c>
    </row>
    <row r="53" spans="1:31" x14ac:dyDescent="0.25">
      <c r="O53" s="83">
        <v>1</v>
      </c>
      <c r="P53" s="83">
        <f t="shared" si="5"/>
        <v>51.34</v>
      </c>
      <c r="Q53" s="83"/>
      <c r="R53" s="34"/>
      <c r="T53" s="93" t="s">
        <v>107</v>
      </c>
      <c r="U53" s="90">
        <v>3129946</v>
      </c>
      <c r="W53" s="133">
        <v>42580</v>
      </c>
      <c r="X53" s="10">
        <v>51.82</v>
      </c>
      <c r="Y53" s="10">
        <v>53.75</v>
      </c>
      <c r="Z53" s="10">
        <v>51.82</v>
      </c>
      <c r="AA53" s="10">
        <v>52.46</v>
      </c>
      <c r="AB53" s="95">
        <v>11512700</v>
      </c>
      <c r="AC53" s="10">
        <v>52.27</v>
      </c>
      <c r="AD53" s="2">
        <f t="shared" si="0"/>
        <v>1.9299999999999997</v>
      </c>
      <c r="AE53" s="138">
        <f t="shared" si="1"/>
        <v>6.1966680211296365E-2</v>
      </c>
    </row>
    <row r="54" spans="1:31" x14ac:dyDescent="0.25">
      <c r="O54" s="83">
        <v>0.99</v>
      </c>
      <c r="P54" s="83">
        <f t="shared" si="5"/>
        <v>50.826600000000006</v>
      </c>
      <c r="Q54" s="83"/>
      <c r="R54" s="34"/>
      <c r="T54" s="93" t="s">
        <v>110</v>
      </c>
      <c r="U54" s="90">
        <v>3825060</v>
      </c>
      <c r="W54" s="133">
        <v>42579</v>
      </c>
      <c r="X54" s="10">
        <v>49.09</v>
      </c>
      <c r="Y54" s="10">
        <v>49.51</v>
      </c>
      <c r="Z54" s="10">
        <v>48.78</v>
      </c>
      <c r="AA54" s="10">
        <v>49.39</v>
      </c>
      <c r="AB54" s="95">
        <v>3742400</v>
      </c>
      <c r="AC54" s="10">
        <v>49.22</v>
      </c>
      <c r="AD54" s="2">
        <f t="shared" si="0"/>
        <v>0.72999999999999687</v>
      </c>
      <c r="AE54" s="138">
        <f t="shared" si="1"/>
        <v>4.6948356807510194E-3</v>
      </c>
    </row>
    <row r="55" spans="1:31" x14ac:dyDescent="0.25">
      <c r="O55" s="83">
        <v>0.98</v>
      </c>
      <c r="P55" s="83">
        <f t="shared" si="5"/>
        <v>50.313200000000002</v>
      </c>
      <c r="Q55" s="83"/>
      <c r="T55" s="93" t="s">
        <v>108</v>
      </c>
      <c r="U55" s="88" t="s">
        <v>521</v>
      </c>
      <c r="W55" s="133">
        <v>42578</v>
      </c>
      <c r="X55" s="10">
        <v>49.58</v>
      </c>
      <c r="Y55" s="10">
        <v>49.93</v>
      </c>
      <c r="Z55" s="10">
        <v>48.99</v>
      </c>
      <c r="AA55" s="10">
        <v>49.16</v>
      </c>
      <c r="AB55" s="95">
        <v>3298700</v>
      </c>
      <c r="AC55" s="10">
        <v>48.99</v>
      </c>
      <c r="AD55" s="2">
        <f t="shared" si="0"/>
        <v>0.93999999999999773</v>
      </c>
      <c r="AE55" s="138">
        <f t="shared" si="1"/>
        <v>-8.0988054261995623E-3</v>
      </c>
    </row>
    <row r="56" spans="1:31" x14ac:dyDescent="0.25">
      <c r="O56" s="83">
        <v>0.97</v>
      </c>
      <c r="P56" s="83">
        <f t="shared" si="5"/>
        <v>49.799800000000005</v>
      </c>
      <c r="Q56" s="83"/>
      <c r="T56" s="93" t="s">
        <v>111</v>
      </c>
      <c r="U56" s="88">
        <v>49.8</v>
      </c>
      <c r="W56" s="133">
        <v>42577</v>
      </c>
      <c r="X56" s="10">
        <v>49.09</v>
      </c>
      <c r="Y56" s="10">
        <v>49.63</v>
      </c>
      <c r="Z56" s="10">
        <v>49.01</v>
      </c>
      <c r="AA56" s="10">
        <v>49.56</v>
      </c>
      <c r="AB56" s="95">
        <v>3131300</v>
      </c>
      <c r="AC56" s="10">
        <v>49.39</v>
      </c>
      <c r="AD56" s="2">
        <f t="shared" si="0"/>
        <v>0.62000000000000455</v>
      </c>
      <c r="AE56" s="138">
        <f t="shared" si="1"/>
        <v>1.209016393442619E-2</v>
      </c>
    </row>
    <row r="57" spans="1:31" x14ac:dyDescent="0.25">
      <c r="O57" s="83">
        <v>0.96</v>
      </c>
      <c r="P57" s="83">
        <f t="shared" si="5"/>
        <v>49.2864</v>
      </c>
      <c r="Q57" s="83"/>
      <c r="T57" s="93" t="s">
        <v>112</v>
      </c>
      <c r="U57" s="88">
        <v>1.03</v>
      </c>
      <c r="W57" s="133">
        <v>42576</v>
      </c>
      <c r="X57" s="10">
        <v>48.75</v>
      </c>
      <c r="Y57" s="10">
        <v>49</v>
      </c>
      <c r="Z57" s="10">
        <v>48.42</v>
      </c>
      <c r="AA57" s="10">
        <v>48.97</v>
      </c>
      <c r="AB57" s="95">
        <v>1879800</v>
      </c>
      <c r="AC57" s="10">
        <v>48.8</v>
      </c>
      <c r="AD57" s="2">
        <f t="shared" si="0"/>
        <v>0.57999999999999829</v>
      </c>
      <c r="AE57" s="138">
        <f t="shared" si="1"/>
        <v>-2.0487604998986608E-4</v>
      </c>
    </row>
    <row r="58" spans="1:31" x14ac:dyDescent="0.25">
      <c r="O58" s="83">
        <v>0.95</v>
      </c>
      <c r="P58" s="83">
        <f t="shared" si="5"/>
        <v>48.773000000000003</v>
      </c>
      <c r="Q58" s="83"/>
      <c r="T58" s="93" t="s">
        <v>109</v>
      </c>
      <c r="U58" s="88" t="s">
        <v>522</v>
      </c>
      <c r="W58" s="133">
        <v>42573</v>
      </c>
      <c r="X58" s="10">
        <v>48.74</v>
      </c>
      <c r="Y58" s="10">
        <v>49.08</v>
      </c>
      <c r="Z58" s="10">
        <v>48.68</v>
      </c>
      <c r="AA58" s="10">
        <v>48.98</v>
      </c>
      <c r="AB58" s="95">
        <v>2673500</v>
      </c>
      <c r="AC58" s="10">
        <v>48.81</v>
      </c>
      <c r="AD58" s="2">
        <f t="shared" si="0"/>
        <v>0.39999999999999858</v>
      </c>
      <c r="AE58" s="138">
        <f t="shared" si="1"/>
        <v>7.4303405572755388E-3</v>
      </c>
    </row>
    <row r="59" spans="1:31" x14ac:dyDescent="0.25">
      <c r="O59" s="83">
        <v>0.94</v>
      </c>
      <c r="P59" s="83">
        <f t="shared" si="5"/>
        <v>48.259599999999999</v>
      </c>
      <c r="Q59" s="83"/>
      <c r="W59" s="133">
        <v>42572</v>
      </c>
      <c r="X59" s="10">
        <v>48.71</v>
      </c>
      <c r="Y59" s="10">
        <v>48.83</v>
      </c>
      <c r="Z59" s="10">
        <v>48.45</v>
      </c>
      <c r="AA59" s="10">
        <v>48.62</v>
      </c>
      <c r="AB59" s="95">
        <v>2463600</v>
      </c>
      <c r="AC59" s="10">
        <v>48.45</v>
      </c>
      <c r="AD59" s="2">
        <f t="shared" si="0"/>
        <v>0.37999999999999545</v>
      </c>
      <c r="AE59" s="138">
        <f t="shared" si="1"/>
        <v>-4.3156596794080571E-3</v>
      </c>
    </row>
    <row r="60" spans="1:31" x14ac:dyDescent="0.25">
      <c r="O60" s="83">
        <v>0.93</v>
      </c>
      <c r="P60" s="83">
        <f t="shared" si="5"/>
        <v>47.746200000000009</v>
      </c>
      <c r="Q60" s="83"/>
      <c r="W60" s="133">
        <v>42571</v>
      </c>
      <c r="X60" s="10">
        <v>48.24</v>
      </c>
      <c r="Y60" s="10">
        <v>48.89</v>
      </c>
      <c r="Z60" s="10">
        <v>48.07</v>
      </c>
      <c r="AA60" s="10">
        <v>48.83</v>
      </c>
      <c r="AB60" s="95">
        <v>2701700</v>
      </c>
      <c r="AC60" s="10">
        <v>48.66</v>
      </c>
      <c r="AD60" s="2">
        <f t="shared" si="0"/>
        <v>0.82000000000000028</v>
      </c>
      <c r="AE60" s="138">
        <f t="shared" si="1"/>
        <v>1.6503029036975203E-2</v>
      </c>
    </row>
    <row r="61" spans="1:31" x14ac:dyDescent="0.25">
      <c r="O61" s="83">
        <v>0.92</v>
      </c>
      <c r="P61" s="83">
        <f t="shared" si="5"/>
        <v>47.232800000000005</v>
      </c>
      <c r="Q61" s="83"/>
      <c r="W61" s="133">
        <v>42570</v>
      </c>
      <c r="X61" s="10">
        <v>48.09</v>
      </c>
      <c r="Y61" s="10">
        <v>48.39</v>
      </c>
      <c r="Z61" s="10">
        <v>47.41</v>
      </c>
      <c r="AA61" s="10">
        <v>48.04</v>
      </c>
      <c r="AB61" s="95">
        <v>2349800</v>
      </c>
      <c r="AC61" s="10">
        <v>47.87</v>
      </c>
      <c r="AD61" s="2">
        <f t="shared" si="0"/>
        <v>0.98000000000000398</v>
      </c>
      <c r="AE61" s="138">
        <f t="shared" si="1"/>
        <v>-5.6086414624013647E-3</v>
      </c>
    </row>
    <row r="62" spans="1:31" x14ac:dyDescent="0.25">
      <c r="O62" s="83">
        <v>0.91</v>
      </c>
      <c r="P62" s="83">
        <f t="shared" si="5"/>
        <v>46.719400000000007</v>
      </c>
      <c r="Q62" s="83"/>
      <c r="W62" s="133">
        <v>42569</v>
      </c>
      <c r="X62" s="10">
        <v>48.61</v>
      </c>
      <c r="Y62" s="10">
        <v>48.84</v>
      </c>
      <c r="Z62" s="10">
        <v>48.13</v>
      </c>
      <c r="AA62" s="10">
        <v>48.31</v>
      </c>
      <c r="AB62" s="95">
        <v>2853400</v>
      </c>
      <c r="AC62" s="10">
        <v>48.14</v>
      </c>
      <c r="AD62" s="2">
        <f t="shared" si="0"/>
        <v>0.71000000000000085</v>
      </c>
      <c r="AE62" s="138">
        <f t="shared" si="1"/>
        <v>-7.831821929101479E-3</v>
      </c>
    </row>
    <row r="63" spans="1:31" x14ac:dyDescent="0.25">
      <c r="O63" s="83">
        <v>0.9</v>
      </c>
      <c r="P63" s="83">
        <f t="shared" si="5"/>
        <v>46.206000000000003</v>
      </c>
      <c r="Q63" s="83"/>
      <c r="W63" s="133">
        <v>42566</v>
      </c>
      <c r="X63" s="10">
        <v>48.8</v>
      </c>
      <c r="Y63" s="10">
        <v>48.96</v>
      </c>
      <c r="Z63" s="10">
        <v>48.55</v>
      </c>
      <c r="AA63" s="10">
        <v>48.69</v>
      </c>
      <c r="AB63" s="95">
        <v>2316100</v>
      </c>
      <c r="AC63" s="10">
        <v>48.52</v>
      </c>
      <c r="AD63" s="2">
        <f t="shared" si="0"/>
        <v>0.41000000000000369</v>
      </c>
      <c r="AE63" s="138">
        <f t="shared" si="1"/>
        <v>-6.1791967044266816E-4</v>
      </c>
    </row>
    <row r="64" spans="1:31" x14ac:dyDescent="0.25">
      <c r="O64" s="34"/>
      <c r="W64" s="133">
        <v>42565</v>
      </c>
      <c r="X64" s="10">
        <v>49.24</v>
      </c>
      <c r="Y64" s="10">
        <v>49.5</v>
      </c>
      <c r="Z64" s="10">
        <v>48.64</v>
      </c>
      <c r="AA64" s="10">
        <v>48.72</v>
      </c>
      <c r="AB64" s="95">
        <v>2921200</v>
      </c>
      <c r="AC64" s="10">
        <v>48.55</v>
      </c>
      <c r="AD64" s="2">
        <f t="shared" si="0"/>
        <v>0.85999999999999943</v>
      </c>
      <c r="AE64" s="138">
        <f t="shared" si="1"/>
        <v>-5.1229508196721785E-3</v>
      </c>
    </row>
    <row r="65" spans="15:31" x14ac:dyDescent="0.25">
      <c r="W65" s="133">
        <v>42564</v>
      </c>
      <c r="X65" s="10">
        <v>49.29</v>
      </c>
      <c r="Y65" s="10">
        <v>49.41</v>
      </c>
      <c r="Z65" s="10">
        <v>48.61</v>
      </c>
      <c r="AA65" s="10">
        <v>48.97</v>
      </c>
      <c r="AB65" s="95">
        <v>2958700</v>
      </c>
      <c r="AC65" s="10">
        <v>48.8</v>
      </c>
      <c r="AD65" s="2">
        <f t="shared" si="0"/>
        <v>0.79999999999999716</v>
      </c>
      <c r="AE65" s="138">
        <f t="shared" si="1"/>
        <v>-6.514657980456029E-3</v>
      </c>
    </row>
    <row r="66" spans="15:31" x14ac:dyDescent="0.25">
      <c r="W66" s="133">
        <v>42563</v>
      </c>
      <c r="X66" s="10">
        <v>49.09</v>
      </c>
      <c r="Y66" s="10">
        <v>49.42</v>
      </c>
      <c r="Z66" s="10">
        <v>48.88</v>
      </c>
      <c r="AA66" s="10">
        <v>49.29</v>
      </c>
      <c r="AB66" s="95">
        <v>10751400</v>
      </c>
      <c r="AC66" s="10">
        <v>49.12</v>
      </c>
      <c r="AD66" s="2">
        <f t="shared" si="0"/>
        <v>0.53999999999999915</v>
      </c>
      <c r="AE66" s="138">
        <f t="shared" si="1"/>
        <v>1.4456836018174268E-2</v>
      </c>
    </row>
    <row r="67" spans="15:31" x14ac:dyDescent="0.25">
      <c r="W67" s="133">
        <v>42562</v>
      </c>
      <c r="X67" s="10">
        <v>48.93</v>
      </c>
      <c r="Y67" s="10">
        <v>49.33</v>
      </c>
      <c r="Z67" s="10">
        <v>48.56</v>
      </c>
      <c r="AA67" s="10">
        <v>48.59</v>
      </c>
      <c r="AB67" s="95">
        <v>5338500</v>
      </c>
      <c r="AC67" s="10">
        <v>48.42</v>
      </c>
      <c r="AD67" s="2">
        <f>Y67-Z67</f>
        <v>0.76999999999999602</v>
      </c>
      <c r="AE67" s="138">
        <f>AC67/AC68-1</f>
        <v>-5.5452865064694601E-3</v>
      </c>
    </row>
    <row r="68" spans="15:31" x14ac:dyDescent="0.25">
      <c r="W68" s="133">
        <v>42559</v>
      </c>
      <c r="X68" s="10">
        <v>48.52</v>
      </c>
      <c r="Y68" s="10">
        <v>49.2</v>
      </c>
      <c r="Z68" s="10">
        <v>48.43</v>
      </c>
      <c r="AA68" s="10">
        <v>48.86</v>
      </c>
      <c r="AB68" s="95">
        <v>3488200</v>
      </c>
      <c r="AC68" s="10">
        <v>48.69</v>
      </c>
      <c r="AD68" s="2">
        <f>Y68-Z68</f>
        <v>0.77000000000000313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42653</v>
      </c>
      <c r="X2" s="10">
        <v>47.24</v>
      </c>
      <c r="Y2" s="10">
        <v>47.61</v>
      </c>
      <c r="Z2" s="10">
        <v>46.39</v>
      </c>
      <c r="AA2" s="10">
        <v>46.42</v>
      </c>
      <c r="AB2" s="95">
        <v>2204000</v>
      </c>
      <c r="AC2" s="10">
        <v>46.42</v>
      </c>
      <c r="AD2" s="2">
        <f>Y2-Z2</f>
        <v>1.2199999999999989</v>
      </c>
      <c r="AE2" s="138">
        <f>AC2/AC3-1</f>
        <v>-1.1499148211243648E-2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46.42</v>
      </c>
      <c r="T3" s="1">
        <v>42312</v>
      </c>
      <c r="U3" t="s">
        <v>151</v>
      </c>
      <c r="W3" s="133">
        <v>42650</v>
      </c>
      <c r="X3" s="10">
        <v>47.7</v>
      </c>
      <c r="Y3" s="10">
        <v>47.78</v>
      </c>
      <c r="Z3" s="10">
        <v>46.86</v>
      </c>
      <c r="AA3" s="10">
        <v>46.96</v>
      </c>
      <c r="AB3" s="95">
        <v>2154100</v>
      </c>
      <c r="AC3" s="10">
        <v>46.96</v>
      </c>
      <c r="AD3" s="2">
        <f t="shared" ref="AD3:AD66" si="0">Y3-Z3</f>
        <v>0.92000000000000171</v>
      </c>
      <c r="AE3" s="138">
        <f t="shared" ref="AE3:AE66" si="1">AC3/AC4-1</f>
        <v>-1.1784511784511786E-2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46.42</v>
      </c>
      <c r="R4" s="527">
        <v>-1.15E-2</v>
      </c>
      <c r="W4" s="133">
        <v>42649</v>
      </c>
      <c r="X4" s="10">
        <v>47.01</v>
      </c>
      <c r="Y4" s="10">
        <v>47.73</v>
      </c>
      <c r="Z4" s="10">
        <v>46.68</v>
      </c>
      <c r="AA4" s="10">
        <v>47.52</v>
      </c>
      <c r="AB4" s="95">
        <v>3012200</v>
      </c>
      <c r="AC4" s="10">
        <v>47.52</v>
      </c>
      <c r="AD4" s="2">
        <f t="shared" si="0"/>
        <v>1.0499999999999972</v>
      </c>
      <c r="AE4" s="138">
        <f t="shared" si="1"/>
        <v>1.0848755583918512E-2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42648</v>
      </c>
      <c r="X5" s="10">
        <v>47.38</v>
      </c>
      <c r="Y5" s="10">
        <v>47.44</v>
      </c>
      <c r="Z5" s="10">
        <v>47</v>
      </c>
      <c r="AA5" s="10">
        <v>47.01</v>
      </c>
      <c r="AB5" s="95">
        <v>1834100</v>
      </c>
      <c r="AC5" s="10">
        <v>47.01</v>
      </c>
      <c r="AD5" s="2">
        <f t="shared" si="0"/>
        <v>0.43999999999999773</v>
      </c>
      <c r="AE5" s="138">
        <f t="shared" si="1"/>
        <v>-7.1805702217530021E-3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46.6</v>
      </c>
      <c r="Y6" s="10">
        <v>47.5</v>
      </c>
      <c r="Z6" s="10">
        <v>46.05</v>
      </c>
      <c r="AA6" s="10">
        <v>47.35</v>
      </c>
      <c r="AB6" s="95">
        <v>2397600</v>
      </c>
      <c r="AC6" s="10">
        <v>47.35</v>
      </c>
      <c r="AD6" s="2">
        <f t="shared" si="0"/>
        <v>1.4500000000000028</v>
      </c>
      <c r="AE6" s="138">
        <f t="shared" si="1"/>
        <v>1.9595176571920891E-2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42646</v>
      </c>
      <c r="X7" s="10">
        <v>46.61</v>
      </c>
      <c r="Y7" s="10">
        <v>46.88</v>
      </c>
      <c r="Z7" s="10">
        <v>46.1</v>
      </c>
      <c r="AA7" s="10">
        <v>46.44</v>
      </c>
      <c r="AB7" s="95">
        <v>1746400</v>
      </c>
      <c r="AC7" s="10">
        <v>46.44</v>
      </c>
      <c r="AD7" s="2">
        <f t="shared" si="0"/>
        <v>0.78000000000000114</v>
      </c>
      <c r="AE7" s="138">
        <f t="shared" si="1"/>
        <v>-7.4802308185509814E-3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46.99</v>
      </c>
      <c r="Y8" s="10">
        <v>47.32</v>
      </c>
      <c r="Z8" s="10">
        <v>46.44</v>
      </c>
      <c r="AA8" s="10">
        <v>46.79</v>
      </c>
      <c r="AB8" s="95">
        <v>2852300</v>
      </c>
      <c r="AC8" s="10">
        <v>46.79</v>
      </c>
      <c r="AD8" s="2">
        <f t="shared" si="0"/>
        <v>0.88000000000000256</v>
      </c>
      <c r="AE8" s="138">
        <f t="shared" si="1"/>
        <v>-1.7068487305311741E-3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47.98</v>
      </c>
      <c r="Y9" s="10">
        <v>48.29</v>
      </c>
      <c r="Z9" s="10">
        <v>46.87</v>
      </c>
      <c r="AA9" s="10">
        <v>46.87</v>
      </c>
      <c r="AB9" s="95">
        <v>1778400</v>
      </c>
      <c r="AC9" s="10">
        <v>46.87</v>
      </c>
      <c r="AD9" s="2">
        <f t="shared" si="0"/>
        <v>1.4200000000000017</v>
      </c>
      <c r="AE9" s="138">
        <f t="shared" si="1"/>
        <v>-2.8399668325041594E-2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42641</v>
      </c>
      <c r="X10" s="10">
        <v>48.02</v>
      </c>
      <c r="Y10" s="10">
        <v>48.35</v>
      </c>
      <c r="Z10" s="10">
        <v>47.77</v>
      </c>
      <c r="AA10" s="10">
        <v>48.24</v>
      </c>
      <c r="AB10" s="95">
        <v>1888900</v>
      </c>
      <c r="AC10" s="10">
        <v>48.24</v>
      </c>
      <c r="AD10" s="2">
        <f t="shared" si="0"/>
        <v>0.57999999999999829</v>
      </c>
      <c r="AE10" s="138">
        <f t="shared" si="1"/>
        <v>1.4531866306830565E-3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47.97</v>
      </c>
      <c r="Y11" s="10">
        <v>48.22</v>
      </c>
      <c r="Z11" s="10">
        <v>47.61</v>
      </c>
      <c r="AA11" s="10">
        <v>48.17</v>
      </c>
      <c r="AB11" s="95">
        <v>1966500</v>
      </c>
      <c r="AC11" s="10">
        <v>48.17</v>
      </c>
      <c r="AD11" s="2">
        <f t="shared" si="0"/>
        <v>0.60999999999999943</v>
      </c>
      <c r="AE11" s="138">
        <f t="shared" si="1"/>
        <v>4.169272461955531E-3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42639</v>
      </c>
      <c r="X12" s="10">
        <v>50.38</v>
      </c>
      <c r="Y12" s="10">
        <v>50.44</v>
      </c>
      <c r="Z12" s="10">
        <v>47.96</v>
      </c>
      <c r="AA12" s="10">
        <v>47.97</v>
      </c>
      <c r="AB12" s="95">
        <v>4016100</v>
      </c>
      <c r="AC12" s="10">
        <v>47.97</v>
      </c>
      <c r="AD12" s="2">
        <f t="shared" si="0"/>
        <v>2.4799999999999969</v>
      </c>
      <c r="AE12" s="138">
        <f t="shared" si="1"/>
        <v>-5.0287071866957023E-2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42636</v>
      </c>
      <c r="X13" s="10">
        <v>50.07</v>
      </c>
      <c r="Y13" s="10">
        <v>51.06</v>
      </c>
      <c r="Z13" s="10">
        <v>50.07</v>
      </c>
      <c r="AA13" s="10">
        <v>50.51</v>
      </c>
      <c r="AB13" s="95">
        <v>1666500</v>
      </c>
      <c r="AC13" s="10">
        <v>50.51</v>
      </c>
      <c r="AD13" s="2">
        <f t="shared" si="0"/>
        <v>0.99000000000000199</v>
      </c>
      <c r="AE13" s="138">
        <f t="shared" si="1"/>
        <v>7.9824386350029197E-3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42635</v>
      </c>
      <c r="X14" s="10">
        <v>50.05</v>
      </c>
      <c r="Y14" s="10">
        <v>50.41</v>
      </c>
      <c r="Z14" s="10">
        <v>49.78</v>
      </c>
      <c r="AA14" s="10">
        <v>50.11</v>
      </c>
      <c r="AB14" s="95">
        <v>1552100</v>
      </c>
      <c r="AC14" s="10">
        <v>50.11</v>
      </c>
      <c r="AD14" s="2">
        <f t="shared" si="0"/>
        <v>0.62999999999999545</v>
      </c>
      <c r="AE14" s="138">
        <f t="shared" si="1"/>
        <v>5.4173354735151946E-3</v>
      </c>
    </row>
    <row r="15" spans="1:43" x14ac:dyDescent="0.25">
      <c r="W15" s="133">
        <v>42634</v>
      </c>
      <c r="X15" s="10">
        <v>49.22</v>
      </c>
      <c r="Y15" s="10">
        <v>49.88</v>
      </c>
      <c r="Z15" s="10">
        <v>48.88</v>
      </c>
      <c r="AA15" s="10">
        <v>49.84</v>
      </c>
      <c r="AB15" s="95">
        <v>1699100</v>
      </c>
      <c r="AC15" s="10">
        <v>49.84</v>
      </c>
      <c r="AD15" s="2">
        <f t="shared" si="0"/>
        <v>1</v>
      </c>
      <c r="AE15" s="138">
        <f t="shared" si="1"/>
        <v>1.4657980456026287E-2</v>
      </c>
    </row>
    <row r="16" spans="1:43" x14ac:dyDescent="0.25">
      <c r="W16" s="133">
        <v>42633</v>
      </c>
      <c r="X16" s="10">
        <v>49.86</v>
      </c>
      <c r="Y16" s="10">
        <v>49.9</v>
      </c>
      <c r="Z16" s="10">
        <v>48.78</v>
      </c>
      <c r="AA16" s="10">
        <v>49.12</v>
      </c>
      <c r="AB16" s="95">
        <v>1756300</v>
      </c>
      <c r="AC16" s="10">
        <v>49.12</v>
      </c>
      <c r="AD16" s="2">
        <f t="shared" si="0"/>
        <v>1.1199999999999974</v>
      </c>
      <c r="AE16" s="138">
        <f t="shared" si="1"/>
        <v>-1.0076582023377689E-2</v>
      </c>
    </row>
    <row r="17" spans="1:31" x14ac:dyDescent="0.25">
      <c r="B17" s="1"/>
      <c r="C17" s="4"/>
      <c r="W17" s="133">
        <v>42632</v>
      </c>
      <c r="X17" s="10">
        <v>48.07</v>
      </c>
      <c r="Y17" s="10">
        <v>49.94</v>
      </c>
      <c r="Z17" s="10">
        <v>47.97</v>
      </c>
      <c r="AA17" s="10">
        <v>49.62</v>
      </c>
      <c r="AB17" s="95">
        <v>3371500</v>
      </c>
      <c r="AC17" s="10">
        <v>49.62</v>
      </c>
      <c r="AD17" s="2">
        <f t="shared" si="0"/>
        <v>1.9699999999999989</v>
      </c>
      <c r="AE17" s="138">
        <f t="shared" si="1"/>
        <v>3.699059561128526E-2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42629</v>
      </c>
      <c r="X18" s="10">
        <v>47.44</v>
      </c>
      <c r="Y18" s="10">
        <v>47.94</v>
      </c>
      <c r="Z18" s="10">
        <v>47.14</v>
      </c>
      <c r="AA18" s="10">
        <v>47.85</v>
      </c>
      <c r="AB18" s="95">
        <v>4172600</v>
      </c>
      <c r="AC18" s="10">
        <v>47.85</v>
      </c>
      <c r="AD18" s="2">
        <f t="shared" si="0"/>
        <v>0.79999999999999716</v>
      </c>
      <c r="AE18" s="138">
        <f t="shared" si="1"/>
        <v>3.5654362416108754E-3</v>
      </c>
    </row>
    <row r="19" spans="1:31" x14ac:dyDescent="0.25">
      <c r="G19" s="2"/>
      <c r="W19" s="133">
        <v>42628</v>
      </c>
      <c r="X19" s="10">
        <v>47.09</v>
      </c>
      <c r="Y19" s="10">
        <v>47.76</v>
      </c>
      <c r="Z19" s="10">
        <v>46.85</v>
      </c>
      <c r="AA19" s="10">
        <v>47.68</v>
      </c>
      <c r="AB19" s="95">
        <v>1823800</v>
      </c>
      <c r="AC19" s="10">
        <v>47.68</v>
      </c>
      <c r="AD19" s="2">
        <f t="shared" si="0"/>
        <v>0.90999999999999659</v>
      </c>
      <c r="AE19" s="138">
        <f t="shared" si="1"/>
        <v>4.0008422825856815E-3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42627</v>
      </c>
      <c r="X20" s="10">
        <v>47.38</v>
      </c>
      <c r="Y20" s="10">
        <v>47.66</v>
      </c>
      <c r="Z20" s="10">
        <v>46.98</v>
      </c>
      <c r="AA20" s="10">
        <v>47.49</v>
      </c>
      <c r="AB20" s="95">
        <v>1831800</v>
      </c>
      <c r="AC20" s="10">
        <v>47.49</v>
      </c>
      <c r="AD20" s="2">
        <f t="shared" si="0"/>
        <v>0.67999999999999972</v>
      </c>
      <c r="AE20" s="138">
        <f t="shared" si="1"/>
        <v>-2.1052631578943881E-4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42626</v>
      </c>
      <c r="X21" s="10">
        <v>48.09</v>
      </c>
      <c r="Y21" s="10">
        <v>48.24</v>
      </c>
      <c r="Z21" s="10">
        <v>47.01</v>
      </c>
      <c r="AA21" s="10">
        <v>47.5</v>
      </c>
      <c r="AB21" s="95">
        <v>1529800</v>
      </c>
      <c r="AC21" s="10">
        <v>47.5</v>
      </c>
      <c r="AD21" s="2">
        <f t="shared" si="0"/>
        <v>1.230000000000004</v>
      </c>
      <c r="AE21" s="138">
        <f t="shared" si="1"/>
        <v>-1.6766714965845586E-2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42625</v>
      </c>
      <c r="X22" s="10">
        <v>47.46</v>
      </c>
      <c r="Y22" s="10">
        <v>48.54</v>
      </c>
      <c r="Z22" s="10">
        <v>47.3</v>
      </c>
      <c r="AA22" s="10">
        <v>48.31</v>
      </c>
      <c r="AB22" s="95">
        <v>1684100</v>
      </c>
      <c r="AC22" s="10">
        <v>48.31</v>
      </c>
      <c r="AD22" s="2">
        <f t="shared" si="0"/>
        <v>1.240000000000002</v>
      </c>
      <c r="AE22" s="138">
        <f t="shared" si="1"/>
        <v>1.2151686570291309E-2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42622</v>
      </c>
      <c r="X23" s="10">
        <v>49</v>
      </c>
      <c r="Y23" s="10">
        <v>49</v>
      </c>
      <c r="Z23" s="10">
        <v>47.73</v>
      </c>
      <c r="AA23" s="10">
        <v>47.73</v>
      </c>
      <c r="AB23" s="95">
        <v>1990000</v>
      </c>
      <c r="AC23" s="10">
        <v>47.73</v>
      </c>
      <c r="AD23" s="2">
        <f t="shared" si="0"/>
        <v>1.2700000000000031</v>
      </c>
      <c r="AE23" s="138">
        <f t="shared" si="1"/>
        <v>-2.9286150091519358E-2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42621</v>
      </c>
      <c r="X24" s="10">
        <v>49.92</v>
      </c>
      <c r="Y24" s="10">
        <v>49.99</v>
      </c>
      <c r="Z24" s="10">
        <v>49.04</v>
      </c>
      <c r="AA24" s="10">
        <v>49.17</v>
      </c>
      <c r="AB24" s="95">
        <v>2312700</v>
      </c>
      <c r="AC24" s="10">
        <v>49.17</v>
      </c>
      <c r="AD24" s="2">
        <f t="shared" si="0"/>
        <v>0.95000000000000284</v>
      </c>
      <c r="AE24" s="138">
        <f t="shared" si="1"/>
        <v>-1.5024038461538436E-2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42620</v>
      </c>
      <c r="X25" s="10">
        <v>48.87</v>
      </c>
      <c r="Y25" s="10">
        <v>50</v>
      </c>
      <c r="Z25" s="10">
        <v>48.68</v>
      </c>
      <c r="AA25" s="10">
        <v>49.92</v>
      </c>
      <c r="AB25" s="95">
        <v>2832300</v>
      </c>
      <c r="AC25" s="10">
        <v>49.92</v>
      </c>
      <c r="AD25" s="2">
        <f t="shared" si="0"/>
        <v>1.3200000000000003</v>
      </c>
      <c r="AE25" s="138">
        <f t="shared" si="1"/>
        <v>2.4210094378334102E-2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42619</v>
      </c>
      <c r="X26" s="10">
        <v>49.17</v>
      </c>
      <c r="Y26" s="10">
        <v>49.21</v>
      </c>
      <c r="Z26" s="10">
        <v>48.45</v>
      </c>
      <c r="AA26" s="10">
        <v>48.74</v>
      </c>
      <c r="AB26" s="95">
        <v>1777300</v>
      </c>
      <c r="AC26" s="10">
        <v>48.74</v>
      </c>
      <c r="AD26" s="2">
        <f t="shared" si="0"/>
        <v>0.75999999999999801</v>
      </c>
      <c r="AE26" s="138">
        <f t="shared" si="1"/>
        <v>-9.550904287746409E-3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42615</v>
      </c>
      <c r="X27" s="10">
        <v>49.48</v>
      </c>
      <c r="Y27" s="10">
        <v>50.36</v>
      </c>
      <c r="Z27" s="10">
        <v>49.16</v>
      </c>
      <c r="AA27" s="10">
        <v>49.21</v>
      </c>
      <c r="AB27" s="95">
        <v>2541800</v>
      </c>
      <c r="AC27" s="10">
        <v>49.21</v>
      </c>
      <c r="AD27" s="2">
        <f t="shared" si="0"/>
        <v>1.2000000000000028</v>
      </c>
      <c r="AE27" s="138">
        <f t="shared" si="1"/>
        <v>-8.2627972591696741E-3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42614</v>
      </c>
      <c r="X28" s="10">
        <v>48.88</v>
      </c>
      <c r="Y28" s="10">
        <v>49.67</v>
      </c>
      <c r="Z28" s="10">
        <v>48.71</v>
      </c>
      <c r="AA28" s="10">
        <v>49.62</v>
      </c>
      <c r="AB28" s="95">
        <v>1762000</v>
      </c>
      <c r="AC28" s="10">
        <v>49.62</v>
      </c>
      <c r="AD28" s="2">
        <f t="shared" si="0"/>
        <v>0.96000000000000085</v>
      </c>
      <c r="AE28" s="138">
        <f t="shared" si="1"/>
        <v>1.36874361593462E-2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42613</v>
      </c>
      <c r="X29" s="10">
        <v>49.14</v>
      </c>
      <c r="Y29" s="10">
        <v>49.72</v>
      </c>
      <c r="Z29" s="10">
        <v>48.46</v>
      </c>
      <c r="AA29" s="10">
        <v>48.95</v>
      </c>
      <c r="AB29" s="95">
        <v>2106500</v>
      </c>
      <c r="AC29" s="10">
        <v>48.95</v>
      </c>
      <c r="AD29" s="2">
        <f t="shared" si="0"/>
        <v>1.259999999999998</v>
      </c>
      <c r="AE29" s="138">
        <f t="shared" si="1"/>
        <v>-6.0913705583756084E-3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42612</v>
      </c>
      <c r="X30" s="10">
        <v>49.96</v>
      </c>
      <c r="Y30" s="10">
        <v>50.11</v>
      </c>
      <c r="Z30" s="10">
        <v>49.14</v>
      </c>
      <c r="AA30" s="10">
        <v>49.25</v>
      </c>
      <c r="AB30" s="95">
        <v>1675800</v>
      </c>
      <c r="AC30" s="10">
        <v>49.25</v>
      </c>
      <c r="AD30" s="2">
        <f t="shared" si="0"/>
        <v>0.96999999999999886</v>
      </c>
      <c r="AE30" s="138">
        <f t="shared" si="1"/>
        <v>-1.9119697271459901E-2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42611</v>
      </c>
      <c r="X31" s="10">
        <v>49.59</v>
      </c>
      <c r="Y31" s="10">
        <v>50.58</v>
      </c>
      <c r="Z31" s="10">
        <v>49.59</v>
      </c>
      <c r="AA31" s="10">
        <v>50.21</v>
      </c>
      <c r="AB31" s="95">
        <v>1445400</v>
      </c>
      <c r="AC31" s="10">
        <v>50.21</v>
      </c>
      <c r="AD31" s="2">
        <f t="shared" si="0"/>
        <v>0.98999999999999488</v>
      </c>
      <c r="AE31" s="138">
        <f t="shared" si="1"/>
        <v>1.2502520669489758E-2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42608</v>
      </c>
      <c r="X32" s="10">
        <v>50.13</v>
      </c>
      <c r="Y32" s="10">
        <v>50.65</v>
      </c>
      <c r="Z32" s="10">
        <v>49.43</v>
      </c>
      <c r="AA32" s="10">
        <v>49.59</v>
      </c>
      <c r="AB32" s="95">
        <v>1944200</v>
      </c>
      <c r="AC32" s="10">
        <v>49.59</v>
      </c>
      <c r="AD32" s="2">
        <f t="shared" si="0"/>
        <v>1.2199999999999989</v>
      </c>
      <c r="AE32" s="138">
        <f t="shared" si="1"/>
        <v>-1.3330680461599576E-2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42607</v>
      </c>
      <c r="X33" s="10">
        <v>50.11</v>
      </c>
      <c r="Y33" s="10">
        <v>50.87</v>
      </c>
      <c r="Z33" s="10">
        <v>49.78</v>
      </c>
      <c r="AA33" s="10">
        <v>50.26</v>
      </c>
      <c r="AB33" s="95">
        <v>2548300</v>
      </c>
      <c r="AC33" s="10">
        <v>50.26</v>
      </c>
      <c r="AD33" s="2">
        <f t="shared" si="0"/>
        <v>1.0899999999999963</v>
      </c>
      <c r="AE33" s="138">
        <f t="shared" si="1"/>
        <v>-1.5891934843068611E-3</v>
      </c>
    </row>
    <row r="34" spans="1:31" x14ac:dyDescent="0.25">
      <c r="W34" s="133">
        <v>42606</v>
      </c>
      <c r="X34" s="10">
        <v>50.66</v>
      </c>
      <c r="Y34" s="10">
        <v>51</v>
      </c>
      <c r="Z34" s="10">
        <v>49.99</v>
      </c>
      <c r="AA34" s="10">
        <v>50.34</v>
      </c>
      <c r="AB34" s="95">
        <v>2171600</v>
      </c>
      <c r="AC34" s="10">
        <v>50.34</v>
      </c>
      <c r="AD34" s="2">
        <f t="shared" si="0"/>
        <v>1.009999999999998</v>
      </c>
      <c r="AE34" s="138">
        <f t="shared" si="1"/>
        <v>-8.6648286727057933E-3</v>
      </c>
    </row>
    <row r="35" spans="1:31" x14ac:dyDescent="0.25">
      <c r="L35" t="s">
        <v>219</v>
      </c>
      <c r="M35" s="2">
        <f>M51+K51-F51</f>
        <v>745.43999999999505</v>
      </c>
      <c r="W35" s="133">
        <v>42605</v>
      </c>
      <c r="X35" s="10">
        <v>50.33</v>
      </c>
      <c r="Y35" s="10">
        <v>50.96</v>
      </c>
      <c r="Z35" s="10">
        <v>50.23</v>
      </c>
      <c r="AA35" s="10">
        <v>50.78</v>
      </c>
      <c r="AB35" s="95">
        <v>2197500</v>
      </c>
      <c r="AC35" s="10">
        <v>50.78</v>
      </c>
      <c r="AD35" s="2">
        <f t="shared" si="0"/>
        <v>0.73000000000000398</v>
      </c>
      <c r="AE35" s="138">
        <f t="shared" si="1"/>
        <v>1.2966287652104391E-2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42604</v>
      </c>
      <c r="X36" s="10">
        <v>49.84</v>
      </c>
      <c r="Y36" s="10">
        <v>50.31</v>
      </c>
      <c r="Z36" s="10">
        <v>49.68</v>
      </c>
      <c r="AA36" s="10">
        <v>50.13</v>
      </c>
      <c r="AB36" s="95">
        <v>2025700</v>
      </c>
      <c r="AC36" s="10">
        <v>50.13</v>
      </c>
      <c r="AD36" s="2">
        <f t="shared" si="0"/>
        <v>0.63000000000000256</v>
      </c>
      <c r="AE36" s="138">
        <f t="shared" si="1"/>
        <v>9.9840255591066018E-4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42601</v>
      </c>
      <c r="X37" s="10">
        <v>49.21</v>
      </c>
      <c r="Y37" s="10">
        <v>50.32</v>
      </c>
      <c r="Z37" s="10">
        <v>48.98</v>
      </c>
      <c r="AA37" s="10">
        <v>50.08</v>
      </c>
      <c r="AB37" s="95">
        <v>2497600</v>
      </c>
      <c r="AC37" s="10">
        <v>50.08</v>
      </c>
      <c r="AD37" s="2">
        <f t="shared" si="0"/>
        <v>1.3400000000000034</v>
      </c>
      <c r="AE37" s="138">
        <f t="shared" si="1"/>
        <v>1.5615493814642001E-2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42600</v>
      </c>
      <c r="X38" s="10">
        <v>48.95</v>
      </c>
      <c r="Y38" s="10">
        <v>49.44</v>
      </c>
      <c r="Z38" s="10">
        <v>48.51</v>
      </c>
      <c r="AA38" s="10">
        <v>49.31</v>
      </c>
      <c r="AB38" s="95">
        <v>2737400</v>
      </c>
      <c r="AC38" s="10">
        <v>49.31</v>
      </c>
      <c r="AD38" s="2">
        <f t="shared" si="0"/>
        <v>0.92999999999999972</v>
      </c>
      <c r="AE38" s="138">
        <f t="shared" si="1"/>
        <v>1.0450819672131351E-2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42599</v>
      </c>
      <c r="X39" s="10">
        <v>49.77</v>
      </c>
      <c r="Y39" s="10">
        <v>49.94</v>
      </c>
      <c r="Z39" s="10">
        <v>48.68</v>
      </c>
      <c r="AA39" s="10">
        <v>48.8</v>
      </c>
      <c r="AB39" s="95">
        <v>3607600</v>
      </c>
      <c r="AC39" s="10">
        <v>48.8</v>
      </c>
      <c r="AD39" s="2">
        <f t="shared" si="0"/>
        <v>1.259999999999998</v>
      </c>
      <c r="AE39" s="138">
        <f t="shared" si="1"/>
        <v>-2.2044088176352727E-2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42598</v>
      </c>
      <c r="X40" s="10">
        <v>49.69</v>
      </c>
      <c r="Y40" s="10">
        <v>50.52</v>
      </c>
      <c r="Z40" s="10">
        <v>49.55</v>
      </c>
      <c r="AA40" s="10">
        <v>49.9</v>
      </c>
      <c r="AB40" s="95">
        <v>2091500</v>
      </c>
      <c r="AC40" s="10">
        <v>49.9</v>
      </c>
      <c r="AD40" s="2">
        <f t="shared" si="0"/>
        <v>0.97000000000000597</v>
      </c>
      <c r="AE40" s="138">
        <f t="shared" si="1"/>
        <v>-1.2009607686149781E-3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42597</v>
      </c>
      <c r="X41" s="10">
        <v>49</v>
      </c>
      <c r="Y41" s="10">
        <v>50.34</v>
      </c>
      <c r="Z41" s="10">
        <v>48.79</v>
      </c>
      <c r="AA41" s="10">
        <v>49.96</v>
      </c>
      <c r="AB41" s="95">
        <v>2883100</v>
      </c>
      <c r="AC41" s="10">
        <v>49.96</v>
      </c>
      <c r="AD41" s="2">
        <f t="shared" si="0"/>
        <v>1.5500000000000043</v>
      </c>
      <c r="AE41" s="138">
        <f t="shared" si="1"/>
        <v>2.3980323836851891E-2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42594</v>
      </c>
      <c r="X42" s="10">
        <v>48.81</v>
      </c>
      <c r="Y42" s="10">
        <v>49.21</v>
      </c>
      <c r="Z42" s="10">
        <v>48.5</v>
      </c>
      <c r="AA42" s="10">
        <v>48.79</v>
      </c>
      <c r="AB42" s="95">
        <v>2481500</v>
      </c>
      <c r="AC42" s="10">
        <v>48.79</v>
      </c>
      <c r="AD42" s="2">
        <f t="shared" si="0"/>
        <v>0.71000000000000085</v>
      </c>
      <c r="AE42" s="138">
        <f t="shared" si="1"/>
        <v>-6.9204152249136008E-3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51.062000000000005</v>
      </c>
      <c r="T43" s="128" t="s">
        <v>98</v>
      </c>
      <c r="U43" s="98">
        <v>46.96</v>
      </c>
      <c r="W43" s="133">
        <v>42593</v>
      </c>
      <c r="X43" s="10">
        <v>49.22</v>
      </c>
      <c r="Y43" s="10">
        <v>49.84</v>
      </c>
      <c r="Z43" s="10">
        <v>48.48</v>
      </c>
      <c r="AA43" s="10">
        <v>49.13</v>
      </c>
      <c r="AB43" s="95">
        <v>4339600</v>
      </c>
      <c r="AC43" s="10">
        <v>49.13</v>
      </c>
      <c r="AD43" s="2">
        <f t="shared" si="0"/>
        <v>1.3600000000000065</v>
      </c>
      <c r="AE43" s="138">
        <f t="shared" si="1"/>
        <v>8.6224594539110466E-3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50.597800000000007</v>
      </c>
      <c r="T44" s="93" t="s">
        <v>99</v>
      </c>
      <c r="U44" s="88">
        <v>47.24</v>
      </c>
      <c r="W44" s="133">
        <v>42592</v>
      </c>
      <c r="X44" s="10">
        <v>49.59</v>
      </c>
      <c r="Y44" s="10">
        <v>51.14</v>
      </c>
      <c r="Z44" s="10">
        <v>48.45</v>
      </c>
      <c r="AA44" s="10">
        <v>48.71</v>
      </c>
      <c r="AB44" s="95">
        <v>8246700</v>
      </c>
      <c r="AC44" s="10">
        <v>48.71</v>
      </c>
      <c r="AD44" s="2">
        <f t="shared" si="0"/>
        <v>2.6899999999999977</v>
      </c>
      <c r="AE44" s="138">
        <f t="shared" si="1"/>
        <v>-2.7938535222510441E-2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50.133600000000008</v>
      </c>
      <c r="R45" s="34"/>
      <c r="T45" s="93" t="s">
        <v>100</v>
      </c>
      <c r="U45" s="88" t="s">
        <v>523</v>
      </c>
      <c r="W45" s="133">
        <v>42591</v>
      </c>
      <c r="X45" s="10">
        <v>49.97</v>
      </c>
      <c r="Y45" s="10">
        <v>50.55</v>
      </c>
      <c r="Z45" s="10">
        <v>49.51</v>
      </c>
      <c r="AA45" s="10">
        <v>50.11</v>
      </c>
      <c r="AB45" s="95">
        <v>5645600</v>
      </c>
      <c r="AC45" s="10">
        <v>50.11</v>
      </c>
      <c r="AD45" s="2">
        <f t="shared" si="0"/>
        <v>1.0399999999999991</v>
      </c>
      <c r="AE45" s="138">
        <f t="shared" si="1"/>
        <v>-3.1828128108216669E-3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49.669400000000003</v>
      </c>
      <c r="Q46" s="34"/>
      <c r="R46" s="34"/>
      <c r="T46" s="93" t="s">
        <v>101</v>
      </c>
      <c r="U46" s="88" t="s">
        <v>524</v>
      </c>
      <c r="W46" s="133">
        <v>42590</v>
      </c>
      <c r="X46" s="10">
        <v>50.88</v>
      </c>
      <c r="Y46" s="10">
        <v>51.84</v>
      </c>
      <c r="Z46" s="10">
        <v>50.09</v>
      </c>
      <c r="AA46" s="10">
        <v>50.27</v>
      </c>
      <c r="AB46" s="95">
        <v>4161800</v>
      </c>
      <c r="AC46" s="10">
        <v>50.27</v>
      </c>
      <c r="AD46" s="2">
        <f t="shared" si="0"/>
        <v>1.75</v>
      </c>
      <c r="AE46" s="138">
        <f t="shared" si="1"/>
        <v>-2.777226740725891E-3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49.205200000000005</v>
      </c>
      <c r="Q47" s="34"/>
      <c r="R47" s="34"/>
      <c r="T47" s="93" t="s">
        <v>102</v>
      </c>
      <c r="U47" s="88">
        <v>55</v>
      </c>
      <c r="W47" s="133">
        <v>42587</v>
      </c>
      <c r="X47" s="10">
        <v>49.89</v>
      </c>
      <c r="Y47" s="10">
        <v>50.73</v>
      </c>
      <c r="Z47" s="10">
        <v>49.81</v>
      </c>
      <c r="AA47" s="10">
        <v>50.41</v>
      </c>
      <c r="AB47" s="95">
        <v>2645000</v>
      </c>
      <c r="AC47" s="10">
        <v>50.41</v>
      </c>
      <c r="AD47" s="2">
        <f t="shared" si="0"/>
        <v>0.9199999999999946</v>
      </c>
      <c r="AE47" s="138">
        <f t="shared" si="1"/>
        <v>1.4898328971209907E-2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48.741000000000007</v>
      </c>
      <c r="Q48" s="34"/>
      <c r="R48" s="34"/>
      <c r="T48" s="93" t="s">
        <v>103</v>
      </c>
      <c r="U48" s="88">
        <v>0.22034599999999999</v>
      </c>
      <c r="W48" s="133">
        <v>42586</v>
      </c>
      <c r="X48" s="10">
        <v>49.26</v>
      </c>
      <c r="Y48" s="10">
        <v>50.66</v>
      </c>
      <c r="Z48" s="10">
        <v>49.26</v>
      </c>
      <c r="AA48" s="10">
        <v>49.67</v>
      </c>
      <c r="AB48" s="95">
        <v>3211100</v>
      </c>
      <c r="AC48" s="10">
        <v>49.67</v>
      </c>
      <c r="AD48" s="2">
        <f t="shared" si="0"/>
        <v>1.3999999999999986</v>
      </c>
      <c r="AE48" s="138">
        <f t="shared" si="1"/>
        <v>1.3259893920848587E-2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48.276800000000001</v>
      </c>
      <c r="Q49" s="34"/>
      <c r="R49" s="34"/>
      <c r="T49" s="93" t="s">
        <v>122</v>
      </c>
      <c r="U49" s="88" t="s">
        <v>309</v>
      </c>
      <c r="W49" s="133">
        <v>42585</v>
      </c>
      <c r="X49" s="10">
        <v>47.64</v>
      </c>
      <c r="Y49" s="10">
        <v>49.29</v>
      </c>
      <c r="Z49" s="10">
        <v>46.5</v>
      </c>
      <c r="AA49" s="10">
        <v>49.02</v>
      </c>
      <c r="AB49" s="95">
        <v>5565000</v>
      </c>
      <c r="AC49" s="10">
        <v>49.02</v>
      </c>
      <c r="AD49" s="2">
        <f t="shared" si="0"/>
        <v>2.7899999999999991</v>
      </c>
      <c r="AE49" s="138">
        <f t="shared" si="1"/>
        <v>-2.5834658187599335E-2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47.812600000000003</v>
      </c>
      <c r="Q50" s="83"/>
      <c r="R50" s="34"/>
      <c r="T50" s="93"/>
      <c r="U50" s="88"/>
      <c r="W50" s="133">
        <v>42584</v>
      </c>
      <c r="X50" s="10">
        <v>52.65</v>
      </c>
      <c r="Y50" s="10">
        <v>53.17</v>
      </c>
      <c r="Z50" s="10">
        <v>50.32</v>
      </c>
      <c r="AA50" s="10">
        <v>50.32</v>
      </c>
      <c r="AB50" s="95">
        <v>3304800</v>
      </c>
      <c r="AC50" s="10">
        <v>50.32</v>
      </c>
      <c r="AD50" s="2">
        <f t="shared" si="0"/>
        <v>2.8500000000000014</v>
      </c>
      <c r="AE50" s="138">
        <f t="shared" si="1"/>
        <v>-4.8771266540642677E-2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47.348400000000005</v>
      </c>
      <c r="Q51" s="83"/>
      <c r="R51" s="34"/>
      <c r="T51" s="93" t="s">
        <v>105</v>
      </c>
      <c r="U51" s="88" t="s">
        <v>525</v>
      </c>
      <c r="W51" s="133">
        <v>42583</v>
      </c>
      <c r="X51" s="10">
        <v>51.8</v>
      </c>
      <c r="Y51" s="10">
        <v>53.29</v>
      </c>
      <c r="Z51" s="10">
        <v>51.52</v>
      </c>
      <c r="AA51" s="10">
        <v>52.9</v>
      </c>
      <c r="AB51" s="95">
        <v>3217900</v>
      </c>
      <c r="AC51" s="10">
        <v>52.9</v>
      </c>
      <c r="AD51" s="2">
        <f t="shared" si="0"/>
        <v>1.769999999999996</v>
      </c>
      <c r="AE51" s="138">
        <f t="shared" si="1"/>
        <v>2.2815158546017011E-2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46.8842</v>
      </c>
      <c r="Q52" s="83"/>
      <c r="R52" s="34"/>
      <c r="T52" s="93" t="s">
        <v>106</v>
      </c>
      <c r="U52" s="88" t="s">
        <v>227</v>
      </c>
      <c r="W52" s="133">
        <v>42580</v>
      </c>
      <c r="X52" s="10">
        <v>51.86</v>
      </c>
      <c r="Y52" s="10">
        <v>51.97</v>
      </c>
      <c r="Z52" s="10">
        <v>51.27</v>
      </c>
      <c r="AA52" s="10">
        <v>51.72</v>
      </c>
      <c r="AB52" s="95">
        <v>1628500</v>
      </c>
      <c r="AC52" s="10">
        <v>51.72</v>
      </c>
      <c r="AD52" s="2">
        <f t="shared" si="0"/>
        <v>0.69999999999999574</v>
      </c>
      <c r="AE52" s="138">
        <f t="shared" si="1"/>
        <v>-6.5309258547829874E-3</v>
      </c>
    </row>
    <row r="53" spans="1:31" x14ac:dyDescent="0.25">
      <c r="O53" s="83">
        <v>1</v>
      </c>
      <c r="P53" s="83">
        <f t="shared" si="7"/>
        <v>46.42</v>
      </c>
      <c r="Q53" s="83"/>
      <c r="R53" s="34"/>
      <c r="T53" s="93" t="s">
        <v>107</v>
      </c>
      <c r="U53" s="90">
        <v>2205080</v>
      </c>
      <c r="W53" s="133">
        <v>42579</v>
      </c>
      <c r="X53" s="10">
        <v>52.23</v>
      </c>
      <c r="Y53" s="10">
        <v>52.36</v>
      </c>
      <c r="Z53" s="10">
        <v>51.78</v>
      </c>
      <c r="AA53" s="10">
        <v>52.06</v>
      </c>
      <c r="AB53" s="95">
        <v>1743300</v>
      </c>
      <c r="AC53" s="10">
        <v>52.06</v>
      </c>
      <c r="AD53" s="2">
        <f t="shared" si="0"/>
        <v>0.57999999999999829</v>
      </c>
      <c r="AE53" s="138">
        <f t="shared" si="1"/>
        <v>-5.1595643034587635E-3</v>
      </c>
    </row>
    <row r="54" spans="1:31" x14ac:dyDescent="0.25">
      <c r="O54" s="83">
        <v>0.99</v>
      </c>
      <c r="P54" s="83">
        <f t="shared" si="7"/>
        <v>45.955800000000004</v>
      </c>
      <c r="Q54" s="83"/>
      <c r="R54" s="34"/>
      <c r="T54" s="93" t="s">
        <v>110</v>
      </c>
      <c r="U54" s="90">
        <v>2523030</v>
      </c>
      <c r="W54" s="133">
        <v>42578</v>
      </c>
      <c r="X54" s="10">
        <v>52.16</v>
      </c>
      <c r="Y54" s="10">
        <v>52.85</v>
      </c>
      <c r="Z54" s="10">
        <v>51.93</v>
      </c>
      <c r="AA54" s="10">
        <v>52.33</v>
      </c>
      <c r="AB54" s="95">
        <v>2904900</v>
      </c>
      <c r="AC54" s="10">
        <v>52.33</v>
      </c>
      <c r="AD54" s="2">
        <f t="shared" si="0"/>
        <v>0.92000000000000171</v>
      </c>
      <c r="AE54" s="138">
        <f t="shared" si="1"/>
        <v>3.2592024539876974E-3</v>
      </c>
    </row>
    <row r="55" spans="1:31" x14ac:dyDescent="0.25">
      <c r="O55" s="83">
        <v>0.98</v>
      </c>
      <c r="P55" s="83">
        <f t="shared" si="7"/>
        <v>45.491599999999998</v>
      </c>
      <c r="Q55" s="83"/>
      <c r="R55" s="34"/>
      <c r="T55" s="93" t="s">
        <v>108</v>
      </c>
      <c r="U55" s="88" t="s">
        <v>526</v>
      </c>
      <c r="W55" s="133">
        <v>42577</v>
      </c>
      <c r="X55" s="10">
        <v>51.68</v>
      </c>
      <c r="Y55" s="10">
        <v>52.97</v>
      </c>
      <c r="Z55" s="10">
        <v>51.56</v>
      </c>
      <c r="AA55" s="10">
        <v>52.16</v>
      </c>
      <c r="AB55" s="95">
        <v>2694100</v>
      </c>
      <c r="AC55" s="10">
        <v>52.16</v>
      </c>
      <c r="AD55" s="2">
        <f t="shared" si="0"/>
        <v>1.4099999999999966</v>
      </c>
      <c r="AE55" s="138">
        <f t="shared" si="1"/>
        <v>9.2879256965943124E-3</v>
      </c>
    </row>
    <row r="56" spans="1:31" x14ac:dyDescent="0.25">
      <c r="O56" s="83">
        <v>0.97</v>
      </c>
      <c r="P56" s="83">
        <f t="shared" si="7"/>
        <v>45.0274</v>
      </c>
      <c r="Q56" s="83"/>
      <c r="R56" s="34"/>
      <c r="T56" s="93" t="s">
        <v>111</v>
      </c>
      <c r="U56" s="88">
        <v>10.47</v>
      </c>
      <c r="W56" s="133">
        <v>42576</v>
      </c>
      <c r="X56" s="10">
        <v>50.95</v>
      </c>
      <c r="Y56" s="10">
        <v>51.88</v>
      </c>
      <c r="Z56" s="10">
        <v>50.64</v>
      </c>
      <c r="AA56" s="10">
        <v>51.68</v>
      </c>
      <c r="AB56" s="95">
        <v>1824000</v>
      </c>
      <c r="AC56" s="10">
        <v>51.68</v>
      </c>
      <c r="AD56" s="2">
        <f t="shared" si="0"/>
        <v>1.240000000000002</v>
      </c>
      <c r="AE56" s="138">
        <f t="shared" si="1"/>
        <v>4.6656298600311619E-3</v>
      </c>
    </row>
    <row r="57" spans="1:31" x14ac:dyDescent="0.25">
      <c r="O57" s="83">
        <v>0.96</v>
      </c>
      <c r="P57" s="83">
        <f t="shared" si="7"/>
        <v>44.563200000000002</v>
      </c>
      <c r="Q57" s="83"/>
      <c r="R57" s="34"/>
      <c r="T57" s="93" t="s">
        <v>112</v>
      </c>
      <c r="U57" s="88">
        <v>4.43</v>
      </c>
      <c r="W57" s="133">
        <v>42573</v>
      </c>
      <c r="X57" s="10">
        <v>51.22</v>
      </c>
      <c r="Y57" s="10">
        <v>51.6</v>
      </c>
      <c r="Z57" s="10">
        <v>50.45</v>
      </c>
      <c r="AA57" s="10">
        <v>51.44</v>
      </c>
      <c r="AB57" s="95">
        <v>1903100</v>
      </c>
      <c r="AC57" s="10">
        <v>51.44</v>
      </c>
      <c r="AD57" s="2">
        <f t="shared" si="0"/>
        <v>1.1499999999999986</v>
      </c>
      <c r="AE57" s="138">
        <f t="shared" si="1"/>
        <v>1.7526777020446804E-3</v>
      </c>
    </row>
    <row r="58" spans="1:31" x14ac:dyDescent="0.25">
      <c r="O58" s="83">
        <v>0.95</v>
      </c>
      <c r="P58" s="83">
        <f t="shared" si="7"/>
        <v>44.098999999999997</v>
      </c>
      <c r="Q58" s="83"/>
      <c r="R58" s="34"/>
      <c r="T58" s="93" t="s">
        <v>109</v>
      </c>
      <c r="U58" s="88" t="s">
        <v>123</v>
      </c>
      <c r="W58" s="133">
        <v>42572</v>
      </c>
      <c r="X58" s="10">
        <v>51.5</v>
      </c>
      <c r="Y58" s="10">
        <v>52.21</v>
      </c>
      <c r="Z58" s="10">
        <v>51.26</v>
      </c>
      <c r="AA58" s="10">
        <v>51.35</v>
      </c>
      <c r="AB58" s="95">
        <v>2001500</v>
      </c>
      <c r="AC58" s="10">
        <v>51.35</v>
      </c>
      <c r="AD58" s="2">
        <f t="shared" si="0"/>
        <v>0.95000000000000284</v>
      </c>
      <c r="AE58" s="138">
        <f t="shared" si="1"/>
        <v>-4.6520643535569173E-3</v>
      </c>
    </row>
    <row r="59" spans="1:31" x14ac:dyDescent="0.25">
      <c r="O59" s="83">
        <v>0.94</v>
      </c>
      <c r="P59" s="83">
        <f t="shared" si="7"/>
        <v>43.634799999999998</v>
      </c>
      <c r="Q59" s="83"/>
      <c r="W59" s="133">
        <v>42571</v>
      </c>
      <c r="X59" s="10">
        <v>51.16</v>
      </c>
      <c r="Y59" s="10">
        <v>51.67</v>
      </c>
      <c r="Z59" s="10">
        <v>50.89</v>
      </c>
      <c r="AA59" s="10">
        <v>51.59</v>
      </c>
      <c r="AB59" s="95">
        <v>1470300</v>
      </c>
      <c r="AC59" s="10">
        <v>51.59</v>
      </c>
      <c r="AD59" s="2">
        <f t="shared" si="0"/>
        <v>0.78000000000000114</v>
      </c>
      <c r="AE59" s="138">
        <f t="shared" si="1"/>
        <v>7.8140261769878983E-3</v>
      </c>
    </row>
    <row r="60" spans="1:31" x14ac:dyDescent="0.25">
      <c r="O60" s="83">
        <v>0.93</v>
      </c>
      <c r="P60" s="83">
        <f t="shared" si="7"/>
        <v>43.1706</v>
      </c>
      <c r="Q60" s="83"/>
      <c r="W60" s="133">
        <v>42570</v>
      </c>
      <c r="X60" s="10">
        <v>51.6</v>
      </c>
      <c r="Y60" s="10">
        <v>51.96</v>
      </c>
      <c r="Z60" s="10">
        <v>50.72</v>
      </c>
      <c r="AA60" s="10">
        <v>51.19</v>
      </c>
      <c r="AB60" s="95">
        <v>2120900</v>
      </c>
      <c r="AC60" s="10">
        <v>51.19</v>
      </c>
      <c r="AD60" s="2">
        <f t="shared" si="0"/>
        <v>1.240000000000002</v>
      </c>
      <c r="AE60" s="138">
        <f t="shared" si="1"/>
        <v>-1.5576923076923155E-2</v>
      </c>
    </row>
    <row r="61" spans="1:31" x14ac:dyDescent="0.25">
      <c r="O61" s="83">
        <v>0.92</v>
      </c>
      <c r="P61" s="83">
        <f t="shared" si="7"/>
        <v>42.706400000000002</v>
      </c>
      <c r="Q61" s="83"/>
      <c r="W61" s="133">
        <v>42569</v>
      </c>
      <c r="X61" s="10">
        <v>51.64</v>
      </c>
      <c r="Y61" s="10">
        <v>52.7</v>
      </c>
      <c r="Z61" s="10">
        <v>51.48</v>
      </c>
      <c r="AA61" s="10">
        <v>52</v>
      </c>
      <c r="AB61" s="95">
        <v>1678100</v>
      </c>
      <c r="AC61" s="10">
        <v>52</v>
      </c>
      <c r="AD61" s="2">
        <f t="shared" si="0"/>
        <v>1.220000000000006</v>
      </c>
      <c r="AE61" s="138">
        <f t="shared" si="1"/>
        <v>6.9713400464754827E-3</v>
      </c>
    </row>
    <row r="62" spans="1:31" x14ac:dyDescent="0.25">
      <c r="O62" s="83">
        <v>0.91</v>
      </c>
      <c r="P62" s="83">
        <f t="shared" si="7"/>
        <v>42.242200000000004</v>
      </c>
      <c r="Q62" s="83"/>
      <c r="W62" s="133">
        <v>42566</v>
      </c>
      <c r="X62" s="10">
        <v>51.84</v>
      </c>
      <c r="Y62" s="10">
        <v>51.85</v>
      </c>
      <c r="Z62" s="10">
        <v>51.37</v>
      </c>
      <c r="AA62" s="10">
        <v>51.64</v>
      </c>
      <c r="AB62" s="95">
        <v>1226800</v>
      </c>
      <c r="AC62" s="10">
        <v>51.64</v>
      </c>
      <c r="AD62" s="2">
        <f t="shared" si="0"/>
        <v>0.48000000000000398</v>
      </c>
      <c r="AE62" s="138">
        <f t="shared" si="1"/>
        <v>1.3573783207290191E-3</v>
      </c>
    </row>
    <row r="63" spans="1:31" x14ac:dyDescent="0.25">
      <c r="O63" s="83">
        <v>0.9</v>
      </c>
      <c r="P63" s="83">
        <f t="shared" si="7"/>
        <v>41.778000000000006</v>
      </c>
      <c r="Q63" s="83"/>
      <c r="W63" s="133">
        <v>42565</v>
      </c>
      <c r="X63" s="10">
        <v>51.91</v>
      </c>
      <c r="Y63" s="10">
        <v>51.98</v>
      </c>
      <c r="Z63" s="10">
        <v>51.49</v>
      </c>
      <c r="AA63" s="10">
        <v>51.57</v>
      </c>
      <c r="AB63" s="95">
        <v>1748200</v>
      </c>
      <c r="AC63" s="10">
        <v>51.57</v>
      </c>
      <c r="AD63" s="2">
        <f t="shared" si="0"/>
        <v>0.48999999999999488</v>
      </c>
      <c r="AE63" s="138">
        <f t="shared" si="1"/>
        <v>-2.9002320185614883E-3</v>
      </c>
    </row>
    <row r="64" spans="1:31" x14ac:dyDescent="0.25">
      <c r="Q64" s="83"/>
      <c r="W64" s="133">
        <v>42564</v>
      </c>
      <c r="X64" s="10">
        <v>51.84</v>
      </c>
      <c r="Y64" s="10">
        <v>52</v>
      </c>
      <c r="Z64" s="10">
        <v>51.35</v>
      </c>
      <c r="AA64" s="10">
        <v>51.72</v>
      </c>
      <c r="AB64" s="95">
        <v>1631300</v>
      </c>
      <c r="AC64" s="10">
        <v>51.72</v>
      </c>
      <c r="AD64" s="2">
        <f t="shared" si="0"/>
        <v>0.64999999999999858</v>
      </c>
      <c r="AE64" s="138">
        <f t="shared" si="1"/>
        <v>-3.6601810826429881E-3</v>
      </c>
    </row>
    <row r="65" spans="15:31" x14ac:dyDescent="0.25">
      <c r="Q65" s="83"/>
      <c r="W65" s="133">
        <v>42563</v>
      </c>
      <c r="X65" s="10">
        <v>51.54</v>
      </c>
      <c r="Y65" s="10">
        <v>52.11</v>
      </c>
      <c r="Z65" s="10">
        <v>51.41</v>
      </c>
      <c r="AA65" s="10">
        <v>51.91</v>
      </c>
      <c r="AB65" s="95">
        <v>2286900</v>
      </c>
      <c r="AC65" s="10">
        <v>51.91</v>
      </c>
      <c r="AD65" s="2">
        <f t="shared" si="0"/>
        <v>0.70000000000000284</v>
      </c>
      <c r="AE65" s="138">
        <f t="shared" si="1"/>
        <v>1.5851272015655393E-2</v>
      </c>
    </row>
    <row r="66" spans="15:31" x14ac:dyDescent="0.25">
      <c r="Q66" s="83"/>
      <c r="W66" s="133">
        <v>42562</v>
      </c>
      <c r="X66" s="10">
        <v>50.4</v>
      </c>
      <c r="Y66" s="10">
        <v>51.63</v>
      </c>
      <c r="Z66" s="10">
        <v>50.27</v>
      </c>
      <c r="AA66" s="10">
        <v>51.1</v>
      </c>
      <c r="AB66" s="95">
        <v>2990800</v>
      </c>
      <c r="AC66" s="10">
        <v>51.1</v>
      </c>
      <c r="AD66" s="2">
        <f t="shared" si="0"/>
        <v>1.3599999999999994</v>
      </c>
      <c r="AE66" s="138">
        <f t="shared" si="1"/>
        <v>1.7320326498108773E-2</v>
      </c>
    </row>
    <row r="67" spans="15:31" x14ac:dyDescent="0.25">
      <c r="Q67" s="83"/>
      <c r="W67" s="133">
        <v>42559</v>
      </c>
      <c r="X67" s="10">
        <v>49.69</v>
      </c>
      <c r="Y67" s="10">
        <v>50.33</v>
      </c>
      <c r="Z67" s="10">
        <v>49.48</v>
      </c>
      <c r="AA67" s="10">
        <v>50.23</v>
      </c>
      <c r="AB67" s="95">
        <v>2876800</v>
      </c>
      <c r="AC67" s="10">
        <v>50.23</v>
      </c>
      <c r="AD67" s="2">
        <f>Y67-Z67</f>
        <v>0.85000000000000142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42653</v>
      </c>
      <c r="Y2" s="9">
        <v>68.790000000000006</v>
      </c>
      <c r="Z2" s="9">
        <v>68.959999999999994</v>
      </c>
      <c r="AA2" s="9">
        <v>68.44</v>
      </c>
      <c r="AB2" s="9">
        <v>68.489999999999995</v>
      </c>
      <c r="AC2" s="104">
        <v>1169300</v>
      </c>
      <c r="AD2" s="9">
        <v>68.489999999999995</v>
      </c>
      <c r="AE2" s="2">
        <f>Z2-AA2</f>
        <v>0.51999999999999602</v>
      </c>
      <c r="AF2" s="138">
        <f>AD2/AD3-1</f>
        <v>8.7680841736070825E-4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68.489999999999995</v>
      </c>
      <c r="T3" s="85"/>
      <c r="X3" s="110">
        <v>42650</v>
      </c>
      <c r="Y3" s="9">
        <v>67.97</v>
      </c>
      <c r="Z3" s="9">
        <v>69.05</v>
      </c>
      <c r="AA3" s="9">
        <v>67.91</v>
      </c>
      <c r="AB3" s="9">
        <v>68.430000000000007</v>
      </c>
      <c r="AC3" s="104">
        <v>2319500</v>
      </c>
      <c r="AD3" s="9">
        <v>68.430000000000007</v>
      </c>
      <c r="AE3" s="2">
        <f t="shared" ref="AE3:AE66" si="0">Z3-AA3</f>
        <v>1.1400000000000006</v>
      </c>
      <c r="AF3" s="138">
        <f t="shared" ref="AF3:AF66" si="1">AD3/AD4-1</f>
        <v>9.7388224878265373E-3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68.489999999999995</v>
      </c>
      <c r="R4" s="527">
        <v>8.9999999999999998E-4</v>
      </c>
      <c r="X4" s="110">
        <v>42649</v>
      </c>
      <c r="Y4" s="9">
        <v>67.86</v>
      </c>
      <c r="Z4" s="9">
        <v>67.930000000000007</v>
      </c>
      <c r="AA4" s="9">
        <v>67.180000000000007</v>
      </c>
      <c r="AB4" s="9">
        <v>67.77</v>
      </c>
      <c r="AC4" s="104">
        <v>2587400</v>
      </c>
      <c r="AD4" s="9">
        <v>67.77</v>
      </c>
      <c r="AE4" s="2">
        <f t="shared" si="0"/>
        <v>0.75</v>
      </c>
      <c r="AF4" s="138">
        <f t="shared" si="1"/>
        <v>-5.8988349800925821E-4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42648</v>
      </c>
      <c r="Y5" s="9">
        <v>68.12</v>
      </c>
      <c r="Z5" s="9">
        <v>68.430000000000007</v>
      </c>
      <c r="AA5" s="9">
        <v>67.7</v>
      </c>
      <c r="AB5" s="9">
        <v>67.81</v>
      </c>
      <c r="AC5" s="104">
        <v>1751600</v>
      </c>
      <c r="AD5" s="9">
        <v>67.81</v>
      </c>
      <c r="AE5" s="2">
        <f t="shared" si="0"/>
        <v>0.73000000000000398</v>
      </c>
      <c r="AF5" s="138">
        <f t="shared" si="1"/>
        <v>-4.4221698113211527E-4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42647</v>
      </c>
      <c r="Y6" s="9">
        <v>68.17</v>
      </c>
      <c r="Z6" s="9">
        <v>68.27</v>
      </c>
      <c r="AA6" s="9">
        <v>67.12</v>
      </c>
      <c r="AB6" s="9">
        <v>67.84</v>
      </c>
      <c r="AC6" s="104">
        <v>3655300</v>
      </c>
      <c r="AD6" s="9">
        <v>67.84</v>
      </c>
      <c r="AE6" s="2">
        <f t="shared" si="0"/>
        <v>1.1499999999999915</v>
      </c>
      <c r="AF6" s="138">
        <f t="shared" si="1"/>
        <v>-8.1871345029239651E-3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42646</v>
      </c>
      <c r="Y7" s="9">
        <v>68.900000000000006</v>
      </c>
      <c r="Z7" s="9">
        <v>69.06</v>
      </c>
      <c r="AA7" s="9">
        <v>68.290000000000006</v>
      </c>
      <c r="AB7" s="9">
        <v>68.400000000000006</v>
      </c>
      <c r="AC7" s="104">
        <v>2295200</v>
      </c>
      <c r="AD7" s="9">
        <v>68.400000000000006</v>
      </c>
      <c r="AE7" s="2">
        <f t="shared" si="0"/>
        <v>0.76999999999999602</v>
      </c>
      <c r="AF7" s="138">
        <f t="shared" si="1"/>
        <v>-1.1274934952298366E-2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42643</v>
      </c>
      <c r="Y8" s="9">
        <v>68.83</v>
      </c>
      <c r="Z8" s="9">
        <v>69.38</v>
      </c>
      <c r="AA8" s="9">
        <v>68.819999999999993</v>
      </c>
      <c r="AB8" s="9">
        <v>69.180000000000007</v>
      </c>
      <c r="AC8" s="104">
        <v>2867200</v>
      </c>
      <c r="AD8" s="9">
        <v>69.180000000000007</v>
      </c>
      <c r="AE8" s="2">
        <f t="shared" si="0"/>
        <v>0.56000000000000227</v>
      </c>
      <c r="AF8" s="138">
        <f t="shared" si="1"/>
        <v>7.8671328671329199E-3</v>
      </c>
    </row>
    <row r="9" spans="1:32" x14ac:dyDescent="0.25">
      <c r="O9" s="11" t="s">
        <v>220</v>
      </c>
      <c r="Q9" s="138">
        <f>IF(Q2=0, 0, Q8/Q6)</f>
        <v>0</v>
      </c>
      <c r="X9" s="110">
        <v>42642</v>
      </c>
      <c r="Y9" s="9">
        <v>68.78</v>
      </c>
      <c r="Z9" s="9">
        <v>69.290000000000006</v>
      </c>
      <c r="AA9" s="9">
        <v>68.430000000000007</v>
      </c>
      <c r="AB9" s="9">
        <v>68.64</v>
      </c>
      <c r="AC9" s="104">
        <v>2317900</v>
      </c>
      <c r="AD9" s="9">
        <v>68.64</v>
      </c>
      <c r="AE9" s="2">
        <f t="shared" si="0"/>
        <v>0.85999999999999943</v>
      </c>
      <c r="AF9" s="138">
        <f t="shared" si="1"/>
        <v>-6.6570188133139307E-3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42641</v>
      </c>
      <c r="Y10" s="9">
        <v>69</v>
      </c>
      <c r="Z10" s="9">
        <v>69.14</v>
      </c>
      <c r="AA10" s="9">
        <v>68.61</v>
      </c>
      <c r="AB10" s="9">
        <v>69.099999999999994</v>
      </c>
      <c r="AC10" s="104">
        <v>1506400</v>
      </c>
      <c r="AD10" s="9">
        <v>69.099999999999994</v>
      </c>
      <c r="AE10" s="2">
        <f t="shared" si="0"/>
        <v>0.53000000000000114</v>
      </c>
      <c r="AF10" s="138">
        <f t="shared" si="1"/>
        <v>1.7396346767177828E-3</v>
      </c>
    </row>
    <row r="11" spans="1:32" x14ac:dyDescent="0.25">
      <c r="O11" s="11" t="s">
        <v>181</v>
      </c>
      <c r="P11" s="34"/>
      <c r="Q11" s="138">
        <f>VALUE(TRIM(CLEAN(MID(U55, FIND("(", U55)+1, 5))))</f>
        <v>1.9300000000000001E-2</v>
      </c>
      <c r="T11" s="121"/>
      <c r="U11" s="68"/>
      <c r="X11" s="110">
        <v>42640</v>
      </c>
      <c r="Y11" s="9">
        <v>68.33</v>
      </c>
      <c r="Z11" s="9">
        <v>69.09</v>
      </c>
      <c r="AA11" s="9">
        <v>68.27</v>
      </c>
      <c r="AB11" s="9">
        <v>68.98</v>
      </c>
      <c r="AC11" s="104">
        <v>1747900</v>
      </c>
      <c r="AD11" s="9">
        <v>68.98</v>
      </c>
      <c r="AE11" s="2">
        <f t="shared" si="0"/>
        <v>0.82000000000000739</v>
      </c>
      <c r="AF11" s="138">
        <f t="shared" si="1"/>
        <v>8.6269922503290353E-3</v>
      </c>
    </row>
    <row r="12" spans="1:32" x14ac:dyDescent="0.25">
      <c r="X12" s="110">
        <v>42639</v>
      </c>
      <c r="Y12" s="9">
        <v>68.25</v>
      </c>
      <c r="Z12" s="9">
        <v>68.62</v>
      </c>
      <c r="AA12" s="9">
        <v>68.12</v>
      </c>
      <c r="AB12" s="9">
        <v>68.39</v>
      </c>
      <c r="AC12" s="104">
        <v>1861000</v>
      </c>
      <c r="AD12" s="9">
        <v>68.39</v>
      </c>
      <c r="AE12" s="2">
        <f t="shared" si="0"/>
        <v>0.5</v>
      </c>
      <c r="AF12" s="138">
        <f t="shared" si="1"/>
        <v>-1.4600671630894402E-3</v>
      </c>
    </row>
    <row r="13" spans="1:32" x14ac:dyDescent="0.25">
      <c r="Q13" s="2"/>
      <c r="X13" s="110">
        <v>42636</v>
      </c>
      <c r="Y13" s="9">
        <v>68.56</v>
      </c>
      <c r="Z13" s="9">
        <v>68.930000000000007</v>
      </c>
      <c r="AA13" s="9">
        <v>68.34</v>
      </c>
      <c r="AB13" s="9">
        <v>68.489999999999995</v>
      </c>
      <c r="AC13" s="104">
        <v>1297200</v>
      </c>
      <c r="AD13" s="9">
        <v>68.489999999999995</v>
      </c>
      <c r="AE13" s="2">
        <f t="shared" si="0"/>
        <v>0.59000000000000341</v>
      </c>
      <c r="AF13" s="138">
        <f t="shared" si="1"/>
        <v>-6.5274151436032213E-3</v>
      </c>
    </row>
    <row r="14" spans="1:32" x14ac:dyDescent="0.25">
      <c r="X14" s="110">
        <v>42635</v>
      </c>
      <c r="Y14" s="9">
        <v>68.84</v>
      </c>
      <c r="Z14" s="9">
        <v>69.06</v>
      </c>
      <c r="AA14" s="9">
        <v>68.73</v>
      </c>
      <c r="AB14" s="9">
        <v>68.94</v>
      </c>
      <c r="AC14" s="104">
        <v>1407000</v>
      </c>
      <c r="AD14" s="9">
        <v>68.94</v>
      </c>
      <c r="AE14" s="2">
        <f t="shared" si="0"/>
        <v>0.32999999999999829</v>
      </c>
      <c r="AF14" s="138">
        <f t="shared" si="1"/>
        <v>4.07806583163417E-3</v>
      </c>
    </row>
    <row r="15" spans="1:32" x14ac:dyDescent="0.25">
      <c r="X15" s="110">
        <v>42634</v>
      </c>
      <c r="Y15" s="9">
        <v>67.97</v>
      </c>
      <c r="Z15" s="9">
        <v>68.709999999999994</v>
      </c>
      <c r="AA15" s="9">
        <v>67.97</v>
      </c>
      <c r="AB15" s="9">
        <v>68.66</v>
      </c>
      <c r="AC15" s="104">
        <v>1393400</v>
      </c>
      <c r="AD15" s="9">
        <v>68.66</v>
      </c>
      <c r="AE15" s="2">
        <f t="shared" si="0"/>
        <v>0.73999999999999488</v>
      </c>
      <c r="AF15" s="138">
        <f t="shared" si="1"/>
        <v>1.1639899808457255E-2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42633</v>
      </c>
      <c r="Y16" s="9">
        <v>67.84</v>
      </c>
      <c r="Z16" s="9">
        <v>68.17</v>
      </c>
      <c r="AA16" s="9">
        <v>67.73</v>
      </c>
      <c r="AB16" s="9">
        <v>67.87</v>
      </c>
      <c r="AC16" s="104">
        <v>1423400</v>
      </c>
      <c r="AD16" s="9">
        <v>67.87</v>
      </c>
      <c r="AE16" s="2">
        <f t="shared" si="0"/>
        <v>0.43999999999999773</v>
      </c>
      <c r="AF16" s="138">
        <f t="shared" si="1"/>
        <v>6.077675659650339E-3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42632</v>
      </c>
      <c r="Y17" s="9">
        <v>67.58</v>
      </c>
      <c r="Z17" s="9">
        <v>67.900000000000006</v>
      </c>
      <c r="AA17" s="9">
        <v>67.319999999999993</v>
      </c>
      <c r="AB17" s="9">
        <v>67.459999999999994</v>
      </c>
      <c r="AC17" s="104">
        <v>1139500</v>
      </c>
      <c r="AD17" s="9">
        <v>67.459999999999994</v>
      </c>
      <c r="AE17" s="2">
        <f t="shared" si="0"/>
        <v>0.58000000000001251</v>
      </c>
      <c r="AF17" s="138">
        <f t="shared" si="1"/>
        <v>7.4172971369224072E-4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42629</v>
      </c>
      <c r="Y18" s="9">
        <v>67.56</v>
      </c>
      <c r="Z18" s="9">
        <v>67.77</v>
      </c>
      <c r="AA18" s="9">
        <v>67.239999999999995</v>
      </c>
      <c r="AB18" s="9">
        <v>67.41</v>
      </c>
      <c r="AC18" s="104">
        <v>2314200</v>
      </c>
      <c r="AD18" s="9">
        <v>67.41</v>
      </c>
      <c r="AE18" s="2">
        <f t="shared" si="0"/>
        <v>0.53000000000000114</v>
      </c>
      <c r="AF18" s="138">
        <f t="shared" si="1"/>
        <v>-6.0454143320554099E-3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42628</v>
      </c>
      <c r="Y19" s="9">
        <v>67.36</v>
      </c>
      <c r="Z19" s="9">
        <v>68.05</v>
      </c>
      <c r="AA19" s="9">
        <v>67.27</v>
      </c>
      <c r="AB19" s="9">
        <v>67.819999999999993</v>
      </c>
      <c r="AC19" s="104">
        <v>1753200</v>
      </c>
      <c r="AD19" s="9">
        <v>67.819999999999993</v>
      </c>
      <c r="AE19" s="2">
        <f t="shared" si="0"/>
        <v>0.78000000000000114</v>
      </c>
      <c r="AF19" s="138">
        <f t="shared" si="1"/>
        <v>6.3807686600385605E-3</v>
      </c>
    </row>
    <row r="20" spans="1:32" x14ac:dyDescent="0.25">
      <c r="X20" s="110">
        <v>42627</v>
      </c>
      <c r="Y20" s="9">
        <v>67.900000000000006</v>
      </c>
      <c r="Z20" s="9">
        <v>68.05</v>
      </c>
      <c r="AA20" s="9">
        <v>67.290000000000006</v>
      </c>
      <c r="AB20" s="9">
        <v>67.39</v>
      </c>
      <c r="AC20" s="104">
        <v>1717800</v>
      </c>
      <c r="AD20" s="9">
        <v>67.39</v>
      </c>
      <c r="AE20" s="2">
        <f t="shared" si="0"/>
        <v>0.75999999999999091</v>
      </c>
      <c r="AF20" s="138">
        <f t="shared" si="1"/>
        <v>-7.8032979976443428E-3</v>
      </c>
    </row>
    <row r="21" spans="1:32" x14ac:dyDescent="0.25">
      <c r="X21" s="110">
        <v>42626</v>
      </c>
      <c r="Y21" s="9">
        <v>67.930000000000007</v>
      </c>
      <c r="Z21" s="9">
        <v>68.28</v>
      </c>
      <c r="AA21" s="9">
        <v>67.72</v>
      </c>
      <c r="AB21" s="9">
        <v>67.92</v>
      </c>
      <c r="AC21" s="104">
        <v>1924600</v>
      </c>
      <c r="AD21" s="9">
        <v>67.92</v>
      </c>
      <c r="AE21" s="2">
        <f t="shared" si="0"/>
        <v>0.56000000000000227</v>
      </c>
      <c r="AF21" s="138">
        <f t="shared" si="1"/>
        <v>-8.1775700934579865E-3</v>
      </c>
    </row>
    <row r="22" spans="1:32" x14ac:dyDescent="0.25">
      <c r="X22" s="110">
        <v>42625</v>
      </c>
      <c r="Y22" s="9">
        <v>67.959999999999994</v>
      </c>
      <c r="Z22" s="9">
        <v>68.7</v>
      </c>
      <c r="AA22" s="9">
        <v>67.680000000000007</v>
      </c>
      <c r="AB22" s="9">
        <v>68.48</v>
      </c>
      <c r="AC22" s="104">
        <v>1956600</v>
      </c>
      <c r="AD22" s="9">
        <v>68.48</v>
      </c>
      <c r="AE22" s="2">
        <f t="shared" si="0"/>
        <v>1.019999999999996</v>
      </c>
      <c r="AF22" s="138">
        <f t="shared" si="1"/>
        <v>7.6515597410242719E-3</v>
      </c>
    </row>
    <row r="23" spans="1:32" x14ac:dyDescent="0.25">
      <c r="X23" s="110">
        <v>42622</v>
      </c>
      <c r="Y23" s="9">
        <v>68.81</v>
      </c>
      <c r="Z23" s="9">
        <v>68.900000000000006</v>
      </c>
      <c r="AA23" s="9">
        <v>67.959999999999994</v>
      </c>
      <c r="AB23" s="9">
        <v>67.959999999999994</v>
      </c>
      <c r="AC23" s="104">
        <v>1816200</v>
      </c>
      <c r="AD23" s="9">
        <v>67.959999999999994</v>
      </c>
      <c r="AE23" s="2">
        <f t="shared" si="0"/>
        <v>0.94000000000001194</v>
      </c>
      <c r="AF23" s="138">
        <f t="shared" si="1"/>
        <v>-1.8202831551574761E-2</v>
      </c>
    </row>
    <row r="24" spans="1:32" x14ac:dyDescent="0.25">
      <c r="X24" s="110">
        <v>42621</v>
      </c>
      <c r="Y24" s="9">
        <v>69.290000000000006</v>
      </c>
      <c r="Z24" s="9">
        <v>69.38</v>
      </c>
      <c r="AA24" s="9">
        <v>69.06</v>
      </c>
      <c r="AB24" s="9">
        <v>69.22</v>
      </c>
      <c r="AC24" s="104">
        <v>1382500</v>
      </c>
      <c r="AD24" s="9">
        <v>69.22</v>
      </c>
      <c r="AE24" s="2">
        <f t="shared" si="0"/>
        <v>0.31999999999999318</v>
      </c>
      <c r="AF24" s="138">
        <f t="shared" si="1"/>
        <v>-3.1682027649769795E-3</v>
      </c>
    </row>
    <row r="25" spans="1:32" x14ac:dyDescent="0.25">
      <c r="X25" s="110">
        <v>42620</v>
      </c>
      <c r="Y25" s="9">
        <v>69.05</v>
      </c>
      <c r="Z25" s="9">
        <v>69.48</v>
      </c>
      <c r="AA25" s="9">
        <v>68.94</v>
      </c>
      <c r="AB25" s="9">
        <v>69.44</v>
      </c>
      <c r="AC25" s="104">
        <v>1627500</v>
      </c>
      <c r="AD25" s="9">
        <v>69.44</v>
      </c>
      <c r="AE25" s="2">
        <f t="shared" si="0"/>
        <v>0.54000000000000625</v>
      </c>
      <c r="AF25" s="138">
        <f t="shared" si="1"/>
        <v>1.8756312220458149E-3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42619</v>
      </c>
      <c r="Y26" s="9">
        <v>68.7</v>
      </c>
      <c r="Z26" s="9">
        <v>69.31</v>
      </c>
      <c r="AA26" s="9">
        <v>68.599999999999994</v>
      </c>
      <c r="AB26" s="9">
        <v>69.31</v>
      </c>
      <c r="AC26" s="104">
        <v>1809000</v>
      </c>
      <c r="AD26" s="9">
        <v>69.31</v>
      </c>
      <c r="AE26" s="2">
        <f t="shared" si="0"/>
        <v>0.71000000000000796</v>
      </c>
      <c r="AF26" s="138">
        <f t="shared" si="1"/>
        <v>5.2211747643220452E-3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42615</v>
      </c>
      <c r="Y27" s="9">
        <v>68.849999999999994</v>
      </c>
      <c r="Z27" s="9">
        <v>69.25</v>
      </c>
      <c r="AA27" s="9">
        <v>68.52</v>
      </c>
      <c r="AB27" s="9">
        <v>68.95</v>
      </c>
      <c r="AC27" s="104">
        <v>1507300</v>
      </c>
      <c r="AD27" s="9">
        <v>68.95</v>
      </c>
      <c r="AE27" s="2">
        <f t="shared" si="0"/>
        <v>0.73000000000000398</v>
      </c>
      <c r="AF27" s="138">
        <f t="shared" si="1"/>
        <v>4.223711039906819E-3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42614</v>
      </c>
      <c r="Y28" s="9">
        <v>68.97</v>
      </c>
      <c r="Z28" s="9">
        <v>69.08</v>
      </c>
      <c r="AA28" s="9">
        <v>68.319999999999993</v>
      </c>
      <c r="AB28" s="9">
        <v>68.66</v>
      </c>
      <c r="AC28" s="104">
        <v>1699000</v>
      </c>
      <c r="AD28" s="9">
        <v>68.66</v>
      </c>
      <c r="AE28" s="2">
        <f t="shared" si="0"/>
        <v>0.76000000000000512</v>
      </c>
      <c r="AF28" s="138">
        <f t="shared" si="1"/>
        <v>-4.3503480278421769E-3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42613</v>
      </c>
      <c r="Y29" s="9">
        <v>69.19</v>
      </c>
      <c r="Z29" s="9">
        <v>69.239999999999995</v>
      </c>
      <c r="AA29" s="9">
        <v>68.489999999999995</v>
      </c>
      <c r="AB29" s="9">
        <v>68.959999999999994</v>
      </c>
      <c r="AC29" s="104">
        <v>2133000</v>
      </c>
      <c r="AD29" s="9">
        <v>68.959999999999994</v>
      </c>
      <c r="AE29" s="2">
        <f t="shared" si="0"/>
        <v>0.75</v>
      </c>
      <c r="AF29" s="138">
        <f t="shared" si="1"/>
        <v>-3.0359982651440021E-3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42612</v>
      </c>
      <c r="Y30" s="9">
        <v>68.739999999999995</v>
      </c>
      <c r="Z30" s="9">
        <v>69.23</v>
      </c>
      <c r="AA30" s="9">
        <v>68.739999999999995</v>
      </c>
      <c r="AB30" s="9">
        <v>69.17</v>
      </c>
      <c r="AC30" s="104">
        <v>1439200</v>
      </c>
      <c r="AD30" s="9">
        <v>69.17</v>
      </c>
      <c r="AE30" s="2">
        <f t="shared" si="0"/>
        <v>0.49000000000000909</v>
      </c>
      <c r="AF30" s="138">
        <f t="shared" si="1"/>
        <v>6.2554553389584377E-3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42611</v>
      </c>
      <c r="Y31" s="9">
        <v>68.27</v>
      </c>
      <c r="Z31" s="9">
        <v>68.92</v>
      </c>
      <c r="AA31" s="9">
        <v>68.14</v>
      </c>
      <c r="AB31" s="9">
        <v>68.739999999999995</v>
      </c>
      <c r="AC31" s="104">
        <v>1647000</v>
      </c>
      <c r="AD31" s="9">
        <v>68.739999999999995</v>
      </c>
      <c r="AE31" s="2">
        <f t="shared" si="0"/>
        <v>0.78000000000000114</v>
      </c>
      <c r="AF31" s="138" t="e">
        <f t="shared" si="1"/>
        <v>#DIV/0!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42611</v>
      </c>
      <c r="Y32" s="9" t="s">
        <v>233</v>
      </c>
      <c r="Z32" s="9"/>
      <c r="AA32" s="9"/>
      <c r="AB32" s="9"/>
      <c r="AC32" s="104"/>
      <c r="AD32" s="9"/>
      <c r="AE32" s="2">
        <f t="shared" si="0"/>
        <v>0</v>
      </c>
      <c r="AF32" s="138">
        <f t="shared" si="1"/>
        <v>-1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42608</v>
      </c>
      <c r="Y33" s="9">
        <v>68.73</v>
      </c>
      <c r="Z33" s="9">
        <v>68.88</v>
      </c>
      <c r="AA33" s="9">
        <v>68.069999999999993</v>
      </c>
      <c r="AB33" s="9">
        <v>68.319999999999993</v>
      </c>
      <c r="AC33" s="104">
        <v>1427700</v>
      </c>
      <c r="AD33" s="9">
        <v>67.989999999999995</v>
      </c>
      <c r="AE33" s="2">
        <f t="shared" si="0"/>
        <v>0.81000000000000227</v>
      </c>
      <c r="AF33" s="138">
        <f t="shared" si="1"/>
        <v>-3.2253335288080498E-3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42607</v>
      </c>
      <c r="Y34" s="9">
        <v>68.22</v>
      </c>
      <c r="Z34" s="9">
        <v>68.680000000000007</v>
      </c>
      <c r="AA34" s="9">
        <v>68.12</v>
      </c>
      <c r="AB34" s="9">
        <v>68.540000000000006</v>
      </c>
      <c r="AC34" s="104">
        <v>1145100</v>
      </c>
      <c r="AD34" s="9">
        <v>68.209999999999994</v>
      </c>
      <c r="AE34" s="2">
        <f t="shared" si="0"/>
        <v>0.56000000000000227</v>
      </c>
      <c r="AF34" s="138">
        <f t="shared" si="1"/>
        <v>4.121890181068455E-3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5" t="s">
        <v>78</v>
      </c>
      <c r="P35" s="585"/>
      <c r="X35" s="110">
        <v>42606</v>
      </c>
      <c r="Y35" s="9">
        <v>68.31</v>
      </c>
      <c r="Z35" s="9">
        <v>68.45</v>
      </c>
      <c r="AA35" s="9">
        <v>68.16</v>
      </c>
      <c r="AB35" s="9">
        <v>68.260000000000005</v>
      </c>
      <c r="AC35" s="104">
        <v>1004500</v>
      </c>
      <c r="AD35" s="9">
        <v>67.930000000000007</v>
      </c>
      <c r="AE35" s="2">
        <f t="shared" si="0"/>
        <v>0.29000000000000625</v>
      </c>
      <c r="AF35" s="138">
        <f t="shared" si="1"/>
        <v>-1.4699397324708929E-3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75.338999999999999</v>
      </c>
      <c r="Q36" s="2"/>
      <c r="X36" s="110">
        <v>42605</v>
      </c>
      <c r="Y36" s="9">
        <v>68.91</v>
      </c>
      <c r="Z36" s="9">
        <v>69.14</v>
      </c>
      <c r="AA36" s="9">
        <v>68.36</v>
      </c>
      <c r="AB36" s="9">
        <v>68.36</v>
      </c>
      <c r="AC36" s="104">
        <v>1716200</v>
      </c>
      <c r="AD36" s="9">
        <v>68.03</v>
      </c>
      <c r="AE36" s="2">
        <f t="shared" si="0"/>
        <v>0.78000000000000114</v>
      </c>
      <c r="AF36" s="138">
        <f t="shared" si="1"/>
        <v>-7.4409104172746821E-3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74.6541</v>
      </c>
      <c r="Q37" s="2"/>
      <c r="X37" s="110">
        <v>42604</v>
      </c>
      <c r="Y37" s="9">
        <v>69.040000000000006</v>
      </c>
      <c r="Z37" s="9">
        <v>69.05</v>
      </c>
      <c r="AA37" s="9">
        <v>68.78</v>
      </c>
      <c r="AB37" s="9">
        <v>68.87</v>
      </c>
      <c r="AC37" s="104">
        <v>1171400</v>
      </c>
      <c r="AD37" s="9">
        <v>68.540000000000006</v>
      </c>
      <c r="AE37" s="2">
        <f t="shared" si="0"/>
        <v>0.26999999999999602</v>
      </c>
      <c r="AF37" s="138">
        <f t="shared" si="1"/>
        <v>-4.3579314352120146E-3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73.969200000000001</v>
      </c>
      <c r="Q38" s="2"/>
      <c r="X38" s="110">
        <v>42601</v>
      </c>
      <c r="Y38" s="9">
        <v>69.13</v>
      </c>
      <c r="Z38" s="9">
        <v>69.42</v>
      </c>
      <c r="AA38" s="9">
        <v>69.03</v>
      </c>
      <c r="AB38" s="9">
        <v>69.17</v>
      </c>
      <c r="AC38" s="104">
        <v>1269400</v>
      </c>
      <c r="AD38" s="9">
        <v>68.84</v>
      </c>
      <c r="AE38" s="2">
        <f t="shared" si="0"/>
        <v>0.39000000000000057</v>
      </c>
      <c r="AF38" s="138">
        <f t="shared" si="1"/>
        <v>-3.7626628075252411E-3</v>
      </c>
    </row>
    <row r="39" spans="1:32" ht="20.25" thickBot="1" x14ac:dyDescent="0.35">
      <c r="O39" s="83">
        <v>1.07</v>
      </c>
      <c r="P39" s="83">
        <f t="shared" si="3"/>
        <v>73.284300000000002</v>
      </c>
      <c r="Q39" s="2"/>
      <c r="T39" s="112" t="s">
        <v>92</v>
      </c>
      <c r="U39" s="2"/>
      <c r="X39" s="110">
        <v>42600</v>
      </c>
      <c r="Y39" s="9">
        <v>69.16</v>
      </c>
      <c r="Z39" s="9">
        <v>69.55</v>
      </c>
      <c r="AA39" s="9">
        <v>69.069999999999993</v>
      </c>
      <c r="AB39" s="9">
        <v>69.44</v>
      </c>
      <c r="AC39" s="104">
        <v>1657000</v>
      </c>
      <c r="AD39" s="9">
        <v>69.099999999999994</v>
      </c>
      <c r="AE39" s="2">
        <f t="shared" si="0"/>
        <v>0.48000000000000398</v>
      </c>
      <c r="AF39" s="138">
        <f t="shared" si="1"/>
        <v>4.5064689635119226E-3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72.599400000000003</v>
      </c>
      <c r="Q40" s="2"/>
      <c r="T40" s="113" t="s">
        <v>98</v>
      </c>
      <c r="U40" s="106">
        <v>68.430000000000007</v>
      </c>
      <c r="X40" s="110">
        <v>42599</v>
      </c>
      <c r="Y40" s="9">
        <v>68.95</v>
      </c>
      <c r="Z40" s="9">
        <v>69.16</v>
      </c>
      <c r="AA40" s="9">
        <v>68.66</v>
      </c>
      <c r="AB40" s="9">
        <v>69.12</v>
      </c>
      <c r="AC40" s="104">
        <v>2091700</v>
      </c>
      <c r="AD40" s="9">
        <v>68.790000000000006</v>
      </c>
      <c r="AE40" s="2">
        <f t="shared" si="0"/>
        <v>0.5</v>
      </c>
      <c r="AF40" s="138">
        <f t="shared" si="1"/>
        <v>2.4774118332848705E-3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71.914500000000004</v>
      </c>
      <c r="Q41" s="2"/>
      <c r="T41" s="113" t="s">
        <v>99</v>
      </c>
      <c r="U41" s="106">
        <v>68.790000000000006</v>
      </c>
      <c r="X41" s="110">
        <v>42598</v>
      </c>
      <c r="Y41" s="9">
        <v>68.91</v>
      </c>
      <c r="Z41" s="9">
        <v>69.47</v>
      </c>
      <c r="AA41" s="9">
        <v>68.91</v>
      </c>
      <c r="AB41" s="9">
        <v>68.95</v>
      </c>
      <c r="AC41" s="104">
        <v>1436800</v>
      </c>
      <c r="AD41" s="9">
        <v>68.62</v>
      </c>
      <c r="AE41" s="2">
        <f t="shared" si="0"/>
        <v>0.56000000000000227</v>
      </c>
      <c r="AF41" s="138">
        <f t="shared" si="1"/>
        <v>-6.2273714699492277E-3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71.229599999999991</v>
      </c>
      <c r="Q42" s="2"/>
      <c r="T42" s="113" t="s">
        <v>100</v>
      </c>
      <c r="U42" s="106" t="s">
        <v>527</v>
      </c>
      <c r="X42" s="110">
        <v>42597</v>
      </c>
      <c r="Y42" s="9">
        <v>69.13</v>
      </c>
      <c r="Z42" s="9">
        <v>69.45</v>
      </c>
      <c r="AA42" s="9">
        <v>69.010000000000005</v>
      </c>
      <c r="AB42" s="9">
        <v>69.39</v>
      </c>
      <c r="AC42" s="104">
        <v>1537700</v>
      </c>
      <c r="AD42" s="9">
        <v>69.05</v>
      </c>
      <c r="AE42" s="2">
        <f t="shared" si="0"/>
        <v>0.43999999999999773</v>
      </c>
      <c r="AF42" s="138">
        <f t="shared" si="1"/>
        <v>3.6337209302326201E-3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70.544699999999992</v>
      </c>
      <c r="Q43" s="2"/>
      <c r="T43" s="113" t="s">
        <v>101</v>
      </c>
      <c r="U43" s="106" t="s">
        <v>528</v>
      </c>
      <c r="X43" s="110">
        <v>42594</v>
      </c>
      <c r="Y43" s="9">
        <v>69.06</v>
      </c>
      <c r="Z43" s="9">
        <v>69.25</v>
      </c>
      <c r="AA43" s="9">
        <v>68.84</v>
      </c>
      <c r="AB43" s="9">
        <v>69.13</v>
      </c>
      <c r="AC43" s="104">
        <v>903100</v>
      </c>
      <c r="AD43" s="9">
        <v>68.8</v>
      </c>
      <c r="AE43" s="2">
        <f t="shared" si="0"/>
        <v>0.40999999999999659</v>
      </c>
      <c r="AF43" s="138">
        <f t="shared" si="1"/>
        <v>2.9078220412914746E-4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69.859799999999993</v>
      </c>
      <c r="Q44" s="2"/>
      <c r="T44" s="113" t="s">
        <v>102</v>
      </c>
      <c r="U44" s="106">
        <v>74.81</v>
      </c>
      <c r="X44" s="110">
        <v>42593</v>
      </c>
      <c r="Y44" s="9">
        <v>69.42</v>
      </c>
      <c r="Z44" s="9">
        <v>69.510000000000005</v>
      </c>
      <c r="AA44" s="9">
        <v>69.040000000000006</v>
      </c>
      <c r="AB44" s="9">
        <v>69.11</v>
      </c>
      <c r="AC44" s="104">
        <v>1796700</v>
      </c>
      <c r="AD44" s="9">
        <v>68.78</v>
      </c>
      <c r="AE44" s="2">
        <f t="shared" si="0"/>
        <v>0.46999999999999886</v>
      </c>
      <c r="AF44" s="138">
        <f t="shared" si="1"/>
        <v>-4.3427909669947473E-3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69.174899999999994</v>
      </c>
      <c r="Q45" s="2"/>
      <c r="T45" s="113" t="s">
        <v>103</v>
      </c>
      <c r="U45" s="106">
        <v>0.97020300000000004</v>
      </c>
      <c r="X45" s="110">
        <v>42592</v>
      </c>
      <c r="Y45" s="9">
        <v>69.37</v>
      </c>
      <c r="Z45" s="9">
        <v>69.47</v>
      </c>
      <c r="AA45" s="9">
        <v>69.16</v>
      </c>
      <c r="AB45" s="9">
        <v>69.42</v>
      </c>
      <c r="AC45" s="104">
        <v>941800</v>
      </c>
      <c r="AD45" s="9">
        <v>69.08</v>
      </c>
      <c r="AE45" s="2">
        <f t="shared" si="0"/>
        <v>0.31000000000000227</v>
      </c>
      <c r="AF45" s="138">
        <f t="shared" si="1"/>
        <v>7.2432275822098546E-4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68.489999999999995</v>
      </c>
      <c r="Q46" s="2"/>
      <c r="T46" s="113" t="s">
        <v>104</v>
      </c>
      <c r="U46" s="106" t="s">
        <v>308</v>
      </c>
      <c r="X46" s="110">
        <v>42591</v>
      </c>
      <c r="Y46" s="9">
        <v>69.17</v>
      </c>
      <c r="Z46" s="9">
        <v>69.5</v>
      </c>
      <c r="AA46" s="9">
        <v>69</v>
      </c>
      <c r="AB46" s="9">
        <v>69.37</v>
      </c>
      <c r="AC46" s="104">
        <v>1053100</v>
      </c>
      <c r="AD46" s="9">
        <v>69.03</v>
      </c>
      <c r="AE46" s="2">
        <f t="shared" si="0"/>
        <v>0.5</v>
      </c>
      <c r="AF46" s="138">
        <f t="shared" si="1"/>
        <v>2.7600232423008464E-3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67.805099999999996</v>
      </c>
      <c r="Q47" s="2"/>
      <c r="T47" s="113"/>
      <c r="U47" s="106"/>
      <c r="X47" s="110">
        <v>42590</v>
      </c>
      <c r="Y47" s="9">
        <v>68.84</v>
      </c>
      <c r="Z47" s="9">
        <v>69.180000000000007</v>
      </c>
      <c r="AA47" s="9">
        <v>68.709999999999994</v>
      </c>
      <c r="AB47" s="9">
        <v>69.17</v>
      </c>
      <c r="AC47" s="104">
        <v>2194500</v>
      </c>
      <c r="AD47" s="9">
        <v>68.84</v>
      </c>
      <c r="AE47" s="2">
        <f t="shared" si="0"/>
        <v>0.47000000000001307</v>
      </c>
      <c r="AF47" s="138">
        <f t="shared" si="1"/>
        <v>4.8168150634944062E-3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67.120199999999997</v>
      </c>
      <c r="Q48" s="2"/>
      <c r="T48" s="113" t="s">
        <v>105</v>
      </c>
      <c r="U48" s="106" t="s">
        <v>529</v>
      </c>
      <c r="X48" s="110">
        <v>42587</v>
      </c>
      <c r="Y48" s="9">
        <v>68.72</v>
      </c>
      <c r="Z48" s="9">
        <v>68.97</v>
      </c>
      <c r="AA48" s="9">
        <v>68.5</v>
      </c>
      <c r="AB48" s="9">
        <v>68.84</v>
      </c>
      <c r="AC48" s="104">
        <v>1620200</v>
      </c>
      <c r="AD48" s="9">
        <v>68.510000000000005</v>
      </c>
      <c r="AE48" s="2">
        <f t="shared" si="0"/>
        <v>0.46999999999999886</v>
      </c>
      <c r="AF48" s="138">
        <f t="shared" si="1"/>
        <v>3.2215551325229796E-3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66.435299999999998</v>
      </c>
      <c r="T49" s="113" t="s">
        <v>106</v>
      </c>
      <c r="U49" s="106" t="s">
        <v>323</v>
      </c>
      <c r="X49" s="110">
        <v>42586</v>
      </c>
      <c r="Y49" s="9">
        <v>67.989999999999995</v>
      </c>
      <c r="Z49" s="9">
        <v>69.239999999999995</v>
      </c>
      <c r="AA49" s="9">
        <v>67.989999999999995</v>
      </c>
      <c r="AB49" s="9">
        <v>68.62</v>
      </c>
      <c r="AC49" s="104">
        <v>2149800</v>
      </c>
      <c r="AD49" s="9">
        <v>68.290000000000006</v>
      </c>
      <c r="AE49" s="2">
        <f t="shared" si="0"/>
        <v>1.25</v>
      </c>
      <c r="AF49" s="138">
        <f t="shared" si="1"/>
        <v>-1.4641288433370203E-4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65.750399999999999</v>
      </c>
      <c r="T50" s="113" t="s">
        <v>107</v>
      </c>
      <c r="U50" s="107">
        <v>1172189</v>
      </c>
      <c r="X50" s="110">
        <v>42585</v>
      </c>
      <c r="Y50" s="9">
        <v>68.28</v>
      </c>
      <c r="Z50" s="9">
        <v>68.709999999999994</v>
      </c>
      <c r="AA50" s="9">
        <v>68.180000000000007</v>
      </c>
      <c r="AB50" s="9">
        <v>68.63</v>
      </c>
      <c r="AC50" s="104">
        <v>2032700</v>
      </c>
      <c r="AD50" s="9">
        <v>68.3</v>
      </c>
      <c r="AE50" s="2">
        <f t="shared" si="0"/>
        <v>0.52999999999998693</v>
      </c>
      <c r="AF50" s="138">
        <f t="shared" si="1"/>
        <v>7.6718796105044174E-3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65.065499999999986</v>
      </c>
      <c r="T51" s="113" t="s">
        <v>110</v>
      </c>
      <c r="U51" s="107">
        <v>1640780</v>
      </c>
      <c r="X51" s="110">
        <v>42584</v>
      </c>
      <c r="Y51" s="9">
        <v>68.33</v>
      </c>
      <c r="Z51" s="9">
        <v>68.55</v>
      </c>
      <c r="AA51" s="9">
        <v>68.03</v>
      </c>
      <c r="AB51" s="9">
        <v>68.11</v>
      </c>
      <c r="AC51" s="104">
        <v>1344400</v>
      </c>
      <c r="AD51" s="9">
        <v>67.78</v>
      </c>
      <c r="AE51" s="2">
        <f t="shared" si="0"/>
        <v>0.51999999999999602</v>
      </c>
      <c r="AF51" s="138">
        <f t="shared" si="1"/>
        <v>-4.11401704378489E-3</v>
      </c>
    </row>
    <row r="52" spans="1:32" x14ac:dyDescent="0.25">
      <c r="O52" s="83">
        <v>0.94</v>
      </c>
      <c r="P52" s="83">
        <f t="shared" si="3"/>
        <v>64.380599999999987</v>
      </c>
      <c r="T52" s="113" t="s">
        <v>108</v>
      </c>
      <c r="U52" s="106" t="s">
        <v>530</v>
      </c>
      <c r="X52" s="110">
        <v>42583</v>
      </c>
      <c r="Y52" s="9">
        <v>68.44</v>
      </c>
      <c r="Z52" s="9">
        <v>68.569999999999993</v>
      </c>
      <c r="AA52" s="9">
        <v>68.03</v>
      </c>
      <c r="AB52" s="9">
        <v>68.39</v>
      </c>
      <c r="AC52" s="104">
        <v>1728900</v>
      </c>
      <c r="AD52" s="9">
        <v>68.06</v>
      </c>
      <c r="AE52" s="2">
        <f t="shared" si="0"/>
        <v>0.53999999999999204</v>
      </c>
      <c r="AF52" s="138">
        <f t="shared" si="1"/>
        <v>8.8235294117655627E-4</v>
      </c>
    </row>
    <row r="53" spans="1:32" x14ac:dyDescent="0.25">
      <c r="O53" s="83">
        <v>0.93</v>
      </c>
      <c r="P53" s="83">
        <f t="shared" si="3"/>
        <v>63.695699999999995</v>
      </c>
      <c r="T53" s="113" t="s">
        <v>111</v>
      </c>
      <c r="U53" s="106">
        <v>17.25</v>
      </c>
      <c r="X53" s="110">
        <v>42580</v>
      </c>
      <c r="Y53" s="9">
        <v>68.91</v>
      </c>
      <c r="Z53" s="9">
        <v>68.98</v>
      </c>
      <c r="AA53" s="9">
        <v>68.099999999999994</v>
      </c>
      <c r="AB53" s="9">
        <v>68.33</v>
      </c>
      <c r="AC53" s="104">
        <v>2614600</v>
      </c>
      <c r="AD53" s="9">
        <v>68</v>
      </c>
      <c r="AE53" s="2">
        <f t="shared" si="0"/>
        <v>0.88000000000000966</v>
      </c>
      <c r="AF53" s="138">
        <f t="shared" si="1"/>
        <v>-1.2202208018593841E-2</v>
      </c>
    </row>
    <row r="54" spans="1:32" x14ac:dyDescent="0.25">
      <c r="O54" s="83">
        <v>0.92</v>
      </c>
      <c r="P54" s="83">
        <f t="shared" si="3"/>
        <v>63.010799999999996</v>
      </c>
      <c r="T54" s="113" t="s">
        <v>112</v>
      </c>
      <c r="U54" s="106">
        <v>3.97</v>
      </c>
      <c r="X54" s="110">
        <v>42579</v>
      </c>
      <c r="Y54" s="9">
        <v>68.84</v>
      </c>
      <c r="Z54" s="9">
        <v>69.37</v>
      </c>
      <c r="AA54" s="9">
        <v>68.64</v>
      </c>
      <c r="AB54" s="9">
        <v>69.17</v>
      </c>
      <c r="AC54" s="104">
        <v>903600</v>
      </c>
      <c r="AD54" s="9">
        <v>68.84</v>
      </c>
      <c r="AE54" s="2">
        <f t="shared" si="0"/>
        <v>0.73000000000000398</v>
      </c>
      <c r="AF54" s="138">
        <f t="shared" si="1"/>
        <v>4.5235663213192279E-3</v>
      </c>
    </row>
    <row r="55" spans="1:32" x14ac:dyDescent="0.25">
      <c r="O55" s="83">
        <v>0.91</v>
      </c>
      <c r="P55" s="83">
        <f t="shared" si="3"/>
        <v>62.325899999999997</v>
      </c>
      <c r="T55" s="113" t="s">
        <v>109</v>
      </c>
      <c r="U55" s="106" t="s">
        <v>531</v>
      </c>
      <c r="X55" s="110">
        <v>42578</v>
      </c>
      <c r="Y55" s="9">
        <v>68.94</v>
      </c>
      <c r="Z55" s="9">
        <v>69.17</v>
      </c>
      <c r="AA55" s="9">
        <v>68.7</v>
      </c>
      <c r="AB55" s="9">
        <v>68.86</v>
      </c>
      <c r="AC55" s="104">
        <v>1321600</v>
      </c>
      <c r="AD55" s="9">
        <v>68.53</v>
      </c>
      <c r="AE55" s="2">
        <f t="shared" si="0"/>
        <v>0.46999999999999886</v>
      </c>
      <c r="AF55" s="138">
        <f t="shared" si="1"/>
        <v>-2.6197060107697734E-3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61.640999999999998</v>
      </c>
      <c r="X56" s="110">
        <v>42577</v>
      </c>
      <c r="Y56" s="9">
        <v>69.27</v>
      </c>
      <c r="Z56" s="9">
        <v>69.5</v>
      </c>
      <c r="AA56" s="9">
        <v>68.86</v>
      </c>
      <c r="AB56" s="9">
        <v>69.040000000000006</v>
      </c>
      <c r="AC56" s="104">
        <v>905700</v>
      </c>
      <c r="AD56" s="9">
        <v>68.709999999999994</v>
      </c>
      <c r="AE56" s="2">
        <f t="shared" si="0"/>
        <v>0.64000000000000057</v>
      </c>
      <c r="AF56" s="138">
        <f t="shared" si="1"/>
        <v>-2.6128610828858312E-3</v>
      </c>
    </row>
    <row r="57" spans="1:32" x14ac:dyDescent="0.25">
      <c r="X57" s="110">
        <v>42576</v>
      </c>
      <c r="Y57" s="9">
        <v>69.16</v>
      </c>
      <c r="Z57" s="9">
        <v>69.3</v>
      </c>
      <c r="AA57" s="9">
        <v>69</v>
      </c>
      <c r="AB57" s="9">
        <v>69.22</v>
      </c>
      <c r="AC57" s="104">
        <v>1011700</v>
      </c>
      <c r="AD57" s="9">
        <v>68.89</v>
      </c>
      <c r="AE57" s="2">
        <f t="shared" si="0"/>
        <v>0.29999999999999716</v>
      </c>
      <c r="AF57" s="138">
        <f t="shared" si="1"/>
        <v>2.9040220705667252E-4</v>
      </c>
    </row>
    <row r="58" spans="1:32" x14ac:dyDescent="0.25">
      <c r="X58" s="110">
        <v>42573</v>
      </c>
      <c r="Y58" s="9">
        <v>69.069999999999993</v>
      </c>
      <c r="Z58" s="9">
        <v>69.31</v>
      </c>
      <c r="AA58" s="9">
        <v>68.98</v>
      </c>
      <c r="AB58" s="9">
        <v>69.2</v>
      </c>
      <c r="AC58" s="104">
        <v>1185600</v>
      </c>
      <c r="AD58" s="9">
        <v>68.87</v>
      </c>
      <c r="AE58" s="2">
        <f t="shared" si="0"/>
        <v>0.32999999999999829</v>
      </c>
      <c r="AF58" s="138">
        <f t="shared" si="1"/>
        <v>4.5215869311552304E-3</v>
      </c>
    </row>
    <row r="59" spans="1:32" x14ac:dyDescent="0.25">
      <c r="X59" s="110">
        <v>42572</v>
      </c>
      <c r="Y59" s="9">
        <v>69.069999999999993</v>
      </c>
      <c r="Z59" s="9">
        <v>69.12</v>
      </c>
      <c r="AA59" s="9">
        <v>68.8</v>
      </c>
      <c r="AB59" s="9">
        <v>68.89</v>
      </c>
      <c r="AC59" s="104">
        <v>1041300</v>
      </c>
      <c r="AD59" s="9">
        <v>68.56</v>
      </c>
      <c r="AE59" s="2">
        <f t="shared" si="0"/>
        <v>0.32000000000000739</v>
      </c>
      <c r="AF59" s="138">
        <f t="shared" si="1"/>
        <v>-3.0536571179292649E-3</v>
      </c>
    </row>
    <row r="60" spans="1:32" x14ac:dyDescent="0.25">
      <c r="X60" s="110">
        <v>42571</v>
      </c>
      <c r="Y60" s="9">
        <v>69.27</v>
      </c>
      <c r="Z60" s="9">
        <v>69.3</v>
      </c>
      <c r="AA60" s="9">
        <v>68.989999999999995</v>
      </c>
      <c r="AB60" s="9">
        <v>69.099999999999994</v>
      </c>
      <c r="AC60" s="104">
        <v>865400</v>
      </c>
      <c r="AD60" s="9">
        <v>68.77</v>
      </c>
      <c r="AE60" s="2">
        <f t="shared" si="0"/>
        <v>0.31000000000000227</v>
      </c>
      <c r="AF60" s="138">
        <f t="shared" si="1"/>
        <v>-2.9073993313000202E-4</v>
      </c>
    </row>
    <row r="61" spans="1:32" x14ac:dyDescent="0.25">
      <c r="X61" s="110">
        <v>42570</v>
      </c>
      <c r="Y61" s="9">
        <v>69.06</v>
      </c>
      <c r="Z61" s="9">
        <v>69.22</v>
      </c>
      <c r="AA61" s="9">
        <v>68.97</v>
      </c>
      <c r="AB61" s="9">
        <v>69.12</v>
      </c>
      <c r="AC61" s="104">
        <v>869400</v>
      </c>
      <c r="AD61" s="9">
        <v>68.790000000000006</v>
      </c>
      <c r="AE61" s="2">
        <f t="shared" si="0"/>
        <v>0.25</v>
      </c>
      <c r="AF61" s="138">
        <f t="shared" si="1"/>
        <v>-3.3323674297303096E-3</v>
      </c>
    </row>
    <row r="62" spans="1:32" x14ac:dyDescent="0.25">
      <c r="X62" s="110">
        <v>42569</v>
      </c>
      <c r="Y62" s="9">
        <v>69.59</v>
      </c>
      <c r="Z62" s="9">
        <v>69.75</v>
      </c>
      <c r="AA62" s="9">
        <v>69.28</v>
      </c>
      <c r="AB62" s="9">
        <v>69.349999999999994</v>
      </c>
      <c r="AC62" s="104">
        <v>1280400</v>
      </c>
      <c r="AD62" s="9">
        <v>69.02</v>
      </c>
      <c r="AE62" s="2">
        <f t="shared" si="0"/>
        <v>0.46999999999999886</v>
      </c>
      <c r="AF62" s="138">
        <f t="shared" si="1"/>
        <v>-1.8799710773681477E-3</v>
      </c>
    </row>
    <row r="63" spans="1:32" x14ac:dyDescent="0.25">
      <c r="X63" s="110">
        <v>42566</v>
      </c>
      <c r="Y63" s="9">
        <v>69.459999999999994</v>
      </c>
      <c r="Z63" s="9">
        <v>69.7</v>
      </c>
      <c r="AA63" s="9">
        <v>69.349999999999994</v>
      </c>
      <c r="AB63" s="9">
        <v>69.489999999999995</v>
      </c>
      <c r="AC63" s="104">
        <v>1490000</v>
      </c>
      <c r="AD63" s="9">
        <v>69.150000000000006</v>
      </c>
      <c r="AE63" s="2">
        <f t="shared" si="0"/>
        <v>0.35000000000000853</v>
      </c>
      <c r="AF63" s="138">
        <f t="shared" si="1"/>
        <v>2.4644824586836922E-3</v>
      </c>
    </row>
    <row r="64" spans="1:32" x14ac:dyDescent="0.25">
      <c r="X64" s="110">
        <v>42565</v>
      </c>
      <c r="Y64" s="9">
        <v>69.62</v>
      </c>
      <c r="Z64" s="9">
        <v>69.92</v>
      </c>
      <c r="AA64" s="9">
        <v>69.25</v>
      </c>
      <c r="AB64" s="9">
        <v>69.31</v>
      </c>
      <c r="AC64" s="104">
        <v>1454400</v>
      </c>
      <c r="AD64" s="9">
        <v>68.98</v>
      </c>
      <c r="AE64" s="2">
        <f t="shared" si="0"/>
        <v>0.67000000000000171</v>
      </c>
      <c r="AF64" s="138">
        <f t="shared" si="1"/>
        <v>4.3509789702689261E-4</v>
      </c>
    </row>
    <row r="65" spans="24:32" x14ac:dyDescent="0.25">
      <c r="X65" s="110">
        <v>42564</v>
      </c>
      <c r="Y65" s="9">
        <v>69.709999999999994</v>
      </c>
      <c r="Z65" s="9">
        <v>69.75</v>
      </c>
      <c r="AA65" s="9">
        <v>69.22</v>
      </c>
      <c r="AB65" s="9">
        <v>69.28</v>
      </c>
      <c r="AC65" s="104">
        <v>2002600</v>
      </c>
      <c r="AD65" s="9">
        <v>68.95</v>
      </c>
      <c r="AE65" s="2">
        <f t="shared" si="0"/>
        <v>0.53000000000000114</v>
      </c>
      <c r="AF65" s="138">
        <f t="shared" si="1"/>
        <v>-4.4758879584175792E-3</v>
      </c>
    </row>
    <row r="66" spans="24:32" x14ac:dyDescent="0.25">
      <c r="X66" s="110">
        <v>42563</v>
      </c>
      <c r="Y66" s="9">
        <v>70.25</v>
      </c>
      <c r="Z66" s="9">
        <v>70.38</v>
      </c>
      <c r="AA66" s="9">
        <v>69.58</v>
      </c>
      <c r="AB66" s="9">
        <v>69.599999999999994</v>
      </c>
      <c r="AC66" s="104">
        <v>2316900</v>
      </c>
      <c r="AD66" s="9">
        <v>69.260000000000005</v>
      </c>
      <c r="AE66" s="2">
        <f t="shared" si="0"/>
        <v>0.79999999999999716</v>
      </c>
      <c r="AF66" s="138">
        <f t="shared" si="1"/>
        <v>-4.8850574712642203E-3</v>
      </c>
    </row>
    <row r="67" spans="24:32" x14ac:dyDescent="0.25">
      <c r="X67" s="110">
        <v>42562</v>
      </c>
      <c r="Y67" s="9">
        <v>69.66</v>
      </c>
      <c r="Z67" s="9">
        <v>70.12</v>
      </c>
      <c r="AA67" s="9">
        <v>69.510000000000005</v>
      </c>
      <c r="AB67" s="9">
        <v>69.94</v>
      </c>
      <c r="AC67" s="104">
        <v>1698200</v>
      </c>
      <c r="AD67" s="9">
        <v>69.599999999999994</v>
      </c>
      <c r="AE67" s="2">
        <f>Z67-AA67</f>
        <v>0.60999999999999943</v>
      </c>
      <c r="AF67" s="138" t="e">
        <f>AD67/#REF!-1</f>
        <v>#REF!</v>
      </c>
    </row>
    <row r="68" spans="24:32" x14ac:dyDescent="0.25">
      <c r="X68" s="110">
        <v>42559</v>
      </c>
      <c r="Y68" s="9">
        <v>69.680000000000007</v>
      </c>
      <c r="Z68" s="9">
        <v>69.69</v>
      </c>
      <c r="AA68" s="9">
        <v>69.06</v>
      </c>
      <c r="AB68" s="9">
        <v>69.66</v>
      </c>
      <c r="AC68" s="104">
        <v>1675600</v>
      </c>
      <c r="AD68" s="9">
        <v>69.319999999999993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42653</v>
      </c>
      <c r="X2" s="40">
        <v>97.22</v>
      </c>
      <c r="Y2" s="40">
        <v>97.59</v>
      </c>
      <c r="Z2" s="40">
        <v>95.69</v>
      </c>
      <c r="AA2" s="40">
        <v>95.83</v>
      </c>
      <c r="AB2" s="95">
        <v>1743000</v>
      </c>
      <c r="AC2" s="40">
        <v>95.83</v>
      </c>
      <c r="AD2" s="2">
        <f>Y2-Z2</f>
        <v>1.9000000000000057</v>
      </c>
      <c r="AE2" s="138">
        <f>AC2/AC3-1</f>
        <v>-9.8160777020045442E-3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95.83</v>
      </c>
      <c r="W3" s="157">
        <v>42650</v>
      </c>
      <c r="X3" s="40">
        <v>97.3</v>
      </c>
      <c r="Y3" s="40">
        <v>97.4</v>
      </c>
      <c r="Z3" s="40">
        <v>96.05</v>
      </c>
      <c r="AA3" s="40">
        <v>96.78</v>
      </c>
      <c r="AB3" s="95">
        <v>1441700</v>
      </c>
      <c r="AC3" s="40">
        <v>96.78</v>
      </c>
      <c r="AD3" s="2">
        <f t="shared" ref="AD3:AD66" si="0">Y3-Z3</f>
        <v>1.3500000000000085</v>
      </c>
      <c r="AE3" s="138">
        <f t="shared" ref="AE3:AE66" si="1">AC3/AC4-1</f>
        <v>-6.875320677270369E-3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95.83</v>
      </c>
      <c r="R4" s="527">
        <v>-9.7999999999999997E-3</v>
      </c>
      <c r="W4" s="157">
        <v>42649</v>
      </c>
      <c r="X4" s="40">
        <v>97.04</v>
      </c>
      <c r="Y4" s="40">
        <v>97.82</v>
      </c>
      <c r="Z4" s="40">
        <v>96.65</v>
      </c>
      <c r="AA4" s="40">
        <v>97.45</v>
      </c>
      <c r="AB4" s="95">
        <v>1638500</v>
      </c>
      <c r="AC4" s="40">
        <v>97.45</v>
      </c>
      <c r="AD4" s="2">
        <f t="shared" si="0"/>
        <v>1.1699999999999875</v>
      </c>
      <c r="AE4" s="138">
        <f t="shared" si="1"/>
        <v>4.2250618301731269E-3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42648</v>
      </c>
      <c r="X5" s="40">
        <v>96.23</v>
      </c>
      <c r="Y5" s="40">
        <v>97.17</v>
      </c>
      <c r="Z5" s="40">
        <v>96.05</v>
      </c>
      <c r="AA5" s="40">
        <v>97.04</v>
      </c>
      <c r="AB5" s="95">
        <v>1200000</v>
      </c>
      <c r="AC5" s="40">
        <v>97.04</v>
      </c>
      <c r="AD5" s="2">
        <f t="shared" si="0"/>
        <v>1.1200000000000045</v>
      </c>
      <c r="AE5" s="138">
        <f t="shared" si="1"/>
        <v>1.3049378849566695E-2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42647</v>
      </c>
      <c r="X6" s="40">
        <v>97.11</v>
      </c>
      <c r="Y6" s="40">
        <v>97.73</v>
      </c>
      <c r="Z6" s="40">
        <v>95.37</v>
      </c>
      <c r="AA6" s="40">
        <v>95.79</v>
      </c>
      <c r="AB6" s="95">
        <v>1456800</v>
      </c>
      <c r="AC6" s="40">
        <v>95.79</v>
      </c>
      <c r="AD6" s="2">
        <f t="shared" si="0"/>
        <v>2.3599999999999994</v>
      </c>
      <c r="AE6" s="138">
        <f t="shared" si="1"/>
        <v>-1.1557114848828709E-2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42646</v>
      </c>
      <c r="X7" s="40">
        <v>96.59</v>
      </c>
      <c r="Y7" s="40">
        <v>97.12</v>
      </c>
      <c r="Z7" s="40">
        <v>96.33</v>
      </c>
      <c r="AA7" s="40">
        <v>96.91</v>
      </c>
      <c r="AB7" s="95">
        <v>1350200</v>
      </c>
      <c r="AC7" s="40">
        <v>96.91</v>
      </c>
      <c r="AD7" s="2">
        <f t="shared" si="0"/>
        <v>0.79000000000000625</v>
      </c>
      <c r="AE7" s="138">
        <f t="shared" si="1"/>
        <v>-1.5454358128993428E-3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42643</v>
      </c>
      <c r="X8" s="40">
        <v>95.52</v>
      </c>
      <c r="Y8" s="40">
        <v>97.28</v>
      </c>
      <c r="Z8" s="40">
        <v>95.29</v>
      </c>
      <c r="AA8" s="40">
        <v>97.06</v>
      </c>
      <c r="AB8" s="95">
        <v>1921300</v>
      </c>
      <c r="AC8" s="40">
        <v>97.06</v>
      </c>
      <c r="AD8" s="2">
        <f t="shared" si="0"/>
        <v>1.9899999999999949</v>
      </c>
      <c r="AE8" s="138">
        <f t="shared" si="1"/>
        <v>2.0073568050446688E-2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42642</v>
      </c>
      <c r="X9" s="40">
        <v>95.55</v>
      </c>
      <c r="Y9" s="40">
        <v>95.87</v>
      </c>
      <c r="Z9" s="40">
        <v>94.84</v>
      </c>
      <c r="AA9" s="40">
        <v>95.15</v>
      </c>
      <c r="AB9" s="95">
        <v>1796500</v>
      </c>
      <c r="AC9" s="40">
        <v>95.15</v>
      </c>
      <c r="AD9" s="2">
        <f t="shared" si="0"/>
        <v>1.0300000000000011</v>
      </c>
      <c r="AE9" s="138">
        <f t="shared" si="1"/>
        <v>-3.9778080184235121E-3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42641</v>
      </c>
      <c r="X10" s="40">
        <v>94.5</v>
      </c>
      <c r="Y10" s="40">
        <v>95.62</v>
      </c>
      <c r="Z10" s="40">
        <v>94.17</v>
      </c>
      <c r="AA10" s="40">
        <v>95.53</v>
      </c>
      <c r="AB10" s="95">
        <v>1100000</v>
      </c>
      <c r="AC10" s="40">
        <v>95.53</v>
      </c>
      <c r="AD10" s="2">
        <f t="shared" si="0"/>
        <v>1.4500000000000028</v>
      </c>
      <c r="AE10" s="138">
        <f t="shared" si="1"/>
        <v>1.1113463166807724E-2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2.4400000000000002E-2</v>
      </c>
      <c r="W11" s="157">
        <v>42640</v>
      </c>
      <c r="X11" s="40">
        <v>93.25</v>
      </c>
      <c r="Y11" s="40">
        <v>94.72</v>
      </c>
      <c r="Z11" s="40">
        <v>93.15</v>
      </c>
      <c r="AA11" s="40">
        <v>94.48</v>
      </c>
      <c r="AB11" s="95">
        <v>1086500</v>
      </c>
      <c r="AC11" s="40">
        <v>94.48</v>
      </c>
      <c r="AD11" s="2">
        <f t="shared" si="0"/>
        <v>1.5699999999999932</v>
      </c>
      <c r="AE11" s="138">
        <f t="shared" si="1"/>
        <v>1.2864493996569415E-2</v>
      </c>
    </row>
    <row r="12" spans="1:31" x14ac:dyDescent="0.25">
      <c r="W12" s="157">
        <v>42639</v>
      </c>
      <c r="X12" s="40">
        <v>93.07</v>
      </c>
      <c r="Y12" s="40">
        <v>94.05</v>
      </c>
      <c r="Z12" s="40">
        <v>92.84</v>
      </c>
      <c r="AA12" s="40">
        <v>93.28</v>
      </c>
      <c r="AB12" s="95">
        <v>1114700</v>
      </c>
      <c r="AC12" s="40">
        <v>93.28</v>
      </c>
      <c r="AD12" s="2">
        <f t="shared" si="0"/>
        <v>1.2099999999999937</v>
      </c>
      <c r="AE12" s="138">
        <f t="shared" si="1"/>
        <v>-3.6317026276436737E-3</v>
      </c>
    </row>
    <row r="13" spans="1:31" x14ac:dyDescent="0.25">
      <c r="W13" s="157">
        <v>42636</v>
      </c>
      <c r="X13" s="40">
        <v>93.48</v>
      </c>
      <c r="Y13" s="40">
        <v>94.23</v>
      </c>
      <c r="Z13" s="40">
        <v>93.25</v>
      </c>
      <c r="AA13" s="40">
        <v>93.62</v>
      </c>
      <c r="AB13" s="95">
        <v>889500</v>
      </c>
      <c r="AC13" s="40">
        <v>93.62</v>
      </c>
      <c r="AD13" s="2">
        <f t="shared" si="0"/>
        <v>0.98000000000000398</v>
      </c>
      <c r="AE13" s="138">
        <f t="shared" si="1"/>
        <v>-3.0880630390799357E-3</v>
      </c>
    </row>
    <row r="14" spans="1:31" x14ac:dyDescent="0.25">
      <c r="W14" s="157">
        <v>42635</v>
      </c>
      <c r="X14" s="40">
        <v>93.78</v>
      </c>
      <c r="Y14" s="40">
        <v>94.39</v>
      </c>
      <c r="Z14" s="40">
        <v>93.64</v>
      </c>
      <c r="AA14" s="40">
        <v>93.91</v>
      </c>
      <c r="AB14" s="95">
        <v>1280100</v>
      </c>
      <c r="AC14" s="40">
        <v>93.91</v>
      </c>
      <c r="AD14" s="2">
        <f t="shared" si="0"/>
        <v>0.75</v>
      </c>
      <c r="AE14" s="138">
        <f t="shared" si="1"/>
        <v>8.5919879712168523E-3</v>
      </c>
    </row>
    <row r="15" spans="1:31" x14ac:dyDescent="0.25">
      <c r="W15" s="157">
        <v>42634</v>
      </c>
      <c r="X15" s="40">
        <v>92.03</v>
      </c>
      <c r="Y15" s="40">
        <v>93.31</v>
      </c>
      <c r="Z15" s="40">
        <v>91.89</v>
      </c>
      <c r="AA15" s="40">
        <v>93.11</v>
      </c>
      <c r="AB15" s="95">
        <v>1253700</v>
      </c>
      <c r="AC15" s="40">
        <v>93.11</v>
      </c>
      <c r="AD15" s="2">
        <f t="shared" si="0"/>
        <v>1.4200000000000017</v>
      </c>
      <c r="AE15" s="138">
        <f t="shared" si="1"/>
        <v>1.2946040034812922E-2</v>
      </c>
    </row>
    <row r="16" spans="1:31" x14ac:dyDescent="0.25">
      <c r="W16" s="157">
        <v>42633</v>
      </c>
      <c r="X16" s="40">
        <v>92.38</v>
      </c>
      <c r="Y16" s="40">
        <v>92.53</v>
      </c>
      <c r="Z16" s="40">
        <v>91.61</v>
      </c>
      <c r="AA16" s="40">
        <v>91.92</v>
      </c>
      <c r="AB16" s="95">
        <v>1369500</v>
      </c>
      <c r="AC16" s="40">
        <v>91.92</v>
      </c>
      <c r="AD16" s="2">
        <f t="shared" si="0"/>
        <v>0.92000000000000171</v>
      </c>
      <c r="AE16" s="138">
        <f t="shared" si="1"/>
        <v>-1.1952624144300206E-3</v>
      </c>
    </row>
    <row r="17" spans="1:31" x14ac:dyDescent="0.25">
      <c r="W17" s="157">
        <v>42632</v>
      </c>
      <c r="X17" s="40">
        <v>91.76</v>
      </c>
      <c r="Y17" s="40">
        <v>92.67</v>
      </c>
      <c r="Z17" s="40">
        <v>91.76</v>
      </c>
      <c r="AA17" s="40">
        <v>92.03</v>
      </c>
      <c r="AB17" s="95">
        <v>1111100</v>
      </c>
      <c r="AC17" s="40">
        <v>92.03</v>
      </c>
      <c r="AD17" s="2">
        <f t="shared" si="0"/>
        <v>0.90999999999999659</v>
      </c>
      <c r="AE17" s="138">
        <f t="shared" si="1"/>
        <v>7.443897099069563E-3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42629</v>
      </c>
      <c r="X18" s="40">
        <v>91.06</v>
      </c>
      <c r="Y18" s="40">
        <v>91.78</v>
      </c>
      <c r="Z18" s="40">
        <v>90.44</v>
      </c>
      <c r="AA18" s="40">
        <v>91.35</v>
      </c>
      <c r="AB18" s="95">
        <v>2074000</v>
      </c>
      <c r="AC18" s="40">
        <v>91.35</v>
      </c>
      <c r="AD18" s="2">
        <f t="shared" si="0"/>
        <v>1.3400000000000034</v>
      </c>
      <c r="AE18" s="138">
        <f t="shared" si="1"/>
        <v>-1.7484427931374613E-3</v>
      </c>
    </row>
    <row r="19" spans="1:31" x14ac:dyDescent="0.25">
      <c r="W19" s="157">
        <v>42628</v>
      </c>
      <c r="X19" s="40">
        <v>90.36</v>
      </c>
      <c r="Y19" s="40">
        <v>91.94</v>
      </c>
      <c r="Z19" s="40">
        <v>89.92</v>
      </c>
      <c r="AA19" s="40">
        <v>91.51</v>
      </c>
      <c r="AB19" s="95">
        <v>1476500</v>
      </c>
      <c r="AC19" s="40">
        <v>91.51</v>
      </c>
      <c r="AD19" s="2">
        <f t="shared" si="0"/>
        <v>2.019999999999996</v>
      </c>
      <c r="AE19" s="138">
        <f t="shared" si="1"/>
        <v>9.2643652806883026E-3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42627</v>
      </c>
      <c r="X20" s="40">
        <v>90.52</v>
      </c>
      <c r="Y20" s="40">
        <v>91.66</v>
      </c>
      <c r="Z20" s="40">
        <v>90.22</v>
      </c>
      <c r="AA20" s="40">
        <v>90.67</v>
      </c>
      <c r="AB20" s="95">
        <v>1714200</v>
      </c>
      <c r="AC20" s="40">
        <v>90.67</v>
      </c>
      <c r="AD20" s="2">
        <f t="shared" si="0"/>
        <v>1.4399999999999977</v>
      </c>
      <c r="AE20" s="138">
        <f t="shared" si="1"/>
        <v>-7.7143486885600243E-4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42626</v>
      </c>
      <c r="X21" s="40">
        <v>91.44</v>
      </c>
      <c r="Y21" s="40">
        <v>92.12</v>
      </c>
      <c r="Z21" s="40">
        <v>90.3</v>
      </c>
      <c r="AA21" s="40">
        <v>90.74</v>
      </c>
      <c r="AB21" s="95">
        <v>1102300</v>
      </c>
      <c r="AC21" s="40">
        <v>90.74</v>
      </c>
      <c r="AD21" s="2">
        <f t="shared" si="0"/>
        <v>1.8200000000000074</v>
      </c>
      <c r="AE21" s="138">
        <f t="shared" si="1"/>
        <v>-1.7752760337735429E-2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42625</v>
      </c>
      <c r="X22" s="40">
        <v>90.69</v>
      </c>
      <c r="Y22" s="40">
        <v>93.03</v>
      </c>
      <c r="Z22" s="40">
        <v>90.21</v>
      </c>
      <c r="AA22" s="40">
        <v>92.38</v>
      </c>
      <c r="AB22" s="95">
        <v>1413500</v>
      </c>
      <c r="AC22" s="40">
        <v>92.38</v>
      </c>
      <c r="AD22" s="2">
        <f t="shared" si="0"/>
        <v>2.8200000000000074</v>
      </c>
      <c r="AE22" s="138">
        <f t="shared" si="1"/>
        <v>1.7625027539105442E-2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42622</v>
      </c>
      <c r="X23" s="40">
        <v>93.29</v>
      </c>
      <c r="Y23" s="40">
        <v>93.29</v>
      </c>
      <c r="Z23" s="40">
        <v>90.75</v>
      </c>
      <c r="AA23" s="40">
        <v>90.78</v>
      </c>
      <c r="AB23" s="95">
        <v>1646200</v>
      </c>
      <c r="AC23" s="40">
        <v>90.78</v>
      </c>
      <c r="AD23" s="2">
        <f t="shared" si="0"/>
        <v>2.5400000000000063</v>
      </c>
      <c r="AE23" s="138">
        <f t="shared" si="1"/>
        <v>-3.4152569422278956E-2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42621</v>
      </c>
      <c r="X24" s="40">
        <v>94</v>
      </c>
      <c r="Y24" s="40">
        <v>94.92</v>
      </c>
      <c r="Z24" s="40">
        <v>93.24</v>
      </c>
      <c r="AA24" s="40">
        <v>93.99</v>
      </c>
      <c r="AB24" s="95">
        <v>1271600</v>
      </c>
      <c r="AC24" s="40">
        <v>93.99</v>
      </c>
      <c r="AD24" s="2">
        <f t="shared" si="0"/>
        <v>1.6800000000000068</v>
      </c>
      <c r="AE24" s="138">
        <f t="shared" si="1"/>
        <v>5.3225463061523648E-4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42620</v>
      </c>
      <c r="X25" s="40">
        <v>94.93</v>
      </c>
      <c r="Y25" s="40">
        <v>95.97</v>
      </c>
      <c r="Z25" s="40">
        <v>93.76</v>
      </c>
      <c r="AA25" s="40">
        <v>93.94</v>
      </c>
      <c r="AB25" s="95">
        <v>2427700</v>
      </c>
      <c r="AC25" s="40">
        <v>93.94</v>
      </c>
      <c r="AD25" s="2">
        <f t="shared" si="0"/>
        <v>2.2099999999999937</v>
      </c>
      <c r="AE25" s="138">
        <f t="shared" si="1"/>
        <v>-1.2716763005780396E-2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42619</v>
      </c>
      <c r="X26" s="40">
        <v>94.16</v>
      </c>
      <c r="Y26" s="40">
        <v>95.15</v>
      </c>
      <c r="Z26" s="40">
        <v>94.04</v>
      </c>
      <c r="AA26" s="40">
        <v>95.15</v>
      </c>
      <c r="AB26" s="95">
        <v>1553600</v>
      </c>
      <c r="AC26" s="40">
        <v>95.15</v>
      </c>
      <c r="AD26" s="2">
        <f t="shared" si="0"/>
        <v>1.1099999999999994</v>
      </c>
      <c r="AE26" s="138">
        <f t="shared" si="1"/>
        <v>1.0514018691588856E-2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42615</v>
      </c>
      <c r="X27" s="40">
        <v>94.09</v>
      </c>
      <c r="Y27" s="40">
        <v>94.8</v>
      </c>
      <c r="Z27" s="40">
        <v>93.69</v>
      </c>
      <c r="AA27" s="40">
        <v>94.16</v>
      </c>
      <c r="AB27" s="95">
        <v>774200</v>
      </c>
      <c r="AC27" s="40">
        <v>94.16</v>
      </c>
      <c r="AD27" s="2">
        <f t="shared" si="0"/>
        <v>1.1099999999999994</v>
      </c>
      <c r="AE27" s="138">
        <f t="shared" si="1"/>
        <v>3.8379530916843319E-3</v>
      </c>
    </row>
    <row r="28" spans="1:31" x14ac:dyDescent="0.25">
      <c r="W28" s="157">
        <v>42614</v>
      </c>
      <c r="X28" s="40">
        <v>94.11</v>
      </c>
      <c r="Y28" s="40">
        <v>94.25</v>
      </c>
      <c r="Z28" s="40">
        <v>92.88</v>
      </c>
      <c r="AA28" s="40">
        <v>93.8</v>
      </c>
      <c r="AB28" s="95">
        <v>1142600</v>
      </c>
      <c r="AC28" s="40">
        <v>93.8</v>
      </c>
      <c r="AD28" s="2">
        <f t="shared" si="0"/>
        <v>1.3700000000000045</v>
      </c>
      <c r="AE28" s="138">
        <f t="shared" si="1"/>
        <v>-1.0649627263046302E-3</v>
      </c>
    </row>
    <row r="29" spans="1:31" x14ac:dyDescent="0.25">
      <c r="W29" s="157">
        <v>42613</v>
      </c>
      <c r="X29" s="40">
        <v>94.07</v>
      </c>
      <c r="Y29" s="40">
        <v>94.43</v>
      </c>
      <c r="Z29" s="40">
        <v>93.26</v>
      </c>
      <c r="AA29" s="40">
        <v>93.9</v>
      </c>
      <c r="AB29" s="95">
        <v>1544700</v>
      </c>
      <c r="AC29" s="40">
        <v>93.9</v>
      </c>
      <c r="AD29" s="2">
        <f t="shared" si="0"/>
        <v>1.1700000000000017</v>
      </c>
      <c r="AE29" s="138">
        <f t="shared" si="1"/>
        <v>-4.9803963123874473E-3</v>
      </c>
    </row>
    <row r="30" spans="1:31" x14ac:dyDescent="0.25">
      <c r="W30" s="157">
        <v>42612</v>
      </c>
      <c r="X30" s="40">
        <v>94.01</v>
      </c>
      <c r="Y30" s="40">
        <v>94.37</v>
      </c>
      <c r="Z30" s="40">
        <v>93.54</v>
      </c>
      <c r="AA30" s="40">
        <v>94.37</v>
      </c>
      <c r="AB30" s="95">
        <v>1398900</v>
      </c>
      <c r="AC30" s="40">
        <v>94.37</v>
      </c>
      <c r="AD30" s="2">
        <f t="shared" si="0"/>
        <v>0.82999999999999829</v>
      </c>
      <c r="AE30" s="138">
        <f t="shared" si="1"/>
        <v>3.8293798532071932E-3</v>
      </c>
    </row>
    <row r="31" spans="1:31" x14ac:dyDescent="0.25">
      <c r="W31" s="157">
        <v>42611</v>
      </c>
      <c r="X31" s="40">
        <v>92.23</v>
      </c>
      <c r="Y31" s="40">
        <v>94.3</v>
      </c>
      <c r="Z31" s="40">
        <v>92.12</v>
      </c>
      <c r="AA31" s="40">
        <v>94.01</v>
      </c>
      <c r="AB31" s="95">
        <v>1721000</v>
      </c>
      <c r="AC31" s="40">
        <v>94.01</v>
      </c>
      <c r="AD31" s="2">
        <f t="shared" si="0"/>
        <v>2.1799999999999926</v>
      </c>
      <c r="AE31" s="138">
        <f t="shared" si="1"/>
        <v>1.8857700227593144E-2</v>
      </c>
    </row>
    <row r="32" spans="1:31" x14ac:dyDescent="0.25">
      <c r="W32" s="157">
        <v>42608</v>
      </c>
      <c r="X32" s="40">
        <v>92.16</v>
      </c>
      <c r="Y32" s="40">
        <v>92.97</v>
      </c>
      <c r="Z32" s="40">
        <v>91.9</v>
      </c>
      <c r="AA32" s="40">
        <v>92.27</v>
      </c>
      <c r="AB32" s="95">
        <v>1322700</v>
      </c>
      <c r="AC32" s="40">
        <v>92.27</v>
      </c>
      <c r="AD32" s="2">
        <f t="shared" si="0"/>
        <v>1.0699999999999932</v>
      </c>
      <c r="AE32" s="138">
        <f t="shared" si="1"/>
        <v>2.0634231103389133E-3</v>
      </c>
    </row>
    <row r="33" spans="1:31" x14ac:dyDescent="0.25">
      <c r="L33" t="s">
        <v>65</v>
      </c>
      <c r="M33" s="2">
        <f>K51+M51-F51</f>
        <v>-168.6200000000008</v>
      </c>
      <c r="W33" s="157">
        <v>42607</v>
      </c>
      <c r="X33" s="40">
        <v>91.91</v>
      </c>
      <c r="Y33" s="40">
        <v>92.67</v>
      </c>
      <c r="Z33" s="40">
        <v>91.85</v>
      </c>
      <c r="AA33" s="40">
        <v>92.08</v>
      </c>
      <c r="AB33" s="95">
        <v>1075400</v>
      </c>
      <c r="AC33" s="40">
        <v>92.08</v>
      </c>
      <c r="AD33" s="2">
        <f t="shared" si="0"/>
        <v>0.82000000000000739</v>
      </c>
      <c r="AE33" s="138">
        <f t="shared" si="1"/>
        <v>-2.1715526601517876E-4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42606</v>
      </c>
      <c r="X34" s="40">
        <v>91.98</v>
      </c>
      <c r="Y34" s="40">
        <v>92.33</v>
      </c>
      <c r="Z34" s="40">
        <v>91.79</v>
      </c>
      <c r="AA34" s="40">
        <v>92.1</v>
      </c>
      <c r="AB34" s="95">
        <v>793700</v>
      </c>
      <c r="AC34" s="40">
        <v>92.1</v>
      </c>
      <c r="AD34" s="2">
        <f t="shared" si="0"/>
        <v>0.53999999999999204</v>
      </c>
      <c r="AE34" s="138">
        <f t="shared" si="1"/>
        <v>7.6062153645550801E-4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42605</v>
      </c>
      <c r="X35" s="40">
        <v>91.9</v>
      </c>
      <c r="Y35" s="40">
        <v>92.19</v>
      </c>
      <c r="Z35" s="40">
        <v>91.52</v>
      </c>
      <c r="AA35" s="40">
        <v>92.03</v>
      </c>
      <c r="AB35" s="95">
        <v>723000</v>
      </c>
      <c r="AC35" s="40">
        <v>92.03</v>
      </c>
      <c r="AD35" s="2">
        <f t="shared" si="0"/>
        <v>0.67000000000000171</v>
      </c>
      <c r="AE35" s="138">
        <f t="shared" si="1"/>
        <v>7.3336252189142304E-3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42604</v>
      </c>
      <c r="X36" s="40">
        <v>91.5</v>
      </c>
      <c r="Y36" s="40">
        <v>91.58</v>
      </c>
      <c r="Z36" s="40">
        <v>91.01</v>
      </c>
      <c r="AA36" s="40">
        <v>91.36</v>
      </c>
      <c r="AB36" s="95">
        <v>811500</v>
      </c>
      <c r="AC36" s="40">
        <v>91.36</v>
      </c>
      <c r="AD36" s="2">
        <f t="shared" si="0"/>
        <v>0.56999999999999318</v>
      </c>
      <c r="AE36" s="138">
        <f t="shared" si="1"/>
        <v>-2.402271238261644E-3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42601</v>
      </c>
      <c r="X37" s="40">
        <v>91.3</v>
      </c>
      <c r="Y37" s="40">
        <v>91.96</v>
      </c>
      <c r="Z37" s="40">
        <v>91.05</v>
      </c>
      <c r="AA37" s="40">
        <v>91.58</v>
      </c>
      <c r="AB37" s="95">
        <v>1078400</v>
      </c>
      <c r="AC37" s="40">
        <v>91.58</v>
      </c>
      <c r="AD37" s="2">
        <f t="shared" si="0"/>
        <v>0.90999999999999659</v>
      </c>
      <c r="AE37" s="138">
        <f t="shared" si="1"/>
        <v>-9.817824806370723E-4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42600</v>
      </c>
      <c r="X38" s="40">
        <v>89.83</v>
      </c>
      <c r="Y38" s="40">
        <v>91.67</v>
      </c>
      <c r="Z38" s="40">
        <v>89.65</v>
      </c>
      <c r="AA38" s="40">
        <v>91.67</v>
      </c>
      <c r="AB38" s="95">
        <v>1580900</v>
      </c>
      <c r="AC38" s="40">
        <v>91.67</v>
      </c>
      <c r="AD38" s="2">
        <f t="shared" si="0"/>
        <v>2.019999999999996</v>
      </c>
      <c r="AE38" s="138">
        <f t="shared" si="1"/>
        <v>2.0596749053662933E-2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42599</v>
      </c>
      <c r="X39" s="40">
        <v>89.09</v>
      </c>
      <c r="Y39" s="40">
        <v>89.87</v>
      </c>
      <c r="Z39" s="40">
        <v>88.62</v>
      </c>
      <c r="AA39" s="40">
        <v>89.82</v>
      </c>
      <c r="AB39" s="95">
        <v>950600</v>
      </c>
      <c r="AC39" s="40">
        <v>89.82</v>
      </c>
      <c r="AD39" s="2">
        <f t="shared" si="0"/>
        <v>1.25</v>
      </c>
      <c r="AE39" s="138">
        <f t="shared" si="1"/>
        <v>7.8545780969478951E-3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42598</v>
      </c>
      <c r="X40" s="40">
        <v>88.73</v>
      </c>
      <c r="Y40" s="40">
        <v>89.38</v>
      </c>
      <c r="Z40" s="40">
        <v>88.07</v>
      </c>
      <c r="AA40" s="40">
        <v>89.12</v>
      </c>
      <c r="AB40" s="95">
        <v>1286000</v>
      </c>
      <c r="AC40" s="40">
        <v>89.12</v>
      </c>
      <c r="AD40" s="2">
        <f t="shared" si="0"/>
        <v>1.3100000000000023</v>
      </c>
      <c r="AE40" s="138">
        <f t="shared" si="1"/>
        <v>2.2492127755286973E-3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42597</v>
      </c>
      <c r="X41" s="40">
        <v>88.86</v>
      </c>
      <c r="Y41" s="40">
        <v>89.64</v>
      </c>
      <c r="Z41" s="40">
        <v>88.67</v>
      </c>
      <c r="AA41" s="40">
        <v>88.92</v>
      </c>
      <c r="AB41" s="95">
        <v>780400</v>
      </c>
      <c r="AC41" s="40">
        <v>88.92</v>
      </c>
      <c r="AD41" s="2">
        <f t="shared" si="0"/>
        <v>0.96999999999999886</v>
      </c>
      <c r="AE41" s="138">
        <f t="shared" si="1"/>
        <v>6.3377093707559506E-3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42594</v>
      </c>
      <c r="X42" s="40">
        <v>89.48</v>
      </c>
      <c r="Y42" s="40">
        <v>89.48</v>
      </c>
      <c r="Z42" s="40">
        <v>87.97</v>
      </c>
      <c r="AA42" s="40">
        <v>88.36</v>
      </c>
      <c r="AB42" s="95">
        <v>1108600</v>
      </c>
      <c r="AC42" s="40">
        <v>88.36</v>
      </c>
      <c r="AD42" s="2">
        <f t="shared" si="0"/>
        <v>1.5100000000000051</v>
      </c>
      <c r="AE42" s="138">
        <f t="shared" si="1"/>
        <v>-1.2516763522574914E-2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105.41300000000001</v>
      </c>
      <c r="Q43" s="2"/>
      <c r="R43" s="34"/>
      <c r="T43" s="10" t="s">
        <v>98</v>
      </c>
      <c r="U43" s="88">
        <v>96.78</v>
      </c>
      <c r="W43" s="157">
        <v>42593</v>
      </c>
      <c r="X43" s="40">
        <v>88.77</v>
      </c>
      <c r="Y43" s="40">
        <v>90.24</v>
      </c>
      <c r="Z43" s="40">
        <v>88.28</v>
      </c>
      <c r="AA43" s="40">
        <v>89.48</v>
      </c>
      <c r="AB43" s="95">
        <v>1653500</v>
      </c>
      <c r="AC43" s="40">
        <v>89.48</v>
      </c>
      <c r="AD43" s="2">
        <f t="shared" si="0"/>
        <v>1.9599999999999937</v>
      </c>
      <c r="AE43" s="138">
        <f t="shared" si="1"/>
        <v>1.0274359263859223E-2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104.4547</v>
      </c>
      <c r="Q44" s="2"/>
      <c r="R44" s="34"/>
      <c r="T44" s="10" t="s">
        <v>99</v>
      </c>
      <c r="U44" s="88">
        <v>97.22</v>
      </c>
      <c r="W44" s="157">
        <v>42592</v>
      </c>
      <c r="X44" s="40">
        <v>89.56</v>
      </c>
      <c r="Y44" s="40">
        <v>89.56</v>
      </c>
      <c r="Z44" s="40">
        <v>88.38</v>
      </c>
      <c r="AA44" s="40">
        <v>88.57</v>
      </c>
      <c r="AB44" s="95">
        <v>806700</v>
      </c>
      <c r="AC44" s="40">
        <v>88.57</v>
      </c>
      <c r="AD44" s="2">
        <f t="shared" si="0"/>
        <v>1.1800000000000068</v>
      </c>
      <c r="AE44" s="138">
        <f t="shared" si="1"/>
        <v>-7.6190476190477474E-3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103.49640000000001</v>
      </c>
      <c r="Q45" s="2"/>
      <c r="R45" s="34"/>
      <c r="T45" s="10" t="s">
        <v>100</v>
      </c>
      <c r="U45" s="88" t="s">
        <v>495</v>
      </c>
      <c r="W45" s="157">
        <v>42591</v>
      </c>
      <c r="X45" s="40">
        <v>89.43</v>
      </c>
      <c r="Y45" s="40">
        <v>89.86</v>
      </c>
      <c r="Z45" s="40">
        <v>89.17</v>
      </c>
      <c r="AA45" s="40">
        <v>89.25</v>
      </c>
      <c r="AB45" s="95">
        <v>1044000</v>
      </c>
      <c r="AC45" s="40">
        <v>89.25</v>
      </c>
      <c r="AD45" s="2">
        <f t="shared" si="0"/>
        <v>0.68999999999999773</v>
      </c>
      <c r="AE45" s="138">
        <f t="shared" si="1"/>
        <v>-3.0160857908846372E-3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102.5381</v>
      </c>
      <c r="Q46" s="2"/>
      <c r="R46" s="34"/>
      <c r="T46" s="10" t="s">
        <v>101</v>
      </c>
      <c r="U46" s="88" t="s">
        <v>496</v>
      </c>
      <c r="W46" s="157">
        <v>42590</v>
      </c>
      <c r="X46" s="40">
        <v>89</v>
      </c>
      <c r="Y46" s="40">
        <v>90.47</v>
      </c>
      <c r="Z46" s="40">
        <v>89</v>
      </c>
      <c r="AA46" s="40">
        <v>89.52</v>
      </c>
      <c r="AB46" s="95">
        <v>1273300</v>
      </c>
      <c r="AC46" s="40">
        <v>89.52</v>
      </c>
      <c r="AD46" s="2">
        <f t="shared" si="0"/>
        <v>1.4699999999999989</v>
      </c>
      <c r="AE46" s="138">
        <f t="shared" si="1"/>
        <v>7.2007200720072273E-3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101.57980000000001</v>
      </c>
      <c r="Q47" s="2"/>
      <c r="R47" s="34"/>
      <c r="T47" s="10" t="s">
        <v>102</v>
      </c>
      <c r="U47" s="88">
        <v>96</v>
      </c>
      <c r="W47" s="157">
        <v>42587</v>
      </c>
      <c r="X47" s="40">
        <v>88.16</v>
      </c>
      <c r="Y47" s="40">
        <v>89.38</v>
      </c>
      <c r="Z47" s="40">
        <v>87.61</v>
      </c>
      <c r="AA47" s="40">
        <v>88.88</v>
      </c>
      <c r="AB47" s="95">
        <v>1466900</v>
      </c>
      <c r="AC47" s="40">
        <v>88.88</v>
      </c>
      <c r="AD47" s="2">
        <f t="shared" si="0"/>
        <v>1.769999999999996</v>
      </c>
      <c r="AE47" s="138">
        <f t="shared" si="1"/>
        <v>1.4496062093368289E-2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100.6215</v>
      </c>
      <c r="Q48" s="2"/>
      <c r="R48" s="34"/>
      <c r="T48" s="10" t="s">
        <v>103</v>
      </c>
      <c r="U48" s="88">
        <v>1.2984899999999999</v>
      </c>
      <c r="W48" s="157">
        <v>42586</v>
      </c>
      <c r="X48" s="40">
        <v>87.57</v>
      </c>
      <c r="Y48" s="40">
        <v>88.31</v>
      </c>
      <c r="Z48" s="40">
        <v>86.88</v>
      </c>
      <c r="AA48" s="40">
        <v>87.61</v>
      </c>
      <c r="AB48" s="95">
        <v>1684800</v>
      </c>
      <c r="AC48" s="40">
        <v>87.61</v>
      </c>
      <c r="AD48" s="2">
        <f t="shared" si="0"/>
        <v>1.4300000000000068</v>
      </c>
      <c r="AE48" s="138" t="e">
        <f t="shared" si="1"/>
        <v>#DIV/0!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99.663200000000003</v>
      </c>
      <c r="Q49" s="2"/>
      <c r="R49" s="34"/>
      <c r="T49" s="10" t="s">
        <v>104</v>
      </c>
      <c r="U49" s="88" t="s">
        <v>433</v>
      </c>
      <c r="W49" s="157">
        <v>42586</v>
      </c>
      <c r="X49" s="40" t="s">
        <v>140</v>
      </c>
      <c r="Y49" s="40"/>
      <c r="Z49" s="40"/>
      <c r="AA49" s="40"/>
      <c r="AB49" s="95"/>
      <c r="AC49" s="40"/>
      <c r="AD49" s="2">
        <f t="shared" si="0"/>
        <v>0</v>
      </c>
      <c r="AE49" s="138">
        <f t="shared" si="1"/>
        <v>-1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98.704899999999995</v>
      </c>
      <c r="Q50" s="2"/>
      <c r="R50" s="34"/>
      <c r="T50" s="10"/>
      <c r="U50" s="88"/>
      <c r="W50" s="157">
        <v>42585</v>
      </c>
      <c r="X50" s="40">
        <v>87.09</v>
      </c>
      <c r="Y50" s="40">
        <v>88.53</v>
      </c>
      <c r="Z50" s="40">
        <v>87</v>
      </c>
      <c r="AA50" s="40">
        <v>88.33</v>
      </c>
      <c r="AB50" s="95">
        <v>1424000</v>
      </c>
      <c r="AC50" s="40">
        <v>87.74</v>
      </c>
      <c r="AD50" s="2">
        <f t="shared" si="0"/>
        <v>1.5300000000000011</v>
      </c>
      <c r="AE50" s="138">
        <f t="shared" si="1"/>
        <v>1.328097932786676E-2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97.746600000000001</v>
      </c>
      <c r="Q51" s="2"/>
      <c r="R51" s="34"/>
      <c r="T51" s="10" t="s">
        <v>105</v>
      </c>
      <c r="U51" s="88" t="s">
        <v>497</v>
      </c>
      <c r="W51" s="157">
        <v>42584</v>
      </c>
      <c r="X51" s="40">
        <v>88.25</v>
      </c>
      <c r="Y51" s="40">
        <v>88.52</v>
      </c>
      <c r="Z51" s="40">
        <v>86.91</v>
      </c>
      <c r="AA51" s="40">
        <v>87.17</v>
      </c>
      <c r="AB51" s="95">
        <v>1002400</v>
      </c>
      <c r="AC51" s="40">
        <v>86.59</v>
      </c>
      <c r="AD51" s="2">
        <f t="shared" si="0"/>
        <v>1.6099999999999994</v>
      </c>
      <c r="AE51" s="138">
        <f t="shared" si="1"/>
        <v>-1.5575261482491887E-2</v>
      </c>
    </row>
    <row r="52" spans="1:31" x14ac:dyDescent="0.25">
      <c r="O52" s="83">
        <v>1.01</v>
      </c>
      <c r="P52" s="83">
        <f t="shared" si="3"/>
        <v>96.788299999999992</v>
      </c>
      <c r="Q52" s="2"/>
      <c r="R52" s="34"/>
      <c r="T52" s="10" t="s">
        <v>106</v>
      </c>
      <c r="U52" s="88" t="s">
        <v>222</v>
      </c>
      <c r="W52" s="157">
        <v>42583</v>
      </c>
      <c r="X52" s="40">
        <v>89.67</v>
      </c>
      <c r="Y52" s="40">
        <v>89.67</v>
      </c>
      <c r="Z52" s="40">
        <v>88.28</v>
      </c>
      <c r="AA52" s="40">
        <v>88.55</v>
      </c>
      <c r="AB52" s="95">
        <v>1639500</v>
      </c>
      <c r="AC52" s="40">
        <v>87.96</v>
      </c>
      <c r="AD52" s="2">
        <f t="shared" si="0"/>
        <v>1.3900000000000006</v>
      </c>
      <c r="AE52" s="138">
        <f t="shared" si="1"/>
        <v>-1.3680197353666879E-2</v>
      </c>
    </row>
    <row r="53" spans="1:31" x14ac:dyDescent="0.25">
      <c r="O53" s="83">
        <v>1</v>
      </c>
      <c r="P53" s="83">
        <f t="shared" si="3"/>
        <v>95.83</v>
      </c>
      <c r="Q53" s="2"/>
      <c r="R53" s="34"/>
      <c r="T53" s="10" t="s">
        <v>107</v>
      </c>
      <c r="U53" s="90">
        <v>1743037</v>
      </c>
      <c r="W53" s="157">
        <v>42580</v>
      </c>
      <c r="X53" s="40">
        <v>89.73</v>
      </c>
      <c r="Y53" s="40">
        <v>90.31</v>
      </c>
      <c r="Z53" s="40">
        <v>89.1</v>
      </c>
      <c r="AA53" s="40">
        <v>89.78</v>
      </c>
      <c r="AB53" s="95">
        <v>1218800</v>
      </c>
      <c r="AC53" s="40">
        <v>89.18</v>
      </c>
      <c r="AD53" s="2">
        <f t="shared" si="0"/>
        <v>1.210000000000008</v>
      </c>
      <c r="AE53" s="138">
        <f t="shared" si="1"/>
        <v>-2.6839633191678702E-3</v>
      </c>
    </row>
    <row r="54" spans="1:31" x14ac:dyDescent="0.25">
      <c r="O54" s="83">
        <v>0.99</v>
      </c>
      <c r="P54" s="83">
        <f t="shared" si="3"/>
        <v>94.871700000000004</v>
      </c>
      <c r="Q54" s="2"/>
      <c r="R54" s="34"/>
      <c r="T54" s="10" t="s">
        <v>110</v>
      </c>
      <c r="U54" s="90">
        <v>1391910</v>
      </c>
      <c r="W54" s="157">
        <v>42579</v>
      </c>
      <c r="X54" s="40">
        <v>89.75</v>
      </c>
      <c r="Y54" s="40">
        <v>91.03</v>
      </c>
      <c r="Z54" s="40">
        <v>88.88</v>
      </c>
      <c r="AA54" s="40">
        <v>90.02</v>
      </c>
      <c r="AB54" s="95">
        <v>1525900</v>
      </c>
      <c r="AC54" s="40">
        <v>89.42</v>
      </c>
      <c r="AD54" s="2">
        <f t="shared" si="0"/>
        <v>2.1500000000000057</v>
      </c>
      <c r="AE54" s="138">
        <f t="shared" si="1"/>
        <v>-1.3401831583650381E-3</v>
      </c>
    </row>
    <row r="55" spans="1:31" x14ac:dyDescent="0.25">
      <c r="O55" s="83">
        <v>0.98</v>
      </c>
      <c r="P55" s="83">
        <f t="shared" si="3"/>
        <v>93.913399999999996</v>
      </c>
      <c r="Q55" s="2"/>
      <c r="R55" s="34"/>
      <c r="T55" s="10" t="s">
        <v>108</v>
      </c>
      <c r="U55" s="88" t="s">
        <v>498</v>
      </c>
      <c r="W55" s="157">
        <v>42578</v>
      </c>
      <c r="X55" s="40">
        <v>92.44</v>
      </c>
      <c r="Y55" s="40">
        <v>92.5</v>
      </c>
      <c r="Z55" s="40">
        <v>89.18</v>
      </c>
      <c r="AA55" s="40">
        <v>90.14</v>
      </c>
      <c r="AB55" s="95">
        <v>2736400</v>
      </c>
      <c r="AC55" s="40">
        <v>89.54</v>
      </c>
      <c r="AD55" s="2">
        <f t="shared" si="0"/>
        <v>3.3199999999999932</v>
      </c>
      <c r="AE55" s="138">
        <f t="shared" si="1"/>
        <v>-2.8112449799196693E-2</v>
      </c>
    </row>
    <row r="56" spans="1:31" x14ac:dyDescent="0.25">
      <c r="O56" s="83">
        <v>0.97</v>
      </c>
      <c r="P56" s="83">
        <f t="shared" si="3"/>
        <v>92.955100000000002</v>
      </c>
      <c r="T56" s="10" t="s">
        <v>111</v>
      </c>
      <c r="U56" s="88">
        <v>17.95</v>
      </c>
      <c r="W56" s="157">
        <v>42577</v>
      </c>
      <c r="X56" s="40">
        <v>91.96</v>
      </c>
      <c r="Y56" s="40">
        <v>93.09</v>
      </c>
      <c r="Z56" s="40">
        <v>91.5</v>
      </c>
      <c r="AA56" s="40">
        <v>92.75</v>
      </c>
      <c r="AB56" s="95">
        <v>2141500</v>
      </c>
      <c r="AC56" s="40">
        <v>92.13</v>
      </c>
      <c r="AD56" s="2">
        <f t="shared" si="0"/>
        <v>1.5900000000000034</v>
      </c>
      <c r="AE56" s="138">
        <f t="shared" si="1"/>
        <v>8.5385878489327993E-3</v>
      </c>
    </row>
    <row r="57" spans="1:31" x14ac:dyDescent="0.25">
      <c r="O57" s="83">
        <v>0.96</v>
      </c>
      <c r="P57" s="83">
        <f t="shared" si="3"/>
        <v>91.996799999999993</v>
      </c>
      <c r="T57" s="10" t="s">
        <v>112</v>
      </c>
      <c r="U57" s="88">
        <v>5.34</v>
      </c>
      <c r="W57" s="157">
        <v>42576</v>
      </c>
      <c r="X57" s="40">
        <v>92</v>
      </c>
      <c r="Y57" s="40">
        <v>92.73</v>
      </c>
      <c r="Z57" s="40">
        <v>90.97</v>
      </c>
      <c r="AA57" s="40">
        <v>91.96</v>
      </c>
      <c r="AB57" s="95">
        <v>1277500</v>
      </c>
      <c r="AC57" s="40">
        <v>91.35</v>
      </c>
      <c r="AD57" s="2">
        <f t="shared" si="0"/>
        <v>1.7600000000000051</v>
      </c>
      <c r="AE57" s="138">
        <f t="shared" si="1"/>
        <v>-5.47045951860059E-4</v>
      </c>
    </row>
    <row r="58" spans="1:31" x14ac:dyDescent="0.25">
      <c r="O58" s="83">
        <v>0.95</v>
      </c>
      <c r="P58" s="83">
        <f t="shared" si="3"/>
        <v>91.038499999999999</v>
      </c>
      <c r="T58" s="10" t="s">
        <v>109</v>
      </c>
      <c r="U58" s="88" t="s">
        <v>499</v>
      </c>
      <c r="W58" s="157">
        <v>42573</v>
      </c>
      <c r="X58" s="40">
        <v>91.34</v>
      </c>
      <c r="Y58" s="40">
        <v>92.1</v>
      </c>
      <c r="Z58" s="40">
        <v>90.79</v>
      </c>
      <c r="AA58" s="40">
        <v>92.01</v>
      </c>
      <c r="AB58" s="95">
        <v>1047000</v>
      </c>
      <c r="AC58" s="40">
        <v>91.4</v>
      </c>
      <c r="AD58" s="2">
        <f t="shared" si="0"/>
        <v>1.3099999999999881</v>
      </c>
      <c r="AE58" s="138">
        <f t="shared" si="1"/>
        <v>4.947773501924102E-3</v>
      </c>
    </row>
    <row r="59" spans="1:31" x14ac:dyDescent="0.25">
      <c r="O59" s="83">
        <v>0.94</v>
      </c>
      <c r="P59" s="83">
        <f t="shared" si="3"/>
        <v>90.080199999999991</v>
      </c>
      <c r="W59" s="157">
        <v>42572</v>
      </c>
      <c r="X59" s="40">
        <v>91.12</v>
      </c>
      <c r="Y59" s="40">
        <v>92.16</v>
      </c>
      <c r="Z59" s="40">
        <v>90.53</v>
      </c>
      <c r="AA59" s="40">
        <v>91.56</v>
      </c>
      <c r="AB59" s="95">
        <v>1453700</v>
      </c>
      <c r="AC59" s="40">
        <v>90.95</v>
      </c>
      <c r="AD59" s="2">
        <f t="shared" si="0"/>
        <v>1.6299999999999955</v>
      </c>
      <c r="AE59" s="138">
        <f t="shared" si="1"/>
        <v>-2.0847048496818177E-3</v>
      </c>
    </row>
    <row r="60" spans="1:31" x14ac:dyDescent="0.25">
      <c r="O60" s="83">
        <v>0.93</v>
      </c>
      <c r="P60" s="83">
        <f t="shared" si="3"/>
        <v>89.121899999999997</v>
      </c>
      <c r="W60" s="157">
        <v>42571</v>
      </c>
      <c r="X60" s="40">
        <v>91.4</v>
      </c>
      <c r="Y60" s="40">
        <v>92.01</v>
      </c>
      <c r="Z60" s="40">
        <v>90.7</v>
      </c>
      <c r="AA60" s="40">
        <v>91.75</v>
      </c>
      <c r="AB60" s="95">
        <v>1371700</v>
      </c>
      <c r="AC60" s="40">
        <v>91.14</v>
      </c>
      <c r="AD60" s="2">
        <f t="shared" si="0"/>
        <v>1.3100000000000023</v>
      </c>
      <c r="AE60" s="138">
        <f t="shared" si="1"/>
        <v>3.8550501156513484E-3</v>
      </c>
    </row>
    <row r="61" spans="1:31" x14ac:dyDescent="0.25">
      <c r="O61" s="83">
        <v>0.92</v>
      </c>
      <c r="P61" s="83">
        <f t="shared" si="3"/>
        <v>88.163600000000002</v>
      </c>
      <c r="W61" s="157">
        <v>42570</v>
      </c>
      <c r="X61" s="40">
        <v>91.05</v>
      </c>
      <c r="Y61" s="40">
        <v>91.78</v>
      </c>
      <c r="Z61" s="40">
        <v>90.86</v>
      </c>
      <c r="AA61" s="40">
        <v>91.4</v>
      </c>
      <c r="AB61" s="95">
        <v>1154700</v>
      </c>
      <c r="AC61" s="40">
        <v>90.79</v>
      </c>
      <c r="AD61" s="2">
        <f t="shared" si="0"/>
        <v>0.92000000000000171</v>
      </c>
      <c r="AE61" s="138">
        <f t="shared" si="1"/>
        <v>-2.3076923076922329E-3</v>
      </c>
    </row>
    <row r="62" spans="1:31" x14ac:dyDescent="0.25">
      <c r="O62" s="83">
        <v>0.91</v>
      </c>
      <c r="P62" s="83">
        <f t="shared" si="3"/>
        <v>87.205300000000008</v>
      </c>
      <c r="W62" s="157">
        <v>42569</v>
      </c>
      <c r="X62" s="40">
        <v>91.28</v>
      </c>
      <c r="Y62" s="40">
        <v>91.72</v>
      </c>
      <c r="Z62" s="40">
        <v>90.9</v>
      </c>
      <c r="AA62" s="40">
        <v>91.61</v>
      </c>
      <c r="AB62" s="95">
        <v>895800</v>
      </c>
      <c r="AC62" s="40">
        <v>91</v>
      </c>
      <c r="AD62" s="2">
        <f t="shared" si="0"/>
        <v>0.81999999999999318</v>
      </c>
      <c r="AE62" s="138">
        <f t="shared" si="1"/>
        <v>1.320422535211252E-3</v>
      </c>
    </row>
    <row r="63" spans="1:31" x14ac:dyDescent="0.25">
      <c r="O63" s="83">
        <v>0.9</v>
      </c>
      <c r="P63" s="83">
        <f t="shared" si="3"/>
        <v>86.247</v>
      </c>
      <c r="W63" s="157">
        <v>42566</v>
      </c>
      <c r="X63" s="40">
        <v>91.9</v>
      </c>
      <c r="Y63" s="40">
        <v>92.3</v>
      </c>
      <c r="Z63" s="40">
        <v>90.78</v>
      </c>
      <c r="AA63" s="40">
        <v>91.49</v>
      </c>
      <c r="AB63" s="95">
        <v>1204000</v>
      </c>
      <c r="AC63" s="40">
        <v>90.88</v>
      </c>
      <c r="AD63" s="2">
        <f t="shared" si="0"/>
        <v>1.519999999999996</v>
      </c>
      <c r="AE63" s="138">
        <f t="shared" si="1"/>
        <v>-3.2901952182496919E-3</v>
      </c>
    </row>
    <row r="64" spans="1:31" x14ac:dyDescent="0.25">
      <c r="W64" s="157">
        <v>42565</v>
      </c>
      <c r="X64" s="40">
        <v>91.25</v>
      </c>
      <c r="Y64" s="40">
        <v>92.64</v>
      </c>
      <c r="Z64" s="40">
        <v>90.85</v>
      </c>
      <c r="AA64" s="40">
        <v>91.79</v>
      </c>
      <c r="AB64" s="95">
        <v>2310800</v>
      </c>
      <c r="AC64" s="40">
        <v>91.18</v>
      </c>
      <c r="AD64" s="2">
        <f t="shared" si="0"/>
        <v>1.7900000000000063</v>
      </c>
      <c r="AE64" s="138">
        <f t="shared" si="1"/>
        <v>1.1313220940550206E-2</v>
      </c>
    </row>
    <row r="65" spans="23:31" x14ac:dyDescent="0.25">
      <c r="W65" s="157">
        <v>42564</v>
      </c>
      <c r="X65" s="40">
        <v>88.99</v>
      </c>
      <c r="Y65" s="40">
        <v>91.43</v>
      </c>
      <c r="Z65" s="40">
        <v>87.47</v>
      </c>
      <c r="AA65" s="40">
        <v>90.77</v>
      </c>
      <c r="AB65" s="95">
        <v>2658300</v>
      </c>
      <c r="AC65" s="40">
        <v>90.16</v>
      </c>
      <c r="AD65" s="2">
        <f t="shared" si="0"/>
        <v>3.960000000000008</v>
      </c>
      <c r="AE65" s="138">
        <f t="shared" si="1"/>
        <v>2.6528521006489836E-2</v>
      </c>
    </row>
    <row r="66" spans="23:31" x14ac:dyDescent="0.25">
      <c r="W66" s="157">
        <v>42563</v>
      </c>
      <c r="X66" s="40">
        <v>87.61</v>
      </c>
      <c r="Y66" s="40">
        <v>88.96</v>
      </c>
      <c r="Z66" s="40">
        <v>87.61</v>
      </c>
      <c r="AA66" s="40">
        <v>88.42</v>
      </c>
      <c r="AB66" s="95">
        <v>1491600</v>
      </c>
      <c r="AC66" s="40">
        <v>87.83</v>
      </c>
      <c r="AD66" s="2">
        <f t="shared" si="0"/>
        <v>1.3499999999999943</v>
      </c>
      <c r="AE66" s="138">
        <f t="shared" si="1"/>
        <v>1.6904017598703192E-2</v>
      </c>
    </row>
    <row r="67" spans="23:31" x14ac:dyDescent="0.25">
      <c r="W67" s="157">
        <v>42562</v>
      </c>
      <c r="X67" s="40">
        <v>86.65</v>
      </c>
      <c r="Y67" s="40">
        <v>87.47</v>
      </c>
      <c r="Z67" s="40">
        <v>86.64</v>
      </c>
      <c r="AA67" s="40">
        <v>86.95</v>
      </c>
      <c r="AB67" s="95">
        <v>1466300</v>
      </c>
      <c r="AC67" s="40">
        <v>86.37</v>
      </c>
      <c r="AD67" s="2">
        <f>Y67-Z67</f>
        <v>0.82999999999999829</v>
      </c>
      <c r="AE67" s="138">
        <f>AC67/AC68-1</f>
        <v>6.1742777260018755E-3</v>
      </c>
    </row>
    <row r="68" spans="23:31" x14ac:dyDescent="0.25">
      <c r="W68" s="157">
        <v>42559</v>
      </c>
      <c r="X68" s="40">
        <v>84.79</v>
      </c>
      <c r="Y68" s="40">
        <v>86.94</v>
      </c>
      <c r="Z68" s="40">
        <v>84.67</v>
      </c>
      <c r="AA68" s="40">
        <v>86.42</v>
      </c>
      <c r="AB68" s="95">
        <v>2131400</v>
      </c>
      <c r="AC68" s="40">
        <v>85.84</v>
      </c>
      <c r="AD68" s="2">
        <f>Y68-Z68</f>
        <v>2.269999999999996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42653</v>
      </c>
      <c r="X2" s="10">
        <v>174.73</v>
      </c>
      <c r="Y2" s="10">
        <v>175.9</v>
      </c>
      <c r="Z2" s="10">
        <v>173.76</v>
      </c>
      <c r="AA2" s="10">
        <v>174.77</v>
      </c>
      <c r="AB2" s="95">
        <v>1626700</v>
      </c>
      <c r="AC2" s="10">
        <v>174.77</v>
      </c>
      <c r="AD2" s="2">
        <f>Y2-Z2</f>
        <v>2.1400000000000148</v>
      </c>
      <c r="AE2" s="138">
        <f>AC2/AC3-1</f>
        <v>3.2145112220882677E-3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174.77</v>
      </c>
      <c r="T3" s="63"/>
      <c r="W3" s="133">
        <v>42650</v>
      </c>
      <c r="X3" s="10">
        <v>174.88</v>
      </c>
      <c r="Y3" s="10">
        <v>174.95</v>
      </c>
      <c r="Z3" s="10">
        <v>172.39</v>
      </c>
      <c r="AA3" s="10">
        <v>174.21</v>
      </c>
      <c r="AB3" s="95">
        <v>2184200</v>
      </c>
      <c r="AC3" s="10">
        <v>174.21</v>
      </c>
      <c r="AD3" s="2">
        <f t="shared" ref="AD3:AD66" si="0">Y3-Z3</f>
        <v>2.5600000000000023</v>
      </c>
      <c r="AE3" s="138">
        <f t="shared" ref="AE3:AE66" si="1">AC3/AC4-1</f>
        <v>1.1481715368288903E-4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174.77</v>
      </c>
      <c r="R4" s="527">
        <v>3.2000000000000002E-3</v>
      </c>
      <c r="T4" s="63"/>
      <c r="W4" s="133">
        <v>42649</v>
      </c>
      <c r="X4" s="10">
        <v>173.3</v>
      </c>
      <c r="Y4" s="10">
        <v>174.65</v>
      </c>
      <c r="Z4" s="10">
        <v>171.26</v>
      </c>
      <c r="AA4" s="10">
        <v>174.19</v>
      </c>
      <c r="AB4" s="95">
        <v>2101400</v>
      </c>
      <c r="AC4" s="10">
        <v>174.19</v>
      </c>
      <c r="AD4" s="2">
        <f t="shared" si="0"/>
        <v>3.3900000000000148</v>
      </c>
      <c r="AE4" s="138">
        <f t="shared" si="1"/>
        <v>4.0926908000922246E-3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42648</v>
      </c>
      <c r="X5" s="10">
        <v>171.5</v>
      </c>
      <c r="Y5" s="10">
        <v>174.11</v>
      </c>
      <c r="Z5" s="10">
        <v>170.68</v>
      </c>
      <c r="AA5" s="10">
        <v>173.48</v>
      </c>
      <c r="AB5" s="95">
        <v>2614900</v>
      </c>
      <c r="AC5" s="10">
        <v>173.48</v>
      </c>
      <c r="AD5" s="2">
        <f t="shared" si="0"/>
        <v>3.4300000000000068</v>
      </c>
      <c r="AE5" s="138">
        <f t="shared" si="1"/>
        <v>2.62052647145814E-2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42647</v>
      </c>
      <c r="X6" s="10">
        <v>170.61</v>
      </c>
      <c r="Y6" s="10">
        <v>170.9</v>
      </c>
      <c r="Z6" s="10">
        <v>168.08</v>
      </c>
      <c r="AA6" s="10">
        <v>169.05</v>
      </c>
      <c r="AB6" s="95">
        <v>1959600</v>
      </c>
      <c r="AC6" s="10">
        <v>169.05</v>
      </c>
      <c r="AD6" s="2">
        <f t="shared" si="0"/>
        <v>2.8199999999999932</v>
      </c>
      <c r="AE6" s="138">
        <f t="shared" si="1"/>
        <v>-5.9975304286469244E-3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42646</v>
      </c>
      <c r="X7" s="10">
        <v>173.01</v>
      </c>
      <c r="Y7" s="10">
        <v>173.89</v>
      </c>
      <c r="Z7" s="10">
        <v>169.72</v>
      </c>
      <c r="AA7" s="10">
        <v>170.07</v>
      </c>
      <c r="AB7" s="95">
        <v>2280700</v>
      </c>
      <c r="AC7" s="10">
        <v>170.07</v>
      </c>
      <c r="AD7" s="2">
        <f t="shared" si="0"/>
        <v>4.1699999999999875</v>
      </c>
      <c r="AE7" s="138">
        <f t="shared" si="1"/>
        <v>-1.4201252028750333E-2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42643</v>
      </c>
      <c r="X8" s="10">
        <v>173</v>
      </c>
      <c r="Y8" s="10">
        <v>174.65</v>
      </c>
      <c r="Z8" s="10">
        <v>172.44</v>
      </c>
      <c r="AA8" s="10">
        <v>172.52</v>
      </c>
      <c r="AB8" s="95">
        <v>3422000</v>
      </c>
      <c r="AC8" s="10">
        <v>172.52</v>
      </c>
      <c r="AD8" s="2">
        <f t="shared" si="0"/>
        <v>2.210000000000008</v>
      </c>
      <c r="AE8" s="138">
        <f t="shared" si="1"/>
        <v>3.479067609881703E-4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42642</v>
      </c>
      <c r="X9" s="10">
        <v>170</v>
      </c>
      <c r="Y9" s="10">
        <v>173.99</v>
      </c>
      <c r="Z9" s="10">
        <v>169.49</v>
      </c>
      <c r="AA9" s="10">
        <v>172.46</v>
      </c>
      <c r="AB9" s="95">
        <v>3857000</v>
      </c>
      <c r="AC9" s="10">
        <v>172.46</v>
      </c>
      <c r="AD9" s="2">
        <f t="shared" si="0"/>
        <v>4.5</v>
      </c>
      <c r="AE9" s="138">
        <f t="shared" si="1"/>
        <v>1.0310486233157778E-2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42641</v>
      </c>
      <c r="X10" s="10">
        <v>171.78</v>
      </c>
      <c r="Y10" s="10">
        <v>172.71</v>
      </c>
      <c r="Z10" s="10">
        <v>169.78</v>
      </c>
      <c r="AA10" s="10">
        <v>170.7</v>
      </c>
      <c r="AB10" s="95">
        <v>2084300</v>
      </c>
      <c r="AC10" s="10">
        <v>170.7</v>
      </c>
      <c r="AD10" s="2">
        <f t="shared" si="0"/>
        <v>2.9300000000000068</v>
      </c>
      <c r="AE10" s="138">
        <f t="shared" si="1"/>
        <v>-9.3643918998020936E-4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1.17E-2</v>
      </c>
      <c r="W11" s="133">
        <v>42640</v>
      </c>
      <c r="X11" s="10">
        <v>166.89</v>
      </c>
      <c r="Y11" s="10">
        <v>170.88</v>
      </c>
      <c r="Z11" s="10">
        <v>166.02</v>
      </c>
      <c r="AA11" s="10">
        <v>170.86</v>
      </c>
      <c r="AB11" s="95">
        <v>2535300</v>
      </c>
      <c r="AC11" s="10">
        <v>170.86</v>
      </c>
      <c r="AD11" s="2">
        <f t="shared" si="0"/>
        <v>4.8599999999999852</v>
      </c>
      <c r="AE11" s="138">
        <f t="shared" si="1"/>
        <v>2.5016497690323547E-2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42639</v>
      </c>
      <c r="X12" s="10">
        <v>165.1</v>
      </c>
      <c r="Y12" s="10">
        <v>167.23</v>
      </c>
      <c r="Z12" s="10">
        <v>162.76</v>
      </c>
      <c r="AA12" s="10">
        <v>166.69</v>
      </c>
      <c r="AB12" s="95">
        <v>3203300</v>
      </c>
      <c r="AC12" s="10">
        <v>166.69</v>
      </c>
      <c r="AD12" s="2">
        <f t="shared" si="0"/>
        <v>4.4699999999999989</v>
      </c>
      <c r="AE12" s="138">
        <f t="shared" si="1"/>
        <v>2.4002400240008548E-4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42636</v>
      </c>
      <c r="X13" s="10">
        <v>168.7</v>
      </c>
      <c r="Y13" s="10">
        <v>169.03</v>
      </c>
      <c r="Z13" s="10">
        <v>165.51</v>
      </c>
      <c r="AA13" s="10">
        <v>166.65</v>
      </c>
      <c r="AB13" s="95">
        <v>2687500</v>
      </c>
      <c r="AC13" s="10">
        <v>166.65</v>
      </c>
      <c r="AD13" s="2">
        <f t="shared" si="0"/>
        <v>3.5200000000000102</v>
      </c>
      <c r="AE13" s="138">
        <f t="shared" si="1"/>
        <v>-1.2970859985785399E-2</v>
      </c>
    </row>
    <row r="14" spans="1:31" x14ac:dyDescent="0.25">
      <c r="W14" s="133">
        <v>42635</v>
      </c>
      <c r="X14" s="10">
        <v>170.97</v>
      </c>
      <c r="Y14" s="10">
        <v>171.25</v>
      </c>
      <c r="Z14" s="10">
        <v>168.07</v>
      </c>
      <c r="AA14" s="10">
        <v>168.84</v>
      </c>
      <c r="AB14" s="95">
        <v>2061900</v>
      </c>
      <c r="AC14" s="10">
        <v>168.84</v>
      </c>
      <c r="AD14" s="2">
        <f t="shared" si="0"/>
        <v>3.1800000000000068</v>
      </c>
      <c r="AE14" s="138">
        <f t="shared" si="1"/>
        <v>-5.8293587705352534E-3</v>
      </c>
    </row>
    <row r="15" spans="1:31" x14ac:dyDescent="0.25">
      <c r="W15" s="133">
        <v>42634</v>
      </c>
      <c r="X15" s="10">
        <v>168.39</v>
      </c>
      <c r="Y15" s="10">
        <v>170.02</v>
      </c>
      <c r="Z15" s="10">
        <v>167.61</v>
      </c>
      <c r="AA15" s="10">
        <v>169.83</v>
      </c>
      <c r="AB15" s="95">
        <v>1797700</v>
      </c>
      <c r="AC15" s="10">
        <v>169.83</v>
      </c>
      <c r="AD15" s="2">
        <f t="shared" si="0"/>
        <v>2.4099999999999966</v>
      </c>
      <c r="AE15" s="138">
        <f t="shared" si="1"/>
        <v>9.5107888010463881E-3</v>
      </c>
    </row>
    <row r="16" spans="1:31" x14ac:dyDescent="0.25">
      <c r="W16" s="133">
        <v>42633</v>
      </c>
      <c r="X16" s="10">
        <v>172.21</v>
      </c>
      <c r="Y16" s="10">
        <v>172.21</v>
      </c>
      <c r="Z16" s="10">
        <v>168.17</v>
      </c>
      <c r="AA16" s="10">
        <v>168.23</v>
      </c>
      <c r="AB16" s="95">
        <v>1872200</v>
      </c>
      <c r="AC16" s="10">
        <v>168.23</v>
      </c>
      <c r="AD16" s="2">
        <f t="shared" si="0"/>
        <v>4.0400000000000205</v>
      </c>
      <c r="AE16" s="138">
        <f t="shared" si="1"/>
        <v>-1.4643003572892832E-2</v>
      </c>
    </row>
    <row r="17" spans="1:31" x14ac:dyDescent="0.25">
      <c r="W17" s="133">
        <v>42632</v>
      </c>
      <c r="X17" s="10">
        <v>171.55</v>
      </c>
      <c r="Y17" s="10">
        <v>173.58</v>
      </c>
      <c r="Z17" s="10">
        <v>169.4</v>
      </c>
      <c r="AA17" s="10">
        <v>170.73</v>
      </c>
      <c r="AB17" s="95">
        <v>2830600</v>
      </c>
      <c r="AC17" s="10">
        <v>170.73</v>
      </c>
      <c r="AD17" s="2">
        <f t="shared" si="0"/>
        <v>4.1800000000000068</v>
      </c>
      <c r="AE17" s="138">
        <f t="shared" si="1"/>
        <v>-2.9782761037141503E-3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42629</v>
      </c>
      <c r="X18" s="10">
        <v>172.42</v>
      </c>
      <c r="Y18" s="10">
        <v>172.99</v>
      </c>
      <c r="Z18" s="10">
        <v>169.85</v>
      </c>
      <c r="AA18" s="10">
        <v>171.24</v>
      </c>
      <c r="AB18" s="95">
        <v>8306700</v>
      </c>
      <c r="AC18" s="10">
        <v>171.24</v>
      </c>
      <c r="AD18" s="2">
        <f t="shared" si="0"/>
        <v>3.1400000000000148</v>
      </c>
      <c r="AE18" s="138">
        <f t="shared" si="1"/>
        <v>-8.568781843446005E-3</v>
      </c>
    </row>
    <row r="19" spans="1:31" x14ac:dyDescent="0.25">
      <c r="W19" s="133">
        <v>42628</v>
      </c>
      <c r="X19" s="10">
        <v>169.33</v>
      </c>
      <c r="Y19" s="10">
        <v>173</v>
      </c>
      <c r="Z19" s="10">
        <v>168.2</v>
      </c>
      <c r="AA19" s="10">
        <v>172.72</v>
      </c>
      <c r="AB19" s="95">
        <v>3632200</v>
      </c>
      <c r="AC19" s="10">
        <v>172.72</v>
      </c>
      <c r="AD19" s="2">
        <f t="shared" si="0"/>
        <v>4.8000000000000114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42628</v>
      </c>
      <c r="X20" s="10" t="s">
        <v>378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42627</v>
      </c>
      <c r="X21" s="10">
        <v>165.23</v>
      </c>
      <c r="Y21" s="10">
        <v>169.93</v>
      </c>
      <c r="Z21" s="10">
        <v>165.05</v>
      </c>
      <c r="AA21" s="10">
        <v>169.61</v>
      </c>
      <c r="AB21" s="95">
        <v>4032400</v>
      </c>
      <c r="AC21" s="10">
        <v>169.1</v>
      </c>
      <c r="AD21" s="2">
        <f t="shared" si="0"/>
        <v>4.8799999999999955</v>
      </c>
      <c r="AE21" s="138">
        <f t="shared" si="1"/>
        <v>2.6465946339686797E-2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42626</v>
      </c>
      <c r="X22" s="10">
        <v>164.48</v>
      </c>
      <c r="Y22" s="10">
        <v>167.36</v>
      </c>
      <c r="Z22" s="10">
        <v>164.3</v>
      </c>
      <c r="AA22" s="10">
        <v>165.24</v>
      </c>
      <c r="AB22" s="95">
        <v>3600300</v>
      </c>
      <c r="AC22" s="10">
        <v>164.74</v>
      </c>
      <c r="AD22" s="2">
        <f t="shared" si="0"/>
        <v>3.0600000000000023</v>
      </c>
      <c r="AE22" s="138">
        <f t="shared" si="1"/>
        <v>4.5734496005853664E-3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42625</v>
      </c>
      <c r="X23" s="10">
        <v>159.13</v>
      </c>
      <c r="Y23" s="10">
        <v>164.75</v>
      </c>
      <c r="Z23" s="10">
        <v>158.75</v>
      </c>
      <c r="AA23" s="10">
        <v>164.48</v>
      </c>
      <c r="AB23" s="95">
        <v>3567300</v>
      </c>
      <c r="AC23" s="10">
        <v>163.99</v>
      </c>
      <c r="AD23" s="2">
        <f t="shared" si="0"/>
        <v>6</v>
      </c>
      <c r="AE23" s="138">
        <f t="shared" si="1"/>
        <v>2.3019338739862727E-2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42622</v>
      </c>
      <c r="X24" s="10">
        <v>166.33</v>
      </c>
      <c r="Y24" s="10">
        <v>167.05</v>
      </c>
      <c r="Z24" s="10">
        <v>160.66999999999999</v>
      </c>
      <c r="AA24" s="10">
        <v>160.78</v>
      </c>
      <c r="AB24" s="95">
        <v>4502200</v>
      </c>
      <c r="AC24" s="10">
        <v>160.30000000000001</v>
      </c>
      <c r="AD24" s="2">
        <f t="shared" si="0"/>
        <v>6.3800000000000239</v>
      </c>
      <c r="AE24" s="138">
        <f t="shared" si="1"/>
        <v>-4.5094418299874817E-2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42621</v>
      </c>
      <c r="X25" s="10">
        <v>168.39</v>
      </c>
      <c r="Y25" s="10">
        <v>168.83</v>
      </c>
      <c r="Z25" s="10">
        <v>166.56</v>
      </c>
      <c r="AA25" s="10">
        <v>168.38</v>
      </c>
      <c r="AB25" s="95">
        <v>1868000</v>
      </c>
      <c r="AC25" s="10">
        <v>167.87</v>
      </c>
      <c r="AD25" s="2">
        <f t="shared" si="0"/>
        <v>2.2700000000000102</v>
      </c>
      <c r="AE25" s="138">
        <f t="shared" si="1"/>
        <v>-3.0880693627886036E-3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42620</v>
      </c>
      <c r="X26" s="10">
        <v>171.42</v>
      </c>
      <c r="Y26" s="10">
        <v>172</v>
      </c>
      <c r="Z26" s="10">
        <v>167.71</v>
      </c>
      <c r="AA26" s="10">
        <v>168.9</v>
      </c>
      <c r="AB26" s="95">
        <v>3143700</v>
      </c>
      <c r="AC26" s="10">
        <v>168.39</v>
      </c>
      <c r="AD26" s="2">
        <f t="shared" si="0"/>
        <v>4.289999999999992</v>
      </c>
      <c r="AE26" s="138">
        <f t="shared" si="1"/>
        <v>-1.2896418312914104E-2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42619</v>
      </c>
      <c r="X27" s="10">
        <v>173.62</v>
      </c>
      <c r="Y27" s="10">
        <v>174</v>
      </c>
      <c r="Z27" s="10">
        <v>169.64</v>
      </c>
      <c r="AA27" s="10">
        <v>171.1</v>
      </c>
      <c r="AB27" s="95">
        <v>3613200</v>
      </c>
      <c r="AC27" s="10">
        <v>170.59</v>
      </c>
      <c r="AD27" s="2">
        <f t="shared" si="0"/>
        <v>4.3600000000000136</v>
      </c>
      <c r="AE27" s="138">
        <f t="shared" si="1"/>
        <v>-1.1588156903644453E-2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42615</v>
      </c>
      <c r="X28" s="10">
        <v>177</v>
      </c>
      <c r="Y28" s="10">
        <v>177.34</v>
      </c>
      <c r="Z28" s="10">
        <v>168.8</v>
      </c>
      <c r="AA28" s="10">
        <v>173.11</v>
      </c>
      <c r="AB28" s="95">
        <v>8066800</v>
      </c>
      <c r="AC28" s="10">
        <v>172.59</v>
      </c>
      <c r="AD28" s="2">
        <f t="shared" si="0"/>
        <v>8.539999999999992</v>
      </c>
      <c r="AE28" s="138">
        <f t="shared" si="1"/>
        <v>-2.2485274127775234E-2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42614</v>
      </c>
      <c r="X29" s="10">
        <v>176.88</v>
      </c>
      <c r="Y29" s="10">
        <v>177.67</v>
      </c>
      <c r="Z29" s="10">
        <v>174.82</v>
      </c>
      <c r="AA29" s="10">
        <v>177.09</v>
      </c>
      <c r="AB29" s="95">
        <v>3912800</v>
      </c>
      <c r="AC29" s="10">
        <v>176.56</v>
      </c>
      <c r="AD29" s="2">
        <f t="shared" si="0"/>
        <v>2.8499999999999943</v>
      </c>
      <c r="AE29" s="138">
        <f t="shared" si="1"/>
        <v>3.8091989311501706E-3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42613</v>
      </c>
      <c r="X30" s="10">
        <v>177.1</v>
      </c>
      <c r="Y30" s="10">
        <v>178.32</v>
      </c>
      <c r="Z30" s="10">
        <v>175.35</v>
      </c>
      <c r="AA30" s="10">
        <v>176.42</v>
      </c>
      <c r="AB30" s="95">
        <v>3275300</v>
      </c>
      <c r="AC30" s="10">
        <v>175.89</v>
      </c>
      <c r="AD30" s="2">
        <f t="shared" si="0"/>
        <v>2.9699999999999989</v>
      </c>
      <c r="AE30" s="138">
        <f t="shared" si="1"/>
        <v>-3.2866776222587601E-3</v>
      </c>
    </row>
    <row r="31" spans="1:31" x14ac:dyDescent="0.25">
      <c r="W31" s="133">
        <v>42612</v>
      </c>
      <c r="X31" s="10">
        <v>178.16</v>
      </c>
      <c r="Y31" s="10">
        <v>179.42</v>
      </c>
      <c r="Z31" s="10">
        <v>175.94</v>
      </c>
      <c r="AA31" s="10">
        <v>177</v>
      </c>
      <c r="AB31" s="95">
        <v>2783800</v>
      </c>
      <c r="AC31" s="10">
        <v>176.47</v>
      </c>
      <c r="AD31" s="2">
        <f t="shared" si="0"/>
        <v>3.4799999999999898</v>
      </c>
      <c r="AE31" s="138">
        <f t="shared" si="1"/>
        <v>-2.2615480296263035E-3</v>
      </c>
    </row>
    <row r="32" spans="1:31" x14ac:dyDescent="0.25">
      <c r="L32" t="s">
        <v>219</v>
      </c>
      <c r="M32" s="2">
        <f>M50+K50-F50</f>
        <v>780.73999999999796</v>
      </c>
      <c r="W32" s="133">
        <v>42611</v>
      </c>
      <c r="X32" s="10">
        <v>177.3</v>
      </c>
      <c r="Y32" s="10">
        <v>178.68</v>
      </c>
      <c r="Z32" s="10">
        <v>176.9</v>
      </c>
      <c r="AA32" s="10">
        <v>177.4</v>
      </c>
      <c r="AB32" s="95">
        <v>1672600</v>
      </c>
      <c r="AC32" s="10">
        <v>176.87</v>
      </c>
      <c r="AD32" s="2">
        <f t="shared" si="0"/>
        <v>1.7800000000000011</v>
      </c>
      <c r="AE32" s="138">
        <f t="shared" si="1"/>
        <v>1.3587725754402591E-3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42608</v>
      </c>
      <c r="X33" s="10">
        <v>176.83</v>
      </c>
      <c r="Y33" s="10">
        <v>178.65</v>
      </c>
      <c r="Z33" s="10">
        <v>175.13</v>
      </c>
      <c r="AA33" s="10">
        <v>177.16</v>
      </c>
      <c r="AB33" s="95">
        <v>2258600</v>
      </c>
      <c r="AC33" s="10">
        <v>176.63</v>
      </c>
      <c r="AD33" s="2">
        <f t="shared" si="0"/>
        <v>3.5200000000000102</v>
      </c>
      <c r="AE33" s="138">
        <f t="shared" si="1"/>
        <v>6.3814027690729525E-3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42607</v>
      </c>
      <c r="X34" s="10">
        <v>175.52</v>
      </c>
      <c r="Y34" s="10">
        <v>177.14</v>
      </c>
      <c r="Z34" s="10">
        <v>174.69</v>
      </c>
      <c r="AA34" s="10">
        <v>176.04</v>
      </c>
      <c r="AB34" s="95">
        <v>1873500</v>
      </c>
      <c r="AC34" s="10">
        <v>175.51</v>
      </c>
      <c r="AD34" s="2">
        <f t="shared" si="0"/>
        <v>2.4499999999999886</v>
      </c>
      <c r="AE34" s="138">
        <f t="shared" si="1"/>
        <v>4.2341362934141813E-3</v>
      </c>
    </row>
    <row r="35" spans="1:31" x14ac:dyDescent="0.25">
      <c r="A35" s="23" t="s">
        <v>71</v>
      </c>
      <c r="B35" s="6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42606</v>
      </c>
      <c r="X35" s="10">
        <v>177.57</v>
      </c>
      <c r="Y35" s="10">
        <v>177.69</v>
      </c>
      <c r="Z35" s="10">
        <v>174.37</v>
      </c>
      <c r="AA35" s="10">
        <v>175.3</v>
      </c>
      <c r="AB35" s="95">
        <v>2180200</v>
      </c>
      <c r="AC35" s="10">
        <v>174.77</v>
      </c>
      <c r="AD35" s="2">
        <f t="shared" si="0"/>
        <v>3.3199999999999932</v>
      </c>
      <c r="AE35" s="138">
        <f t="shared" si="1"/>
        <v>-1.1537808947457706E-2</v>
      </c>
    </row>
    <row r="36" spans="1:31" x14ac:dyDescent="0.25">
      <c r="B36" s="6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42605</v>
      </c>
      <c r="X36" s="10">
        <v>176.72</v>
      </c>
      <c r="Y36" s="10">
        <v>177.47</v>
      </c>
      <c r="Z36" s="10">
        <v>176.12</v>
      </c>
      <c r="AA36" s="10">
        <v>177.34</v>
      </c>
      <c r="AB36" s="95">
        <v>1974100</v>
      </c>
      <c r="AC36" s="10">
        <v>176.81</v>
      </c>
      <c r="AD36" s="2">
        <f t="shared" si="0"/>
        <v>1.3499999999999943</v>
      </c>
      <c r="AE36" s="138">
        <f t="shared" si="1"/>
        <v>8.0387685290763677E-3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42604</v>
      </c>
      <c r="X37" s="10">
        <v>175</v>
      </c>
      <c r="Y37" s="10">
        <v>176.31</v>
      </c>
      <c r="Z37" s="10">
        <v>174.06</v>
      </c>
      <c r="AA37" s="10">
        <v>175.93</v>
      </c>
      <c r="AB37" s="95">
        <v>1539300</v>
      </c>
      <c r="AC37" s="10">
        <v>175.4</v>
      </c>
      <c r="AD37" s="2">
        <f t="shared" si="0"/>
        <v>2.25</v>
      </c>
      <c r="AE37" s="138">
        <f t="shared" si="1"/>
        <v>5.7339449541284893E-3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42601</v>
      </c>
      <c r="X38" s="10">
        <v>174.18</v>
      </c>
      <c r="Y38" s="10">
        <v>175.06</v>
      </c>
      <c r="Z38" s="10">
        <v>173.43</v>
      </c>
      <c r="AA38" s="10">
        <v>174.93</v>
      </c>
      <c r="AB38" s="95">
        <v>1534900</v>
      </c>
      <c r="AC38" s="10">
        <v>174.4</v>
      </c>
      <c r="AD38" s="2">
        <f t="shared" si="0"/>
        <v>1.6299999999999955</v>
      </c>
      <c r="AE38" s="138">
        <f t="shared" si="1"/>
        <v>5.7090133210311311E-3</v>
      </c>
    </row>
    <row r="39" spans="1:31" x14ac:dyDescent="0.25">
      <c r="B39" s="6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42600</v>
      </c>
      <c r="X39" s="10">
        <v>172.82</v>
      </c>
      <c r="Y39" s="10">
        <v>174.18</v>
      </c>
      <c r="Z39" s="10">
        <v>172.64</v>
      </c>
      <c r="AA39" s="10">
        <v>173.93</v>
      </c>
      <c r="AB39" s="95">
        <v>2112000</v>
      </c>
      <c r="AC39" s="10">
        <v>173.41</v>
      </c>
      <c r="AD39" s="2">
        <f t="shared" si="0"/>
        <v>1.5400000000000205</v>
      </c>
      <c r="AE39" s="138">
        <f t="shared" si="1"/>
        <v>5.2170888644136326E-3</v>
      </c>
    </row>
    <row r="40" spans="1:31" x14ac:dyDescent="0.25">
      <c r="B40" s="6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42599</v>
      </c>
      <c r="X40" s="10">
        <v>172.25</v>
      </c>
      <c r="Y40" s="10">
        <v>173.28</v>
      </c>
      <c r="Z40" s="10">
        <v>171.76</v>
      </c>
      <c r="AA40" s="10">
        <v>173.03</v>
      </c>
      <c r="AB40" s="95">
        <v>1661300</v>
      </c>
      <c r="AC40" s="10">
        <v>172.51</v>
      </c>
      <c r="AD40" s="2">
        <f t="shared" si="0"/>
        <v>1.5200000000000102</v>
      </c>
      <c r="AE40" s="138">
        <f t="shared" si="1"/>
        <v>3.6653479171515624E-3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5" t="s">
        <v>78</v>
      </c>
      <c r="P41" s="585"/>
      <c r="T41" s="91" t="s">
        <v>113</v>
      </c>
      <c r="W41" s="133">
        <v>42598</v>
      </c>
      <c r="X41" s="10">
        <v>174.81</v>
      </c>
      <c r="Y41" s="10">
        <v>174.99</v>
      </c>
      <c r="Z41" s="10">
        <v>172.1</v>
      </c>
      <c r="AA41" s="10">
        <v>172.4</v>
      </c>
      <c r="AB41" s="95">
        <v>1906900</v>
      </c>
      <c r="AC41" s="10">
        <v>171.88</v>
      </c>
      <c r="AD41" s="2">
        <f t="shared" si="0"/>
        <v>2.8900000000000148</v>
      </c>
      <c r="AE41" s="138">
        <f t="shared" si="1"/>
        <v>-1.7884692303296923E-2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192.24700000000001</v>
      </c>
      <c r="Q42" s="2"/>
      <c r="T42" s="135" t="s">
        <v>98</v>
      </c>
      <c r="U42" s="98">
        <v>174.21</v>
      </c>
      <c r="W42" s="133">
        <v>42597</v>
      </c>
      <c r="X42" s="10">
        <v>173.37</v>
      </c>
      <c r="Y42" s="10">
        <v>175.81</v>
      </c>
      <c r="Z42" s="10">
        <v>172.5</v>
      </c>
      <c r="AA42" s="10">
        <v>175.54</v>
      </c>
      <c r="AB42" s="95">
        <v>2580700</v>
      </c>
      <c r="AC42" s="10">
        <v>175.01</v>
      </c>
      <c r="AD42" s="2">
        <f t="shared" si="0"/>
        <v>3.3100000000000023</v>
      </c>
      <c r="AE42" s="138">
        <f t="shared" si="1"/>
        <v>1.7795870892701293E-2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190.49930000000003</v>
      </c>
      <c r="Q43" s="2"/>
      <c r="T43" s="136" t="s">
        <v>99</v>
      </c>
      <c r="U43" s="88">
        <v>174.73</v>
      </c>
      <c r="W43" s="133">
        <v>42594</v>
      </c>
      <c r="X43" s="10">
        <v>172.13</v>
      </c>
      <c r="Y43" s="10">
        <v>172.62</v>
      </c>
      <c r="Z43" s="10">
        <v>171.38</v>
      </c>
      <c r="AA43" s="10">
        <v>172.47</v>
      </c>
      <c r="AB43" s="95">
        <v>1653000</v>
      </c>
      <c r="AC43" s="10">
        <v>171.95</v>
      </c>
      <c r="AD43" s="2">
        <f t="shared" si="0"/>
        <v>1.2400000000000091</v>
      </c>
      <c r="AE43" s="138">
        <f t="shared" si="1"/>
        <v>2.2148394241416902E-3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188.75160000000002</v>
      </c>
      <c r="Q44" s="2"/>
      <c r="T44" s="136" t="s">
        <v>100</v>
      </c>
      <c r="U44" s="88" t="s">
        <v>532</v>
      </c>
      <c r="W44" s="133">
        <v>42593</v>
      </c>
      <c r="X44" s="10">
        <v>172.07</v>
      </c>
      <c r="Y44" s="10">
        <v>173.16</v>
      </c>
      <c r="Z44" s="10">
        <v>170.9</v>
      </c>
      <c r="AA44" s="10">
        <v>172.09</v>
      </c>
      <c r="AB44" s="95">
        <v>1574500</v>
      </c>
      <c r="AC44" s="10">
        <v>171.57</v>
      </c>
      <c r="AD44" s="2">
        <f t="shared" si="0"/>
        <v>2.2599999999999909</v>
      </c>
      <c r="AE44" s="138">
        <f t="shared" si="1"/>
        <v>1.4008054631411415E-3</v>
      </c>
    </row>
    <row r="45" spans="1:31" x14ac:dyDescent="0.25">
      <c r="O45" s="83">
        <v>1.07</v>
      </c>
      <c r="P45" s="83">
        <f t="shared" si="3"/>
        <v>187.00390000000002</v>
      </c>
      <c r="Q45" s="2"/>
      <c r="T45" s="136" t="s">
        <v>101</v>
      </c>
      <c r="U45" s="88" t="s">
        <v>533</v>
      </c>
      <c r="W45" s="133">
        <v>42592</v>
      </c>
      <c r="X45" s="10">
        <v>171.22</v>
      </c>
      <c r="Y45" s="10">
        <v>172.18</v>
      </c>
      <c r="Z45" s="10">
        <v>169.84</v>
      </c>
      <c r="AA45" s="10">
        <v>171.85</v>
      </c>
      <c r="AB45" s="95">
        <v>1952300</v>
      </c>
      <c r="AC45" s="10">
        <v>171.33</v>
      </c>
      <c r="AD45" s="2">
        <f t="shared" si="0"/>
        <v>2.3400000000000034</v>
      </c>
      <c r="AE45" s="138">
        <f t="shared" si="1"/>
        <v>3.9259346068207801E-3</v>
      </c>
    </row>
    <row r="46" spans="1:31" x14ac:dyDescent="0.25">
      <c r="O46" s="83">
        <v>1.06</v>
      </c>
      <c r="P46" s="83">
        <f t="shared" si="3"/>
        <v>185.25620000000001</v>
      </c>
      <c r="Q46" s="2"/>
      <c r="T46" s="136" t="s">
        <v>102</v>
      </c>
      <c r="U46" s="88">
        <v>201.97</v>
      </c>
      <c r="W46" s="133">
        <v>42591</v>
      </c>
      <c r="X46" s="10">
        <v>168.94</v>
      </c>
      <c r="Y46" s="10">
        <v>172.17</v>
      </c>
      <c r="Z46" s="10">
        <v>168.7</v>
      </c>
      <c r="AA46" s="10">
        <v>171.17</v>
      </c>
      <c r="AB46" s="95">
        <v>3274300</v>
      </c>
      <c r="AC46" s="10">
        <v>170.66</v>
      </c>
      <c r="AD46" s="2">
        <f t="shared" si="0"/>
        <v>3.4699999999999989</v>
      </c>
      <c r="AE46" s="138">
        <f t="shared" si="1"/>
        <v>1.6801715919923632E-2</v>
      </c>
    </row>
    <row r="47" spans="1:31" x14ac:dyDescent="0.25">
      <c r="O47" s="83">
        <v>1.05</v>
      </c>
      <c r="P47" s="83">
        <f t="shared" si="3"/>
        <v>183.50850000000003</v>
      </c>
      <c r="Q47" s="2"/>
      <c r="T47" s="136" t="s">
        <v>103</v>
      </c>
      <c r="U47" s="88">
        <v>1.1347100000000001</v>
      </c>
      <c r="W47" s="133">
        <v>42590</v>
      </c>
      <c r="X47" s="10">
        <v>170</v>
      </c>
      <c r="Y47" s="10">
        <v>171.23</v>
      </c>
      <c r="Z47" s="10">
        <v>167.86</v>
      </c>
      <c r="AA47" s="10">
        <v>168.35</v>
      </c>
      <c r="AB47" s="95">
        <v>1908400</v>
      </c>
      <c r="AC47" s="10">
        <v>167.84</v>
      </c>
      <c r="AD47" s="2">
        <f t="shared" si="0"/>
        <v>3.3699999999999761</v>
      </c>
      <c r="AE47" s="138">
        <f t="shared" si="1"/>
        <v>-1.0435705441896204E-2</v>
      </c>
    </row>
    <row r="48" spans="1:31" x14ac:dyDescent="0.25">
      <c r="O48" s="83">
        <v>1.04</v>
      </c>
      <c r="P48" s="83">
        <f t="shared" si="3"/>
        <v>181.76080000000002</v>
      </c>
      <c r="Q48" s="2"/>
      <c r="T48" s="136" t="s">
        <v>104</v>
      </c>
      <c r="U48" s="88" t="s">
        <v>129</v>
      </c>
      <c r="W48" s="133">
        <v>42587</v>
      </c>
      <c r="X48" s="10">
        <v>167.95</v>
      </c>
      <c r="Y48" s="10">
        <v>170.2</v>
      </c>
      <c r="Z48" s="10">
        <v>167.23</v>
      </c>
      <c r="AA48" s="10">
        <v>170.12</v>
      </c>
      <c r="AB48" s="95">
        <v>2559400</v>
      </c>
      <c r="AC48" s="10">
        <v>169.61</v>
      </c>
      <c r="AD48" s="2">
        <f t="shared" si="0"/>
        <v>2.9699999999999989</v>
      </c>
      <c r="AE48" s="138">
        <f t="shared" si="1"/>
        <v>1.8739864256111405E-2</v>
      </c>
    </row>
    <row r="49" spans="1:31" x14ac:dyDescent="0.25">
      <c r="O49" s="83">
        <v>1.03</v>
      </c>
      <c r="P49" s="83">
        <f t="shared" si="3"/>
        <v>180.01310000000001</v>
      </c>
      <c r="Q49" s="2"/>
      <c r="T49" s="136"/>
      <c r="U49" s="88"/>
      <c r="W49" s="133">
        <v>42586</v>
      </c>
      <c r="X49" s="10">
        <v>164.27</v>
      </c>
      <c r="Y49" s="10">
        <v>167</v>
      </c>
      <c r="Z49" s="10">
        <v>164.2</v>
      </c>
      <c r="AA49" s="10">
        <v>166.99</v>
      </c>
      <c r="AB49" s="95">
        <v>1997800</v>
      </c>
      <c r="AC49" s="10">
        <v>166.49</v>
      </c>
      <c r="AD49" s="2">
        <f t="shared" si="0"/>
        <v>2.8000000000000114</v>
      </c>
      <c r="AE49" s="138">
        <f t="shared" si="1"/>
        <v>1.7540642953184138E-2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178.2654</v>
      </c>
      <c r="Q50" s="2"/>
      <c r="T50" s="136" t="s">
        <v>105</v>
      </c>
      <c r="U50" s="88" t="s">
        <v>534</v>
      </c>
      <c r="W50" s="133">
        <v>42585</v>
      </c>
      <c r="X50" s="10">
        <v>161.88</v>
      </c>
      <c r="Y50" s="10">
        <v>164.15</v>
      </c>
      <c r="Z50" s="10">
        <v>161.28</v>
      </c>
      <c r="AA50" s="10">
        <v>164.11</v>
      </c>
      <c r="AB50" s="95">
        <v>1501900</v>
      </c>
      <c r="AC50" s="10">
        <v>163.62</v>
      </c>
      <c r="AD50" s="2">
        <f t="shared" si="0"/>
        <v>2.8700000000000045</v>
      </c>
      <c r="AE50" s="138">
        <f t="shared" si="1"/>
        <v>7.5123152709359875E-3</v>
      </c>
    </row>
    <row r="51" spans="1:31" x14ac:dyDescent="0.25">
      <c r="O51" s="83">
        <v>1.01</v>
      </c>
      <c r="P51" s="83">
        <f t="shared" si="3"/>
        <v>176.51770000000002</v>
      </c>
      <c r="Q51" s="2"/>
      <c r="T51" s="136" t="s">
        <v>106</v>
      </c>
      <c r="U51" s="88" t="s">
        <v>425</v>
      </c>
      <c r="W51" s="133">
        <v>42584</v>
      </c>
      <c r="X51" s="10">
        <v>163.1</v>
      </c>
      <c r="Y51" s="10">
        <v>163.99</v>
      </c>
      <c r="Z51" s="10">
        <v>162.27000000000001</v>
      </c>
      <c r="AA51" s="10">
        <v>162.88999999999999</v>
      </c>
      <c r="AB51" s="95">
        <v>2268900</v>
      </c>
      <c r="AC51" s="10">
        <v>162.4</v>
      </c>
      <c r="AD51" s="2">
        <f t="shared" si="0"/>
        <v>1.7199999999999989</v>
      </c>
      <c r="AE51" s="138">
        <f t="shared" si="1"/>
        <v>-3.8032143295301246E-3</v>
      </c>
    </row>
    <row r="52" spans="1:31" x14ac:dyDescent="0.25">
      <c r="O52" s="83">
        <v>1</v>
      </c>
      <c r="P52" s="83">
        <f t="shared" si="3"/>
        <v>174.77</v>
      </c>
      <c r="Q52" s="2"/>
      <c r="T52" s="136" t="s">
        <v>107</v>
      </c>
      <c r="U52" s="90">
        <v>1633642</v>
      </c>
      <c r="W52" s="133">
        <v>42583</v>
      </c>
      <c r="X52" s="10">
        <v>162.78</v>
      </c>
      <c r="Y52" s="10">
        <v>163.88</v>
      </c>
      <c r="Z52" s="10">
        <v>161.9</v>
      </c>
      <c r="AA52" s="10">
        <v>163.51</v>
      </c>
      <c r="AB52" s="95">
        <v>1787600</v>
      </c>
      <c r="AC52" s="10">
        <v>163.02000000000001</v>
      </c>
      <c r="AD52" s="2">
        <f t="shared" si="0"/>
        <v>1.9799999999999898</v>
      </c>
      <c r="AE52" s="138">
        <f t="shared" si="1"/>
        <v>9.4742708526844854E-3</v>
      </c>
    </row>
    <row r="53" spans="1:31" x14ac:dyDescent="0.25">
      <c r="O53" s="83">
        <v>0.99</v>
      </c>
      <c r="P53" s="83">
        <f t="shared" si="3"/>
        <v>173.0223</v>
      </c>
      <c r="Q53" s="2"/>
      <c r="T53" s="136" t="s">
        <v>110</v>
      </c>
      <c r="U53" s="90">
        <v>2549210</v>
      </c>
      <c r="W53" s="133">
        <v>42580</v>
      </c>
      <c r="X53" s="10">
        <v>163.93</v>
      </c>
      <c r="Y53" s="10">
        <v>164.65</v>
      </c>
      <c r="Z53" s="10">
        <v>161.1</v>
      </c>
      <c r="AA53" s="10">
        <v>161.97999999999999</v>
      </c>
      <c r="AB53" s="95">
        <v>2603000</v>
      </c>
      <c r="AC53" s="10">
        <v>161.49</v>
      </c>
      <c r="AD53" s="2">
        <f t="shared" si="0"/>
        <v>3.5500000000000114</v>
      </c>
      <c r="AE53" s="138">
        <f t="shared" si="1"/>
        <v>-1.3741297178453626E-2</v>
      </c>
    </row>
    <row r="54" spans="1:31" x14ac:dyDescent="0.25">
      <c r="O54" s="83">
        <v>0.98</v>
      </c>
      <c r="P54" s="83">
        <f t="shared" si="3"/>
        <v>171.27460000000002</v>
      </c>
      <c r="Q54" s="2"/>
      <c r="T54" s="136" t="s">
        <v>108</v>
      </c>
      <c r="U54" s="88" t="s">
        <v>535</v>
      </c>
      <c r="W54" s="133">
        <v>42579</v>
      </c>
      <c r="X54" s="10">
        <v>165</v>
      </c>
      <c r="Y54" s="10">
        <v>166.97</v>
      </c>
      <c r="Z54" s="10">
        <v>163.92</v>
      </c>
      <c r="AA54" s="10">
        <v>164.23</v>
      </c>
      <c r="AB54" s="95">
        <v>1951200</v>
      </c>
      <c r="AC54" s="10">
        <v>163.74</v>
      </c>
      <c r="AD54" s="2">
        <f t="shared" si="0"/>
        <v>3.0500000000000114</v>
      </c>
      <c r="AE54" s="138">
        <f t="shared" si="1"/>
        <v>-8.5977234197140984E-3</v>
      </c>
    </row>
    <row r="55" spans="1:31" x14ac:dyDescent="0.25">
      <c r="O55" s="83">
        <v>0.97</v>
      </c>
      <c r="P55" s="83">
        <f t="shared" si="3"/>
        <v>169.52690000000001</v>
      </c>
      <c r="T55" s="136" t="s">
        <v>111</v>
      </c>
      <c r="U55" s="88" t="s">
        <v>129</v>
      </c>
      <c r="W55" s="133">
        <v>42578</v>
      </c>
      <c r="X55" s="10">
        <v>165.94</v>
      </c>
      <c r="Y55" s="10">
        <v>167.6</v>
      </c>
      <c r="Z55" s="10">
        <v>162.71</v>
      </c>
      <c r="AA55" s="10">
        <v>165.66</v>
      </c>
      <c r="AB55" s="95">
        <v>3049300</v>
      </c>
      <c r="AC55" s="10">
        <v>165.16</v>
      </c>
      <c r="AD55" s="2">
        <f t="shared" si="0"/>
        <v>4.8899999999999864</v>
      </c>
      <c r="AE55" s="138">
        <f t="shared" si="1"/>
        <v>1.3562442467014435E-2</v>
      </c>
    </row>
    <row r="56" spans="1:31" x14ac:dyDescent="0.25">
      <c r="O56" s="83">
        <v>0.96</v>
      </c>
      <c r="P56" s="83">
        <f t="shared" si="3"/>
        <v>167.7792</v>
      </c>
      <c r="T56" s="136" t="s">
        <v>112</v>
      </c>
      <c r="U56" s="88">
        <v>-2.2799999999999998</v>
      </c>
      <c r="W56" s="133">
        <v>42577</v>
      </c>
      <c r="X56" s="10">
        <v>161.41</v>
      </c>
      <c r="Y56" s="10">
        <v>163.5</v>
      </c>
      <c r="Z56" s="10">
        <v>160.37</v>
      </c>
      <c r="AA56" s="10">
        <v>163.44</v>
      </c>
      <c r="AB56" s="95">
        <v>2863100</v>
      </c>
      <c r="AC56" s="10">
        <v>162.94999999999999</v>
      </c>
      <c r="AD56" s="2">
        <f t="shared" si="0"/>
        <v>3.1299999999999955</v>
      </c>
      <c r="AE56" s="138">
        <f t="shared" si="1"/>
        <v>2.2912743251726209E-2</v>
      </c>
    </row>
    <row r="57" spans="1:31" x14ac:dyDescent="0.25">
      <c r="O57" s="83">
        <v>0.95</v>
      </c>
      <c r="P57" s="83">
        <f t="shared" si="3"/>
        <v>166.03149999999999</v>
      </c>
      <c r="T57" s="136" t="s">
        <v>109</v>
      </c>
      <c r="U57" s="88" t="s">
        <v>536</v>
      </c>
      <c r="W57" s="133">
        <v>42576</v>
      </c>
      <c r="X57" s="10">
        <v>159.63999999999999</v>
      </c>
      <c r="Y57" s="10">
        <v>160.69999999999999</v>
      </c>
      <c r="Z57" s="10">
        <v>159.27000000000001</v>
      </c>
      <c r="AA57" s="10">
        <v>159.78</v>
      </c>
      <c r="AB57" s="95">
        <v>962700</v>
      </c>
      <c r="AC57" s="10">
        <v>159.30000000000001</v>
      </c>
      <c r="AD57" s="2">
        <f t="shared" si="0"/>
        <v>1.4299999999999784</v>
      </c>
      <c r="AE57" s="138">
        <f t="shared" si="1"/>
        <v>6.9099817827766863E-4</v>
      </c>
    </row>
    <row r="58" spans="1:31" x14ac:dyDescent="0.25">
      <c r="O58" s="83">
        <v>0.94</v>
      </c>
      <c r="P58" s="83">
        <f t="shared" si="3"/>
        <v>164.28380000000001</v>
      </c>
      <c r="W58" s="133">
        <v>42573</v>
      </c>
      <c r="X58" s="10">
        <v>159.59</v>
      </c>
      <c r="Y58" s="10">
        <v>160.30000000000001</v>
      </c>
      <c r="Z58" s="10">
        <v>156.69</v>
      </c>
      <c r="AA58" s="10">
        <v>159.66999999999999</v>
      </c>
      <c r="AB58" s="95">
        <v>1966400</v>
      </c>
      <c r="AC58" s="10">
        <v>159.19</v>
      </c>
      <c r="AD58" s="2">
        <f t="shared" si="0"/>
        <v>3.6100000000000136</v>
      </c>
      <c r="AE58" s="138">
        <f t="shared" si="1"/>
        <v>-4.6270243231414376E-3</v>
      </c>
    </row>
    <row r="59" spans="1:31" x14ac:dyDescent="0.25">
      <c r="O59" s="83">
        <v>0.93</v>
      </c>
      <c r="P59" s="83">
        <f t="shared" si="3"/>
        <v>162.5361</v>
      </c>
      <c r="W59" s="133">
        <v>42572</v>
      </c>
      <c r="X59" s="10">
        <v>163.01</v>
      </c>
      <c r="Y59" s="10">
        <v>163.47999999999999</v>
      </c>
      <c r="Z59" s="10">
        <v>159.82</v>
      </c>
      <c r="AA59" s="10">
        <v>160.41</v>
      </c>
      <c r="AB59" s="95">
        <v>1953000</v>
      </c>
      <c r="AC59" s="10">
        <v>159.93</v>
      </c>
      <c r="AD59" s="2">
        <f t="shared" si="0"/>
        <v>3.6599999999999966</v>
      </c>
      <c r="AE59" s="138">
        <f t="shared" si="1"/>
        <v>-1.3873473917869084E-2</v>
      </c>
    </row>
    <row r="60" spans="1:31" x14ac:dyDescent="0.25">
      <c r="O60" s="83">
        <v>0.92</v>
      </c>
      <c r="P60" s="83">
        <f t="shared" si="3"/>
        <v>160.78840000000002</v>
      </c>
      <c r="W60" s="133">
        <v>42571</v>
      </c>
      <c r="X60" s="10">
        <v>161.6</v>
      </c>
      <c r="Y60" s="10">
        <v>163.77000000000001</v>
      </c>
      <c r="Z60" s="10">
        <v>160.91999999999999</v>
      </c>
      <c r="AA60" s="10">
        <v>162.66999999999999</v>
      </c>
      <c r="AB60" s="95">
        <v>1806400</v>
      </c>
      <c r="AC60" s="10">
        <v>162.18</v>
      </c>
      <c r="AD60" s="2">
        <f t="shared" si="0"/>
        <v>2.8500000000000227</v>
      </c>
      <c r="AE60" s="138">
        <f t="shared" si="1"/>
        <v>1.3308341143392743E-2</v>
      </c>
    </row>
    <row r="61" spans="1:31" x14ac:dyDescent="0.25">
      <c r="O61" s="83">
        <v>0.91</v>
      </c>
      <c r="P61" s="83">
        <f t="shared" si="3"/>
        <v>159.04070000000002</v>
      </c>
      <c r="W61" s="133">
        <v>42570</v>
      </c>
      <c r="X61" s="10">
        <v>161.47</v>
      </c>
      <c r="Y61" s="10">
        <v>162</v>
      </c>
      <c r="Z61" s="10">
        <v>159.79</v>
      </c>
      <c r="AA61" s="10">
        <v>160.53</v>
      </c>
      <c r="AB61" s="95">
        <v>1479700</v>
      </c>
      <c r="AC61" s="10">
        <v>160.05000000000001</v>
      </c>
      <c r="AD61" s="2">
        <f t="shared" si="0"/>
        <v>2.210000000000008</v>
      </c>
      <c r="AE61" s="138">
        <f t="shared" si="1"/>
        <v>-1.1060306475531356E-2</v>
      </c>
    </row>
    <row r="62" spans="1:31" x14ac:dyDescent="0.25">
      <c r="O62" s="83">
        <v>0.9</v>
      </c>
      <c r="P62" s="83">
        <f t="shared" si="3"/>
        <v>157.29300000000001</v>
      </c>
      <c r="W62" s="133">
        <v>42569</v>
      </c>
      <c r="X62" s="10">
        <v>162.41999999999999</v>
      </c>
      <c r="Y62" s="10">
        <v>163.69999999999999</v>
      </c>
      <c r="Z62" s="10">
        <v>161.94999999999999</v>
      </c>
      <c r="AA62" s="10">
        <v>162.33000000000001</v>
      </c>
      <c r="AB62" s="95">
        <v>1462600</v>
      </c>
      <c r="AC62" s="10">
        <v>161.84</v>
      </c>
      <c r="AD62" s="2">
        <f t="shared" si="0"/>
        <v>1.75</v>
      </c>
      <c r="AE62" s="138">
        <f t="shared" si="1"/>
        <v>7.2193178989294893E-3</v>
      </c>
    </row>
    <row r="63" spans="1:31" x14ac:dyDescent="0.25">
      <c r="W63" s="133">
        <v>42566</v>
      </c>
      <c r="X63" s="10">
        <v>161.11000000000001</v>
      </c>
      <c r="Y63" s="10">
        <v>161.57</v>
      </c>
      <c r="Z63" s="10">
        <v>159.66</v>
      </c>
      <c r="AA63" s="10">
        <v>161.16</v>
      </c>
      <c r="AB63" s="95">
        <v>1925900</v>
      </c>
      <c r="AC63" s="10">
        <v>160.68</v>
      </c>
      <c r="AD63" s="2">
        <f t="shared" si="0"/>
        <v>1.9099999999999966</v>
      </c>
      <c r="AE63" s="138">
        <f t="shared" si="1"/>
        <v>2.3080281953715698E-3</v>
      </c>
    </row>
    <row r="64" spans="1:31" x14ac:dyDescent="0.25">
      <c r="W64" s="133">
        <v>42565</v>
      </c>
      <c r="X64" s="10">
        <v>159.55000000000001</v>
      </c>
      <c r="Y64" s="10">
        <v>161.06</v>
      </c>
      <c r="Z64" s="10">
        <v>158.86000000000001</v>
      </c>
      <c r="AA64" s="10">
        <v>160.79</v>
      </c>
      <c r="AB64" s="95">
        <v>2355000</v>
      </c>
      <c r="AC64" s="10">
        <v>160.31</v>
      </c>
      <c r="AD64" s="2">
        <f t="shared" si="0"/>
        <v>2.1999999999999886</v>
      </c>
      <c r="AE64" s="138">
        <f t="shared" si="1"/>
        <v>2.1473174461577704E-2</v>
      </c>
    </row>
    <row r="65" spans="23:31" x14ac:dyDescent="0.25">
      <c r="W65" s="133">
        <v>42564</v>
      </c>
      <c r="X65" s="10">
        <v>158.91</v>
      </c>
      <c r="Y65" s="10">
        <v>160.38</v>
      </c>
      <c r="Z65" s="10">
        <v>157.34</v>
      </c>
      <c r="AA65" s="10">
        <v>157.41</v>
      </c>
      <c r="AB65" s="95">
        <v>1573400</v>
      </c>
      <c r="AC65" s="10">
        <v>156.94</v>
      </c>
      <c r="AD65" s="2">
        <f t="shared" si="0"/>
        <v>3.039999999999992</v>
      </c>
      <c r="AE65" s="138">
        <f t="shared" si="1"/>
        <v>-7.3999114540510558E-3</v>
      </c>
    </row>
    <row r="66" spans="23:31" x14ac:dyDescent="0.25">
      <c r="W66" s="133">
        <v>42563</v>
      </c>
      <c r="X66" s="10">
        <v>158.58000000000001</v>
      </c>
      <c r="Y66" s="10">
        <v>160.91</v>
      </c>
      <c r="Z66" s="10">
        <v>158.25</v>
      </c>
      <c r="AA66" s="10">
        <v>158.59</v>
      </c>
      <c r="AB66" s="95">
        <v>2030600</v>
      </c>
      <c r="AC66" s="10">
        <v>158.11000000000001</v>
      </c>
      <c r="AD66" s="2">
        <f t="shared" si="0"/>
        <v>2.6599999999999966</v>
      </c>
      <c r="AE66" s="138">
        <f t="shared" si="1"/>
        <v>7.7761488941299195E-3</v>
      </c>
    </row>
    <row r="67" spans="23:31" x14ac:dyDescent="0.25">
      <c r="W67" s="133">
        <v>42562</v>
      </c>
      <c r="X67" s="10">
        <v>157.1</v>
      </c>
      <c r="Y67" s="10">
        <v>158.47</v>
      </c>
      <c r="Z67" s="10">
        <v>156.28</v>
      </c>
      <c r="AA67" s="10">
        <v>157.36000000000001</v>
      </c>
      <c r="AB67" s="95">
        <v>2520100</v>
      </c>
      <c r="AC67" s="10">
        <v>156.88999999999999</v>
      </c>
      <c r="AD67" s="2">
        <f>Y67-Z67</f>
        <v>2.1899999999999977</v>
      </c>
      <c r="AE67" s="138">
        <f>AC67/AC68-1</f>
        <v>1.4353138940971011E-2</v>
      </c>
    </row>
    <row r="68" spans="23:31" x14ac:dyDescent="0.25">
      <c r="W68" s="133">
        <v>42559</v>
      </c>
      <c r="X68" s="10">
        <v>152.65</v>
      </c>
      <c r="Y68" s="10">
        <v>155.25</v>
      </c>
      <c r="Z68" s="10">
        <v>151.94</v>
      </c>
      <c r="AA68" s="10">
        <v>155.13999999999999</v>
      </c>
      <c r="AB68" s="95">
        <v>2674100</v>
      </c>
      <c r="AC68" s="10">
        <v>154.66999999999999</v>
      </c>
      <c r="AD68" s="2">
        <f>Y68-Z68</f>
        <v>3.3100000000000023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282</v>
      </c>
      <c r="W2" s="133">
        <v>42653</v>
      </c>
      <c r="X2" s="10">
        <v>53.06</v>
      </c>
      <c r="Y2" s="10">
        <v>54.5</v>
      </c>
      <c r="Z2" s="10">
        <v>53.06</v>
      </c>
      <c r="AA2" s="10">
        <v>54.2</v>
      </c>
      <c r="AB2" s="95">
        <v>3989900</v>
      </c>
      <c r="AC2" s="10">
        <v>54.2</v>
      </c>
      <c r="AD2" s="2">
        <f>Y2-Z2</f>
        <v>1.4399999999999977</v>
      </c>
      <c r="AE2" s="138">
        <f>AC2/AC3-1</f>
        <v>2.6126467247254981E-2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54.2</v>
      </c>
      <c r="T3" s="1"/>
      <c r="W3" s="133">
        <v>42650</v>
      </c>
      <c r="X3" s="10">
        <v>53.79</v>
      </c>
      <c r="Y3" s="10">
        <v>54</v>
      </c>
      <c r="Z3" s="10">
        <v>52.67</v>
      </c>
      <c r="AA3" s="10">
        <v>52.82</v>
      </c>
      <c r="AB3" s="95">
        <v>2577500</v>
      </c>
      <c r="AC3" s="10">
        <v>52.82</v>
      </c>
      <c r="AD3" s="2">
        <f t="shared" ref="AD3:AD66" si="0">Y3-Z3</f>
        <v>1.3299999999999983</v>
      </c>
      <c r="AE3" s="138">
        <f t="shared" ref="AE3:AE66" si="1">AC3/AC4-1</f>
        <v>-2.1489440533530857E-2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54.2</v>
      </c>
      <c r="R4" s="527">
        <v>2.6100000000000002E-2</v>
      </c>
      <c r="T4" s="163"/>
      <c r="W4" s="133">
        <v>42649</v>
      </c>
      <c r="X4" s="10">
        <v>53.6</v>
      </c>
      <c r="Y4" s="10">
        <v>54.06</v>
      </c>
      <c r="Z4" s="10">
        <v>52.87</v>
      </c>
      <c r="AA4" s="10">
        <v>53.98</v>
      </c>
      <c r="AB4" s="95">
        <v>2731300</v>
      </c>
      <c r="AC4" s="10">
        <v>53.98</v>
      </c>
      <c r="AD4" s="2">
        <f t="shared" si="0"/>
        <v>1.1900000000000048</v>
      </c>
      <c r="AE4" s="138">
        <f t="shared" si="1"/>
        <v>2.9728725380899768E-3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42648</v>
      </c>
      <c r="X5" s="10">
        <v>53.82</v>
      </c>
      <c r="Y5" s="10">
        <v>54.14</v>
      </c>
      <c r="Z5" s="10">
        <v>53.48</v>
      </c>
      <c r="AA5" s="10">
        <v>53.82</v>
      </c>
      <c r="AB5" s="95">
        <v>2565500</v>
      </c>
      <c r="AC5" s="10">
        <v>53.82</v>
      </c>
      <c r="AD5" s="2">
        <f t="shared" si="0"/>
        <v>0.66000000000000369</v>
      </c>
      <c r="AE5" s="138">
        <f t="shared" si="1"/>
        <v>1.6750418760469454E-3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42647</v>
      </c>
      <c r="X6" s="10">
        <v>54.21</v>
      </c>
      <c r="Y6" s="10">
        <v>55.25</v>
      </c>
      <c r="Z6" s="10">
        <v>53.55</v>
      </c>
      <c r="AA6" s="10">
        <v>53.73</v>
      </c>
      <c r="AB6" s="95">
        <v>5632400</v>
      </c>
      <c r="AC6" s="10">
        <v>53.73</v>
      </c>
      <c r="AD6" s="2">
        <f t="shared" si="0"/>
        <v>1.7000000000000028</v>
      </c>
      <c r="AE6" s="138">
        <f t="shared" si="1"/>
        <v>9.0140845070421083E-3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42646</v>
      </c>
      <c r="X7" s="10">
        <v>52.24</v>
      </c>
      <c r="Y7" s="10">
        <v>53.4</v>
      </c>
      <c r="Z7" s="10">
        <v>52</v>
      </c>
      <c r="AA7" s="10">
        <v>53.25</v>
      </c>
      <c r="AB7" s="95">
        <v>4445900</v>
      </c>
      <c r="AC7" s="10">
        <v>53.25</v>
      </c>
      <c r="AD7" s="2">
        <f t="shared" si="0"/>
        <v>1.3999999999999986</v>
      </c>
      <c r="AE7" s="138">
        <f t="shared" si="1"/>
        <v>1.4865637507146978E-2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42643</v>
      </c>
      <c r="X8" s="10">
        <v>51.39</v>
      </c>
      <c r="Y8" s="10">
        <v>52.93</v>
      </c>
      <c r="Z8" s="10">
        <v>51.38</v>
      </c>
      <c r="AA8" s="10">
        <v>52.47</v>
      </c>
      <c r="AB8" s="95">
        <v>5233500</v>
      </c>
      <c r="AC8" s="10">
        <v>52.47</v>
      </c>
      <c r="AD8" s="2">
        <f t="shared" si="0"/>
        <v>1.5499999999999972</v>
      </c>
      <c r="AE8" s="138">
        <f t="shared" si="1"/>
        <v>2.6007039499413409E-2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42642</v>
      </c>
      <c r="X9" s="10">
        <v>50.58</v>
      </c>
      <c r="Y9" s="10">
        <v>51.68</v>
      </c>
      <c r="Z9" s="10">
        <v>50.41</v>
      </c>
      <c r="AA9" s="10">
        <v>51.14</v>
      </c>
      <c r="AB9" s="95">
        <v>5835000</v>
      </c>
      <c r="AC9" s="10">
        <v>51.14</v>
      </c>
      <c r="AD9" s="2">
        <f t="shared" si="0"/>
        <v>1.2700000000000031</v>
      </c>
      <c r="AE9" s="138">
        <f t="shared" si="1"/>
        <v>9.474930911962165E-3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42641</v>
      </c>
      <c r="X10" s="10">
        <v>50.67</v>
      </c>
      <c r="Y10" s="10">
        <v>51.89</v>
      </c>
      <c r="Z10" s="10">
        <v>50.42</v>
      </c>
      <c r="AA10" s="10">
        <v>50.66</v>
      </c>
      <c r="AB10" s="95">
        <v>3760800</v>
      </c>
      <c r="AC10" s="10">
        <v>50.66</v>
      </c>
      <c r="AD10" s="2">
        <f t="shared" si="0"/>
        <v>1.4699999999999989</v>
      </c>
      <c r="AE10" s="138">
        <f t="shared" si="1"/>
        <v>4.9593334655821941E-3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42640</v>
      </c>
      <c r="X11" s="10">
        <v>49.5</v>
      </c>
      <c r="Y11" s="10">
        <v>50.79</v>
      </c>
      <c r="Z11" s="10">
        <v>49.4</v>
      </c>
      <c r="AA11" s="10">
        <v>50.41</v>
      </c>
      <c r="AB11" s="95">
        <v>3713800</v>
      </c>
      <c r="AC11" s="10">
        <v>50.41</v>
      </c>
      <c r="AD11" s="2">
        <f t="shared" si="0"/>
        <v>1.3900000000000006</v>
      </c>
      <c r="AE11" s="138">
        <f t="shared" si="1"/>
        <v>1.9413549039433597E-2</v>
      </c>
    </row>
    <row r="12" spans="1:31" x14ac:dyDescent="0.25">
      <c r="W12" s="133">
        <v>42639</v>
      </c>
      <c r="X12" s="10">
        <v>50.53</v>
      </c>
      <c r="Y12" s="10">
        <v>50.89</v>
      </c>
      <c r="Z12" s="10">
        <v>49.28</v>
      </c>
      <c r="AA12" s="10">
        <v>49.45</v>
      </c>
      <c r="AB12" s="95">
        <v>4692400</v>
      </c>
      <c r="AC12" s="10">
        <v>49.45</v>
      </c>
      <c r="AD12" s="2">
        <f t="shared" si="0"/>
        <v>1.6099999999999994</v>
      </c>
      <c r="AE12" s="138">
        <f t="shared" si="1"/>
        <v>-2.9440628066732089E-2</v>
      </c>
    </row>
    <row r="13" spans="1:31" x14ac:dyDescent="0.25">
      <c r="W13" s="133">
        <v>42636</v>
      </c>
      <c r="X13" s="10">
        <v>50.89</v>
      </c>
      <c r="Y13" s="10">
        <v>51.33</v>
      </c>
      <c r="Z13" s="10">
        <v>50.49</v>
      </c>
      <c r="AA13" s="10">
        <v>50.95</v>
      </c>
      <c r="AB13" s="95">
        <v>3377600</v>
      </c>
      <c r="AC13" s="10">
        <v>50.95</v>
      </c>
      <c r="AD13" s="2">
        <f t="shared" si="0"/>
        <v>0.83999999999999631</v>
      </c>
      <c r="AE13" s="138">
        <f t="shared" si="1"/>
        <v>-1.7633228840124859E-3</v>
      </c>
    </row>
    <row r="14" spans="1:31" x14ac:dyDescent="0.25">
      <c r="W14" s="133">
        <v>42635</v>
      </c>
      <c r="X14" s="10">
        <v>50.68</v>
      </c>
      <c r="Y14" s="10">
        <v>52.04</v>
      </c>
      <c r="Z14" s="10">
        <v>50.37</v>
      </c>
      <c r="AA14" s="10">
        <v>51.04</v>
      </c>
      <c r="AB14" s="95">
        <v>5466800</v>
      </c>
      <c r="AC14" s="10">
        <v>51.04</v>
      </c>
      <c r="AD14" s="2">
        <f t="shared" si="0"/>
        <v>1.6700000000000017</v>
      </c>
      <c r="AE14" s="138">
        <f t="shared" si="1"/>
        <v>1.6125821222377157E-2</v>
      </c>
    </row>
    <row r="15" spans="1:31" x14ac:dyDescent="0.25">
      <c r="W15" s="133">
        <v>42634</v>
      </c>
      <c r="X15" s="10">
        <v>50.47</v>
      </c>
      <c r="Y15" s="10">
        <v>50.75</v>
      </c>
      <c r="Z15" s="10">
        <v>49.3</v>
      </c>
      <c r="AA15" s="10">
        <v>50.23</v>
      </c>
      <c r="AB15" s="95">
        <v>4483700</v>
      </c>
      <c r="AC15" s="10">
        <v>50.23</v>
      </c>
      <c r="AD15" s="2">
        <f t="shared" si="0"/>
        <v>1.4500000000000028</v>
      </c>
      <c r="AE15" s="138">
        <f t="shared" si="1"/>
        <v>-1.5901411250249797E-3</v>
      </c>
    </row>
    <row r="16" spans="1:31" x14ac:dyDescent="0.25">
      <c r="W16" s="133">
        <v>42633</v>
      </c>
      <c r="X16" s="10">
        <v>51.09</v>
      </c>
      <c r="Y16" s="10">
        <v>51.66</v>
      </c>
      <c r="Z16" s="10">
        <v>50.25</v>
      </c>
      <c r="AA16" s="10">
        <v>50.31</v>
      </c>
      <c r="AB16" s="95">
        <v>3682100</v>
      </c>
      <c r="AC16" s="10">
        <v>50.31</v>
      </c>
      <c r="AD16" s="2">
        <f t="shared" si="0"/>
        <v>1.4099999999999966</v>
      </c>
      <c r="AE16" s="138">
        <f t="shared" si="1"/>
        <v>-1.2755102040816313E-2</v>
      </c>
    </row>
    <row r="17" spans="1:31" x14ac:dyDescent="0.25">
      <c r="W17" s="133">
        <v>42632</v>
      </c>
      <c r="X17" s="10">
        <v>51.14</v>
      </c>
      <c r="Y17" s="10">
        <v>51.93</v>
      </c>
      <c r="Z17" s="10">
        <v>50.91</v>
      </c>
      <c r="AA17" s="10">
        <v>50.96</v>
      </c>
      <c r="AB17" s="95">
        <v>3673200</v>
      </c>
      <c r="AC17" s="10">
        <v>50.96</v>
      </c>
      <c r="AD17" s="2">
        <f t="shared" si="0"/>
        <v>1.0200000000000031</v>
      </c>
      <c r="AE17" s="138">
        <f t="shared" si="1"/>
        <v>-7.8431372549014888E-4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42629</v>
      </c>
      <c r="X18" s="10">
        <v>51.31</v>
      </c>
      <c r="Y18" s="10">
        <v>51.7</v>
      </c>
      <c r="Z18" s="10">
        <v>50.9</v>
      </c>
      <c r="AA18" s="10">
        <v>51</v>
      </c>
      <c r="AB18" s="95">
        <v>10418300</v>
      </c>
      <c r="AC18" s="10">
        <v>51</v>
      </c>
      <c r="AD18" s="2">
        <f t="shared" si="0"/>
        <v>0.80000000000000426</v>
      </c>
      <c r="AE18" s="138">
        <f t="shared" si="1"/>
        <v>-1.3730419648037118E-2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42628</v>
      </c>
      <c r="X19" s="10">
        <v>50.99</v>
      </c>
      <c r="Y19" s="10">
        <v>51.96</v>
      </c>
      <c r="Z19" s="10">
        <v>50.37</v>
      </c>
      <c r="AA19" s="10">
        <v>51.71</v>
      </c>
      <c r="AB19" s="95">
        <v>4719000</v>
      </c>
      <c r="AC19" s="10">
        <v>51.71</v>
      </c>
      <c r="AD19" s="2">
        <f t="shared" si="0"/>
        <v>1.5900000000000034</v>
      </c>
      <c r="AE19" s="138">
        <f t="shared" si="1"/>
        <v>1.3921568627450975E-2</v>
      </c>
    </row>
    <row r="20" spans="1:31" x14ac:dyDescent="0.25">
      <c r="W20" s="133">
        <v>42627</v>
      </c>
      <c r="X20" s="10">
        <v>51.4</v>
      </c>
      <c r="Y20" s="10">
        <v>51.89</v>
      </c>
      <c r="Z20" s="10">
        <v>50.72</v>
      </c>
      <c r="AA20" s="10">
        <v>51</v>
      </c>
      <c r="AB20" s="95">
        <v>4551100</v>
      </c>
      <c r="AC20" s="10">
        <v>51</v>
      </c>
      <c r="AD20" s="2">
        <f t="shared" si="0"/>
        <v>1.1700000000000017</v>
      </c>
      <c r="AE20" s="138">
        <f t="shared" si="1"/>
        <v>-1.2393493415956636E-2</v>
      </c>
    </row>
    <row r="21" spans="1:31" x14ac:dyDescent="0.25">
      <c r="W21" s="133">
        <v>42626</v>
      </c>
      <c r="X21" s="10">
        <v>52.7</v>
      </c>
      <c r="Y21" s="10">
        <v>53.26</v>
      </c>
      <c r="Z21" s="10">
        <v>51.49</v>
      </c>
      <c r="AA21" s="10">
        <v>51.64</v>
      </c>
      <c r="AB21" s="95">
        <v>4715100</v>
      </c>
      <c r="AC21" s="10">
        <v>51.64</v>
      </c>
      <c r="AD21" s="2">
        <f t="shared" si="0"/>
        <v>1.769999999999996</v>
      </c>
      <c r="AE21" s="138">
        <f t="shared" si="1"/>
        <v>-3.0234741784037511E-2</v>
      </c>
    </row>
    <row r="22" spans="1:31" x14ac:dyDescent="0.25">
      <c r="W22" s="133">
        <v>42625</v>
      </c>
      <c r="X22" s="10">
        <v>51.69</v>
      </c>
      <c r="Y22" s="10">
        <v>53.44</v>
      </c>
      <c r="Z22" s="10">
        <v>50.67</v>
      </c>
      <c r="AA22" s="10">
        <v>53.25</v>
      </c>
      <c r="AB22" s="95">
        <v>5201600</v>
      </c>
      <c r="AC22" s="10">
        <v>53.25</v>
      </c>
      <c r="AD22" s="2">
        <f t="shared" si="0"/>
        <v>2.769999999999996</v>
      </c>
      <c r="AE22" s="138">
        <f t="shared" si="1"/>
        <v>1.5252621544327827E-2</v>
      </c>
    </row>
    <row r="23" spans="1:31" x14ac:dyDescent="0.25">
      <c r="W23" s="133">
        <v>42622</v>
      </c>
      <c r="X23" s="10">
        <v>53.99</v>
      </c>
      <c r="Y23" s="10">
        <v>54.11</v>
      </c>
      <c r="Z23" s="10">
        <v>52.42</v>
      </c>
      <c r="AA23" s="10">
        <v>52.45</v>
      </c>
      <c r="AB23" s="95">
        <v>4940200</v>
      </c>
      <c r="AC23" s="10">
        <v>52.45</v>
      </c>
      <c r="AD23" s="2">
        <f t="shared" si="0"/>
        <v>1.6899999999999977</v>
      </c>
      <c r="AE23" s="138">
        <f t="shared" si="1"/>
        <v>-3.513612950699041E-2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53.23</v>
      </c>
      <c r="Y24" s="10">
        <v>54.4</v>
      </c>
      <c r="Z24" s="10">
        <v>53.23</v>
      </c>
      <c r="AA24" s="10">
        <v>54.36</v>
      </c>
      <c r="AB24" s="95">
        <v>5505600</v>
      </c>
      <c r="AC24" s="10">
        <v>54.36</v>
      </c>
      <c r="AD24" s="2">
        <f t="shared" si="0"/>
        <v>1.1700000000000017</v>
      </c>
      <c r="AE24" s="138">
        <f t="shared" si="1"/>
        <v>1.2667660208643738E-2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42620</v>
      </c>
      <c r="X25" s="10">
        <v>51.62</v>
      </c>
      <c r="Y25" s="10">
        <v>54.53</v>
      </c>
      <c r="Z25" s="10">
        <v>51.62</v>
      </c>
      <c r="AA25" s="10">
        <v>53.68</v>
      </c>
      <c r="AB25" s="95">
        <v>7209600</v>
      </c>
      <c r="AC25" s="10">
        <v>53.68</v>
      </c>
      <c r="AD25" s="2">
        <f t="shared" si="0"/>
        <v>2.9100000000000037</v>
      </c>
      <c r="AE25" s="138">
        <f t="shared" si="1"/>
        <v>4.9667579194368372E-2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42619</v>
      </c>
      <c r="X26" s="10">
        <v>50.97</v>
      </c>
      <c r="Y26" s="10">
        <v>51.24</v>
      </c>
      <c r="Z26" s="10">
        <v>50.77</v>
      </c>
      <c r="AA26" s="10">
        <v>51.14</v>
      </c>
      <c r="AB26" s="95">
        <v>3826900</v>
      </c>
      <c r="AC26" s="10">
        <v>51.14</v>
      </c>
      <c r="AD26" s="2">
        <f t="shared" si="0"/>
        <v>0.46999999999999886</v>
      </c>
      <c r="AE26" s="138">
        <f t="shared" si="1"/>
        <v>9.7866510080235614E-4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42615</v>
      </c>
      <c r="X27" s="10">
        <v>50.68</v>
      </c>
      <c r="Y27" s="10">
        <v>51.53</v>
      </c>
      <c r="Z27" s="10">
        <v>50.45</v>
      </c>
      <c r="AA27" s="10">
        <v>51.09</v>
      </c>
      <c r="AB27" s="95">
        <v>3730800</v>
      </c>
      <c r="AC27" s="10">
        <v>51.09</v>
      </c>
      <c r="AD27" s="2">
        <f t="shared" si="0"/>
        <v>1.0799999999999983</v>
      </c>
      <c r="AE27" s="138">
        <f t="shared" si="1"/>
        <v>3.9300451955197602E-3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42614</v>
      </c>
      <c r="X28" s="10">
        <v>50.54</v>
      </c>
      <c r="Y28" s="10">
        <v>51.48</v>
      </c>
      <c r="Z28" s="10">
        <v>50.12</v>
      </c>
      <c r="AA28" s="10">
        <v>50.89</v>
      </c>
      <c r="AB28" s="95">
        <v>3980400</v>
      </c>
      <c r="AC28" s="10">
        <v>50.89</v>
      </c>
      <c r="AD28" s="2">
        <f t="shared" si="0"/>
        <v>1.3599999999999994</v>
      </c>
      <c r="AE28" s="138">
        <f t="shared" si="1"/>
        <v>9.5219202539178482E-3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42613</v>
      </c>
      <c r="X29" s="10">
        <v>50.79</v>
      </c>
      <c r="Y29" s="10">
        <v>51</v>
      </c>
      <c r="Z29" s="10">
        <v>49.35</v>
      </c>
      <c r="AA29" s="10">
        <v>50.41</v>
      </c>
      <c r="AB29" s="95">
        <v>5191700</v>
      </c>
      <c r="AC29" s="10">
        <v>50.41</v>
      </c>
      <c r="AD29" s="2">
        <f t="shared" si="0"/>
        <v>1.6499999999999986</v>
      </c>
      <c r="AE29" s="138">
        <f t="shared" si="1"/>
        <v>-1.1374779368503729E-2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42612</v>
      </c>
      <c r="X30" s="10">
        <v>46.95</v>
      </c>
      <c r="Y30" s="10">
        <v>51.53</v>
      </c>
      <c r="Z30" s="10">
        <v>46.95</v>
      </c>
      <c r="AA30" s="10">
        <v>50.99</v>
      </c>
      <c r="AB30" s="95">
        <v>12871600</v>
      </c>
      <c r="AC30" s="10">
        <v>50.99</v>
      </c>
      <c r="AD30" s="2">
        <f t="shared" si="0"/>
        <v>4.5799999999999983</v>
      </c>
      <c r="AE30" s="138">
        <f t="shared" si="1"/>
        <v>8.6048988285410077E-2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42611</v>
      </c>
      <c r="X31" s="10">
        <v>47.06</v>
      </c>
      <c r="Y31" s="10">
        <v>47.32</v>
      </c>
      <c r="Z31" s="10">
        <v>46.81</v>
      </c>
      <c r="AA31" s="10">
        <v>46.95</v>
      </c>
      <c r="AB31" s="95">
        <v>2383100</v>
      </c>
      <c r="AC31" s="10">
        <v>46.95</v>
      </c>
      <c r="AD31" s="2">
        <f t="shared" si="0"/>
        <v>0.50999999999999801</v>
      </c>
      <c r="AE31" s="138">
        <f t="shared" si="1"/>
        <v>1.7068487305313962E-3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42608</v>
      </c>
      <c r="X32" s="10">
        <v>47.62</v>
      </c>
      <c r="Y32" s="10">
        <v>47.87</v>
      </c>
      <c r="Z32" s="10">
        <v>46.68</v>
      </c>
      <c r="AA32" s="10">
        <v>46.87</v>
      </c>
      <c r="AB32" s="95">
        <v>3347100</v>
      </c>
      <c r="AC32" s="10">
        <v>46.87</v>
      </c>
      <c r="AD32" s="2">
        <f t="shared" si="0"/>
        <v>1.1899999999999977</v>
      </c>
      <c r="AE32" s="138">
        <f t="shared" si="1"/>
        <v>-1.3885966757837265E-2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42607</v>
      </c>
      <c r="X33" s="10">
        <v>47.46</v>
      </c>
      <c r="Y33" s="10">
        <v>47.76</v>
      </c>
      <c r="Z33" s="10">
        <v>47.3</v>
      </c>
      <c r="AA33" s="10">
        <v>47.53</v>
      </c>
      <c r="AB33" s="95">
        <v>2073100</v>
      </c>
      <c r="AC33" s="10">
        <v>47.53</v>
      </c>
      <c r="AD33" s="2">
        <f t="shared" si="0"/>
        <v>0.46000000000000085</v>
      </c>
      <c r="AE33" s="138">
        <f t="shared" si="1"/>
        <v>-1.4705882352941124E-3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42606</v>
      </c>
      <c r="X34" s="10">
        <v>47.29</v>
      </c>
      <c r="Y34" s="10">
        <v>47.94</v>
      </c>
      <c r="Z34" s="10">
        <v>47.27</v>
      </c>
      <c r="AA34" s="10">
        <v>47.6</v>
      </c>
      <c r="AB34" s="95">
        <v>2174900</v>
      </c>
      <c r="AC34" s="10">
        <v>47.6</v>
      </c>
      <c r="AD34" s="2">
        <f t="shared" si="0"/>
        <v>0.6699999999999946</v>
      </c>
      <c r="AE34" s="138">
        <f t="shared" si="1"/>
        <v>2.3162771109708213E-3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42605</v>
      </c>
      <c r="X35" s="10">
        <v>47.27</v>
      </c>
      <c r="Y35" s="10">
        <v>47.96</v>
      </c>
      <c r="Z35" s="10">
        <v>47.27</v>
      </c>
      <c r="AA35" s="10">
        <v>47.49</v>
      </c>
      <c r="AB35" s="95">
        <v>2270400</v>
      </c>
      <c r="AC35" s="10">
        <v>47.49</v>
      </c>
      <c r="AD35" s="2">
        <f t="shared" si="0"/>
        <v>0.68999999999999773</v>
      </c>
      <c r="AE35" s="138">
        <f t="shared" si="1"/>
        <v>1.1501597444089517E-2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42604</v>
      </c>
      <c r="X36" s="10">
        <v>46.95</v>
      </c>
      <c r="Y36" s="10">
        <v>47.09</v>
      </c>
      <c r="Z36" s="10">
        <v>46.56</v>
      </c>
      <c r="AA36" s="10">
        <v>46.95</v>
      </c>
      <c r="AB36" s="95">
        <v>2606900</v>
      </c>
      <c r="AC36" s="10">
        <v>46.95</v>
      </c>
      <c r="AD36" s="2">
        <f t="shared" si="0"/>
        <v>0.53000000000000114</v>
      </c>
      <c r="AE36" s="138">
        <f t="shared" si="1"/>
        <v>-2.9730303673816127E-3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42601</v>
      </c>
      <c r="X37" s="10">
        <v>47.25</v>
      </c>
      <c r="Y37" s="10">
        <v>47.59</v>
      </c>
      <c r="Z37" s="10">
        <v>46.94</v>
      </c>
      <c r="AA37" s="10">
        <v>47.09</v>
      </c>
      <c r="AB37" s="95">
        <v>3244000</v>
      </c>
      <c r="AC37" s="10">
        <v>47.09</v>
      </c>
      <c r="AD37" s="2">
        <f t="shared" si="0"/>
        <v>0.65000000000000568</v>
      </c>
      <c r="AE37" s="138">
        <f t="shared" si="1"/>
        <v>-1.0714285714285676E-2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42600</v>
      </c>
      <c r="X38" s="10">
        <v>48.16</v>
      </c>
      <c r="Y38" s="10">
        <v>48.22</v>
      </c>
      <c r="Z38" s="10">
        <v>47.18</v>
      </c>
      <c r="AA38" s="10">
        <v>47.6</v>
      </c>
      <c r="AB38" s="95">
        <v>4915900</v>
      </c>
      <c r="AC38" s="10">
        <v>47.6</v>
      </c>
      <c r="AD38" s="2">
        <f t="shared" si="0"/>
        <v>1.0399999999999991</v>
      </c>
      <c r="AE38" s="138">
        <f t="shared" si="1"/>
        <v>-1.2038190120381875E-2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42599</v>
      </c>
      <c r="X39" s="10">
        <v>47.91</v>
      </c>
      <c r="Y39" s="10">
        <v>48.21</v>
      </c>
      <c r="Z39" s="10">
        <v>47.68</v>
      </c>
      <c r="AA39" s="10">
        <v>48.18</v>
      </c>
      <c r="AB39" s="95">
        <v>3297700</v>
      </c>
      <c r="AC39" s="10">
        <v>48.18</v>
      </c>
      <c r="AD39" s="2">
        <f t="shared" si="0"/>
        <v>0.53000000000000114</v>
      </c>
      <c r="AE39" s="138">
        <f t="shared" si="1"/>
        <v>3.9591581579494495E-3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5" t="s">
        <v>78</v>
      </c>
      <c r="P40" s="585"/>
      <c r="W40" s="133">
        <v>42598</v>
      </c>
      <c r="X40" s="10">
        <v>47.82</v>
      </c>
      <c r="Y40" s="10">
        <v>48.38</v>
      </c>
      <c r="Z40" s="10">
        <v>47.6</v>
      </c>
      <c r="AA40" s="10">
        <v>47.99</v>
      </c>
      <c r="AB40" s="95">
        <v>3453800</v>
      </c>
      <c r="AC40" s="10">
        <v>47.99</v>
      </c>
      <c r="AD40" s="2">
        <f t="shared" si="0"/>
        <v>0.78000000000000114</v>
      </c>
      <c r="AE40" s="138">
        <f t="shared" si="1"/>
        <v>-4.1657987919174744E-4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59.620000000000005</v>
      </c>
      <c r="Q41" s="2"/>
      <c r="W41" s="133">
        <v>42597</v>
      </c>
      <c r="X41" s="10">
        <v>47.16</v>
      </c>
      <c r="Y41" s="10">
        <v>48.48</v>
      </c>
      <c r="Z41" s="10">
        <v>47</v>
      </c>
      <c r="AA41" s="10">
        <v>48.01</v>
      </c>
      <c r="AB41" s="95">
        <v>3025400</v>
      </c>
      <c r="AC41" s="10">
        <v>48.01</v>
      </c>
      <c r="AD41" s="2">
        <f t="shared" si="0"/>
        <v>1.4799999999999969</v>
      </c>
      <c r="AE41" s="138">
        <f t="shared" si="1"/>
        <v>1.9320594479830033E-2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59.07800000000001</v>
      </c>
      <c r="Q42" s="2"/>
      <c r="T42" s="91" t="s">
        <v>113</v>
      </c>
      <c r="W42" s="133">
        <v>42594</v>
      </c>
      <c r="X42" s="10">
        <v>47.2</v>
      </c>
      <c r="Y42" s="10">
        <v>47.34</v>
      </c>
      <c r="Z42" s="10">
        <v>46.53</v>
      </c>
      <c r="AA42" s="10">
        <v>47.1</v>
      </c>
      <c r="AB42" s="95">
        <v>2165900</v>
      </c>
      <c r="AC42" s="10">
        <v>47.1</v>
      </c>
      <c r="AD42" s="2">
        <f t="shared" si="0"/>
        <v>0.81000000000000227</v>
      </c>
      <c r="AE42" s="138">
        <f t="shared" si="1"/>
        <v>-3.5963613285382445E-3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58.536000000000008</v>
      </c>
      <c r="Q43" s="2"/>
      <c r="T43" s="128" t="s">
        <v>98</v>
      </c>
      <c r="U43" s="98">
        <v>52.82</v>
      </c>
      <c r="W43" s="133">
        <v>42593</v>
      </c>
      <c r="X43" s="10">
        <v>47</v>
      </c>
      <c r="Y43" s="10">
        <v>47.57</v>
      </c>
      <c r="Z43" s="10">
        <v>46.8</v>
      </c>
      <c r="AA43" s="10">
        <v>47.27</v>
      </c>
      <c r="AB43" s="95">
        <v>4010000</v>
      </c>
      <c r="AC43" s="10">
        <v>47.27</v>
      </c>
      <c r="AD43" s="2">
        <f t="shared" si="0"/>
        <v>0.77000000000000313</v>
      </c>
      <c r="AE43" s="138">
        <f t="shared" si="1"/>
        <v>3.1833616298813094E-3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57.994000000000007</v>
      </c>
      <c r="Q44" s="2"/>
      <c r="T44" s="93" t="s">
        <v>99</v>
      </c>
      <c r="U44" s="88">
        <v>53.06</v>
      </c>
      <c r="W44" s="133">
        <v>42592</v>
      </c>
      <c r="X44" s="10">
        <v>47.72</v>
      </c>
      <c r="Y44" s="10">
        <v>47.8</v>
      </c>
      <c r="Z44" s="10">
        <v>46.67</v>
      </c>
      <c r="AA44" s="10">
        <v>47.12</v>
      </c>
      <c r="AB44" s="95">
        <v>3052600</v>
      </c>
      <c r="AC44" s="10">
        <v>47.12</v>
      </c>
      <c r="AD44" s="2">
        <f t="shared" si="0"/>
        <v>1.1299999999999955</v>
      </c>
      <c r="AE44" s="138">
        <f t="shared" si="1"/>
        <v>-1.4432127170048159E-2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57.452000000000005</v>
      </c>
      <c r="Q45" s="2"/>
      <c r="T45" s="93" t="s">
        <v>100</v>
      </c>
      <c r="U45" s="88" t="s">
        <v>671</v>
      </c>
      <c r="W45" s="133">
        <v>42591</v>
      </c>
      <c r="X45" s="10">
        <v>49</v>
      </c>
      <c r="Y45" s="10">
        <v>49.47</v>
      </c>
      <c r="Z45" s="10">
        <v>47.78</v>
      </c>
      <c r="AA45" s="10">
        <v>47.81</v>
      </c>
      <c r="AB45" s="95">
        <v>3456000</v>
      </c>
      <c r="AC45" s="10">
        <v>47.81</v>
      </c>
      <c r="AD45" s="2">
        <f t="shared" si="0"/>
        <v>1.6899999999999977</v>
      </c>
      <c r="AE45" s="138">
        <f t="shared" si="1"/>
        <v>-1.4023510002062256E-2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56.910000000000004</v>
      </c>
      <c r="Q46" s="2"/>
      <c r="T46" s="93" t="s">
        <v>101</v>
      </c>
      <c r="U46" s="88" t="s">
        <v>672</v>
      </c>
      <c r="W46" s="133">
        <v>42590</v>
      </c>
      <c r="X46" s="10">
        <v>48.39</v>
      </c>
      <c r="Y46" s="10">
        <v>49.32</v>
      </c>
      <c r="Z46" s="10">
        <v>47.9</v>
      </c>
      <c r="AA46" s="10">
        <v>48.49</v>
      </c>
      <c r="AB46" s="95">
        <v>4311300</v>
      </c>
      <c r="AC46" s="10">
        <v>48.49</v>
      </c>
      <c r="AD46" s="2">
        <f t="shared" si="0"/>
        <v>1.4200000000000017</v>
      </c>
      <c r="AE46" s="138">
        <f t="shared" si="1"/>
        <v>1.6525511258005388E-3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56.368000000000002</v>
      </c>
      <c r="Q47" s="2"/>
      <c r="T47" s="93" t="s">
        <v>102</v>
      </c>
      <c r="U47" s="88">
        <v>58.69</v>
      </c>
      <c r="W47" s="133">
        <v>42587</v>
      </c>
      <c r="X47" s="10">
        <v>46.25</v>
      </c>
      <c r="Y47" s="10">
        <v>48.48</v>
      </c>
      <c r="Z47" s="10">
        <v>46.24</v>
      </c>
      <c r="AA47" s="10">
        <v>48.41</v>
      </c>
      <c r="AB47" s="95">
        <v>5995000</v>
      </c>
      <c r="AC47" s="10">
        <v>48.41</v>
      </c>
      <c r="AD47" s="2">
        <f t="shared" si="0"/>
        <v>2.2399999999999949</v>
      </c>
      <c r="AE47" s="138">
        <f t="shared" si="1"/>
        <v>5.4684095860566329E-2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55.826000000000008</v>
      </c>
      <c r="Q48" s="2"/>
      <c r="T48" s="93" t="s">
        <v>103</v>
      </c>
      <c r="U48" s="88">
        <v>0.62539199999999995</v>
      </c>
      <c r="W48" s="133">
        <v>42586</v>
      </c>
      <c r="X48" s="10">
        <v>44.94</v>
      </c>
      <c r="Y48" s="10">
        <v>45.96</v>
      </c>
      <c r="Z48" s="10">
        <v>44.81</v>
      </c>
      <c r="AA48" s="10">
        <v>45.9</v>
      </c>
      <c r="AB48" s="95">
        <v>3878900</v>
      </c>
      <c r="AC48" s="10">
        <v>45.9</v>
      </c>
      <c r="AD48" s="2">
        <f t="shared" si="0"/>
        <v>1.1499999999999986</v>
      </c>
      <c r="AE48" s="138">
        <f t="shared" si="1"/>
        <v>2.2271714922049046E-2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55.284000000000006</v>
      </c>
      <c r="Q49" s="2"/>
      <c r="T49" s="93" t="s">
        <v>104</v>
      </c>
      <c r="U49" s="88" t="s">
        <v>463</v>
      </c>
      <c r="W49" s="133">
        <v>42585</v>
      </c>
      <c r="X49" s="10">
        <v>44.28</v>
      </c>
      <c r="Y49" s="10">
        <v>45.2</v>
      </c>
      <c r="Z49" s="10">
        <v>44.15</v>
      </c>
      <c r="AA49" s="10">
        <v>44.9</v>
      </c>
      <c r="AB49" s="95">
        <v>4616000</v>
      </c>
      <c r="AC49" s="10">
        <v>44.9</v>
      </c>
      <c r="AD49" s="2">
        <f t="shared" si="0"/>
        <v>1.0500000000000043</v>
      </c>
      <c r="AE49" s="138">
        <f t="shared" si="1"/>
        <v>1.1261261261261257E-2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54.742000000000004</v>
      </c>
      <c r="Q50" s="2"/>
      <c r="T50" s="93"/>
      <c r="U50" s="88"/>
      <c r="W50" s="133">
        <v>42584</v>
      </c>
      <c r="X50" s="10">
        <v>46.9</v>
      </c>
      <c r="Y50" s="10">
        <v>46.9</v>
      </c>
      <c r="Z50" s="10">
        <v>44.24</v>
      </c>
      <c r="AA50" s="10">
        <v>44.4</v>
      </c>
      <c r="AB50" s="95">
        <v>7290700</v>
      </c>
      <c r="AC50" s="10">
        <v>44.4</v>
      </c>
      <c r="AD50" s="2">
        <f t="shared" si="0"/>
        <v>2.6599999999999966</v>
      </c>
      <c r="AE50" s="138">
        <f t="shared" si="1"/>
        <v>-6.25E-2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54.2</v>
      </c>
      <c r="Q51" s="2"/>
      <c r="T51" s="93" t="s">
        <v>105</v>
      </c>
      <c r="U51" s="88" t="s">
        <v>673</v>
      </c>
      <c r="W51" s="133">
        <v>42583</v>
      </c>
      <c r="X51" s="10">
        <v>46.77</v>
      </c>
      <c r="Y51" s="10">
        <v>47.38</v>
      </c>
      <c r="Z51" s="10">
        <v>46.42</v>
      </c>
      <c r="AA51" s="10">
        <v>47.36</v>
      </c>
      <c r="AB51" s="95">
        <v>2934700</v>
      </c>
      <c r="AC51" s="10">
        <v>47.36</v>
      </c>
      <c r="AD51" s="2">
        <f t="shared" si="0"/>
        <v>0.96000000000000085</v>
      </c>
      <c r="AE51" s="138">
        <f t="shared" si="1"/>
        <v>1.0023459159735459E-2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53.658000000000001</v>
      </c>
      <c r="Q52" s="2"/>
      <c r="T52" s="93" t="s">
        <v>106</v>
      </c>
      <c r="U52" s="88" t="s">
        <v>380</v>
      </c>
      <c r="W52" s="133">
        <v>42580</v>
      </c>
      <c r="X52" s="10">
        <v>47.49</v>
      </c>
      <c r="Y52" s="10">
        <v>48.11</v>
      </c>
      <c r="Z52" s="10">
        <v>46.89</v>
      </c>
      <c r="AA52" s="10">
        <v>46.89</v>
      </c>
      <c r="AB52" s="95">
        <v>3449800</v>
      </c>
      <c r="AC52" s="10">
        <v>46.89</v>
      </c>
      <c r="AD52" s="2">
        <f t="shared" si="0"/>
        <v>1.2199999999999989</v>
      </c>
      <c r="AE52" s="138">
        <f t="shared" si="1"/>
        <v>-1.0759493670886022E-2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53.116</v>
      </c>
      <c r="Q53" s="2"/>
      <c r="T53" s="93" t="s">
        <v>107</v>
      </c>
      <c r="U53" s="90">
        <v>3989939</v>
      </c>
      <c r="W53" s="133">
        <v>42579</v>
      </c>
      <c r="X53" s="10">
        <v>47.17</v>
      </c>
      <c r="Y53" s="10">
        <v>47.63</v>
      </c>
      <c r="Z53" s="10">
        <v>46.81</v>
      </c>
      <c r="AA53" s="10">
        <v>47.4</v>
      </c>
      <c r="AB53" s="95">
        <v>2496600</v>
      </c>
      <c r="AC53" s="10">
        <v>47.4</v>
      </c>
      <c r="AD53" s="2">
        <f t="shared" si="0"/>
        <v>0.82000000000000028</v>
      </c>
      <c r="AE53" s="138">
        <f t="shared" si="1"/>
        <v>-8.4317032040470696E-4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52.573999999999998</v>
      </c>
      <c r="T54" s="93" t="s">
        <v>110</v>
      </c>
      <c r="U54" s="90">
        <v>4555090</v>
      </c>
      <c r="W54" s="133">
        <v>42578</v>
      </c>
      <c r="X54" s="10">
        <v>47.63</v>
      </c>
      <c r="Y54" s="10">
        <v>47.75</v>
      </c>
      <c r="Z54" s="10">
        <v>47.16</v>
      </c>
      <c r="AA54" s="10">
        <v>47.44</v>
      </c>
      <c r="AB54" s="95">
        <v>3208500</v>
      </c>
      <c r="AC54" s="10">
        <v>47.44</v>
      </c>
      <c r="AD54" s="2">
        <f t="shared" si="0"/>
        <v>0.59000000000000341</v>
      </c>
      <c r="AE54" s="138">
        <f t="shared" si="1"/>
        <v>-6.0758432851455435E-3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52.032000000000004</v>
      </c>
      <c r="T55" s="93" t="s">
        <v>108</v>
      </c>
      <c r="U55" s="88" t="s">
        <v>674</v>
      </c>
      <c r="W55" s="133">
        <v>42577</v>
      </c>
      <c r="X55" s="10">
        <v>46.87</v>
      </c>
      <c r="Y55" s="10">
        <v>48</v>
      </c>
      <c r="Z55" s="10">
        <v>46.87</v>
      </c>
      <c r="AA55" s="10">
        <v>47.73</v>
      </c>
      <c r="AB55" s="95">
        <v>4226100</v>
      </c>
      <c r="AC55" s="10">
        <v>47.73</v>
      </c>
      <c r="AD55" s="2">
        <f t="shared" si="0"/>
        <v>1.1300000000000026</v>
      </c>
      <c r="AE55" s="138">
        <f t="shared" si="1"/>
        <v>1.7914267434420816E-2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51.49</v>
      </c>
      <c r="T56" s="93" t="s">
        <v>111</v>
      </c>
      <c r="U56" s="88">
        <v>2.96</v>
      </c>
      <c r="W56" s="133">
        <v>42576</v>
      </c>
      <c r="X56" s="10">
        <v>47.52</v>
      </c>
      <c r="Y56" s="10">
        <v>47.78</v>
      </c>
      <c r="Z56" s="10">
        <v>46.73</v>
      </c>
      <c r="AA56" s="10">
        <v>46.89</v>
      </c>
      <c r="AB56" s="95">
        <v>3752800</v>
      </c>
      <c r="AC56" s="10">
        <v>46.89</v>
      </c>
      <c r="AD56" s="2">
        <f t="shared" si="0"/>
        <v>1.0500000000000043</v>
      </c>
      <c r="AE56" s="138">
        <f t="shared" si="1"/>
        <v>-1.4294723565272172E-2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50.948</v>
      </c>
      <c r="T57" s="93" t="s">
        <v>112</v>
      </c>
      <c r="U57" s="88">
        <v>18.3</v>
      </c>
      <c r="W57" s="133">
        <v>42573</v>
      </c>
      <c r="X57" s="10">
        <v>47.25</v>
      </c>
      <c r="Y57" s="10">
        <v>47.69</v>
      </c>
      <c r="Z57" s="10">
        <v>46.56</v>
      </c>
      <c r="AA57" s="10">
        <v>47.57</v>
      </c>
      <c r="AB57" s="95">
        <v>4903800</v>
      </c>
      <c r="AC57" s="10">
        <v>47.57</v>
      </c>
      <c r="AD57" s="2">
        <f t="shared" si="0"/>
        <v>1.1299999999999955</v>
      </c>
      <c r="AE57" s="138">
        <f t="shared" si="1"/>
        <v>1.9502786112301829E-2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50.406000000000006</v>
      </c>
      <c r="T58" s="93" t="s">
        <v>109</v>
      </c>
      <c r="U58" s="88" t="s">
        <v>123</v>
      </c>
      <c r="W58" s="133">
        <v>42572</v>
      </c>
      <c r="X58" s="10">
        <v>47.11</v>
      </c>
      <c r="Y58" s="10">
        <v>47.4</v>
      </c>
      <c r="Z58" s="10">
        <v>46.02</v>
      </c>
      <c r="AA58" s="10">
        <v>46.66</v>
      </c>
      <c r="AB58" s="95">
        <v>5867900</v>
      </c>
      <c r="AC58" s="10">
        <v>46.66</v>
      </c>
      <c r="AD58" s="2">
        <f t="shared" si="0"/>
        <v>1.3799999999999955</v>
      </c>
      <c r="AE58" s="138">
        <f t="shared" si="1"/>
        <v>-3.3954451345755698E-2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49.864000000000004</v>
      </c>
      <c r="W59" s="133">
        <v>42571</v>
      </c>
      <c r="X59" s="10">
        <v>48.28</v>
      </c>
      <c r="Y59" s="10">
        <v>49.87</v>
      </c>
      <c r="Z59" s="10">
        <v>47.54</v>
      </c>
      <c r="AA59" s="10">
        <v>48.3</v>
      </c>
      <c r="AB59" s="95">
        <v>8422200</v>
      </c>
      <c r="AC59" s="10">
        <v>48.3</v>
      </c>
      <c r="AD59" s="2">
        <f t="shared" si="0"/>
        <v>2.3299999999999983</v>
      </c>
      <c r="AE59" s="138">
        <f t="shared" si="1"/>
        <v>9.4043887147334804E-3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49.322000000000003</v>
      </c>
      <c r="W60" s="133">
        <v>42570</v>
      </c>
      <c r="X60" s="10">
        <v>47.71</v>
      </c>
      <c r="Y60" s="10">
        <v>47.96</v>
      </c>
      <c r="Z60" s="10">
        <v>46.68</v>
      </c>
      <c r="AA60" s="10">
        <v>47.85</v>
      </c>
      <c r="AB60" s="95">
        <v>4720500</v>
      </c>
      <c r="AC60" s="10">
        <v>47.85</v>
      </c>
      <c r="AD60" s="2">
        <f t="shared" si="0"/>
        <v>1.2800000000000011</v>
      </c>
      <c r="AE60" s="138">
        <f t="shared" si="1"/>
        <v>2.9343953049674187E-3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48.78</v>
      </c>
      <c r="W61" s="133">
        <v>42569</v>
      </c>
      <c r="X61" s="10">
        <v>47.58</v>
      </c>
      <c r="Y61" s="10">
        <v>48.02</v>
      </c>
      <c r="Z61" s="10">
        <v>47.13</v>
      </c>
      <c r="AA61" s="10">
        <v>47.71</v>
      </c>
      <c r="AB61" s="95">
        <v>3692700</v>
      </c>
      <c r="AC61" s="10">
        <v>47.71</v>
      </c>
      <c r="AD61" s="2">
        <f t="shared" si="0"/>
        <v>0.89000000000000057</v>
      </c>
      <c r="AE61" s="138">
        <f t="shared" si="1"/>
        <v>5.9034366434747021E-3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42566</v>
      </c>
      <c r="X62" s="10">
        <v>47.51</v>
      </c>
      <c r="Y62" s="10">
        <v>47.76</v>
      </c>
      <c r="Z62" s="10">
        <v>46.92</v>
      </c>
      <c r="AA62" s="10">
        <v>47.43</v>
      </c>
      <c r="AB62" s="95">
        <v>5184800</v>
      </c>
      <c r="AC62" s="10">
        <v>47.43</v>
      </c>
      <c r="AD62" s="2">
        <f t="shared" si="0"/>
        <v>0.83999999999999631</v>
      </c>
      <c r="AE62" s="138">
        <f t="shared" si="1"/>
        <v>-8.7774294670847075E-3</v>
      </c>
    </row>
    <row r="63" spans="2:31" x14ac:dyDescent="0.25">
      <c r="W63" s="133">
        <v>42565</v>
      </c>
      <c r="X63" s="10">
        <v>46.73</v>
      </c>
      <c r="Y63" s="10">
        <v>47.94</v>
      </c>
      <c r="Z63" s="10">
        <v>46.42</v>
      </c>
      <c r="AA63" s="10">
        <v>47.85</v>
      </c>
      <c r="AB63" s="95">
        <v>7702500</v>
      </c>
      <c r="AC63" s="10">
        <v>47.85</v>
      </c>
      <c r="AD63" s="2">
        <f t="shared" si="0"/>
        <v>1.519999999999996</v>
      </c>
      <c r="AE63" s="138">
        <f t="shared" si="1"/>
        <v>4.3392935019624934E-2</v>
      </c>
    </row>
    <row r="64" spans="2:31" x14ac:dyDescent="0.25">
      <c r="W64" s="133">
        <v>42564</v>
      </c>
      <c r="X64" s="10">
        <v>46.55</v>
      </c>
      <c r="Y64" s="10">
        <v>46.73</v>
      </c>
      <c r="Z64" s="10">
        <v>45.42</v>
      </c>
      <c r="AA64" s="10">
        <v>45.86</v>
      </c>
      <c r="AB64" s="95">
        <v>5491900</v>
      </c>
      <c r="AC64" s="10">
        <v>45.86</v>
      </c>
      <c r="AD64" s="2">
        <f t="shared" si="0"/>
        <v>1.3099999999999952</v>
      </c>
      <c r="AE64" s="138">
        <f t="shared" si="1"/>
        <v>-6.4991334488734287E-3</v>
      </c>
    </row>
    <row r="65" spans="1:31" x14ac:dyDescent="0.25">
      <c r="W65" s="133">
        <v>42563</v>
      </c>
      <c r="X65" s="10">
        <v>44.19</v>
      </c>
      <c r="Y65" s="10">
        <v>46.36</v>
      </c>
      <c r="Z65" s="10">
        <v>44.19</v>
      </c>
      <c r="AA65" s="10">
        <v>46.16</v>
      </c>
      <c r="AB65" s="95">
        <v>9778600</v>
      </c>
      <c r="AC65" s="10">
        <v>46.16</v>
      </c>
      <c r="AD65" s="2">
        <f t="shared" si="0"/>
        <v>2.1700000000000017</v>
      </c>
      <c r="AE65" s="138">
        <f t="shared" si="1"/>
        <v>8.8422541853336423E-2</v>
      </c>
    </row>
    <row r="66" spans="1:31" x14ac:dyDescent="0.25">
      <c r="W66" s="133">
        <v>42562</v>
      </c>
      <c r="X66" s="10">
        <v>41.88</v>
      </c>
      <c r="Y66" s="10">
        <v>42.74</v>
      </c>
      <c r="Z66" s="10">
        <v>41.72</v>
      </c>
      <c r="AA66" s="10">
        <v>42.41</v>
      </c>
      <c r="AB66" s="95">
        <v>4661700</v>
      </c>
      <c r="AC66" s="10">
        <v>42.41</v>
      </c>
      <c r="AD66" s="2">
        <f t="shared" si="0"/>
        <v>1.0200000000000031</v>
      </c>
      <c r="AE66" s="138">
        <f t="shared" si="1"/>
        <v>2.2420443587271022E-2</v>
      </c>
    </row>
    <row r="67" spans="1:31" x14ac:dyDescent="0.25">
      <c r="W67" s="133">
        <v>42559</v>
      </c>
      <c r="X67" s="10">
        <v>40.700000000000003</v>
      </c>
      <c r="Y67" s="10">
        <v>41.73</v>
      </c>
      <c r="Z67" s="10">
        <v>40.700000000000003</v>
      </c>
      <c r="AA67" s="10">
        <v>41.48</v>
      </c>
      <c r="AB67" s="95">
        <v>5261200</v>
      </c>
      <c r="AC67" s="10">
        <v>41.48</v>
      </c>
      <c r="AD67" s="2">
        <f>Y67-Z67</f>
        <v>1.029999999999994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341</v>
      </c>
      <c r="M2" s="3"/>
      <c r="O2" s="11" t="s">
        <v>57</v>
      </c>
      <c r="Q2">
        <f>C18-H18</f>
        <v>50</v>
      </c>
      <c r="T2" s="1" t="s">
        <v>207</v>
      </c>
      <c r="W2" s="133">
        <v>42653</v>
      </c>
      <c r="X2" s="10">
        <v>76.37</v>
      </c>
      <c r="Y2" s="10">
        <v>76.790000000000006</v>
      </c>
      <c r="Z2" s="10">
        <v>75.91</v>
      </c>
      <c r="AA2" s="10">
        <v>76.47</v>
      </c>
      <c r="AB2" s="95">
        <v>1238800</v>
      </c>
      <c r="AC2" s="10">
        <v>76.47</v>
      </c>
      <c r="AD2" s="2">
        <f>Y2-Z2</f>
        <v>0.88000000000000966</v>
      </c>
      <c r="AE2" s="138">
        <f>AC2/AC3-1</f>
        <v>9.1623036649202128E-4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340</v>
      </c>
      <c r="M3" s="4"/>
      <c r="O3" s="11" t="s">
        <v>58</v>
      </c>
      <c r="Q3" s="230">
        <f>IF(Q2=0, Q4, (F18-K18-M18)/Q2)</f>
        <v>77.66</v>
      </c>
      <c r="T3" s="1" t="s">
        <v>209</v>
      </c>
      <c r="W3" s="133">
        <v>42650</v>
      </c>
      <c r="X3" s="10">
        <v>76.87</v>
      </c>
      <c r="Y3" s="10">
        <v>77.12</v>
      </c>
      <c r="Z3" s="10">
        <v>75.86</v>
      </c>
      <c r="AA3" s="10">
        <v>76.400000000000006</v>
      </c>
      <c r="AB3" s="95">
        <v>2442400</v>
      </c>
      <c r="AC3" s="10">
        <v>76.400000000000006</v>
      </c>
      <c r="AD3" s="2">
        <f t="shared" ref="AD3:AD66" si="0">Y3-Z3</f>
        <v>1.2600000000000051</v>
      </c>
      <c r="AE3" s="138">
        <f t="shared" ref="AE3:AE66" si="1">AC3/AC4-1</f>
        <v>-4.0411941076781144E-3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76.47</v>
      </c>
      <c r="R4" s="559">
        <v>8.9999999999999998E-4</v>
      </c>
      <c r="T4" s="163">
        <v>42627</v>
      </c>
      <c r="U4" s="1" t="s">
        <v>339</v>
      </c>
      <c r="W4" s="133">
        <v>42649</v>
      </c>
      <c r="X4" s="10">
        <v>75.430000000000007</v>
      </c>
      <c r="Y4" s="10">
        <v>76.72</v>
      </c>
      <c r="Z4" s="10">
        <v>75.099999999999994</v>
      </c>
      <c r="AA4" s="10">
        <v>76.709999999999994</v>
      </c>
      <c r="AB4" s="95">
        <v>2068700</v>
      </c>
      <c r="AC4" s="10">
        <v>76.709999999999994</v>
      </c>
      <c r="AD4" s="2">
        <f t="shared" si="0"/>
        <v>1.6200000000000045</v>
      </c>
      <c r="AE4" s="138">
        <f t="shared" si="1"/>
        <v>1.0938323668950867E-2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3823.5</v>
      </c>
      <c r="T5" t="s">
        <v>381</v>
      </c>
      <c r="W5" s="133">
        <v>42648</v>
      </c>
      <c r="X5" s="10">
        <v>75.97</v>
      </c>
      <c r="Y5" s="10">
        <v>76.55</v>
      </c>
      <c r="Z5" s="10">
        <v>75.680000000000007</v>
      </c>
      <c r="AA5" s="10">
        <v>75.88</v>
      </c>
      <c r="AB5" s="95">
        <v>1864700</v>
      </c>
      <c r="AC5" s="10">
        <v>75.88</v>
      </c>
      <c r="AD5" s="2">
        <f t="shared" si="0"/>
        <v>0.86999999999999034</v>
      </c>
      <c r="AE5" s="138">
        <f t="shared" si="1"/>
        <v>2.5102391333069463E-3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42647</v>
      </c>
      <c r="X6" s="10">
        <v>76.05</v>
      </c>
      <c r="Y6" s="10">
        <v>76.34</v>
      </c>
      <c r="Z6" s="10">
        <v>75.27</v>
      </c>
      <c r="AA6" s="10">
        <v>75.69</v>
      </c>
      <c r="AB6" s="95">
        <v>1933900</v>
      </c>
      <c r="AC6" s="10">
        <v>75.69</v>
      </c>
      <c r="AD6" s="2">
        <f t="shared" si="0"/>
        <v>1.0700000000000074</v>
      </c>
      <c r="AE6" s="138">
        <f t="shared" si="1"/>
        <v>-1.3194352816995325E-3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431.44999999999891</v>
      </c>
      <c r="R7">
        <v>25</v>
      </c>
      <c r="W7" s="133">
        <v>42646</v>
      </c>
      <c r="X7" s="10">
        <v>77.400000000000006</v>
      </c>
      <c r="Y7" s="10">
        <v>77.540000000000006</v>
      </c>
      <c r="Z7" s="10">
        <v>75.69</v>
      </c>
      <c r="AA7" s="10">
        <v>75.790000000000006</v>
      </c>
      <c r="AB7" s="95">
        <v>2471600</v>
      </c>
      <c r="AC7" s="10">
        <v>75.790000000000006</v>
      </c>
      <c r="AD7" s="2">
        <f t="shared" si="0"/>
        <v>1.8500000000000085</v>
      </c>
      <c r="AE7" s="138">
        <f t="shared" si="1"/>
        <v>-2.4581724581724584E-2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-59.5</v>
      </c>
      <c r="W8" s="133">
        <v>42643</v>
      </c>
      <c r="X8" s="10">
        <v>77.11</v>
      </c>
      <c r="Y8" s="10">
        <v>78</v>
      </c>
      <c r="Z8" s="10">
        <v>76.78</v>
      </c>
      <c r="AA8" s="10">
        <v>77.7</v>
      </c>
      <c r="AB8" s="95">
        <v>2614000</v>
      </c>
      <c r="AC8" s="10">
        <v>77.7</v>
      </c>
      <c r="AD8" s="2">
        <f t="shared" si="0"/>
        <v>1.2199999999999989</v>
      </c>
      <c r="AE8" s="138">
        <f t="shared" si="1"/>
        <v>1.040312093628093E-2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-1.532320370847283E-2</v>
      </c>
      <c r="W9" s="133">
        <v>42642</v>
      </c>
      <c r="X9" s="10">
        <v>77.489999999999995</v>
      </c>
      <c r="Y9" s="10">
        <v>77.849999999999994</v>
      </c>
      <c r="Z9" s="10">
        <v>76.8</v>
      </c>
      <c r="AA9" s="10">
        <v>76.900000000000006</v>
      </c>
      <c r="AB9" s="95">
        <v>2676800</v>
      </c>
      <c r="AC9" s="10">
        <v>76.900000000000006</v>
      </c>
      <c r="AD9" s="2">
        <f t="shared" si="0"/>
        <v>1.0499999999999972</v>
      </c>
      <c r="AE9" s="138" t="e">
        <f t="shared" si="1"/>
        <v>#DIV/0!</v>
      </c>
    </row>
    <row r="10" spans="1:31" x14ac:dyDescent="0.25">
      <c r="H10" s="72"/>
      <c r="O10" s="11" t="s">
        <v>219</v>
      </c>
      <c r="P10" s="34"/>
      <c r="Q10" s="2">
        <f>M67</f>
        <v>490.94999999999891</v>
      </c>
      <c r="W10" s="133">
        <v>42642</v>
      </c>
      <c r="X10" s="10" t="s">
        <v>256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2.35E-2</v>
      </c>
      <c r="W11" s="133">
        <v>42641</v>
      </c>
      <c r="X11" s="10">
        <v>78.09</v>
      </c>
      <c r="Y11" s="10">
        <v>78.38</v>
      </c>
      <c r="Z11" s="10">
        <v>77.61</v>
      </c>
      <c r="AA11" s="10">
        <v>78.260000000000005</v>
      </c>
      <c r="AB11" s="95">
        <v>2482100</v>
      </c>
      <c r="AC11" s="10">
        <v>77.81</v>
      </c>
      <c r="AD11" s="2">
        <f t="shared" si="0"/>
        <v>0.76999999999999602</v>
      </c>
      <c r="AE11" s="138">
        <f t="shared" si="1"/>
        <v>1.5446003346635262E-3</v>
      </c>
    </row>
    <row r="12" spans="1:31" x14ac:dyDescent="0.25">
      <c r="H12" s="72"/>
      <c r="W12" s="133">
        <v>42640</v>
      </c>
      <c r="X12" s="10">
        <v>76.709999999999994</v>
      </c>
      <c r="Y12" s="10">
        <v>78.180000000000007</v>
      </c>
      <c r="Z12" s="10">
        <v>76.62</v>
      </c>
      <c r="AA12" s="10">
        <v>78.14</v>
      </c>
      <c r="AB12" s="95">
        <v>2649100</v>
      </c>
      <c r="AC12" s="10">
        <v>77.69</v>
      </c>
      <c r="AD12" s="2">
        <f t="shared" si="0"/>
        <v>1.5600000000000023</v>
      </c>
      <c r="AE12" s="138">
        <f t="shared" si="1"/>
        <v>1.6352694924123501E-2</v>
      </c>
    </row>
    <row r="13" spans="1:31" x14ac:dyDescent="0.25">
      <c r="H13" s="72"/>
      <c r="W13" s="133">
        <v>42639</v>
      </c>
      <c r="X13" s="10">
        <v>77.2</v>
      </c>
      <c r="Y13" s="10">
        <v>77.430000000000007</v>
      </c>
      <c r="Z13" s="10">
        <v>76.67</v>
      </c>
      <c r="AA13" s="10">
        <v>76.88</v>
      </c>
      <c r="AB13" s="95">
        <v>1700600</v>
      </c>
      <c r="AC13" s="10">
        <v>76.44</v>
      </c>
      <c r="AD13" s="2">
        <f t="shared" si="0"/>
        <v>0.76000000000000512</v>
      </c>
      <c r="AE13" s="138">
        <f t="shared" si="1"/>
        <v>-9.9728014505892082E-3</v>
      </c>
    </row>
    <row r="14" spans="1:31" x14ac:dyDescent="0.25">
      <c r="H14" s="72"/>
      <c r="W14" s="133">
        <v>42636</v>
      </c>
      <c r="X14" s="10">
        <v>77.52</v>
      </c>
      <c r="Y14" s="10">
        <v>77.97</v>
      </c>
      <c r="Z14" s="10">
        <v>77.33</v>
      </c>
      <c r="AA14" s="10">
        <v>77.66</v>
      </c>
      <c r="AB14" s="95">
        <v>2098500</v>
      </c>
      <c r="AC14" s="10">
        <v>77.209999999999994</v>
      </c>
      <c r="AD14" s="2">
        <f t="shared" si="0"/>
        <v>0.64000000000000057</v>
      </c>
      <c r="AE14" s="138">
        <f t="shared" si="1"/>
        <v>1.1670124481326649E-3</v>
      </c>
    </row>
    <row r="15" spans="1:31" x14ac:dyDescent="0.25">
      <c r="H15" s="72"/>
      <c r="W15" s="133">
        <v>42635</v>
      </c>
      <c r="X15" s="10">
        <v>77.37</v>
      </c>
      <c r="Y15" s="10">
        <v>77.75</v>
      </c>
      <c r="Z15" s="10">
        <v>77.14</v>
      </c>
      <c r="AA15" s="10">
        <v>77.56</v>
      </c>
      <c r="AB15" s="95">
        <v>2467700</v>
      </c>
      <c r="AC15" s="10">
        <v>77.12</v>
      </c>
      <c r="AD15" s="2">
        <f t="shared" si="0"/>
        <v>0.60999999999999943</v>
      </c>
      <c r="AE15" s="138">
        <f t="shared" si="1"/>
        <v>9.2919774898574392E-3</v>
      </c>
    </row>
    <row r="16" spans="1:31" x14ac:dyDescent="0.25">
      <c r="H16" s="72"/>
      <c r="W16" s="133">
        <v>42634</v>
      </c>
      <c r="X16" s="10">
        <v>76.05</v>
      </c>
      <c r="Y16" s="10">
        <v>76.989999999999995</v>
      </c>
      <c r="Z16" s="10">
        <v>75.72</v>
      </c>
      <c r="AA16" s="10">
        <v>76.849999999999994</v>
      </c>
      <c r="AB16" s="95">
        <v>1885700</v>
      </c>
      <c r="AC16" s="10">
        <v>76.41</v>
      </c>
      <c r="AD16" s="2">
        <f t="shared" si="0"/>
        <v>1.269999999999996</v>
      </c>
      <c r="AE16" s="138">
        <f t="shared" si="1"/>
        <v>1.1784957627118731E-2</v>
      </c>
    </row>
    <row r="17" spans="1:31" x14ac:dyDescent="0.25">
      <c r="H17" s="72"/>
      <c r="W17" s="133">
        <v>42633</v>
      </c>
      <c r="X17" s="10">
        <v>76.78</v>
      </c>
      <c r="Y17" s="10">
        <v>76.849999999999994</v>
      </c>
      <c r="Z17" s="10">
        <v>75.94</v>
      </c>
      <c r="AA17" s="10">
        <v>75.959999999999994</v>
      </c>
      <c r="AB17" s="95">
        <v>2539900</v>
      </c>
      <c r="AC17" s="10">
        <v>75.52</v>
      </c>
      <c r="AD17" s="2">
        <f t="shared" si="0"/>
        <v>0.90999999999999659</v>
      </c>
      <c r="AE17" s="138">
        <f t="shared" si="1"/>
        <v>-8.0126100091948427E-3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42632</v>
      </c>
      <c r="X18" s="10">
        <v>77.06</v>
      </c>
      <c r="Y18" s="10">
        <v>77.63</v>
      </c>
      <c r="Z18" s="10">
        <v>76.540000000000006</v>
      </c>
      <c r="AA18" s="10">
        <v>76.569999999999993</v>
      </c>
      <c r="AB18" s="95">
        <v>3089100</v>
      </c>
      <c r="AC18" s="10">
        <v>76.13</v>
      </c>
      <c r="AD18" s="2">
        <f t="shared" si="0"/>
        <v>1.0899999999999892</v>
      </c>
      <c r="AE18" s="138">
        <f t="shared" si="1"/>
        <v>-5.6165099268548069E-3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42629</v>
      </c>
      <c r="X19" s="10">
        <v>76.12</v>
      </c>
      <c r="Y19" s="10">
        <v>77.05</v>
      </c>
      <c r="Z19" s="10">
        <v>75.53</v>
      </c>
      <c r="AA19" s="10">
        <v>77</v>
      </c>
      <c r="AB19" s="95">
        <v>5941700</v>
      </c>
      <c r="AC19" s="10">
        <v>76.56</v>
      </c>
      <c r="AD19" s="2">
        <f t="shared" si="0"/>
        <v>1.519999999999996</v>
      </c>
      <c r="AE19" s="138">
        <f t="shared" si="1"/>
        <v>5.2521008403361158E-3</v>
      </c>
    </row>
    <row r="20" spans="1:31" x14ac:dyDescent="0.25">
      <c r="W20" s="133">
        <v>42628</v>
      </c>
      <c r="X20" s="10">
        <v>75.099999999999994</v>
      </c>
      <c r="Y20" s="10">
        <v>76.849999999999994</v>
      </c>
      <c r="Z20" s="10">
        <v>74.41</v>
      </c>
      <c r="AA20" s="10">
        <v>76.599999999999994</v>
      </c>
      <c r="AB20" s="95">
        <v>4224700</v>
      </c>
      <c r="AC20" s="10">
        <v>76.16</v>
      </c>
      <c r="AD20" s="2">
        <f t="shared" si="0"/>
        <v>2.4399999999999977</v>
      </c>
      <c r="AE20" s="138">
        <f t="shared" si="1"/>
        <v>1.7773620205799867E-2</v>
      </c>
    </row>
    <row r="21" spans="1:31" x14ac:dyDescent="0.25">
      <c r="W21" s="133">
        <v>42627</v>
      </c>
      <c r="X21" s="10">
        <v>78.069999999999993</v>
      </c>
      <c r="Y21" s="10">
        <v>78.069999999999993</v>
      </c>
      <c r="Z21" s="10">
        <v>75.040000000000006</v>
      </c>
      <c r="AA21" s="10">
        <v>75.260000000000005</v>
      </c>
      <c r="AB21" s="95">
        <v>7329800</v>
      </c>
      <c r="AC21" s="10">
        <v>74.83</v>
      </c>
      <c r="AD21" s="2">
        <f t="shared" si="0"/>
        <v>3.0299999999999869</v>
      </c>
      <c r="AE21" s="138">
        <f t="shared" si="1"/>
        <v>-3.6192684183410595E-2</v>
      </c>
    </row>
    <row r="22" spans="1:31" x14ac:dyDescent="0.25">
      <c r="W22" s="133">
        <v>42626</v>
      </c>
      <c r="X22" s="10">
        <v>79.19</v>
      </c>
      <c r="Y22" s="10">
        <v>79.319999999999993</v>
      </c>
      <c r="Z22" s="10">
        <v>77.63</v>
      </c>
      <c r="AA22" s="10">
        <v>78.09</v>
      </c>
      <c r="AB22" s="95">
        <v>2458800</v>
      </c>
      <c r="AC22" s="10">
        <v>77.64</v>
      </c>
      <c r="AD22" s="2">
        <f t="shared" si="0"/>
        <v>1.6899999999999977</v>
      </c>
      <c r="AE22" s="138">
        <f t="shared" si="1"/>
        <v>-2.3641851106639744E-2</v>
      </c>
    </row>
    <row r="23" spans="1:31" x14ac:dyDescent="0.25">
      <c r="W23" s="133">
        <v>42625</v>
      </c>
      <c r="X23" s="10">
        <v>78.489999999999995</v>
      </c>
      <c r="Y23" s="10">
        <v>80.22</v>
      </c>
      <c r="Z23" s="10">
        <v>78.400000000000006</v>
      </c>
      <c r="AA23" s="10">
        <v>79.98</v>
      </c>
      <c r="AB23" s="95">
        <v>1371200</v>
      </c>
      <c r="AC23" s="10">
        <v>79.52</v>
      </c>
      <c r="AD23" s="2">
        <f t="shared" si="0"/>
        <v>1.8199999999999932</v>
      </c>
      <c r="AE23" s="138">
        <f t="shared" si="1"/>
        <v>1.4803471158754355E-2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42622</v>
      </c>
      <c r="X24" s="10">
        <v>80.12</v>
      </c>
      <c r="Y24" s="10">
        <v>80.12</v>
      </c>
      <c r="Z24" s="10">
        <v>78.81</v>
      </c>
      <c r="AA24" s="10">
        <v>78.81</v>
      </c>
      <c r="AB24" s="95">
        <v>1869600</v>
      </c>
      <c r="AC24" s="10">
        <v>78.36</v>
      </c>
      <c r="AD24" s="2">
        <f t="shared" si="0"/>
        <v>1.3100000000000023</v>
      </c>
      <c r="AE24" s="138">
        <f t="shared" si="1"/>
        <v>-2.3551401869158939E-2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42621</v>
      </c>
      <c r="X25" s="10">
        <v>81</v>
      </c>
      <c r="Y25" s="10">
        <v>81.099999999999994</v>
      </c>
      <c r="Z25" s="10">
        <v>80.52</v>
      </c>
      <c r="AA25" s="10">
        <v>80.709999999999994</v>
      </c>
      <c r="AB25" s="95">
        <v>1157900</v>
      </c>
      <c r="AC25" s="10">
        <v>80.25</v>
      </c>
      <c r="AD25" s="2">
        <f t="shared" si="0"/>
        <v>0.57999999999999829</v>
      </c>
      <c r="AE25" s="138">
        <f t="shared" si="1"/>
        <v>-5.4529681497087479E-3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42620</v>
      </c>
      <c r="X26" s="10">
        <v>80.62</v>
      </c>
      <c r="Y26" s="10">
        <v>81.47</v>
      </c>
      <c r="Z26" s="10">
        <v>80.430000000000007</v>
      </c>
      <c r="AA26" s="10">
        <v>81.16</v>
      </c>
      <c r="AB26" s="95">
        <v>1438000</v>
      </c>
      <c r="AC26" s="10">
        <v>80.69</v>
      </c>
      <c r="AD26" s="2">
        <f t="shared" si="0"/>
        <v>1.039999999999992</v>
      </c>
      <c r="AE26" s="138">
        <f t="shared" si="1"/>
        <v>4.2314872433104611E-3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42619</v>
      </c>
      <c r="X27" s="10">
        <v>79.959999999999994</v>
      </c>
      <c r="Y27" s="10">
        <v>80.87</v>
      </c>
      <c r="Z27" s="10">
        <v>79.75</v>
      </c>
      <c r="AA27" s="10">
        <v>80.81</v>
      </c>
      <c r="AB27" s="95">
        <v>2161700</v>
      </c>
      <c r="AC27" s="10">
        <v>80.349999999999994</v>
      </c>
      <c r="AD27" s="2">
        <f t="shared" si="0"/>
        <v>1.1200000000000045</v>
      </c>
      <c r="AE27" s="138">
        <f t="shared" si="1"/>
        <v>1.3624321937681261E-2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42615</v>
      </c>
      <c r="X28" s="10">
        <v>80.099999999999994</v>
      </c>
      <c r="Y28" s="10">
        <v>80.14</v>
      </c>
      <c r="Z28" s="10">
        <v>79.53</v>
      </c>
      <c r="AA28" s="10">
        <v>79.73</v>
      </c>
      <c r="AB28" s="95">
        <v>1310000</v>
      </c>
      <c r="AC28" s="10">
        <v>79.27</v>
      </c>
      <c r="AD28" s="2">
        <f t="shared" si="0"/>
        <v>0.60999999999999943</v>
      </c>
      <c r="AE28" s="138">
        <f t="shared" si="1"/>
        <v>3.7859666834938466E-4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42614</v>
      </c>
      <c r="X29" s="10">
        <v>79.900000000000006</v>
      </c>
      <c r="Y29" s="10">
        <v>80.08</v>
      </c>
      <c r="Z29" s="10">
        <v>79.16</v>
      </c>
      <c r="AA29" s="10">
        <v>79.7</v>
      </c>
      <c r="AB29" s="95">
        <v>1638000</v>
      </c>
      <c r="AC29" s="10">
        <v>79.239999999999995</v>
      </c>
      <c r="AD29" s="2">
        <f t="shared" si="0"/>
        <v>0.92000000000000171</v>
      </c>
      <c r="AE29" s="138">
        <f t="shared" si="1"/>
        <v>3.7874005807347899E-4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42613</v>
      </c>
      <c r="X30" s="10">
        <v>79.709999999999994</v>
      </c>
      <c r="Y30" s="10">
        <v>79.989999999999995</v>
      </c>
      <c r="Z30" s="10">
        <v>79.11</v>
      </c>
      <c r="AA30" s="10">
        <v>79.67</v>
      </c>
      <c r="AB30" s="95">
        <v>1657800</v>
      </c>
      <c r="AC30" s="10">
        <v>79.209999999999994</v>
      </c>
      <c r="AD30" s="2">
        <f t="shared" si="0"/>
        <v>0.87999999999999545</v>
      </c>
      <c r="AE30" s="138">
        <f t="shared" si="1"/>
        <v>-6.3083522583917695E-4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42612</v>
      </c>
      <c r="X31" s="10">
        <v>79.77</v>
      </c>
      <c r="Y31" s="10">
        <v>79.88</v>
      </c>
      <c r="Z31" s="10">
        <v>79.39</v>
      </c>
      <c r="AA31" s="10">
        <v>79.72</v>
      </c>
      <c r="AB31" s="95">
        <v>858300</v>
      </c>
      <c r="AC31" s="10">
        <v>79.260000000000005</v>
      </c>
      <c r="AD31" s="2">
        <f t="shared" si="0"/>
        <v>0.48999999999999488</v>
      </c>
      <c r="AE31" s="138">
        <f t="shared" si="1"/>
        <v>-6.3043752364133621E-4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42611</v>
      </c>
      <c r="X32" s="10">
        <v>79.38</v>
      </c>
      <c r="Y32" s="10">
        <v>79.89</v>
      </c>
      <c r="Z32" s="10">
        <v>79.239999999999995</v>
      </c>
      <c r="AA32" s="10">
        <v>79.77</v>
      </c>
      <c r="AB32" s="95">
        <v>1427000</v>
      </c>
      <c r="AC32" s="10">
        <v>79.31</v>
      </c>
      <c r="AD32" s="2">
        <f t="shared" si="0"/>
        <v>0.65000000000000568</v>
      </c>
      <c r="AE32" s="138">
        <f t="shared" si="1"/>
        <v>5.3238686779060185E-3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42608</v>
      </c>
      <c r="X33" s="10">
        <v>79.650000000000006</v>
      </c>
      <c r="Y33" s="10">
        <v>79.760000000000005</v>
      </c>
      <c r="Z33" s="10">
        <v>78.760000000000005</v>
      </c>
      <c r="AA33" s="10">
        <v>79.349999999999994</v>
      </c>
      <c r="AB33" s="95">
        <v>1743700</v>
      </c>
      <c r="AC33" s="10">
        <v>78.89</v>
      </c>
      <c r="AD33" s="2">
        <f t="shared" si="0"/>
        <v>1</v>
      </c>
      <c r="AE33" s="138">
        <f t="shared" si="1"/>
        <v>-1.2674271229407008E-4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42607</v>
      </c>
      <c r="X34" s="10">
        <v>80.77</v>
      </c>
      <c r="Y34" s="10">
        <v>80.88</v>
      </c>
      <c r="Z34" s="10">
        <v>79.27</v>
      </c>
      <c r="AA34" s="10">
        <v>79.36</v>
      </c>
      <c r="AB34" s="95">
        <v>2097000</v>
      </c>
      <c r="AC34" s="10">
        <v>78.900000000000006</v>
      </c>
      <c r="AD34" s="2">
        <f t="shared" si="0"/>
        <v>1.6099999999999994</v>
      </c>
      <c r="AE34" s="138">
        <f t="shared" si="1"/>
        <v>-2.1213248976553745E-2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42606</v>
      </c>
      <c r="X35" s="10">
        <v>81.849999999999994</v>
      </c>
      <c r="Y35" s="10">
        <v>82.01</v>
      </c>
      <c r="Z35" s="10">
        <v>80.87</v>
      </c>
      <c r="AA35" s="10">
        <v>81.08</v>
      </c>
      <c r="AB35" s="95">
        <v>1262100</v>
      </c>
      <c r="AC35" s="10">
        <v>80.61</v>
      </c>
      <c r="AD35" s="2">
        <f t="shared" si="0"/>
        <v>1.1400000000000006</v>
      </c>
      <c r="AE35" s="138">
        <f t="shared" si="1"/>
        <v>-1.1526670754138491E-2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42605</v>
      </c>
      <c r="X36" s="10">
        <v>82.39</v>
      </c>
      <c r="Y36" s="10">
        <v>82.56</v>
      </c>
      <c r="Z36" s="10">
        <v>82</v>
      </c>
      <c r="AA36" s="10">
        <v>82.02</v>
      </c>
      <c r="AB36" s="95">
        <v>899300</v>
      </c>
      <c r="AC36" s="10">
        <v>81.55</v>
      </c>
      <c r="AD36" s="2">
        <f t="shared" si="0"/>
        <v>0.56000000000000227</v>
      </c>
      <c r="AE36" s="138">
        <f t="shared" si="1"/>
        <v>-1.5915768854065648E-3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42604</v>
      </c>
      <c r="X37" s="10">
        <v>81.73</v>
      </c>
      <c r="Y37" s="10">
        <v>82.26</v>
      </c>
      <c r="Z37" s="10">
        <v>81.56</v>
      </c>
      <c r="AA37" s="10">
        <v>82.15</v>
      </c>
      <c r="AB37" s="95">
        <v>1349900</v>
      </c>
      <c r="AC37" s="10">
        <v>81.680000000000007</v>
      </c>
      <c r="AD37" s="2">
        <f t="shared" si="0"/>
        <v>0.70000000000000284</v>
      </c>
      <c r="AE37" s="138">
        <f t="shared" si="1"/>
        <v>5.2923076923077073E-3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42601</v>
      </c>
      <c r="X38" s="10">
        <v>82.12</v>
      </c>
      <c r="Y38" s="10">
        <v>82.36</v>
      </c>
      <c r="Z38" s="10">
        <v>81.56</v>
      </c>
      <c r="AA38" s="10">
        <v>81.72</v>
      </c>
      <c r="AB38" s="95">
        <v>2054800</v>
      </c>
      <c r="AC38" s="10">
        <v>81.25</v>
      </c>
      <c r="AD38" s="2">
        <f t="shared" si="0"/>
        <v>0.79999999999999716</v>
      </c>
      <c r="AE38" s="138">
        <f t="shared" si="1"/>
        <v>-8.541793776693174E-3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42600</v>
      </c>
      <c r="X39" s="10">
        <v>82.61</v>
      </c>
      <c r="Y39" s="10">
        <v>82.93</v>
      </c>
      <c r="Z39" s="10">
        <v>82.34</v>
      </c>
      <c r="AA39" s="10">
        <v>82.42</v>
      </c>
      <c r="AB39" s="95">
        <v>1541100</v>
      </c>
      <c r="AC39" s="10">
        <v>81.95</v>
      </c>
      <c r="AD39" s="2">
        <f t="shared" si="0"/>
        <v>0.59000000000000341</v>
      </c>
      <c r="AE39" s="138">
        <f t="shared" si="1"/>
        <v>-4.3737091483416757E-3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5" t="s">
        <v>78</v>
      </c>
      <c r="P40" s="585"/>
      <c r="W40" s="133">
        <v>42599</v>
      </c>
      <c r="X40" s="10">
        <v>82.88</v>
      </c>
      <c r="Y40" s="10">
        <v>82.99</v>
      </c>
      <c r="Z40" s="10">
        <v>82.12</v>
      </c>
      <c r="AA40" s="10">
        <v>82.78</v>
      </c>
      <c r="AB40" s="95">
        <v>1491900</v>
      </c>
      <c r="AC40" s="10">
        <v>82.31</v>
      </c>
      <c r="AD40" s="2">
        <f t="shared" si="0"/>
        <v>0.86999999999999034</v>
      </c>
      <c r="AE40" s="138">
        <f t="shared" si="1"/>
        <v>1.2163970319913897E-3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84.117000000000004</v>
      </c>
      <c r="Q41" s="2"/>
      <c r="W41" s="133">
        <v>42598</v>
      </c>
      <c r="X41" s="10">
        <v>83</v>
      </c>
      <c r="Y41" s="10">
        <v>83.18</v>
      </c>
      <c r="Z41" s="10">
        <v>82.65</v>
      </c>
      <c r="AA41" s="10">
        <v>82.68</v>
      </c>
      <c r="AB41" s="95">
        <v>1059700</v>
      </c>
      <c r="AC41" s="10">
        <v>82.21</v>
      </c>
      <c r="AD41" s="2">
        <f t="shared" si="0"/>
        <v>0.53000000000000114</v>
      </c>
      <c r="AE41" s="138">
        <f t="shared" si="1"/>
        <v>-6.0452182323781356E-3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83.3523</v>
      </c>
      <c r="Q42" s="2"/>
      <c r="T42" s="91" t="s">
        <v>113</v>
      </c>
      <c r="W42" s="133">
        <v>42597</v>
      </c>
      <c r="X42" s="10">
        <v>83.25</v>
      </c>
      <c r="Y42" s="10">
        <v>83.49</v>
      </c>
      <c r="Z42" s="10">
        <v>83.05</v>
      </c>
      <c r="AA42" s="10">
        <v>83.19</v>
      </c>
      <c r="AB42" s="95">
        <v>1392900</v>
      </c>
      <c r="AC42" s="10">
        <v>82.71</v>
      </c>
      <c r="AD42" s="2">
        <f t="shared" si="0"/>
        <v>0.43999999999999773</v>
      </c>
      <c r="AE42" s="138">
        <f t="shared" si="1"/>
        <v>-4.9326275264678365E-3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82.587600000000009</v>
      </c>
      <c r="Q43" s="2"/>
      <c r="T43" s="128" t="s">
        <v>98</v>
      </c>
      <c r="U43" s="98">
        <v>76.400000000000006</v>
      </c>
      <c r="W43" s="133">
        <v>42594</v>
      </c>
      <c r="X43" s="10">
        <v>83.55</v>
      </c>
      <c r="Y43" s="10">
        <v>83.66</v>
      </c>
      <c r="Z43" s="10">
        <v>83.12</v>
      </c>
      <c r="AA43" s="10">
        <v>83.6</v>
      </c>
      <c r="AB43" s="95">
        <v>1025600</v>
      </c>
      <c r="AC43" s="10">
        <v>83.12</v>
      </c>
      <c r="AD43" s="2">
        <f t="shared" si="0"/>
        <v>0.53999999999999204</v>
      </c>
      <c r="AE43" s="138">
        <f t="shared" si="1"/>
        <v>-1.2029351617937056E-4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81.822900000000004</v>
      </c>
      <c r="Q44" s="2"/>
      <c r="T44" s="93" t="s">
        <v>99</v>
      </c>
      <c r="U44" s="88">
        <v>76.37</v>
      </c>
      <c r="W44" s="133">
        <v>42593</v>
      </c>
      <c r="X44" s="10">
        <v>83.69</v>
      </c>
      <c r="Y44" s="10">
        <v>83.73</v>
      </c>
      <c r="Z44" s="10">
        <v>82.65</v>
      </c>
      <c r="AA44" s="10">
        <v>83.61</v>
      </c>
      <c r="AB44" s="95">
        <v>1176000</v>
      </c>
      <c r="AC44" s="10">
        <v>83.13</v>
      </c>
      <c r="AD44" s="2">
        <f t="shared" si="0"/>
        <v>1.0799999999999983</v>
      </c>
      <c r="AE44" s="138">
        <f t="shared" si="1"/>
        <v>7.2228241242333624E-4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81.058199999999999</v>
      </c>
      <c r="Q45" s="2"/>
      <c r="T45" s="93" t="s">
        <v>100</v>
      </c>
      <c r="U45" s="88" t="s">
        <v>675</v>
      </c>
      <c r="W45" s="133">
        <v>42592</v>
      </c>
      <c r="X45" s="10">
        <v>83.8</v>
      </c>
      <c r="Y45" s="10">
        <v>83.98</v>
      </c>
      <c r="Z45" s="10">
        <v>83.24</v>
      </c>
      <c r="AA45" s="10">
        <v>83.55</v>
      </c>
      <c r="AB45" s="95">
        <v>2212300</v>
      </c>
      <c r="AC45" s="10">
        <v>83.07</v>
      </c>
      <c r="AD45" s="2">
        <f t="shared" si="0"/>
        <v>0.74000000000000909</v>
      </c>
      <c r="AE45" s="138">
        <f t="shared" si="1"/>
        <v>-3.0004800768123063E-3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80.293500000000009</v>
      </c>
      <c r="Q46" s="2"/>
      <c r="T46" s="93" t="s">
        <v>101</v>
      </c>
      <c r="U46" s="88" t="s">
        <v>676</v>
      </c>
      <c r="W46" s="133">
        <v>42591</v>
      </c>
      <c r="X46" s="10">
        <v>83.91</v>
      </c>
      <c r="Y46" s="10">
        <v>84.05</v>
      </c>
      <c r="Z46" s="10">
        <v>83.56</v>
      </c>
      <c r="AA46" s="10">
        <v>83.8</v>
      </c>
      <c r="AB46" s="95">
        <v>1354700</v>
      </c>
      <c r="AC46" s="10">
        <v>83.32</v>
      </c>
      <c r="AD46" s="2">
        <f t="shared" si="0"/>
        <v>0.48999999999999488</v>
      </c>
      <c r="AE46" s="138">
        <f t="shared" si="1"/>
        <v>2.4009603841523841E-4</v>
      </c>
    </row>
    <row r="47" spans="2:31" x14ac:dyDescent="0.25">
      <c r="O47" s="83">
        <v>1.04</v>
      </c>
      <c r="P47" s="83">
        <f t="shared" si="18"/>
        <v>79.528800000000004</v>
      </c>
      <c r="Q47" s="2"/>
      <c r="T47" s="93" t="s">
        <v>102</v>
      </c>
      <c r="U47" s="88">
        <v>90.47</v>
      </c>
      <c r="W47" s="133">
        <v>42590</v>
      </c>
      <c r="X47" s="10">
        <v>84.64</v>
      </c>
      <c r="Y47" s="10">
        <v>84.7</v>
      </c>
      <c r="Z47" s="10">
        <v>83.61</v>
      </c>
      <c r="AA47" s="10">
        <v>83.78</v>
      </c>
      <c r="AB47" s="95">
        <v>1214600</v>
      </c>
      <c r="AC47" s="10">
        <v>83.3</v>
      </c>
      <c r="AD47" s="2">
        <f t="shared" si="0"/>
        <v>1.0900000000000034</v>
      </c>
      <c r="AE47" s="138">
        <f t="shared" si="1"/>
        <v>-6.9146399618502663E-3</v>
      </c>
    </row>
    <row r="48" spans="2:31" x14ac:dyDescent="0.25">
      <c r="O48" s="83">
        <v>1.03</v>
      </c>
      <c r="P48" s="83">
        <f t="shared" si="18"/>
        <v>78.764099999999999</v>
      </c>
      <c r="Q48" s="2"/>
      <c r="T48" s="93" t="s">
        <v>103</v>
      </c>
      <c r="U48" s="88">
        <v>0.84546600000000005</v>
      </c>
      <c r="W48" s="133">
        <v>42587</v>
      </c>
      <c r="X48" s="10">
        <v>84</v>
      </c>
      <c r="Y48" s="10">
        <v>84.74</v>
      </c>
      <c r="Z48" s="10">
        <v>83.69</v>
      </c>
      <c r="AA48" s="10">
        <v>84.36</v>
      </c>
      <c r="AB48" s="95">
        <v>1492800</v>
      </c>
      <c r="AC48" s="10">
        <v>83.88</v>
      </c>
      <c r="AD48" s="2">
        <f t="shared" si="0"/>
        <v>1.0499999999999972</v>
      </c>
      <c r="AE48" s="138">
        <f t="shared" si="1"/>
        <v>9.3862815884475648E-3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77.999399999999994</v>
      </c>
      <c r="Q49" s="2"/>
      <c r="T49" s="93" t="s">
        <v>104</v>
      </c>
      <c r="U49" s="88" t="s">
        <v>411</v>
      </c>
      <c r="W49" s="133">
        <v>42586</v>
      </c>
      <c r="X49" s="10">
        <v>84.52</v>
      </c>
      <c r="Y49" s="10">
        <v>84.8</v>
      </c>
      <c r="Z49" s="10">
        <v>83.51</v>
      </c>
      <c r="AA49" s="10">
        <v>83.58</v>
      </c>
      <c r="AB49" s="95">
        <v>1793500</v>
      </c>
      <c r="AC49" s="10">
        <v>83.1</v>
      </c>
      <c r="AD49" s="2">
        <f t="shared" si="0"/>
        <v>1.289999999999992</v>
      </c>
      <c r="AE49" s="138">
        <f t="shared" si="1"/>
        <v>-1.2477718360071388E-2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77.234700000000004</v>
      </c>
      <c r="Q50" s="2"/>
      <c r="T50" s="93"/>
      <c r="U50" s="88"/>
      <c r="W50" s="133">
        <v>42585</v>
      </c>
      <c r="X50" s="10">
        <v>84.74</v>
      </c>
      <c r="Y50" s="10">
        <v>84.9</v>
      </c>
      <c r="Z50" s="10">
        <v>83.24</v>
      </c>
      <c r="AA50" s="10">
        <v>84.64</v>
      </c>
      <c r="AB50" s="95">
        <v>2616500</v>
      </c>
      <c r="AC50" s="10">
        <v>84.15</v>
      </c>
      <c r="AD50" s="2">
        <f t="shared" si="0"/>
        <v>1.6600000000000108</v>
      </c>
      <c r="AE50" s="138">
        <f t="shared" si="1"/>
        <v>-3.3163567452327847E-3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76.47</v>
      </c>
      <c r="Q51" s="2"/>
      <c r="T51" s="93" t="s">
        <v>105</v>
      </c>
      <c r="U51" s="88" t="s">
        <v>677</v>
      </c>
      <c r="W51" s="133">
        <v>42584</v>
      </c>
      <c r="X51" s="10">
        <v>83.04</v>
      </c>
      <c r="Y51" s="10">
        <v>85.52</v>
      </c>
      <c r="Z51" s="10">
        <v>82.01</v>
      </c>
      <c r="AA51" s="10">
        <v>84.92</v>
      </c>
      <c r="AB51" s="95">
        <v>4813800</v>
      </c>
      <c r="AC51" s="10">
        <v>84.43</v>
      </c>
      <c r="AD51" s="2">
        <f t="shared" si="0"/>
        <v>3.5099999999999909</v>
      </c>
      <c r="AE51" s="138">
        <f t="shared" si="1"/>
        <v>3.0388088845496819E-2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75.705299999999994</v>
      </c>
      <c r="Q52" s="2"/>
      <c r="T52" s="93" t="s">
        <v>106</v>
      </c>
      <c r="U52" s="88" t="s">
        <v>273</v>
      </c>
      <c r="W52" s="133">
        <v>42583</v>
      </c>
      <c r="X52" s="10">
        <v>83.21</v>
      </c>
      <c r="Y52" s="10">
        <v>83.89</v>
      </c>
      <c r="Z52" s="10">
        <v>82.1</v>
      </c>
      <c r="AA52" s="10">
        <v>82.41</v>
      </c>
      <c r="AB52" s="95">
        <v>4588000</v>
      </c>
      <c r="AC52" s="10">
        <v>81.94</v>
      </c>
      <c r="AD52" s="2">
        <f t="shared" si="0"/>
        <v>1.7900000000000063</v>
      </c>
      <c r="AE52" s="138">
        <f t="shared" si="1"/>
        <v>-1.4196342637151194E-2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74.940600000000003</v>
      </c>
      <c r="Q53" s="2"/>
      <c r="T53" s="93" t="s">
        <v>107</v>
      </c>
      <c r="U53" s="90">
        <v>1238843</v>
      </c>
      <c r="W53" s="133">
        <v>42580</v>
      </c>
      <c r="X53" s="10">
        <v>82.6</v>
      </c>
      <c r="Y53" s="10">
        <v>83.74</v>
      </c>
      <c r="Z53" s="10">
        <v>82.45</v>
      </c>
      <c r="AA53" s="10">
        <v>83.6</v>
      </c>
      <c r="AB53" s="95">
        <v>2727100</v>
      </c>
      <c r="AC53" s="10">
        <v>83.12</v>
      </c>
      <c r="AD53" s="2">
        <f t="shared" si="0"/>
        <v>1.289999999999992</v>
      </c>
      <c r="AE53" s="138">
        <f t="shared" si="1"/>
        <v>1.2547204287976621E-2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74.175899999999999</v>
      </c>
      <c r="T54" s="93" t="s">
        <v>110</v>
      </c>
      <c r="U54" s="90">
        <v>2108110</v>
      </c>
      <c r="W54" s="133">
        <v>42579</v>
      </c>
      <c r="X54" s="10">
        <v>83.12</v>
      </c>
      <c r="Y54" s="10">
        <v>83.23</v>
      </c>
      <c r="Z54" s="10">
        <v>82.18</v>
      </c>
      <c r="AA54" s="10">
        <v>82.56</v>
      </c>
      <c r="AB54" s="95">
        <v>3311700</v>
      </c>
      <c r="AC54" s="10">
        <v>82.09</v>
      </c>
      <c r="AD54" s="2">
        <f t="shared" si="0"/>
        <v>1.0499999999999972</v>
      </c>
      <c r="AE54" s="138">
        <f t="shared" si="1"/>
        <v>-9.2927830074824858E-3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73.411199999999994</v>
      </c>
      <c r="T55" s="93" t="s">
        <v>108</v>
      </c>
      <c r="U55" s="88" t="s">
        <v>678</v>
      </c>
      <c r="W55" s="133">
        <v>42578</v>
      </c>
      <c r="X55" s="10">
        <v>83.5</v>
      </c>
      <c r="Y55" s="10">
        <v>83.64</v>
      </c>
      <c r="Z55" s="10">
        <v>82.88</v>
      </c>
      <c r="AA55" s="10">
        <v>83.34</v>
      </c>
      <c r="AB55" s="95">
        <v>1688700</v>
      </c>
      <c r="AC55" s="10">
        <v>82.86</v>
      </c>
      <c r="AD55" s="2">
        <f t="shared" si="0"/>
        <v>0.76000000000000512</v>
      </c>
      <c r="AE55" s="138">
        <f t="shared" si="1"/>
        <v>-3.6075036075036149E-3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72.646499999999989</v>
      </c>
      <c r="T56" s="93" t="s">
        <v>111</v>
      </c>
      <c r="U56" s="88">
        <v>17.7</v>
      </c>
      <c r="W56" s="133">
        <v>42577</v>
      </c>
      <c r="X56" s="10">
        <v>82.81</v>
      </c>
      <c r="Y56" s="10">
        <v>83.66</v>
      </c>
      <c r="Z56" s="10">
        <v>82.68</v>
      </c>
      <c r="AA56" s="10">
        <v>83.64</v>
      </c>
      <c r="AB56" s="95">
        <v>1510000</v>
      </c>
      <c r="AC56" s="10">
        <v>83.16</v>
      </c>
      <c r="AD56" s="2">
        <f t="shared" si="0"/>
        <v>0.97999999999998977</v>
      </c>
      <c r="AE56" s="138">
        <f t="shared" si="1"/>
        <v>9.4683175528040842E-3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71.881799999999998</v>
      </c>
      <c r="T57" s="93" t="s">
        <v>112</v>
      </c>
      <c r="U57" s="88">
        <v>4.32</v>
      </c>
      <c r="W57" s="133">
        <v>42576</v>
      </c>
      <c r="X57" s="10">
        <v>82.85</v>
      </c>
      <c r="Y57" s="10">
        <v>82.99</v>
      </c>
      <c r="Z57" s="10">
        <v>82.04</v>
      </c>
      <c r="AA57" s="10">
        <v>82.86</v>
      </c>
      <c r="AB57" s="95">
        <v>1336800</v>
      </c>
      <c r="AC57" s="10">
        <v>82.38</v>
      </c>
      <c r="AD57" s="2">
        <f t="shared" si="0"/>
        <v>0.94999999999998863</v>
      </c>
      <c r="AE57" s="138">
        <f t="shared" si="1"/>
        <v>-1.5755665979881872E-3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71.117100000000008</v>
      </c>
      <c r="T58" s="93" t="s">
        <v>109</v>
      </c>
      <c r="U58" s="88" t="s">
        <v>679</v>
      </c>
      <c r="W58" s="133">
        <v>42573</v>
      </c>
      <c r="X58" s="10">
        <v>82.91</v>
      </c>
      <c r="Y58" s="10">
        <v>83.14</v>
      </c>
      <c r="Z58" s="10">
        <v>82.57</v>
      </c>
      <c r="AA58" s="10">
        <v>82.99</v>
      </c>
      <c r="AB58" s="95">
        <v>1253300</v>
      </c>
      <c r="AC58" s="10">
        <v>82.51</v>
      </c>
      <c r="AD58" s="2">
        <f t="shared" si="0"/>
        <v>0.57000000000000739</v>
      </c>
      <c r="AE58" s="138">
        <f t="shared" si="1"/>
        <v>4.5045045045044585E-3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70.352400000000003</v>
      </c>
      <c r="W59" s="133">
        <v>42572</v>
      </c>
      <c r="X59" s="10">
        <v>83.24</v>
      </c>
      <c r="Y59" s="10">
        <v>83.55</v>
      </c>
      <c r="Z59" s="10">
        <v>82.27</v>
      </c>
      <c r="AA59" s="10">
        <v>82.61</v>
      </c>
      <c r="AB59" s="95">
        <v>1772100</v>
      </c>
      <c r="AC59" s="10">
        <v>82.14</v>
      </c>
      <c r="AD59" s="2">
        <f t="shared" si="0"/>
        <v>1.2800000000000011</v>
      </c>
      <c r="AE59" s="138">
        <f t="shared" si="1"/>
        <v>-8.0908102886124711E-3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69.587699999999998</v>
      </c>
      <c r="W60" s="133">
        <v>42571</v>
      </c>
      <c r="X60" s="10">
        <v>82.93</v>
      </c>
      <c r="Y60" s="10">
        <v>83.54</v>
      </c>
      <c r="Z60" s="10">
        <v>82.57</v>
      </c>
      <c r="AA60" s="10">
        <v>83.29</v>
      </c>
      <c r="AB60" s="95">
        <v>1300800</v>
      </c>
      <c r="AC60" s="10">
        <v>82.81</v>
      </c>
      <c r="AD60" s="2">
        <f t="shared" si="0"/>
        <v>0.97000000000001307</v>
      </c>
      <c r="AE60" s="138">
        <f t="shared" si="1"/>
        <v>5.7080398348312578E-3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68.823000000000008</v>
      </c>
      <c r="W61" s="133">
        <v>42570</v>
      </c>
      <c r="X61" s="10">
        <v>82.94</v>
      </c>
      <c r="Y61" s="10">
        <v>83.5</v>
      </c>
      <c r="Z61" s="10">
        <v>82.38</v>
      </c>
      <c r="AA61" s="10">
        <v>82.82</v>
      </c>
      <c r="AB61" s="95">
        <v>1739100</v>
      </c>
      <c r="AC61" s="10">
        <v>82.34</v>
      </c>
      <c r="AD61" s="2">
        <f t="shared" si="0"/>
        <v>1.1200000000000045</v>
      </c>
      <c r="AE61" s="138">
        <f t="shared" si="1"/>
        <v>-4.7141303033966242E-3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42569</v>
      </c>
      <c r="X62" s="10">
        <v>82.5</v>
      </c>
      <c r="Y62" s="10">
        <v>83.32</v>
      </c>
      <c r="Z62" s="10">
        <v>82.29</v>
      </c>
      <c r="AA62" s="10">
        <v>83.21</v>
      </c>
      <c r="AB62" s="95">
        <v>1587700</v>
      </c>
      <c r="AC62" s="10">
        <v>82.73</v>
      </c>
      <c r="AD62" s="2">
        <f t="shared" si="0"/>
        <v>1.0299999999999869</v>
      </c>
      <c r="AE62" s="138">
        <f t="shared" si="1"/>
        <v>1.0257662718280658E-2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42566</v>
      </c>
      <c r="X63" s="10">
        <v>83.02</v>
      </c>
      <c r="Y63" s="10">
        <v>83.28</v>
      </c>
      <c r="Z63" s="10">
        <v>82.12</v>
      </c>
      <c r="AA63" s="10">
        <v>82.36</v>
      </c>
      <c r="AB63" s="95">
        <v>2379200</v>
      </c>
      <c r="AC63" s="10">
        <v>81.89</v>
      </c>
      <c r="AD63" s="2">
        <f t="shared" si="0"/>
        <v>1.1599999999999966</v>
      </c>
      <c r="AE63" s="138">
        <f t="shared" si="1"/>
        <v>-7.2736089222935618E-3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42565</v>
      </c>
      <c r="X64" s="10">
        <v>82.76</v>
      </c>
      <c r="Y64" s="10">
        <v>83.42</v>
      </c>
      <c r="Z64" s="10">
        <v>82.54</v>
      </c>
      <c r="AA64" s="10">
        <v>82.97</v>
      </c>
      <c r="AB64" s="95">
        <v>1742800</v>
      </c>
      <c r="AC64" s="10">
        <v>82.49</v>
      </c>
      <c r="AD64" s="2">
        <f t="shared" si="0"/>
        <v>0.87999999999999545</v>
      </c>
      <c r="AE64" s="138">
        <f t="shared" si="1"/>
        <v>8.3119423053414909E-3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42564</v>
      </c>
      <c r="X65" s="10">
        <v>82.14</v>
      </c>
      <c r="Y65" s="10">
        <v>82.87</v>
      </c>
      <c r="Z65" s="10">
        <v>81.97</v>
      </c>
      <c r="AA65" s="10">
        <v>82.28</v>
      </c>
      <c r="AB65" s="95">
        <v>1942600</v>
      </c>
      <c r="AC65" s="10">
        <v>81.81</v>
      </c>
      <c r="AD65" s="2">
        <f t="shared" si="0"/>
        <v>0.90000000000000568</v>
      </c>
      <c r="AE65" s="138">
        <f t="shared" si="1"/>
        <v>6.2730627306273323E-3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42563</v>
      </c>
      <c r="X66" s="10">
        <v>81.150000000000006</v>
      </c>
      <c r="Y66" s="10">
        <v>82</v>
      </c>
      <c r="Z66" s="10">
        <v>81.12</v>
      </c>
      <c r="AA66" s="10">
        <v>81.77</v>
      </c>
      <c r="AB66" s="95">
        <v>2668700</v>
      </c>
      <c r="AC66" s="10">
        <v>81.3</v>
      </c>
      <c r="AD66" s="2">
        <f t="shared" si="0"/>
        <v>0.87999999999999545</v>
      </c>
      <c r="AE66" s="138">
        <f t="shared" si="1"/>
        <v>8.8100260578234391E-3</v>
      </c>
    </row>
    <row r="67" spans="1:31" x14ac:dyDescent="0.25">
      <c r="L67" t="s">
        <v>65</v>
      </c>
      <c r="M67" s="2">
        <f>M85+K85-F85</f>
        <v>490.94999999999891</v>
      </c>
      <c r="W67" s="133">
        <v>42562</v>
      </c>
      <c r="X67" s="10">
        <v>80.5</v>
      </c>
      <c r="Y67" s="10">
        <v>81.45</v>
      </c>
      <c r="Z67" s="10">
        <v>80.38</v>
      </c>
      <c r="AA67" s="10">
        <v>81.06</v>
      </c>
      <c r="AB67" s="95">
        <v>1818400</v>
      </c>
      <c r="AC67" s="10">
        <v>80.59</v>
      </c>
      <c r="AD67" s="2">
        <f>Y67-Z67</f>
        <v>1.0700000000000074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42559</v>
      </c>
      <c r="X68" s="10">
        <v>79.55</v>
      </c>
      <c r="Y68" s="10">
        <v>80.44</v>
      </c>
      <c r="Z68" s="10">
        <v>79.34</v>
      </c>
      <c r="AA68" s="10">
        <v>80.38</v>
      </c>
      <c r="AB68" s="95">
        <v>2900400</v>
      </c>
      <c r="AC68" s="10">
        <v>79.92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8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8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8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201</v>
      </c>
      <c r="B86" s="492"/>
      <c r="C86" s="493">
        <f>SumByColor($A$19,C69:C84)</f>
        <v>0</v>
      </c>
      <c r="D86" s="493"/>
      <c r="E86" s="493"/>
      <c r="F86" s="494">
        <f>SumByColor($A$19,F69:F84)</f>
        <v>0</v>
      </c>
      <c r="G86" s="493"/>
      <c r="H86" s="493">
        <f>SumByColor($A$19,H69:H84)</f>
        <v>0</v>
      </c>
      <c r="I86" s="493"/>
      <c r="J86" s="493"/>
      <c r="K86" s="494">
        <f>SumByColor($A$19,K69:K84)</f>
        <v>0</v>
      </c>
      <c r="L86" s="493"/>
      <c r="M86" s="494">
        <f t="shared" ref="M86" si="59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6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6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6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 activeCell="N143" sqref="N14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42653</v>
      </c>
      <c r="X2" s="10">
        <v>39.21</v>
      </c>
      <c r="Y2" s="10">
        <v>39.950000000000003</v>
      </c>
      <c r="Z2" s="10">
        <v>39.19</v>
      </c>
      <c r="AA2" s="10">
        <v>39.770000000000003</v>
      </c>
      <c r="AB2" s="95">
        <v>7910200</v>
      </c>
      <c r="AC2" s="10">
        <v>39.770000000000003</v>
      </c>
      <c r="AD2" s="2">
        <f>Y2-Z2</f>
        <v>0.76000000000000512</v>
      </c>
      <c r="AE2" s="138">
        <f>AC2/AC3-1</f>
        <v>2.1052631578947434E-2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39.770000000000003</v>
      </c>
      <c r="T3" s="1">
        <v>42565</v>
      </c>
      <c r="U3" t="s">
        <v>266</v>
      </c>
      <c r="W3" s="133">
        <v>42650</v>
      </c>
      <c r="X3" s="10">
        <v>39.869999999999997</v>
      </c>
      <c r="Y3" s="10">
        <v>39.93</v>
      </c>
      <c r="Z3" s="10">
        <v>38.799999999999997</v>
      </c>
      <c r="AA3" s="10">
        <v>38.950000000000003</v>
      </c>
      <c r="AB3" s="95">
        <v>10707000</v>
      </c>
      <c r="AC3" s="10">
        <v>38.950000000000003</v>
      </c>
      <c r="AD3" s="2">
        <f t="shared" ref="AD3:AD66" si="0">Y3-Z3</f>
        <v>1.1300000000000026</v>
      </c>
      <c r="AE3" s="138">
        <f t="shared" ref="AE3:AE66" si="1">AC3/AC4-1</f>
        <v>-2.4787180771156603E-2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39.770000000000003</v>
      </c>
      <c r="R4" s="561">
        <v>2.1100000000000001E-2</v>
      </c>
      <c r="T4" s="546">
        <v>42568</v>
      </c>
      <c r="U4" t="s">
        <v>281</v>
      </c>
      <c r="W4" s="133">
        <v>42649</v>
      </c>
      <c r="X4" s="10">
        <v>40.26</v>
      </c>
      <c r="Y4" s="10">
        <v>40.380000000000003</v>
      </c>
      <c r="Z4" s="10">
        <v>39.75</v>
      </c>
      <c r="AA4" s="10">
        <v>39.94</v>
      </c>
      <c r="AB4" s="95">
        <v>9184300</v>
      </c>
      <c r="AC4" s="10">
        <v>39.94</v>
      </c>
      <c r="AD4" s="2">
        <f t="shared" si="0"/>
        <v>0.63000000000000256</v>
      </c>
      <c r="AE4" s="138">
        <f t="shared" si="1"/>
        <v>-9.4246031746032521E-3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335</v>
      </c>
      <c r="W5" s="133">
        <v>42648</v>
      </c>
      <c r="X5" s="10">
        <v>40.159999999999997</v>
      </c>
      <c r="Y5" s="10">
        <v>40.479999999999997</v>
      </c>
      <c r="Z5" s="10">
        <v>40.049999999999997</v>
      </c>
      <c r="AA5" s="10">
        <v>40.32</v>
      </c>
      <c r="AB5" s="95">
        <v>7408700</v>
      </c>
      <c r="AC5" s="10">
        <v>40.32</v>
      </c>
      <c r="AD5" s="2">
        <f t="shared" si="0"/>
        <v>0.42999999999999972</v>
      </c>
      <c r="AE5" s="138">
        <f t="shared" si="1"/>
        <v>4.2341220423411929E-3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342</v>
      </c>
      <c r="W6" s="133">
        <v>42647</v>
      </c>
      <c r="X6" s="10">
        <v>41.25</v>
      </c>
      <c r="Y6" s="10">
        <v>41.38</v>
      </c>
      <c r="Z6" s="10">
        <v>40.1</v>
      </c>
      <c r="AA6" s="10">
        <v>40.15</v>
      </c>
      <c r="AB6" s="95">
        <v>12479200</v>
      </c>
      <c r="AC6" s="10">
        <v>40.15</v>
      </c>
      <c r="AD6" s="2">
        <f t="shared" si="0"/>
        <v>1.2800000000000011</v>
      </c>
      <c r="AE6" s="138">
        <f t="shared" si="1"/>
        <v>4.2521260630314917E-3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42646</v>
      </c>
      <c r="X7" s="10">
        <v>39.25</v>
      </c>
      <c r="Y7" s="10">
        <v>40.049999999999997</v>
      </c>
      <c r="Z7" s="10">
        <v>39.21</v>
      </c>
      <c r="AA7" s="10">
        <v>39.979999999999997</v>
      </c>
      <c r="AB7" s="95">
        <v>11629700</v>
      </c>
      <c r="AC7" s="10">
        <v>39.979999999999997</v>
      </c>
      <c r="AD7" s="2">
        <f t="shared" si="0"/>
        <v>0.83999999999999631</v>
      </c>
      <c r="AE7" s="138">
        <f t="shared" si="1"/>
        <v>1.5752032520325088E-2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42643</v>
      </c>
      <c r="X8" s="10">
        <v>39.15</v>
      </c>
      <c r="Y8" s="10">
        <v>39.6</v>
      </c>
      <c r="Z8" s="10">
        <v>38.93</v>
      </c>
      <c r="AA8" s="10">
        <v>39.36</v>
      </c>
      <c r="AB8" s="95">
        <v>8889300</v>
      </c>
      <c r="AC8" s="10">
        <v>39.36</v>
      </c>
      <c r="AD8" s="2">
        <f t="shared" si="0"/>
        <v>0.67000000000000171</v>
      </c>
      <c r="AE8" s="138">
        <f t="shared" si="1"/>
        <v>8.4550345887777212E-3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39.06</v>
      </c>
      <c r="Y9" s="10">
        <v>39.68</v>
      </c>
      <c r="Z9" s="10">
        <v>39.020000000000003</v>
      </c>
      <c r="AA9" s="10">
        <v>39.03</v>
      </c>
      <c r="AB9" s="95">
        <v>7181000</v>
      </c>
      <c r="AC9" s="10">
        <v>39.03</v>
      </c>
      <c r="AD9" s="2">
        <f t="shared" si="0"/>
        <v>0.65999999999999659</v>
      </c>
      <c r="AE9" s="138">
        <f t="shared" si="1"/>
        <v>-5.0981391791994346E-3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42641</v>
      </c>
      <c r="X10" s="10">
        <v>39.299999999999997</v>
      </c>
      <c r="Y10" s="10">
        <v>40.229999999999997</v>
      </c>
      <c r="Z10" s="10">
        <v>39.11</v>
      </c>
      <c r="AA10" s="10">
        <v>39.229999999999997</v>
      </c>
      <c r="AB10" s="95">
        <v>10552400</v>
      </c>
      <c r="AC10" s="10">
        <v>39.229999999999997</v>
      </c>
      <c r="AD10" s="2">
        <f t="shared" si="0"/>
        <v>1.1199999999999974</v>
      </c>
      <c r="AE10" s="138">
        <f t="shared" si="1"/>
        <v>5.1007396072422218E-4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2.0799999999999999E-2</v>
      </c>
      <c r="W11" s="133">
        <v>42640</v>
      </c>
      <c r="X11" s="10">
        <v>38</v>
      </c>
      <c r="Y11" s="10">
        <v>39.25</v>
      </c>
      <c r="Z11" s="10">
        <v>37.979999999999997</v>
      </c>
      <c r="AA11" s="10">
        <v>39.21</v>
      </c>
      <c r="AB11" s="95">
        <v>9596600</v>
      </c>
      <c r="AC11" s="10">
        <v>39.21</v>
      </c>
      <c r="AD11" s="2">
        <f t="shared" si="0"/>
        <v>1.2700000000000031</v>
      </c>
      <c r="AE11" s="138">
        <f t="shared" si="1"/>
        <v>3.0757097791798138E-2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42639</v>
      </c>
      <c r="X12" s="10">
        <v>38.520000000000003</v>
      </c>
      <c r="Y12" s="10">
        <v>38.75</v>
      </c>
      <c r="Z12" s="10">
        <v>37.909999999999997</v>
      </c>
      <c r="AA12" s="10">
        <v>38.04</v>
      </c>
      <c r="AB12" s="95">
        <v>7854400</v>
      </c>
      <c r="AC12" s="10">
        <v>38.04</v>
      </c>
      <c r="AD12" s="2">
        <f t="shared" si="0"/>
        <v>0.84000000000000341</v>
      </c>
      <c r="AE12" s="138">
        <f t="shared" si="1"/>
        <v>-1.9082001031459517E-2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42636</v>
      </c>
      <c r="X13" s="10">
        <v>38.18</v>
      </c>
      <c r="Y13" s="10">
        <v>38.93</v>
      </c>
      <c r="Z13" s="10">
        <v>38.18</v>
      </c>
      <c r="AA13" s="10">
        <v>38.78</v>
      </c>
      <c r="AB13" s="95">
        <v>6841200</v>
      </c>
      <c r="AC13" s="10">
        <v>38.78</v>
      </c>
      <c r="AD13" s="2">
        <f t="shared" si="0"/>
        <v>0.75</v>
      </c>
      <c r="AE13" s="138">
        <f t="shared" si="1"/>
        <v>7.2727272727273196E-3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42635</v>
      </c>
      <c r="X14" s="10">
        <v>38.159999999999997</v>
      </c>
      <c r="Y14" s="10">
        <v>38.96</v>
      </c>
      <c r="Z14" s="10">
        <v>38.15</v>
      </c>
      <c r="AA14" s="10">
        <v>38.5</v>
      </c>
      <c r="AB14" s="95">
        <v>10917000</v>
      </c>
      <c r="AC14" s="10">
        <v>38.5</v>
      </c>
      <c r="AD14" s="2">
        <f t="shared" si="0"/>
        <v>0.81000000000000227</v>
      </c>
      <c r="AE14" s="138">
        <f t="shared" si="1"/>
        <v>1.1826544021025009E-2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42634</v>
      </c>
      <c r="X15" s="10">
        <v>37.79</v>
      </c>
      <c r="Y15" s="10">
        <v>38.299999999999997</v>
      </c>
      <c r="Z15" s="10">
        <v>37.479999999999997</v>
      </c>
      <c r="AA15" s="10">
        <v>38.049999999999997</v>
      </c>
      <c r="AB15" s="95">
        <v>8529600</v>
      </c>
      <c r="AC15" s="10">
        <v>38.049999999999997</v>
      </c>
      <c r="AD15" s="2">
        <f t="shared" si="0"/>
        <v>0.82000000000000028</v>
      </c>
      <c r="AE15" s="138">
        <f t="shared" si="1"/>
        <v>1.1161307467446147E-2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42633</v>
      </c>
      <c r="X16" s="10">
        <v>37.6</v>
      </c>
      <c r="Y16" s="10">
        <v>38.11</v>
      </c>
      <c r="Z16" s="10">
        <v>37.409999999999997</v>
      </c>
      <c r="AA16" s="10">
        <v>37.630000000000003</v>
      </c>
      <c r="AB16" s="95">
        <v>7551400</v>
      </c>
      <c r="AC16" s="10">
        <v>37.630000000000003</v>
      </c>
      <c r="AD16" s="2">
        <f t="shared" si="0"/>
        <v>0.70000000000000284</v>
      </c>
      <c r="AE16" s="138">
        <f t="shared" si="1"/>
        <v>1.5970188980569677E-3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42632</v>
      </c>
      <c r="X17" s="10">
        <v>36.909999999999997</v>
      </c>
      <c r="Y17" s="10">
        <v>37.74</v>
      </c>
      <c r="Z17" s="10">
        <v>36.85</v>
      </c>
      <c r="AA17" s="10">
        <v>37.57</v>
      </c>
      <c r="AB17" s="95">
        <v>8768200</v>
      </c>
      <c r="AC17" s="10">
        <v>37.57</v>
      </c>
      <c r="AD17" s="2">
        <f t="shared" si="0"/>
        <v>0.89000000000000057</v>
      </c>
      <c r="AE17" s="138">
        <f t="shared" si="1"/>
        <v>2.1756867011150316E-2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42629</v>
      </c>
      <c r="X18" s="10">
        <v>37.020000000000003</v>
      </c>
      <c r="Y18" s="10">
        <v>37.159999999999997</v>
      </c>
      <c r="Z18" s="10">
        <v>36.590000000000003</v>
      </c>
      <c r="AA18" s="10">
        <v>36.770000000000003</v>
      </c>
      <c r="AB18" s="95">
        <v>11257500</v>
      </c>
      <c r="AC18" s="10">
        <v>36.770000000000003</v>
      </c>
      <c r="AD18" s="2">
        <f t="shared" si="0"/>
        <v>0.56999999999999318</v>
      </c>
      <c r="AE18" s="138">
        <f t="shared" si="1"/>
        <v>-1.394475730758904E-2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42628</v>
      </c>
      <c r="X19" s="10">
        <v>37.090000000000003</v>
      </c>
      <c r="Y19" s="10">
        <v>37.619999999999997</v>
      </c>
      <c r="Z19" s="10">
        <v>36.82</v>
      </c>
      <c r="AA19" s="10">
        <v>37.29</v>
      </c>
      <c r="AB19" s="95">
        <v>9159400</v>
      </c>
      <c r="AC19" s="10">
        <v>37.29</v>
      </c>
      <c r="AD19" s="2">
        <f t="shared" si="0"/>
        <v>0.79999999999999716</v>
      </c>
      <c r="AE19" s="138">
        <f t="shared" si="1"/>
        <v>4.579741379310498E-3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42627</v>
      </c>
      <c r="X20" s="10">
        <v>37.43</v>
      </c>
      <c r="Y20" s="10">
        <v>37.89</v>
      </c>
      <c r="Z20" s="10">
        <v>36.93</v>
      </c>
      <c r="AA20" s="10">
        <v>37.119999999999997</v>
      </c>
      <c r="AB20" s="95">
        <v>9468400</v>
      </c>
      <c r="AC20" s="10">
        <v>37.119999999999997</v>
      </c>
      <c r="AD20" s="2">
        <f t="shared" si="0"/>
        <v>0.96000000000000085</v>
      </c>
      <c r="AE20" s="138">
        <f t="shared" si="1"/>
        <v>-1.09245936584067E-2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42626</v>
      </c>
      <c r="X21" s="10">
        <v>38.200000000000003</v>
      </c>
      <c r="Y21" s="10">
        <v>38.51</v>
      </c>
      <c r="Z21" s="10">
        <v>37.39</v>
      </c>
      <c r="AA21" s="10">
        <v>37.53</v>
      </c>
      <c r="AB21" s="95">
        <v>10203900</v>
      </c>
      <c r="AC21" s="10">
        <v>37.53</v>
      </c>
      <c r="AD21" s="2">
        <f t="shared" si="0"/>
        <v>1.1199999999999974</v>
      </c>
      <c r="AE21" s="138">
        <f t="shared" si="1"/>
        <v>-2.3673257023933303E-2</v>
      </c>
    </row>
    <row r="22" spans="1:31" x14ac:dyDescent="0.25">
      <c r="W22" s="133">
        <v>42625</v>
      </c>
      <c r="X22" s="10">
        <v>37.24</v>
      </c>
      <c r="Y22" s="10">
        <v>38.590000000000003</v>
      </c>
      <c r="Z22" s="10">
        <v>36.880000000000003</v>
      </c>
      <c r="AA22" s="10">
        <v>38.44</v>
      </c>
      <c r="AB22" s="95">
        <v>8572700</v>
      </c>
      <c r="AC22" s="10">
        <v>38.44</v>
      </c>
      <c r="AD22" s="2">
        <f t="shared" si="0"/>
        <v>1.7100000000000009</v>
      </c>
      <c r="AE22" s="138">
        <f t="shared" si="1"/>
        <v>1.8278145695364234E-2</v>
      </c>
    </row>
    <row r="23" spans="1:31" x14ac:dyDescent="0.25">
      <c r="W23" s="133">
        <v>42622</v>
      </c>
      <c r="X23" s="10">
        <v>39.090000000000003</v>
      </c>
      <c r="Y23" s="10">
        <v>39.39</v>
      </c>
      <c r="Z23" s="10">
        <v>37.75</v>
      </c>
      <c r="AA23" s="10">
        <v>37.75</v>
      </c>
      <c r="AB23" s="95">
        <v>11696700</v>
      </c>
      <c r="AC23" s="10">
        <v>37.75</v>
      </c>
      <c r="AD23" s="2">
        <f t="shared" si="0"/>
        <v>1.6400000000000006</v>
      </c>
      <c r="AE23" s="138">
        <f t="shared" si="1"/>
        <v>-3.9195724102825125E-2</v>
      </c>
    </row>
    <row r="24" spans="1:31" x14ac:dyDescent="0.25">
      <c r="W24" s="133">
        <v>42621</v>
      </c>
      <c r="X24" s="10">
        <v>38.86</v>
      </c>
      <c r="Y24" s="10">
        <v>39.299999999999997</v>
      </c>
      <c r="Z24" s="10">
        <v>38.6</v>
      </c>
      <c r="AA24" s="10">
        <v>39.29</v>
      </c>
      <c r="AB24" s="95">
        <v>10542100</v>
      </c>
      <c r="AC24" s="10">
        <v>39.29</v>
      </c>
      <c r="AD24" s="2">
        <f t="shared" si="0"/>
        <v>0.69999999999999574</v>
      </c>
      <c r="AE24" s="138">
        <f t="shared" si="1"/>
        <v>1.0025706940874013E-2</v>
      </c>
    </row>
    <row r="25" spans="1:31" x14ac:dyDescent="0.25">
      <c r="W25" s="133">
        <v>42620</v>
      </c>
      <c r="X25" s="10">
        <v>37.450000000000003</v>
      </c>
      <c r="Y25" s="10">
        <v>39.18</v>
      </c>
      <c r="Z25" s="10">
        <v>37.409999999999997</v>
      </c>
      <c r="AA25" s="10">
        <v>38.9</v>
      </c>
      <c r="AB25" s="95">
        <v>16662100</v>
      </c>
      <c r="AC25" s="10">
        <v>38.9</v>
      </c>
      <c r="AD25" s="2">
        <f t="shared" si="0"/>
        <v>1.7700000000000031</v>
      </c>
      <c r="AE25" s="138">
        <f t="shared" si="1"/>
        <v>5.6491037479630579E-2</v>
      </c>
    </row>
    <row r="26" spans="1:31" x14ac:dyDescent="0.25">
      <c r="W26" s="133">
        <v>42619</v>
      </c>
      <c r="X26" s="10">
        <v>37.229999999999997</v>
      </c>
      <c r="Y26" s="10">
        <v>37.29</v>
      </c>
      <c r="Z26" s="10">
        <v>36.65</v>
      </c>
      <c r="AA26" s="10">
        <v>36.82</v>
      </c>
      <c r="AB26" s="95">
        <v>8041600</v>
      </c>
      <c r="AC26" s="10">
        <v>36.82</v>
      </c>
      <c r="AD26" s="2">
        <f t="shared" si="0"/>
        <v>0.64000000000000057</v>
      </c>
      <c r="AE26" s="138">
        <f t="shared" si="1"/>
        <v>-9.4161958568738102E-3</v>
      </c>
    </row>
    <row r="27" spans="1:31" x14ac:dyDescent="0.25">
      <c r="W27" s="133">
        <v>42615</v>
      </c>
      <c r="X27" s="10">
        <v>36.67</v>
      </c>
      <c r="Y27" s="10">
        <v>37.49</v>
      </c>
      <c r="Z27" s="10">
        <v>36.67</v>
      </c>
      <c r="AA27" s="10">
        <v>37.17</v>
      </c>
      <c r="AB27" s="95">
        <v>10201900</v>
      </c>
      <c r="AC27" s="10">
        <v>37.17</v>
      </c>
      <c r="AD27" s="2">
        <f t="shared" si="0"/>
        <v>0.82000000000000028</v>
      </c>
      <c r="AE27" s="138">
        <f t="shared" si="1"/>
        <v>9.5057034220533687E-3</v>
      </c>
    </row>
    <row r="28" spans="1:31" x14ac:dyDescent="0.25">
      <c r="H28" s="72"/>
      <c r="W28" s="133">
        <v>42614</v>
      </c>
      <c r="X28" s="10">
        <v>37</v>
      </c>
      <c r="Y28" s="10">
        <v>37.15</v>
      </c>
      <c r="Z28" s="10">
        <v>36.32</v>
      </c>
      <c r="AA28" s="10">
        <v>36.82</v>
      </c>
      <c r="AB28" s="95">
        <v>7127400</v>
      </c>
      <c r="AC28" s="10">
        <v>36.82</v>
      </c>
      <c r="AD28" s="2">
        <f t="shared" si="0"/>
        <v>0.82999999999999829</v>
      </c>
      <c r="AE28" s="138">
        <f t="shared" si="1"/>
        <v>1.9047619047618536E-3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42613</v>
      </c>
      <c r="X29" s="10">
        <v>37.32</v>
      </c>
      <c r="Y29" s="10">
        <v>37.32</v>
      </c>
      <c r="Z29" s="10">
        <v>36.020000000000003</v>
      </c>
      <c r="AA29" s="10">
        <v>36.75</v>
      </c>
      <c r="AB29" s="95">
        <v>13838000</v>
      </c>
      <c r="AC29" s="10">
        <v>36.75</v>
      </c>
      <c r="AD29" s="2">
        <f t="shared" si="0"/>
        <v>1.2999999999999972</v>
      </c>
      <c r="AE29" s="138">
        <f t="shared" si="1"/>
        <v>-1.1033369214208721E-2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42612</v>
      </c>
      <c r="X30" s="10">
        <v>36.549999999999997</v>
      </c>
      <c r="Y30" s="10">
        <v>37.6</v>
      </c>
      <c r="Z30" s="10">
        <v>36.380000000000003</v>
      </c>
      <c r="AA30" s="10">
        <v>37.159999999999997</v>
      </c>
      <c r="AB30" s="95">
        <v>9950600</v>
      </c>
      <c r="AC30" s="10">
        <v>37.159999999999997</v>
      </c>
      <c r="AD30" s="2">
        <f t="shared" si="0"/>
        <v>1.2199999999999989</v>
      </c>
      <c r="AE30" s="138">
        <f t="shared" si="1"/>
        <v>1.6689466484268056E-2</v>
      </c>
    </row>
    <row r="31" spans="1:31" x14ac:dyDescent="0.25">
      <c r="W31" s="133">
        <v>42611</v>
      </c>
      <c r="X31" s="10">
        <v>36.270000000000003</v>
      </c>
      <c r="Y31" s="10">
        <v>36.6</v>
      </c>
      <c r="Z31" s="10">
        <v>36.26</v>
      </c>
      <c r="AA31" s="10">
        <v>36.549999999999997</v>
      </c>
      <c r="AB31" s="95">
        <v>5674600</v>
      </c>
      <c r="AC31" s="10">
        <v>36.549999999999997</v>
      </c>
      <c r="AD31" s="2">
        <f t="shared" si="0"/>
        <v>0.34000000000000341</v>
      </c>
      <c r="AE31" s="138">
        <f t="shared" si="1"/>
        <v>1.2745912995289377E-2</v>
      </c>
    </row>
    <row r="32" spans="1:31" x14ac:dyDescent="0.25">
      <c r="W32" s="133">
        <v>42608</v>
      </c>
      <c r="X32" s="10">
        <v>36.51</v>
      </c>
      <c r="Y32" s="10">
        <v>36.64</v>
      </c>
      <c r="Z32" s="10">
        <v>35.9</v>
      </c>
      <c r="AA32" s="10">
        <v>36.090000000000003</v>
      </c>
      <c r="AB32" s="95">
        <v>7882000</v>
      </c>
      <c r="AC32" s="10">
        <v>36.090000000000003</v>
      </c>
      <c r="AD32" s="2">
        <f t="shared" si="0"/>
        <v>0.74000000000000199</v>
      </c>
      <c r="AE32" s="138">
        <f t="shared" si="1"/>
        <v>-1.0419522895530497E-2</v>
      </c>
    </row>
    <row r="33" spans="2:31" x14ac:dyDescent="0.25">
      <c r="W33" s="133">
        <v>42607</v>
      </c>
      <c r="X33" s="10">
        <v>36.64</v>
      </c>
      <c r="Y33" s="10">
        <v>36.81</v>
      </c>
      <c r="Z33" s="10">
        <v>36.44</v>
      </c>
      <c r="AA33" s="10">
        <v>36.47</v>
      </c>
      <c r="AB33" s="95">
        <v>6540000</v>
      </c>
      <c r="AC33" s="10">
        <v>36.47</v>
      </c>
      <c r="AD33" s="2">
        <f t="shared" si="0"/>
        <v>0.37000000000000455</v>
      </c>
      <c r="AE33" s="138">
        <f t="shared" si="1"/>
        <v>-8.158825129181535E-3</v>
      </c>
    </row>
    <row r="34" spans="2:31" x14ac:dyDescent="0.25">
      <c r="W34" s="133">
        <v>42606</v>
      </c>
      <c r="X34" s="10">
        <v>36.630000000000003</v>
      </c>
      <c r="Y34" s="10">
        <v>37.049999999999997</v>
      </c>
      <c r="Z34" s="10">
        <v>36.47</v>
      </c>
      <c r="AA34" s="10">
        <v>36.770000000000003</v>
      </c>
      <c r="AB34" s="95">
        <v>7548000</v>
      </c>
      <c r="AC34" s="10">
        <v>36.770000000000003</v>
      </c>
      <c r="AD34" s="2">
        <f t="shared" si="0"/>
        <v>0.57999999999999829</v>
      </c>
      <c r="AE34" s="138">
        <f t="shared" si="1"/>
        <v>2.1804306350505787E-3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42605</v>
      </c>
      <c r="X35" s="10">
        <v>36.78</v>
      </c>
      <c r="Y35" s="10">
        <v>37.130000000000003</v>
      </c>
      <c r="Z35" s="10">
        <v>36.619999999999997</v>
      </c>
      <c r="AA35" s="10">
        <v>36.69</v>
      </c>
      <c r="AB35" s="95">
        <v>7588400</v>
      </c>
      <c r="AC35" s="10">
        <v>36.69</v>
      </c>
      <c r="AD35" s="2">
        <f t="shared" si="0"/>
        <v>0.51000000000000512</v>
      </c>
      <c r="AE35" s="138">
        <f t="shared" si="1"/>
        <v>2.1851953018301451E-3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42604</v>
      </c>
      <c r="X36" s="10">
        <v>36.53</v>
      </c>
      <c r="Y36" s="10">
        <v>36.74</v>
      </c>
      <c r="Z36" s="10">
        <v>36.07</v>
      </c>
      <c r="AA36" s="10">
        <v>36.61</v>
      </c>
      <c r="AB36" s="95">
        <v>11186100</v>
      </c>
      <c r="AC36" s="10">
        <v>36.61</v>
      </c>
      <c r="AD36" s="2">
        <f t="shared" si="0"/>
        <v>0.67000000000000171</v>
      </c>
      <c r="AE36" s="138">
        <f t="shared" si="1"/>
        <v>-4.3513734022301298E-3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42601</v>
      </c>
      <c r="X37" s="10">
        <v>36.81</v>
      </c>
      <c r="Y37" s="10">
        <v>36.979999999999997</v>
      </c>
      <c r="Z37" s="10">
        <v>36.369999999999997</v>
      </c>
      <c r="AA37" s="10">
        <v>36.770000000000003</v>
      </c>
      <c r="AB37" s="95">
        <v>7579600</v>
      </c>
      <c r="AC37" s="10">
        <v>36.770000000000003</v>
      </c>
      <c r="AD37" s="2">
        <f t="shared" si="0"/>
        <v>0.60999999999999943</v>
      </c>
      <c r="AE37" s="138">
        <f t="shared" si="1"/>
        <v>-8.0927974103047751E-3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42600</v>
      </c>
      <c r="X38" s="10">
        <v>37.369999999999997</v>
      </c>
      <c r="Y38" s="10">
        <v>37.43</v>
      </c>
      <c r="Z38" s="10">
        <v>36.85</v>
      </c>
      <c r="AA38" s="10">
        <v>37.07</v>
      </c>
      <c r="AB38" s="95">
        <v>12103300</v>
      </c>
      <c r="AC38" s="10">
        <v>37.07</v>
      </c>
      <c r="AD38" s="2">
        <f t="shared" si="0"/>
        <v>0.57999999999999829</v>
      </c>
      <c r="AE38" s="138">
        <f t="shared" si="1"/>
        <v>-1.1730205278592365E-2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42599</v>
      </c>
      <c r="X39" s="10">
        <v>37.03</v>
      </c>
      <c r="Y39" s="10">
        <v>37.53</v>
      </c>
      <c r="Z39" s="10">
        <v>36.71</v>
      </c>
      <c r="AA39" s="10">
        <v>37.51</v>
      </c>
      <c r="AB39" s="95">
        <v>10427900</v>
      </c>
      <c r="AC39" s="10">
        <v>37.51</v>
      </c>
      <c r="AD39" s="2">
        <f t="shared" si="0"/>
        <v>0.82000000000000028</v>
      </c>
      <c r="AE39" s="138">
        <f t="shared" si="1"/>
        <v>1.5430427720628082E-2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42598</v>
      </c>
      <c r="X40" s="10">
        <v>36.81</v>
      </c>
      <c r="Y40" s="10">
        <v>37.31</v>
      </c>
      <c r="Z40" s="10">
        <v>36.79</v>
      </c>
      <c r="AA40" s="10">
        <v>36.94</v>
      </c>
      <c r="AB40" s="95">
        <v>9253500</v>
      </c>
      <c r="AC40" s="10">
        <v>36.94</v>
      </c>
      <c r="AD40" s="2">
        <f t="shared" si="0"/>
        <v>0.52000000000000313</v>
      </c>
      <c r="AE40" s="138">
        <f t="shared" si="1"/>
        <v>5.4171180931739116E-4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42597</v>
      </c>
      <c r="X41" s="10">
        <v>36.35</v>
      </c>
      <c r="Y41" s="10">
        <v>37.049999999999997</v>
      </c>
      <c r="Z41" s="10">
        <v>35.840000000000003</v>
      </c>
      <c r="AA41" s="10">
        <v>36.92</v>
      </c>
      <c r="AB41" s="95">
        <v>10784600</v>
      </c>
      <c r="AC41" s="10">
        <v>36.92</v>
      </c>
      <c r="AD41" s="2">
        <f t="shared" si="0"/>
        <v>1.2099999999999937</v>
      </c>
      <c r="AE41" s="138">
        <f t="shared" si="1"/>
        <v>1.5680880330123825E-2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5" t="s">
        <v>78</v>
      </c>
      <c r="P42" s="585"/>
      <c r="Q42" s="2"/>
      <c r="T42" s="91" t="s">
        <v>113</v>
      </c>
      <c r="W42" s="133">
        <v>42594</v>
      </c>
      <c r="X42" s="10">
        <v>36.68</v>
      </c>
      <c r="Y42" s="10">
        <v>36.74</v>
      </c>
      <c r="Z42" s="10">
        <v>36.26</v>
      </c>
      <c r="AA42" s="10">
        <v>36.35</v>
      </c>
      <c r="AB42" s="95">
        <v>7700600</v>
      </c>
      <c r="AC42" s="10">
        <v>36.35</v>
      </c>
      <c r="AD42" s="2">
        <f t="shared" si="0"/>
        <v>0.48000000000000398</v>
      </c>
      <c r="AE42" s="138">
        <f t="shared" si="1"/>
        <v>-9.5367847411444995E-3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43.747000000000007</v>
      </c>
      <c r="Q43" s="2"/>
      <c r="T43" s="128" t="s">
        <v>98</v>
      </c>
      <c r="U43" s="98">
        <v>38.950000000000003</v>
      </c>
      <c r="W43" s="133">
        <v>42593</v>
      </c>
      <c r="X43" s="10">
        <v>36.58</v>
      </c>
      <c r="Y43" s="10">
        <v>37.049999999999997</v>
      </c>
      <c r="Z43" s="10">
        <v>36.28</v>
      </c>
      <c r="AA43" s="10">
        <v>36.700000000000003</v>
      </c>
      <c r="AB43" s="95">
        <v>7537900</v>
      </c>
      <c r="AC43" s="10">
        <v>36.700000000000003</v>
      </c>
      <c r="AD43" s="2">
        <f t="shared" si="0"/>
        <v>0.76999999999999602</v>
      </c>
      <c r="AE43" s="138">
        <f t="shared" si="1"/>
        <v>6.0307017543861363E-3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43.349300000000007</v>
      </c>
      <c r="Q44" s="2"/>
      <c r="T44" s="93" t="s">
        <v>99</v>
      </c>
      <c r="U44" s="88">
        <v>39.21</v>
      </c>
      <c r="W44" s="133">
        <v>42592</v>
      </c>
      <c r="X44" s="10">
        <v>37</v>
      </c>
      <c r="Y44" s="10">
        <v>37.119999999999997</v>
      </c>
      <c r="Z44" s="10">
        <v>36.24</v>
      </c>
      <c r="AA44" s="10">
        <v>36.479999999999997</v>
      </c>
      <c r="AB44" s="95">
        <v>9604700</v>
      </c>
      <c r="AC44" s="10">
        <v>36.479999999999997</v>
      </c>
      <c r="AD44" s="2">
        <f t="shared" si="0"/>
        <v>0.87999999999999545</v>
      </c>
      <c r="AE44" s="138" t="e">
        <f t="shared" si="1"/>
        <v>#DIV/0!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42.951600000000006</v>
      </c>
      <c r="Q45" s="2"/>
      <c r="T45" s="93" t="s">
        <v>100</v>
      </c>
      <c r="U45" s="88" t="s">
        <v>537</v>
      </c>
      <c r="W45" s="133">
        <v>42592</v>
      </c>
      <c r="X45" s="10" t="s">
        <v>313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42.553900000000006</v>
      </c>
      <c r="Q46" s="2"/>
      <c r="T46" s="93" t="s">
        <v>101</v>
      </c>
      <c r="U46" s="88" t="s">
        <v>538</v>
      </c>
      <c r="W46" s="133">
        <v>42591</v>
      </c>
      <c r="X46" s="10">
        <v>37.75</v>
      </c>
      <c r="Y46" s="10">
        <v>38.06</v>
      </c>
      <c r="Z46" s="10">
        <v>37.14</v>
      </c>
      <c r="AA46" s="10">
        <v>37.15</v>
      </c>
      <c r="AB46" s="95">
        <v>8392000</v>
      </c>
      <c r="AC46" s="10">
        <v>36.950000000000003</v>
      </c>
      <c r="AD46" s="2">
        <f t="shared" si="0"/>
        <v>0.92000000000000171</v>
      </c>
      <c r="AE46" s="138">
        <f t="shared" si="1"/>
        <v>-7.7873254564984062E-3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42.156200000000005</v>
      </c>
      <c r="Q47" s="2"/>
      <c r="T47" s="93" t="s">
        <v>102</v>
      </c>
      <c r="U47" s="88">
        <v>0.4</v>
      </c>
      <c r="W47" s="133">
        <v>42590</v>
      </c>
      <c r="X47" s="10">
        <v>37.46</v>
      </c>
      <c r="Y47" s="10">
        <v>38.24</v>
      </c>
      <c r="Z47" s="10">
        <v>37.36</v>
      </c>
      <c r="AA47" s="10">
        <v>37.44</v>
      </c>
      <c r="AB47" s="95">
        <v>10029100</v>
      </c>
      <c r="AC47" s="10">
        <v>37.24</v>
      </c>
      <c r="AD47" s="2">
        <f t="shared" si="0"/>
        <v>0.88000000000000256</v>
      </c>
      <c r="AE47" s="138">
        <f t="shared" si="1"/>
        <v>-5.8729311265349748E-3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41.758500000000005</v>
      </c>
      <c r="Q48" s="2"/>
      <c r="T48" s="93" t="s">
        <v>103</v>
      </c>
      <c r="U48" s="88">
        <v>0.94838599999999995</v>
      </c>
      <c r="W48" s="133">
        <v>42587</v>
      </c>
      <c r="X48" s="10">
        <v>36.979999999999997</v>
      </c>
      <c r="Y48" s="10">
        <v>37.729999999999997</v>
      </c>
      <c r="Z48" s="10">
        <v>36.86</v>
      </c>
      <c r="AA48" s="10">
        <v>37.67</v>
      </c>
      <c r="AB48" s="95">
        <v>8097500</v>
      </c>
      <c r="AC48" s="10">
        <v>37.46</v>
      </c>
      <c r="AD48" s="2">
        <f t="shared" si="0"/>
        <v>0.86999999999999744</v>
      </c>
      <c r="AE48" s="138">
        <f t="shared" si="1"/>
        <v>3.0820033021463855E-2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41.360800000000005</v>
      </c>
      <c r="Q49" s="2"/>
      <c r="T49" s="93" t="s">
        <v>104</v>
      </c>
      <c r="U49" s="88" t="s">
        <v>444</v>
      </c>
      <c r="W49" s="133">
        <v>42586</v>
      </c>
      <c r="X49" s="10">
        <v>36.520000000000003</v>
      </c>
      <c r="Y49" s="10">
        <v>36.68</v>
      </c>
      <c r="Z49" s="10">
        <v>36.020000000000003</v>
      </c>
      <c r="AA49" s="10">
        <v>36.54</v>
      </c>
      <c r="AB49" s="95">
        <v>8825300</v>
      </c>
      <c r="AC49" s="10">
        <v>36.340000000000003</v>
      </c>
      <c r="AD49" s="2">
        <f t="shared" si="0"/>
        <v>0.65999999999999659</v>
      </c>
      <c r="AE49" s="138">
        <f t="shared" si="1"/>
        <v>1.6538037486217849E-3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40.963100000000004</v>
      </c>
      <c r="Q50" s="2"/>
      <c r="T50" s="93"/>
      <c r="U50" s="88"/>
      <c r="W50" s="133">
        <v>42585</v>
      </c>
      <c r="X50" s="10">
        <v>36.380000000000003</v>
      </c>
      <c r="Y50" s="10">
        <v>36.869999999999997</v>
      </c>
      <c r="Z50" s="10">
        <v>36.17</v>
      </c>
      <c r="AA50" s="10">
        <v>36.479999999999997</v>
      </c>
      <c r="AB50" s="95">
        <v>10994100</v>
      </c>
      <c r="AC50" s="10">
        <v>36.28</v>
      </c>
      <c r="AD50" s="2">
        <f t="shared" si="0"/>
        <v>0.69999999999999574</v>
      </c>
      <c r="AE50" s="138">
        <f t="shared" si="1"/>
        <v>2.4868748273003671E-3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40.565400000000004</v>
      </c>
      <c r="Q51" s="2"/>
      <c r="T51" s="93" t="s">
        <v>105</v>
      </c>
      <c r="U51" s="88" t="s">
        <v>539</v>
      </c>
      <c r="W51" s="133">
        <v>42584</v>
      </c>
      <c r="X51" s="10">
        <v>38.82</v>
      </c>
      <c r="Y51" s="10">
        <v>38.85</v>
      </c>
      <c r="Z51" s="10">
        <v>36.29</v>
      </c>
      <c r="AA51" s="10">
        <v>36.39</v>
      </c>
      <c r="AB51" s="95">
        <v>19993500</v>
      </c>
      <c r="AC51" s="10">
        <v>36.19</v>
      </c>
      <c r="AD51" s="2">
        <f t="shared" si="0"/>
        <v>2.5600000000000023</v>
      </c>
      <c r="AE51" s="138">
        <f t="shared" si="1"/>
        <v>-7.8196637799286872E-2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40.167700000000004</v>
      </c>
      <c r="Q52" s="2"/>
      <c r="T52" s="93" t="s">
        <v>106</v>
      </c>
      <c r="U52" s="88" t="s">
        <v>252</v>
      </c>
      <c r="W52" s="133">
        <v>42583</v>
      </c>
      <c r="X52" s="10">
        <v>38.92</v>
      </c>
      <c r="Y52" s="10">
        <v>39.51</v>
      </c>
      <c r="Z52" s="10">
        <v>38.78</v>
      </c>
      <c r="AA52" s="10">
        <v>39.479999999999997</v>
      </c>
      <c r="AB52" s="95">
        <v>8965300</v>
      </c>
      <c r="AC52" s="10">
        <v>39.26</v>
      </c>
      <c r="AD52" s="2">
        <f t="shared" si="0"/>
        <v>0.72999999999999687</v>
      </c>
      <c r="AE52" s="138">
        <f t="shared" si="1"/>
        <v>1.8681888946548986E-2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39.770000000000003</v>
      </c>
      <c r="Q53" s="2"/>
      <c r="T53" s="93" t="s">
        <v>107</v>
      </c>
      <c r="U53" s="90">
        <v>7994138</v>
      </c>
      <c r="W53" s="133">
        <v>42580</v>
      </c>
      <c r="X53" s="10">
        <v>39.369999999999997</v>
      </c>
      <c r="Y53" s="10">
        <v>39.9</v>
      </c>
      <c r="Z53" s="10">
        <v>38.74</v>
      </c>
      <c r="AA53" s="10">
        <v>38.75</v>
      </c>
      <c r="AB53" s="95">
        <v>10468200</v>
      </c>
      <c r="AC53" s="10">
        <v>38.54</v>
      </c>
      <c r="AD53" s="2">
        <f t="shared" si="0"/>
        <v>1.1599999999999966</v>
      </c>
      <c r="AE53" s="138">
        <f t="shared" si="1"/>
        <v>-1.5329586101175297E-2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39.372300000000003</v>
      </c>
      <c r="T54" s="93" t="s">
        <v>110</v>
      </c>
      <c r="U54" s="90">
        <v>10082700</v>
      </c>
      <c r="W54" s="133">
        <v>42579</v>
      </c>
      <c r="X54" s="10">
        <v>38.5</v>
      </c>
      <c r="Y54" s="10">
        <v>39.54</v>
      </c>
      <c r="Z54" s="10">
        <v>38.25</v>
      </c>
      <c r="AA54" s="10">
        <v>39.36</v>
      </c>
      <c r="AB54" s="95">
        <v>7354100</v>
      </c>
      <c r="AC54" s="10">
        <v>39.14</v>
      </c>
      <c r="AD54" s="2">
        <f t="shared" si="0"/>
        <v>1.2899999999999991</v>
      </c>
      <c r="AE54" s="138">
        <f t="shared" si="1"/>
        <v>2.1132272371510608E-2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38.974600000000002</v>
      </c>
      <c r="T55" s="93" t="s">
        <v>108</v>
      </c>
      <c r="U55" s="88" t="s">
        <v>540</v>
      </c>
      <c r="W55" s="133">
        <v>42578</v>
      </c>
      <c r="X55" s="10">
        <v>38.880000000000003</v>
      </c>
      <c r="Y55" s="10">
        <v>38.92</v>
      </c>
      <c r="Z55" s="10">
        <v>38.5</v>
      </c>
      <c r="AA55" s="10">
        <v>38.54</v>
      </c>
      <c r="AB55" s="95">
        <v>8671900</v>
      </c>
      <c r="AC55" s="10">
        <v>38.33</v>
      </c>
      <c r="AD55" s="2">
        <f t="shared" si="0"/>
        <v>0.42000000000000171</v>
      </c>
      <c r="AE55" s="138">
        <f t="shared" si="1"/>
        <v>-1.2622359608449263E-2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38.576900000000002</v>
      </c>
      <c r="T56" s="93" t="s">
        <v>111</v>
      </c>
      <c r="U56" s="88">
        <v>6.48</v>
      </c>
      <c r="W56" s="133">
        <v>42577</v>
      </c>
      <c r="X56" s="10">
        <v>38.97</v>
      </c>
      <c r="Y56" s="10">
        <v>39.33</v>
      </c>
      <c r="Z56" s="10">
        <v>38.61</v>
      </c>
      <c r="AA56" s="10">
        <v>39.03</v>
      </c>
      <c r="AB56" s="95">
        <v>9038700</v>
      </c>
      <c r="AC56" s="10">
        <v>38.82</v>
      </c>
      <c r="AD56" s="2">
        <f t="shared" si="0"/>
        <v>0.71999999999999886</v>
      </c>
      <c r="AE56" s="138">
        <f t="shared" si="1"/>
        <v>1.8064516129032704E-3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38.179200000000002</v>
      </c>
      <c r="T57" s="93" t="s">
        <v>112</v>
      </c>
      <c r="U57" s="88">
        <v>6.14</v>
      </c>
      <c r="W57" s="133">
        <v>42576</v>
      </c>
      <c r="X57" s="10">
        <v>39.17</v>
      </c>
      <c r="Y57" s="10">
        <v>39.26</v>
      </c>
      <c r="Z57" s="10">
        <v>38.549999999999997</v>
      </c>
      <c r="AA57" s="10">
        <v>38.96</v>
      </c>
      <c r="AB57" s="95">
        <v>7160500</v>
      </c>
      <c r="AC57" s="10">
        <v>38.75</v>
      </c>
      <c r="AD57" s="2">
        <f t="shared" si="0"/>
        <v>0.71000000000000085</v>
      </c>
      <c r="AE57" s="138">
        <f t="shared" si="1"/>
        <v>0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37.781500000000001</v>
      </c>
      <c r="T58" s="93" t="s">
        <v>109</v>
      </c>
      <c r="U58" s="88" t="s">
        <v>541</v>
      </c>
      <c r="W58" s="133">
        <v>42573</v>
      </c>
      <c r="X58" s="10">
        <v>39.07</v>
      </c>
      <c r="Y58" s="10">
        <v>39.19</v>
      </c>
      <c r="Z58" s="10">
        <v>38.43</v>
      </c>
      <c r="AA58" s="10">
        <v>38.96</v>
      </c>
      <c r="AB58" s="95">
        <v>9579300</v>
      </c>
      <c r="AC58" s="10">
        <v>38.75</v>
      </c>
      <c r="AD58" s="2">
        <f t="shared" si="0"/>
        <v>0.75999999999999801</v>
      </c>
      <c r="AE58" s="138">
        <f t="shared" si="1"/>
        <v>1.1485251892456194E-2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37.383800000000001</v>
      </c>
      <c r="W59" s="133">
        <v>42572</v>
      </c>
      <c r="X59" s="10">
        <v>39.11</v>
      </c>
      <c r="Y59" s="10">
        <v>39.26</v>
      </c>
      <c r="Z59" s="10">
        <v>38.270000000000003</v>
      </c>
      <c r="AA59" s="10">
        <v>38.520000000000003</v>
      </c>
      <c r="AB59" s="95">
        <v>17399700</v>
      </c>
      <c r="AC59" s="10">
        <v>38.31</v>
      </c>
      <c r="AD59" s="2">
        <f t="shared" si="0"/>
        <v>0.98999999999999488</v>
      </c>
      <c r="AE59" s="138">
        <f t="shared" si="1"/>
        <v>-4.2010502625656421E-2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36.986100000000008</v>
      </c>
      <c r="W60" s="133">
        <v>42571</v>
      </c>
      <c r="X60" s="10">
        <v>40.69</v>
      </c>
      <c r="Y60" s="10">
        <v>41.22</v>
      </c>
      <c r="Z60" s="10">
        <v>39.94</v>
      </c>
      <c r="AA60" s="10">
        <v>40.21</v>
      </c>
      <c r="AB60" s="95">
        <v>9541900</v>
      </c>
      <c r="AC60" s="10">
        <v>39.99</v>
      </c>
      <c r="AD60" s="2">
        <f t="shared" si="0"/>
        <v>1.2800000000000011</v>
      </c>
      <c r="AE60" s="138">
        <f t="shared" si="1"/>
        <v>-7.9384768047631171E-3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36.588400000000007</v>
      </c>
      <c r="W61" s="133">
        <v>42570</v>
      </c>
      <c r="X61" s="10">
        <v>39.880000000000003</v>
      </c>
      <c r="Y61" s="10">
        <v>40.58</v>
      </c>
      <c r="Z61" s="10">
        <v>39.5</v>
      </c>
      <c r="AA61" s="10">
        <v>40.53</v>
      </c>
      <c r="AB61" s="95">
        <v>9297000</v>
      </c>
      <c r="AC61" s="10">
        <v>40.31</v>
      </c>
      <c r="AD61" s="2">
        <f t="shared" si="0"/>
        <v>1.0799999999999983</v>
      </c>
      <c r="AE61" s="138">
        <f t="shared" si="1"/>
        <v>1.0782347041123463E-2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36.190700000000007</v>
      </c>
      <c r="W62" s="133">
        <v>42569</v>
      </c>
      <c r="X62" s="10">
        <v>40.17</v>
      </c>
      <c r="Y62" s="10">
        <v>40.520000000000003</v>
      </c>
      <c r="Z62" s="10">
        <v>40.06</v>
      </c>
      <c r="AA62" s="10">
        <v>40.1</v>
      </c>
      <c r="AB62" s="95">
        <v>8285500</v>
      </c>
      <c r="AC62" s="10">
        <v>39.880000000000003</v>
      </c>
      <c r="AD62" s="2">
        <f t="shared" si="0"/>
        <v>0.46000000000000085</v>
      </c>
      <c r="AE62" s="138">
        <f t="shared" si="1"/>
        <v>3.0181086519116551E-3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35.793000000000006</v>
      </c>
      <c r="W63" s="133">
        <v>42566</v>
      </c>
      <c r="X63" s="10">
        <v>40.46</v>
      </c>
      <c r="Y63" s="10">
        <v>40.54</v>
      </c>
      <c r="Z63" s="10">
        <v>39.71</v>
      </c>
      <c r="AA63" s="10">
        <v>39.979999999999997</v>
      </c>
      <c r="AB63" s="95">
        <v>15192400</v>
      </c>
      <c r="AC63" s="10">
        <v>39.76</v>
      </c>
      <c r="AD63" s="2">
        <f t="shared" si="0"/>
        <v>0.82999999999999829</v>
      </c>
      <c r="AE63" s="138">
        <f t="shared" si="1"/>
        <v>-2.4533856722276703E-2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42565</v>
      </c>
      <c r="X64" s="10">
        <v>40.33</v>
      </c>
      <c r="Y64" s="10">
        <v>41.35</v>
      </c>
      <c r="Z64" s="10">
        <v>40.159999999999997</v>
      </c>
      <c r="AA64" s="10">
        <v>40.98</v>
      </c>
      <c r="AB64" s="95">
        <v>18543000</v>
      </c>
      <c r="AC64" s="10">
        <v>40.76</v>
      </c>
      <c r="AD64" s="2">
        <f t="shared" si="0"/>
        <v>1.1900000000000048</v>
      </c>
      <c r="AE64" s="138">
        <f t="shared" si="1"/>
        <v>3.6095577020843761E-2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42564</v>
      </c>
      <c r="X65" s="10">
        <v>40.5</v>
      </c>
      <c r="Y65" s="10">
        <v>40.6</v>
      </c>
      <c r="Z65" s="10">
        <v>39.42</v>
      </c>
      <c r="AA65" s="10">
        <v>39.56</v>
      </c>
      <c r="AB65" s="95">
        <v>13885600</v>
      </c>
      <c r="AC65" s="10">
        <v>39.340000000000003</v>
      </c>
      <c r="AD65" s="2">
        <f t="shared" si="0"/>
        <v>1.1799999999999997</v>
      </c>
      <c r="AE65" s="138">
        <f t="shared" si="1"/>
        <v>-1.625406351587888E-2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42563</v>
      </c>
      <c r="X66" s="10">
        <v>39.200000000000003</v>
      </c>
      <c r="Y66" s="10">
        <v>40.409999999999997</v>
      </c>
      <c r="Z66" s="10">
        <v>39.130000000000003</v>
      </c>
      <c r="AA66" s="10">
        <v>40.21</v>
      </c>
      <c r="AB66" s="95">
        <v>19533000</v>
      </c>
      <c r="AC66" s="10">
        <v>39.99</v>
      </c>
      <c r="AD66" s="2">
        <f t="shared" si="0"/>
        <v>1.279999999999994</v>
      </c>
      <c r="AE66" s="138">
        <f t="shared" si="1"/>
        <v>5.4866789765233515E-2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42562</v>
      </c>
      <c r="X67" s="10">
        <v>37.67</v>
      </c>
      <c r="Y67" s="10">
        <v>38.450000000000003</v>
      </c>
      <c r="Z67" s="10">
        <v>37.6</v>
      </c>
      <c r="AA67" s="10">
        <v>38.119999999999997</v>
      </c>
      <c r="AB67" s="95">
        <v>11994100</v>
      </c>
      <c r="AC67" s="10">
        <v>37.909999999999997</v>
      </c>
      <c r="AD67" s="2">
        <f>Y67-Z67</f>
        <v>0.85000000000000142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42559</v>
      </c>
      <c r="X68" s="10">
        <v>36.9</v>
      </c>
      <c r="Y68" s="10">
        <v>37.75</v>
      </c>
      <c r="Z68" s="10">
        <v>36.86</v>
      </c>
      <c r="AA68" s="10">
        <v>37.369999999999997</v>
      </c>
      <c r="AB68" s="95">
        <v>12621000</v>
      </c>
      <c r="AC68" s="10">
        <v>37.17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336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42653</v>
      </c>
      <c r="X2" s="10">
        <v>92.7</v>
      </c>
      <c r="Y2" s="10">
        <v>93.21</v>
      </c>
      <c r="Z2" s="10">
        <v>92.4</v>
      </c>
      <c r="AA2" s="10">
        <v>92.49</v>
      </c>
      <c r="AB2" s="95">
        <v>4213900</v>
      </c>
      <c r="AC2" s="10">
        <v>92.49</v>
      </c>
      <c r="AD2" s="2">
        <f>Y2-Z2</f>
        <v>0.80999999999998806</v>
      </c>
      <c r="AE2" s="138">
        <f>AC2/AC3-1</f>
        <v>0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42650</v>
      </c>
      <c r="X3" s="10">
        <v>93.06</v>
      </c>
      <c r="Y3" s="10">
        <v>93.29</v>
      </c>
      <c r="Z3" s="10">
        <v>92.02</v>
      </c>
      <c r="AA3" s="10">
        <v>92.49</v>
      </c>
      <c r="AB3" s="95">
        <v>6144100</v>
      </c>
      <c r="AC3" s="10">
        <v>92.49</v>
      </c>
      <c r="AD3" s="2">
        <f t="shared" ref="AD3:AD66" si="1">Y3-Z3</f>
        <v>1.2700000000000102</v>
      </c>
      <c r="AE3" s="138">
        <f t="shared" ref="AE3:AE66" si="2">AC3/AC4-1</f>
        <v>-3.6626090703436587E-3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92.49</v>
      </c>
      <c r="R4" s="527">
        <v>0</v>
      </c>
      <c r="T4" s="163"/>
      <c r="W4" s="133">
        <v>42649</v>
      </c>
      <c r="X4" s="10">
        <v>92.75</v>
      </c>
      <c r="Y4" s="10">
        <v>93.58</v>
      </c>
      <c r="Z4" s="10">
        <v>92.39</v>
      </c>
      <c r="AA4" s="10">
        <v>92.83</v>
      </c>
      <c r="AB4" s="95">
        <v>7484800</v>
      </c>
      <c r="AC4" s="10">
        <v>92.83</v>
      </c>
      <c r="AD4" s="2">
        <f t="shared" si="1"/>
        <v>1.1899999999999977</v>
      </c>
      <c r="AE4" s="138">
        <f t="shared" si="2"/>
        <v>4.1103299080582634E-3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6474.2999999999993</v>
      </c>
      <c r="W5" s="133">
        <v>42648</v>
      </c>
      <c r="X5" s="10">
        <v>92.94</v>
      </c>
      <c r="Y5" s="10">
        <v>93.28</v>
      </c>
      <c r="Z5" s="10">
        <v>92.38</v>
      </c>
      <c r="AA5" s="10">
        <v>92.45</v>
      </c>
      <c r="AB5" s="95">
        <v>5365000</v>
      </c>
      <c r="AC5" s="10">
        <v>92.45</v>
      </c>
      <c r="AD5" s="2">
        <f t="shared" si="1"/>
        <v>0.90000000000000568</v>
      </c>
      <c r="AE5" s="138">
        <f t="shared" si="2"/>
        <v>-1.512042337185493E-3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42647</v>
      </c>
      <c r="X6" s="10">
        <v>92.45</v>
      </c>
      <c r="Y6" s="10">
        <v>92.99</v>
      </c>
      <c r="Z6" s="10">
        <v>92.11</v>
      </c>
      <c r="AA6" s="10">
        <v>92.59</v>
      </c>
      <c r="AB6" s="95">
        <v>5903400</v>
      </c>
      <c r="AC6" s="10">
        <v>92.59</v>
      </c>
      <c r="AD6" s="2">
        <f t="shared" si="1"/>
        <v>0.87999999999999545</v>
      </c>
      <c r="AE6" s="138">
        <f t="shared" si="2"/>
        <v>1.0811979673479577E-3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-57.440000000000509</v>
      </c>
      <c r="R7">
        <v>70</v>
      </c>
      <c r="W7" s="133">
        <v>42646</v>
      </c>
      <c r="X7" s="10">
        <v>92.47</v>
      </c>
      <c r="Y7" s="10">
        <v>92.72</v>
      </c>
      <c r="Z7" s="10">
        <v>92.05</v>
      </c>
      <c r="AA7" s="10">
        <v>92.49</v>
      </c>
      <c r="AB7" s="95">
        <v>5834700</v>
      </c>
      <c r="AC7" s="10">
        <v>92.49</v>
      </c>
      <c r="AD7" s="2">
        <f t="shared" si="1"/>
        <v>0.67000000000000171</v>
      </c>
      <c r="AE7" s="138">
        <f t="shared" si="2"/>
        <v>-3.9844927848374789E-3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-57.440000000000509</v>
      </c>
      <c r="W8" s="133">
        <v>42643</v>
      </c>
      <c r="X8" s="10">
        <v>92.28</v>
      </c>
      <c r="Y8" s="10">
        <v>93.49</v>
      </c>
      <c r="Z8" s="10">
        <v>92.21</v>
      </c>
      <c r="AA8" s="10">
        <v>92.86</v>
      </c>
      <c r="AB8" s="95">
        <v>8923700</v>
      </c>
      <c r="AC8" s="10">
        <v>92.86</v>
      </c>
      <c r="AD8" s="2">
        <f t="shared" si="1"/>
        <v>1.2800000000000011</v>
      </c>
      <c r="AE8" s="138">
        <f t="shared" si="2"/>
        <v>1.1546840958605697E-2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-8.7939813893389077E-3</v>
      </c>
      <c r="W9" s="133">
        <v>42642</v>
      </c>
      <c r="X9" s="10">
        <v>92.14</v>
      </c>
      <c r="Y9" s="10">
        <v>93.1</v>
      </c>
      <c r="Z9" s="10">
        <v>91.53</v>
      </c>
      <c r="AA9" s="10">
        <v>91.8</v>
      </c>
      <c r="AB9" s="95">
        <v>7476600</v>
      </c>
      <c r="AC9" s="10">
        <v>91.8</v>
      </c>
      <c r="AD9" s="2">
        <f t="shared" si="1"/>
        <v>1.5699999999999932</v>
      </c>
      <c r="AE9" s="138">
        <f t="shared" si="2"/>
        <v>-4.3383947939262812E-3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42641</v>
      </c>
      <c r="X10" s="10">
        <v>91.75</v>
      </c>
      <c r="Y10" s="10">
        <v>92.3</v>
      </c>
      <c r="Z10" s="10">
        <v>91.48</v>
      </c>
      <c r="AA10" s="10">
        <v>92.2</v>
      </c>
      <c r="AB10" s="95">
        <v>8272300</v>
      </c>
      <c r="AC10" s="10">
        <v>92.2</v>
      </c>
      <c r="AD10" s="2">
        <f t="shared" si="1"/>
        <v>0.81999999999999318</v>
      </c>
      <c r="AE10" s="138">
        <f t="shared" si="2"/>
        <v>5.2333187963367056E-3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1.54E-2</v>
      </c>
      <c r="W11" s="133">
        <v>42640</v>
      </c>
      <c r="X11" s="10">
        <v>91.93</v>
      </c>
      <c r="Y11" s="10">
        <v>92.18</v>
      </c>
      <c r="Z11" s="10">
        <v>91.5</v>
      </c>
      <c r="AA11" s="10">
        <v>91.72</v>
      </c>
      <c r="AB11" s="95">
        <v>9167400</v>
      </c>
      <c r="AC11" s="10">
        <v>91.72</v>
      </c>
      <c r="AD11" s="2">
        <f t="shared" si="1"/>
        <v>0.68000000000000682</v>
      </c>
      <c r="AE11" s="138">
        <f t="shared" si="2"/>
        <v>-2.6098303610264662E-3</v>
      </c>
    </row>
    <row r="12" spans="1:31" x14ac:dyDescent="0.25">
      <c r="W12" s="133">
        <v>42639</v>
      </c>
      <c r="X12" s="10">
        <v>92.47</v>
      </c>
      <c r="Y12" s="10">
        <v>92.68</v>
      </c>
      <c r="Z12" s="10">
        <v>91.4</v>
      </c>
      <c r="AA12" s="10">
        <v>91.96</v>
      </c>
      <c r="AB12" s="95">
        <v>10449300</v>
      </c>
      <c r="AC12" s="10">
        <v>91.96</v>
      </c>
      <c r="AD12" s="2">
        <f t="shared" si="1"/>
        <v>1.2800000000000011</v>
      </c>
      <c r="AE12" s="138">
        <f t="shared" si="2"/>
        <v>-1.4045244987670236E-2</v>
      </c>
    </row>
    <row r="13" spans="1:31" x14ac:dyDescent="0.25">
      <c r="W13" s="133">
        <v>42636</v>
      </c>
      <c r="X13" s="10">
        <v>93.07</v>
      </c>
      <c r="Y13" s="10">
        <v>93.52</v>
      </c>
      <c r="Z13" s="10">
        <v>93</v>
      </c>
      <c r="AA13" s="10">
        <v>93.27</v>
      </c>
      <c r="AB13" s="95">
        <v>4407700</v>
      </c>
      <c r="AC13" s="10">
        <v>93.27</v>
      </c>
      <c r="AD13" s="2">
        <f t="shared" si="1"/>
        <v>0.51999999999999602</v>
      </c>
      <c r="AE13" s="138">
        <f t="shared" si="2"/>
        <v>-1.4987688684294787E-3</v>
      </c>
    </row>
    <row r="14" spans="1:31" x14ac:dyDescent="0.25">
      <c r="W14" s="133">
        <v>42635</v>
      </c>
      <c r="X14" s="10">
        <v>92.73</v>
      </c>
      <c r="Y14" s="10">
        <v>93.71</v>
      </c>
      <c r="Z14" s="10">
        <v>92.64</v>
      </c>
      <c r="AA14" s="10">
        <v>93.41</v>
      </c>
      <c r="AB14" s="95">
        <v>6470700</v>
      </c>
      <c r="AC14" s="10">
        <v>93.41</v>
      </c>
      <c r="AD14" s="2">
        <f t="shared" si="1"/>
        <v>1.0699999999999932</v>
      </c>
      <c r="AE14" s="138">
        <f t="shared" si="2"/>
        <v>1.1040155861023804E-2</v>
      </c>
    </row>
    <row r="15" spans="1:31" x14ac:dyDescent="0.25">
      <c r="W15" s="133">
        <v>42634</v>
      </c>
      <c r="X15" s="10">
        <v>93</v>
      </c>
      <c r="Y15" s="10">
        <v>93.08</v>
      </c>
      <c r="Z15" s="10">
        <v>91.7</v>
      </c>
      <c r="AA15" s="10">
        <v>92.39</v>
      </c>
      <c r="AB15" s="95">
        <v>12049500</v>
      </c>
      <c r="AC15" s="10">
        <v>92.39</v>
      </c>
      <c r="AD15" s="2">
        <f t="shared" si="1"/>
        <v>1.3799999999999955</v>
      </c>
      <c r="AE15" s="138">
        <f t="shared" si="2"/>
        <v>-6.0247444862829846E-3</v>
      </c>
    </row>
    <row r="16" spans="1:31" x14ac:dyDescent="0.25">
      <c r="W16" s="133">
        <v>42633</v>
      </c>
      <c r="X16" s="10">
        <v>92.7</v>
      </c>
      <c r="Y16" s="10">
        <v>93.3</v>
      </c>
      <c r="Z16" s="10">
        <v>92.68</v>
      </c>
      <c r="AA16" s="10">
        <v>92.95</v>
      </c>
      <c r="AB16" s="95">
        <v>6200100</v>
      </c>
      <c r="AC16" s="10">
        <v>92.95</v>
      </c>
      <c r="AD16" s="2">
        <f t="shared" si="1"/>
        <v>0.61999999999999034</v>
      </c>
      <c r="AE16" s="138">
        <f t="shared" si="2"/>
        <v>3.4546043398466786E-3</v>
      </c>
    </row>
    <row r="17" spans="1:31" x14ac:dyDescent="0.25">
      <c r="W17" s="133">
        <v>42632</v>
      </c>
      <c r="X17" s="10">
        <v>92.8</v>
      </c>
      <c r="Y17" s="10">
        <v>93.32</v>
      </c>
      <c r="Z17" s="10">
        <v>92.34</v>
      </c>
      <c r="AA17" s="10">
        <v>92.63</v>
      </c>
      <c r="AB17" s="95">
        <v>5421500</v>
      </c>
      <c r="AC17" s="10">
        <v>92.63</v>
      </c>
      <c r="AD17" s="2">
        <f t="shared" si="1"/>
        <v>0.97999999999998977</v>
      </c>
      <c r="AE17" s="138">
        <f t="shared" si="2"/>
        <v>7.5626620570434788E-4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42629</v>
      </c>
      <c r="X18" s="10">
        <v>92.27</v>
      </c>
      <c r="Y18" s="10">
        <v>92.74</v>
      </c>
      <c r="Z18" s="10">
        <v>91.8</v>
      </c>
      <c r="AA18" s="10">
        <v>92.56</v>
      </c>
      <c r="AB18" s="95">
        <v>10568600</v>
      </c>
      <c r="AC18" s="10">
        <v>92.56</v>
      </c>
      <c r="AD18" s="2">
        <f t="shared" si="1"/>
        <v>0.93999999999999773</v>
      </c>
      <c r="AE18" s="138">
        <f t="shared" si="2"/>
        <v>6.4864864864877525E-4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3">SumByColor($A$19,M2:M17)</f>
        <v>#VALUE!</v>
      </c>
      <c r="W19" s="133">
        <v>42628</v>
      </c>
      <c r="X19" s="10">
        <v>92.12</v>
      </c>
      <c r="Y19" s="10">
        <v>92.75</v>
      </c>
      <c r="Z19" s="10">
        <v>91.19</v>
      </c>
      <c r="AA19" s="10">
        <v>92.5</v>
      </c>
      <c r="AB19" s="95">
        <v>7559400</v>
      </c>
      <c r="AC19" s="10">
        <v>92.5</v>
      </c>
      <c r="AD19" s="2">
        <f t="shared" si="1"/>
        <v>1.5600000000000023</v>
      </c>
      <c r="AE19" s="138">
        <f t="shared" si="2"/>
        <v>2.6013440277476985E-3</v>
      </c>
    </row>
    <row r="20" spans="1:31" x14ac:dyDescent="0.25">
      <c r="W20" s="133">
        <v>42627</v>
      </c>
      <c r="X20" s="10">
        <v>92.59</v>
      </c>
      <c r="Y20" s="10">
        <v>92.89</v>
      </c>
      <c r="Z20" s="10">
        <v>92.07</v>
      </c>
      <c r="AA20" s="10">
        <v>92.26</v>
      </c>
      <c r="AB20" s="95">
        <v>6386500</v>
      </c>
      <c r="AC20" s="10">
        <v>92.26</v>
      </c>
      <c r="AD20" s="2">
        <f t="shared" si="1"/>
        <v>0.82000000000000739</v>
      </c>
      <c r="AE20" s="138">
        <f t="shared" si="2"/>
        <v>-4.746494066882434E-3</v>
      </c>
    </row>
    <row r="21" spans="1:31" x14ac:dyDescent="0.25">
      <c r="W21" s="133">
        <v>42626</v>
      </c>
      <c r="X21" s="10">
        <v>93.04</v>
      </c>
      <c r="Y21" s="10">
        <v>93.3</v>
      </c>
      <c r="Z21" s="10">
        <v>92.45</v>
      </c>
      <c r="AA21" s="10">
        <v>92.7</v>
      </c>
      <c r="AB21" s="95">
        <v>7795200</v>
      </c>
      <c r="AC21" s="10">
        <v>92.7</v>
      </c>
      <c r="AD21" s="2">
        <f t="shared" si="1"/>
        <v>0.84999999999999432</v>
      </c>
      <c r="AE21" s="138">
        <f t="shared" si="2"/>
        <v>-1.0038445108927818E-2</v>
      </c>
    </row>
    <row r="22" spans="1:31" x14ac:dyDescent="0.25">
      <c r="W22" s="133">
        <v>42625</v>
      </c>
      <c r="X22" s="10">
        <v>91.96</v>
      </c>
      <c r="Y22" s="10">
        <v>93.86</v>
      </c>
      <c r="Z22" s="10">
        <v>91.95</v>
      </c>
      <c r="AA22" s="10">
        <v>93.64</v>
      </c>
      <c r="AB22" s="95">
        <v>9367300</v>
      </c>
      <c r="AC22" s="10">
        <v>93.64</v>
      </c>
      <c r="AD22" s="2">
        <f t="shared" si="1"/>
        <v>1.9099999999999966</v>
      </c>
      <c r="AE22" s="138">
        <f t="shared" si="2"/>
        <v>1.3200605929452491E-2</v>
      </c>
    </row>
    <row r="23" spans="1:31" x14ac:dyDescent="0.25">
      <c r="W23" s="133">
        <v>42622</v>
      </c>
      <c r="X23" s="10">
        <v>93.51</v>
      </c>
      <c r="Y23" s="10">
        <v>93.74</v>
      </c>
      <c r="Z23" s="10">
        <v>92.39</v>
      </c>
      <c r="AA23" s="10">
        <v>92.42</v>
      </c>
      <c r="AB23" s="95">
        <v>10248400</v>
      </c>
      <c r="AC23" s="10">
        <v>92.42</v>
      </c>
      <c r="AD23" s="2">
        <f t="shared" si="1"/>
        <v>1.3499999999999943</v>
      </c>
      <c r="AE23" s="138">
        <f t="shared" si="2"/>
        <v>-1.7748963758103975E-2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42621</v>
      </c>
      <c r="X24" s="10">
        <v>93.49</v>
      </c>
      <c r="Y24" s="10">
        <v>94.21</v>
      </c>
      <c r="Z24" s="10">
        <v>92.93</v>
      </c>
      <c r="AA24" s="10">
        <v>94.09</v>
      </c>
      <c r="AB24" s="95">
        <v>7438100</v>
      </c>
      <c r="AC24" s="10">
        <v>94.09</v>
      </c>
      <c r="AD24" s="2">
        <f t="shared" si="1"/>
        <v>1.2799999999999869</v>
      </c>
      <c r="AE24" s="138">
        <f t="shared" si="2"/>
        <v>4.0550634937575047E-3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42620</v>
      </c>
      <c r="X25" s="10">
        <v>93.98</v>
      </c>
      <c r="Y25" s="10">
        <v>94.03</v>
      </c>
      <c r="Z25" s="10">
        <v>93.33</v>
      </c>
      <c r="AA25" s="10">
        <v>93.71</v>
      </c>
      <c r="AB25" s="95">
        <v>6281500</v>
      </c>
      <c r="AC25" s="10">
        <v>93.71</v>
      </c>
      <c r="AD25" s="2">
        <f t="shared" si="1"/>
        <v>0.70000000000000284</v>
      </c>
      <c r="AE25" s="138">
        <f t="shared" si="2"/>
        <v>-9.5948827292113847E-4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42619</v>
      </c>
      <c r="X26" s="10">
        <v>94.53</v>
      </c>
      <c r="Y26" s="10">
        <v>94.53</v>
      </c>
      <c r="Z26" s="10">
        <v>93.35</v>
      </c>
      <c r="AA26" s="10">
        <v>93.8</v>
      </c>
      <c r="AB26" s="95">
        <v>8463500</v>
      </c>
      <c r="AC26" s="10">
        <v>93.8</v>
      </c>
      <c r="AD26" s="2">
        <f t="shared" si="1"/>
        <v>1.1800000000000068</v>
      </c>
      <c r="AE26" s="138">
        <f t="shared" si="2"/>
        <v>-6.5664054225800239E-3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42615</v>
      </c>
      <c r="X27" s="10">
        <v>94.75</v>
      </c>
      <c r="Y27" s="10">
        <v>94.96</v>
      </c>
      <c r="Z27" s="10">
        <v>94.13</v>
      </c>
      <c r="AA27" s="10">
        <v>94.42</v>
      </c>
      <c r="AB27" s="95">
        <v>5382000</v>
      </c>
      <c r="AC27" s="10">
        <v>94.42</v>
      </c>
      <c r="AD27" s="2">
        <f t="shared" si="1"/>
        <v>0.82999999999999829</v>
      </c>
      <c r="AE27" s="138">
        <f t="shared" si="2"/>
        <v>1.6974326331422596E-3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42614</v>
      </c>
      <c r="X28" s="10">
        <v>94.73</v>
      </c>
      <c r="Y28" s="10">
        <v>94.87</v>
      </c>
      <c r="Z28" s="10">
        <v>93.91</v>
      </c>
      <c r="AA28" s="10">
        <v>94.26</v>
      </c>
      <c r="AB28" s="95">
        <v>6274200</v>
      </c>
      <c r="AC28" s="10">
        <v>94.26</v>
      </c>
      <c r="AD28" s="2">
        <f t="shared" si="1"/>
        <v>0.96000000000000796</v>
      </c>
      <c r="AE28" s="138">
        <f t="shared" si="2"/>
        <v>-2.117298327334205E-3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42613</v>
      </c>
      <c r="X29" s="10">
        <v>94.69</v>
      </c>
      <c r="Y29" s="10">
        <v>94.9</v>
      </c>
      <c r="Z29" s="10">
        <v>94.16</v>
      </c>
      <c r="AA29" s="10">
        <v>94.46</v>
      </c>
      <c r="AB29" s="95">
        <v>7375200</v>
      </c>
      <c r="AC29" s="10">
        <v>94.46</v>
      </c>
      <c r="AD29" s="2">
        <f t="shared" si="1"/>
        <v>0.74000000000000909</v>
      </c>
      <c r="AE29" s="138">
        <f t="shared" si="2"/>
        <v>-4.2167404596247238E-3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42612</v>
      </c>
      <c r="X30" s="10">
        <v>94.77</v>
      </c>
      <c r="Y30" s="10">
        <v>95.29</v>
      </c>
      <c r="Z30" s="10">
        <v>94.77</v>
      </c>
      <c r="AA30" s="10">
        <v>94.86</v>
      </c>
      <c r="AB30" s="95">
        <v>6845000</v>
      </c>
      <c r="AC30" s="10">
        <v>94.86</v>
      </c>
      <c r="AD30" s="2">
        <f t="shared" si="1"/>
        <v>0.52000000000001023</v>
      </c>
      <c r="AE30" s="138">
        <f t="shared" si="2"/>
        <v>-1.0540739959952194E-4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42611</v>
      </c>
      <c r="X31" s="10">
        <v>95.07</v>
      </c>
      <c r="Y31" s="10">
        <v>95.32</v>
      </c>
      <c r="Z31" s="10">
        <v>94.46</v>
      </c>
      <c r="AA31" s="10">
        <v>94.87</v>
      </c>
      <c r="AB31" s="95">
        <v>7903000</v>
      </c>
      <c r="AC31" s="10">
        <v>94.87</v>
      </c>
      <c r="AD31" s="2">
        <f t="shared" si="1"/>
        <v>0.85999999999999943</v>
      </c>
      <c r="AE31" s="138">
        <f t="shared" si="2"/>
        <v>-3.5710534607708011E-3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42608</v>
      </c>
      <c r="X32" s="10">
        <v>95.66</v>
      </c>
      <c r="Y32" s="10">
        <v>96.13</v>
      </c>
      <c r="Z32" s="10">
        <v>94.75</v>
      </c>
      <c r="AA32" s="10">
        <v>95.21</v>
      </c>
      <c r="AB32" s="95">
        <v>6019600</v>
      </c>
      <c r="AC32" s="10">
        <v>95.21</v>
      </c>
      <c r="AD32" s="2">
        <f t="shared" si="1"/>
        <v>1.3799999999999955</v>
      </c>
      <c r="AE32" s="138">
        <f t="shared" si="2"/>
        <v>-3.5583464154893552E-3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42607</v>
      </c>
      <c r="X33" s="10">
        <v>95.62</v>
      </c>
      <c r="Y33" s="10">
        <v>95.82</v>
      </c>
      <c r="Z33" s="10">
        <v>95.41</v>
      </c>
      <c r="AA33" s="10">
        <v>95.55</v>
      </c>
      <c r="AB33" s="95">
        <v>4518700</v>
      </c>
      <c r="AC33" s="10">
        <v>95.55</v>
      </c>
      <c r="AD33" s="2">
        <f t="shared" si="1"/>
        <v>0.40999999999999659</v>
      </c>
      <c r="AE33" s="138">
        <f t="shared" si="2"/>
        <v>-2.8177833437694755E-3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42606</v>
      </c>
      <c r="X34" s="10">
        <v>96.01</v>
      </c>
      <c r="Y34" s="10">
        <v>96.22</v>
      </c>
      <c r="Z34" s="10">
        <v>95.51</v>
      </c>
      <c r="AA34" s="10">
        <v>95.82</v>
      </c>
      <c r="AB34" s="95">
        <v>5912500</v>
      </c>
      <c r="AC34" s="10">
        <v>95.82</v>
      </c>
      <c r="AD34" s="2">
        <f t="shared" si="1"/>
        <v>0.70999999999999375</v>
      </c>
      <c r="AE34" s="138">
        <f t="shared" si="2"/>
        <v>-1.5629884338856925E-3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42605</v>
      </c>
      <c r="X35" s="10">
        <v>96.13</v>
      </c>
      <c r="Y35" s="10">
        <v>96.43</v>
      </c>
      <c r="Z35" s="10">
        <v>95.8</v>
      </c>
      <c r="AA35" s="10">
        <v>95.97</v>
      </c>
      <c r="AB35" s="95">
        <v>4996300</v>
      </c>
      <c r="AC35" s="10">
        <v>95.97</v>
      </c>
      <c r="AD35" s="2">
        <f t="shared" si="1"/>
        <v>0.63000000000000966</v>
      </c>
      <c r="AE35" s="138">
        <f t="shared" si="2"/>
        <v>1.0430791697089159E-3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42604</v>
      </c>
      <c r="X36" s="10">
        <v>96.47</v>
      </c>
      <c r="Y36" s="10">
        <v>96.47</v>
      </c>
      <c r="Z36" s="10">
        <v>95.65</v>
      </c>
      <c r="AA36" s="10">
        <v>95.87</v>
      </c>
      <c r="AB36" s="95">
        <v>5495300</v>
      </c>
      <c r="AC36" s="10">
        <v>95.87</v>
      </c>
      <c r="AD36" s="2">
        <f t="shared" si="1"/>
        <v>0.81999999999999318</v>
      </c>
      <c r="AE36" s="138">
        <f t="shared" si="2"/>
        <v>-5.3947504927897016E-3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42601</v>
      </c>
      <c r="X37" s="10">
        <v>96.4</v>
      </c>
      <c r="Y37" s="10">
        <v>96.79</v>
      </c>
      <c r="Z37" s="10">
        <v>96.05</v>
      </c>
      <c r="AA37" s="10">
        <v>96.39</v>
      </c>
      <c r="AB37" s="95">
        <v>6362400</v>
      </c>
      <c r="AC37" s="10">
        <v>96.39</v>
      </c>
      <c r="AD37" s="2">
        <f t="shared" si="1"/>
        <v>0.74000000000000909</v>
      </c>
      <c r="AE37" s="138">
        <f t="shared" si="2"/>
        <v>-2.6901189860321084E-3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42600</v>
      </c>
      <c r="X38" s="10">
        <v>96.87</v>
      </c>
      <c r="Y38" s="10">
        <v>97.12</v>
      </c>
      <c r="Z38" s="10">
        <v>96.55</v>
      </c>
      <c r="AA38" s="10">
        <v>96.65</v>
      </c>
      <c r="AB38" s="95">
        <v>5250700</v>
      </c>
      <c r="AC38" s="10">
        <v>96.65</v>
      </c>
      <c r="AD38" s="2">
        <f t="shared" si="1"/>
        <v>0.57000000000000739</v>
      </c>
      <c r="AE38" s="138">
        <f t="shared" si="2"/>
        <v>-2.2710849592236793E-3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42599</v>
      </c>
      <c r="X39" s="10">
        <v>96.84</v>
      </c>
      <c r="Y39" s="10">
        <v>96.97</v>
      </c>
      <c r="Z39" s="10">
        <v>96.52</v>
      </c>
      <c r="AA39" s="10">
        <v>96.87</v>
      </c>
      <c r="AB39" s="95">
        <v>5697300</v>
      </c>
      <c r="AC39" s="10">
        <v>96.87</v>
      </c>
      <c r="AD39" s="2">
        <f t="shared" si="1"/>
        <v>0.45000000000000284</v>
      </c>
      <c r="AE39" s="138">
        <f t="shared" si="2"/>
        <v>-1.0322047894295583E-4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5" t="s">
        <v>78</v>
      </c>
      <c r="P40" s="585"/>
      <c r="W40" s="133">
        <v>42598</v>
      </c>
      <c r="X40" s="10">
        <v>96.86</v>
      </c>
      <c r="Y40" s="10">
        <v>97.25</v>
      </c>
      <c r="Z40" s="10">
        <v>96.27</v>
      </c>
      <c r="AA40" s="10">
        <v>96.88</v>
      </c>
      <c r="AB40" s="95">
        <v>5777800</v>
      </c>
      <c r="AC40" s="10">
        <v>96.88</v>
      </c>
      <c r="AD40" s="2">
        <f t="shared" si="1"/>
        <v>0.98000000000000398</v>
      </c>
      <c r="AE40" s="138">
        <f t="shared" si="2"/>
        <v>-2.2657054582904124E-3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101.739</v>
      </c>
      <c r="Q41" s="2"/>
      <c r="W41" s="133">
        <v>42597</v>
      </c>
      <c r="X41" s="10">
        <v>97.35</v>
      </c>
      <c r="Y41" s="10">
        <v>97.61</v>
      </c>
      <c r="Z41" s="10">
        <v>96.92</v>
      </c>
      <c r="AA41" s="10">
        <v>97.1</v>
      </c>
      <c r="AB41" s="95">
        <v>5299600</v>
      </c>
      <c r="AC41" s="10">
        <v>97.1</v>
      </c>
      <c r="AD41" s="2">
        <f t="shared" si="1"/>
        <v>0.68999999999999773</v>
      </c>
      <c r="AE41" s="138">
        <f t="shared" si="2"/>
        <v>2.6848409748037039E-3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100.8141</v>
      </c>
      <c r="Q42" s="2"/>
      <c r="T42" s="91" t="s">
        <v>113</v>
      </c>
      <c r="W42" s="133">
        <v>42594</v>
      </c>
      <c r="X42" s="10">
        <v>97.82</v>
      </c>
      <c r="Y42" s="10">
        <v>97.82</v>
      </c>
      <c r="Z42" s="10">
        <v>96.66</v>
      </c>
      <c r="AA42" s="10">
        <v>96.84</v>
      </c>
      <c r="AB42" s="95">
        <v>9360300</v>
      </c>
      <c r="AC42" s="10">
        <v>96.84</v>
      </c>
      <c r="AD42" s="2">
        <f t="shared" si="1"/>
        <v>1.1599999999999966</v>
      </c>
      <c r="AE42" s="138">
        <f t="shared" si="2"/>
        <v>-9.512120282295089E-3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99.889200000000002</v>
      </c>
      <c r="Q43" s="2"/>
      <c r="T43" s="128" t="s">
        <v>98</v>
      </c>
      <c r="U43" s="98">
        <v>92.49</v>
      </c>
      <c r="W43" s="133">
        <v>42593</v>
      </c>
      <c r="X43" s="10">
        <v>98.2</v>
      </c>
      <c r="Y43" s="10">
        <v>98.39</v>
      </c>
      <c r="Z43" s="10">
        <v>97.15</v>
      </c>
      <c r="AA43" s="10">
        <v>97.77</v>
      </c>
      <c r="AB43" s="95">
        <v>9233900</v>
      </c>
      <c r="AC43" s="10">
        <v>97.77</v>
      </c>
      <c r="AD43" s="2">
        <f t="shared" si="1"/>
        <v>1.2399999999999949</v>
      </c>
      <c r="AE43" s="138">
        <f t="shared" si="2"/>
        <v>-9.1968117719198883E-4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98.964299999999994</v>
      </c>
      <c r="Q44" s="2"/>
      <c r="T44" s="93" t="s">
        <v>99</v>
      </c>
      <c r="U44" s="88">
        <v>92.7</v>
      </c>
      <c r="W44" s="133">
        <v>42592</v>
      </c>
      <c r="X44" s="10">
        <v>96.7</v>
      </c>
      <c r="Y44" s="10">
        <v>99.27</v>
      </c>
      <c r="Z44" s="10">
        <v>95.85</v>
      </c>
      <c r="AA44" s="10">
        <v>97.86</v>
      </c>
      <c r="AB44" s="95">
        <v>27181300</v>
      </c>
      <c r="AC44" s="10">
        <v>97.86</v>
      </c>
      <c r="AD44" s="2">
        <f t="shared" si="1"/>
        <v>3.4200000000000017</v>
      </c>
      <c r="AE44" s="138">
        <f t="shared" si="2"/>
        <v>1.2309920347574277E-2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98.039400000000001</v>
      </c>
      <c r="Q45" s="2"/>
      <c r="T45" s="93" t="s">
        <v>100</v>
      </c>
      <c r="U45" s="88" t="s">
        <v>542</v>
      </c>
      <c r="W45" s="133">
        <v>42591</v>
      </c>
      <c r="X45" s="10">
        <v>95.61</v>
      </c>
      <c r="Y45" s="10">
        <v>96.85</v>
      </c>
      <c r="Z45" s="10">
        <v>95.3</v>
      </c>
      <c r="AA45" s="10">
        <v>96.67</v>
      </c>
      <c r="AB45" s="95">
        <v>15548700</v>
      </c>
      <c r="AC45" s="10">
        <v>96.67</v>
      </c>
      <c r="AD45" s="2">
        <f t="shared" si="1"/>
        <v>1.5499999999999972</v>
      </c>
      <c r="AE45" s="138">
        <f t="shared" si="2"/>
        <v>9.6083550913839133E-3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97.114499999999992</v>
      </c>
      <c r="Q46" s="2"/>
      <c r="T46" s="93" t="s">
        <v>101</v>
      </c>
      <c r="U46" s="88" t="s">
        <v>543</v>
      </c>
      <c r="W46" s="133">
        <v>42590</v>
      </c>
      <c r="X46" s="10">
        <v>96.11</v>
      </c>
      <c r="Y46" s="10">
        <v>96.29</v>
      </c>
      <c r="Z46" s="10">
        <v>95.58</v>
      </c>
      <c r="AA46" s="10">
        <v>95.75</v>
      </c>
      <c r="AB46" s="95">
        <v>7792000</v>
      </c>
      <c r="AC46" s="10">
        <v>95.75</v>
      </c>
      <c r="AD46" s="2">
        <f t="shared" si="1"/>
        <v>0.71000000000000796</v>
      </c>
      <c r="AE46" s="138">
        <f t="shared" si="2"/>
        <v>-8.3481164562249077E-4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96.189599999999999</v>
      </c>
      <c r="Q47" s="2"/>
      <c r="T47" s="93" t="s">
        <v>102</v>
      </c>
      <c r="U47" s="88">
        <v>108.18</v>
      </c>
      <c r="W47" s="133">
        <v>42587</v>
      </c>
      <c r="X47" s="10">
        <v>95.4</v>
      </c>
      <c r="Y47" s="10">
        <v>96</v>
      </c>
      <c r="Z47" s="10">
        <v>95.35</v>
      </c>
      <c r="AA47" s="10">
        <v>95.83</v>
      </c>
      <c r="AB47" s="95">
        <v>6528500</v>
      </c>
      <c r="AC47" s="10">
        <v>95.83</v>
      </c>
      <c r="AD47" s="2">
        <f t="shared" si="1"/>
        <v>0.65000000000000568</v>
      </c>
      <c r="AE47" s="138">
        <f t="shared" si="2"/>
        <v>7.0407734342161632E-3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95.264699999999991</v>
      </c>
      <c r="Q48" s="2"/>
      <c r="T48" s="93" t="s">
        <v>103</v>
      </c>
      <c r="U48" s="88">
        <v>1.4461900000000001</v>
      </c>
      <c r="W48" s="133">
        <v>42586</v>
      </c>
      <c r="X48" s="10">
        <v>95.53</v>
      </c>
      <c r="Y48" s="10">
        <v>95.98</v>
      </c>
      <c r="Z48" s="10">
        <v>94.71</v>
      </c>
      <c r="AA48" s="10">
        <v>95.16</v>
      </c>
      <c r="AB48" s="95">
        <v>10038300</v>
      </c>
      <c r="AC48" s="10">
        <v>95.16</v>
      </c>
      <c r="AD48" s="2">
        <f t="shared" si="1"/>
        <v>1.2700000000000102</v>
      </c>
      <c r="AE48" s="138">
        <f t="shared" si="2"/>
        <v>-9.6784264751795801E-3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94.339799999999997</v>
      </c>
      <c r="Q49" s="2"/>
      <c r="T49" s="93" t="s">
        <v>104</v>
      </c>
      <c r="U49" s="88" t="s">
        <v>351</v>
      </c>
      <c r="W49" s="133">
        <v>42585</v>
      </c>
      <c r="X49" s="10">
        <v>95.06</v>
      </c>
      <c r="Y49" s="10">
        <v>96.43</v>
      </c>
      <c r="Z49" s="10">
        <v>95</v>
      </c>
      <c r="AA49" s="10">
        <v>96.09</v>
      </c>
      <c r="AB49" s="95">
        <v>9068700</v>
      </c>
      <c r="AC49" s="10">
        <v>96.09</v>
      </c>
      <c r="AD49" s="2">
        <f t="shared" si="1"/>
        <v>1.4300000000000068</v>
      </c>
      <c r="AE49" s="138">
        <f t="shared" si="2"/>
        <v>1.1367224502683904E-2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93.414899999999989</v>
      </c>
      <c r="Q50" s="2"/>
      <c r="T50" s="93"/>
      <c r="U50" s="88"/>
      <c r="W50" s="133">
        <v>42584</v>
      </c>
      <c r="X50" s="10">
        <v>95.35</v>
      </c>
      <c r="Y50" s="10">
        <v>95.75</v>
      </c>
      <c r="Z50" s="10">
        <v>94.56</v>
      </c>
      <c r="AA50" s="10">
        <v>95.01</v>
      </c>
      <c r="AB50" s="95">
        <v>7644100</v>
      </c>
      <c r="AC50" s="10">
        <v>95.01</v>
      </c>
      <c r="AD50" s="2">
        <f t="shared" si="1"/>
        <v>1.1899999999999977</v>
      </c>
      <c r="AE50" s="138">
        <f t="shared" si="2"/>
        <v>-5.5474146954155312E-3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92.49</v>
      </c>
      <c r="Q51" s="2"/>
      <c r="T51" s="93" t="s">
        <v>105</v>
      </c>
      <c r="U51" s="88" t="s">
        <v>544</v>
      </c>
      <c r="W51" s="133">
        <v>42583</v>
      </c>
      <c r="X51" s="10">
        <v>96.15</v>
      </c>
      <c r="Y51" s="10">
        <v>96.2</v>
      </c>
      <c r="Z51" s="10">
        <v>95.08</v>
      </c>
      <c r="AA51" s="10">
        <v>95.54</v>
      </c>
      <c r="AB51" s="95">
        <v>7131600</v>
      </c>
      <c r="AC51" s="10">
        <v>95.54</v>
      </c>
      <c r="AD51" s="2">
        <f t="shared" si="1"/>
        <v>1.1200000000000045</v>
      </c>
      <c r="AE51" s="138">
        <f t="shared" si="2"/>
        <v>-4.2730588848358675E-3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91.565100000000001</v>
      </c>
      <c r="Q52" s="2"/>
      <c r="T52" s="93" t="s">
        <v>106</v>
      </c>
      <c r="U52" s="88" t="s">
        <v>304</v>
      </c>
      <c r="W52" s="133">
        <v>42580</v>
      </c>
      <c r="X52" s="10">
        <v>95.85</v>
      </c>
      <c r="Y52" s="10">
        <v>96.38</v>
      </c>
      <c r="Z52" s="10">
        <v>95.85</v>
      </c>
      <c r="AA52" s="10">
        <v>95.95</v>
      </c>
      <c r="AB52" s="95">
        <v>8264000</v>
      </c>
      <c r="AC52" s="10">
        <v>95.95</v>
      </c>
      <c r="AD52" s="2">
        <f t="shared" si="1"/>
        <v>0.53000000000000114</v>
      </c>
      <c r="AE52" s="138">
        <f t="shared" si="2"/>
        <v>4.1705765822142027E-4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90.640199999999993</v>
      </c>
      <c r="Q53" s="2"/>
      <c r="T53" s="93" t="s">
        <v>107</v>
      </c>
      <c r="U53" s="90">
        <v>4241028</v>
      </c>
      <c r="W53" s="133">
        <v>42579</v>
      </c>
      <c r="X53" s="10">
        <v>96.4</v>
      </c>
      <c r="Y53" s="10">
        <v>96.49</v>
      </c>
      <c r="Z53" s="10">
        <v>95.82</v>
      </c>
      <c r="AA53" s="10">
        <v>95.91</v>
      </c>
      <c r="AB53" s="95">
        <v>7713500</v>
      </c>
      <c r="AC53" s="10">
        <v>95.91</v>
      </c>
      <c r="AD53" s="2">
        <f t="shared" si="1"/>
        <v>0.67000000000000171</v>
      </c>
      <c r="AE53" s="138">
        <f t="shared" si="2"/>
        <v>-4.3600124571784304E-3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89.715299999999999</v>
      </c>
      <c r="T54" s="93" t="s">
        <v>110</v>
      </c>
      <c r="U54" s="90">
        <v>7488360</v>
      </c>
      <c r="W54" s="133">
        <v>42578</v>
      </c>
      <c r="X54" s="10">
        <v>96.7</v>
      </c>
      <c r="Y54" s="10">
        <v>96.93</v>
      </c>
      <c r="Z54" s="10">
        <v>95.86</v>
      </c>
      <c r="AA54" s="10">
        <v>96.33</v>
      </c>
      <c r="AB54" s="95">
        <v>6911400</v>
      </c>
      <c r="AC54" s="10">
        <v>96.33</v>
      </c>
      <c r="AD54" s="2">
        <f t="shared" si="1"/>
        <v>1.0700000000000074</v>
      </c>
      <c r="AE54" s="138">
        <f t="shared" si="2"/>
        <v>-3.7232392181197893E-3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88.790399999999991</v>
      </c>
      <c r="T55" s="93" t="s">
        <v>108</v>
      </c>
      <c r="U55" s="88" t="s">
        <v>445</v>
      </c>
      <c r="W55" s="133">
        <v>42577</v>
      </c>
      <c r="X55" s="10">
        <v>97.02</v>
      </c>
      <c r="Y55" s="10">
        <v>97.16</v>
      </c>
      <c r="Z55" s="10">
        <v>96.34</v>
      </c>
      <c r="AA55" s="10">
        <v>96.69</v>
      </c>
      <c r="AB55" s="95">
        <v>6274800</v>
      </c>
      <c r="AC55" s="10">
        <v>96.69</v>
      </c>
      <c r="AD55" s="2">
        <f t="shared" si="1"/>
        <v>0.81999999999999318</v>
      </c>
      <c r="AE55" s="138">
        <f t="shared" si="2"/>
        <v>-7.1875962624500245E-3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87.865499999999997</v>
      </c>
      <c r="T56" s="93" t="s">
        <v>111</v>
      </c>
      <c r="U56" s="88">
        <v>16.62</v>
      </c>
      <c r="W56" s="133">
        <v>42576</v>
      </c>
      <c r="X56" s="10">
        <v>97.9</v>
      </c>
      <c r="Y56" s="10">
        <v>98.06</v>
      </c>
      <c r="Z56" s="10">
        <v>97.25</v>
      </c>
      <c r="AA56" s="10">
        <v>97.39</v>
      </c>
      <c r="AB56" s="95">
        <v>4825500</v>
      </c>
      <c r="AC56" s="10">
        <v>97.39</v>
      </c>
      <c r="AD56" s="2">
        <f t="shared" si="1"/>
        <v>0.81000000000000227</v>
      </c>
      <c r="AE56" s="138">
        <f t="shared" si="2"/>
        <v>-3.274997441408134E-3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86.940599999999989</v>
      </c>
      <c r="T57" s="93" t="s">
        <v>112</v>
      </c>
      <c r="U57" s="88">
        <v>5.56</v>
      </c>
      <c r="W57" s="133">
        <v>42573</v>
      </c>
      <c r="X57" s="10">
        <v>98.39</v>
      </c>
      <c r="Y57" s="10">
        <v>98.42</v>
      </c>
      <c r="Z57" s="10">
        <v>97.47</v>
      </c>
      <c r="AA57" s="10">
        <v>97.71</v>
      </c>
      <c r="AB57" s="95">
        <v>5381700</v>
      </c>
      <c r="AC57" s="10">
        <v>97.71</v>
      </c>
      <c r="AD57" s="2">
        <f t="shared" si="1"/>
        <v>0.95000000000000284</v>
      </c>
      <c r="AE57" s="138">
        <f t="shared" si="2"/>
        <v>-3.06091215182136E-3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86.015699999999995</v>
      </c>
      <c r="T58" s="93" t="s">
        <v>109</v>
      </c>
      <c r="U58" s="88" t="s">
        <v>439</v>
      </c>
      <c r="W58" s="133">
        <v>42572</v>
      </c>
      <c r="X58" s="10">
        <v>98.17</v>
      </c>
      <c r="Y58" s="10">
        <v>99.13</v>
      </c>
      <c r="Z58" s="10">
        <v>97.62</v>
      </c>
      <c r="AA58" s="10">
        <v>98.01</v>
      </c>
      <c r="AB58" s="95">
        <v>6726600</v>
      </c>
      <c r="AC58" s="10">
        <v>98.01</v>
      </c>
      <c r="AD58" s="2">
        <f t="shared" si="1"/>
        <v>1.5099999999999909</v>
      </c>
      <c r="AE58" s="138">
        <f t="shared" si="2"/>
        <v>-2.1380574221135928E-3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85.090800000000002</v>
      </c>
      <c r="W59" s="133">
        <v>42571</v>
      </c>
      <c r="X59" s="10">
        <v>98.65</v>
      </c>
      <c r="Y59" s="10">
        <v>98.69</v>
      </c>
      <c r="Z59" s="10">
        <v>97.14</v>
      </c>
      <c r="AA59" s="10">
        <v>98.22</v>
      </c>
      <c r="AB59" s="95">
        <v>10664900</v>
      </c>
      <c r="AC59" s="10">
        <v>98.22</v>
      </c>
      <c r="AD59" s="2">
        <f t="shared" si="1"/>
        <v>1.5499999999999972</v>
      </c>
      <c r="AE59" s="138">
        <f t="shared" si="2"/>
        <v>-1.2566602995878196E-2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84.165899999999993</v>
      </c>
      <c r="W60" s="133">
        <v>42570</v>
      </c>
      <c r="X60" s="10">
        <v>99.81</v>
      </c>
      <c r="Y60" s="10">
        <v>99.99</v>
      </c>
      <c r="Z60" s="10">
        <v>99.36</v>
      </c>
      <c r="AA60" s="10">
        <v>99.47</v>
      </c>
      <c r="AB60" s="95">
        <v>5742700</v>
      </c>
      <c r="AC60" s="10">
        <v>99.47</v>
      </c>
      <c r="AD60" s="2">
        <f t="shared" si="1"/>
        <v>0.62999999999999545</v>
      </c>
      <c r="AE60" s="138">
        <f t="shared" si="2"/>
        <v>-6.7898152770844433E-3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83.241</v>
      </c>
      <c r="W61" s="133">
        <v>42569</v>
      </c>
      <c r="X61" s="10">
        <v>99.9</v>
      </c>
      <c r="Y61" s="10">
        <v>100.71</v>
      </c>
      <c r="Z61" s="10">
        <v>99.87</v>
      </c>
      <c r="AA61" s="10">
        <v>100.15</v>
      </c>
      <c r="AB61" s="95">
        <v>5051300</v>
      </c>
      <c r="AC61" s="10">
        <v>100.15</v>
      </c>
      <c r="AD61" s="2">
        <f t="shared" si="1"/>
        <v>0.8399999999999892</v>
      </c>
      <c r="AE61" s="138">
        <f t="shared" si="2"/>
        <v>3.507014028056199E-3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42566</v>
      </c>
      <c r="X62" s="10">
        <v>100.42</v>
      </c>
      <c r="Y62" s="10">
        <v>100.54</v>
      </c>
      <c r="Z62" s="10">
        <v>99.54</v>
      </c>
      <c r="AA62" s="10">
        <v>99.8</v>
      </c>
      <c r="AB62" s="95">
        <v>5764400</v>
      </c>
      <c r="AC62" s="10">
        <v>99.8</v>
      </c>
      <c r="AD62" s="2">
        <f t="shared" si="1"/>
        <v>1</v>
      </c>
      <c r="AE62" s="138">
        <f t="shared" si="2"/>
        <v>-1.7005101530459532E-3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42565</v>
      </c>
      <c r="X63" s="10">
        <v>100.42</v>
      </c>
      <c r="Y63" s="10">
        <v>100.8</v>
      </c>
      <c r="Z63" s="10">
        <v>99.68</v>
      </c>
      <c r="AA63" s="10">
        <v>99.97</v>
      </c>
      <c r="AB63" s="95">
        <v>7461500</v>
      </c>
      <c r="AC63" s="10">
        <v>99.97</v>
      </c>
      <c r="AD63" s="2">
        <f t="shared" si="1"/>
        <v>1.1199999999999903</v>
      </c>
      <c r="AE63" s="138">
        <f t="shared" si="2"/>
        <v>9.0108129755717137E-4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42564</v>
      </c>
      <c r="X64" s="10">
        <v>100.46</v>
      </c>
      <c r="Y64" s="10">
        <v>100.8</v>
      </c>
      <c r="Z64" s="10">
        <v>99.85</v>
      </c>
      <c r="AA64" s="10">
        <v>99.88</v>
      </c>
      <c r="AB64" s="95">
        <v>5494700</v>
      </c>
      <c r="AC64" s="10">
        <v>99.88</v>
      </c>
      <c r="AD64" s="2">
        <f t="shared" si="1"/>
        <v>0.95000000000000284</v>
      </c>
      <c r="AE64" s="138">
        <f t="shared" si="2"/>
        <v>-3.1936127744511822E-3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42563</v>
      </c>
      <c r="X65" s="10">
        <v>100.18</v>
      </c>
      <c r="Y65" s="10">
        <v>100.79</v>
      </c>
      <c r="Z65" s="10">
        <v>100</v>
      </c>
      <c r="AA65" s="10">
        <v>100.2</v>
      </c>
      <c r="AB65" s="95">
        <v>8508500</v>
      </c>
      <c r="AC65" s="10">
        <v>100.2</v>
      </c>
      <c r="AD65" s="2">
        <f t="shared" si="1"/>
        <v>0.79000000000000625</v>
      </c>
      <c r="AE65" s="138">
        <f t="shared" si="2"/>
        <v>2.2004400880175634E-3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42562</v>
      </c>
      <c r="X66" s="10">
        <v>99.8</v>
      </c>
      <c r="Y66" s="10">
        <v>100.35</v>
      </c>
      <c r="Z66" s="10">
        <v>99.4</v>
      </c>
      <c r="AA66" s="10">
        <v>99.98</v>
      </c>
      <c r="AB66" s="95">
        <v>5428000</v>
      </c>
      <c r="AC66" s="10">
        <v>99.98</v>
      </c>
      <c r="AD66" s="2">
        <f t="shared" si="1"/>
        <v>0.94999999999998863</v>
      </c>
      <c r="AE66" s="138">
        <f t="shared" si="2"/>
        <v>3.6137321822926616E-3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42559</v>
      </c>
      <c r="X67" s="10">
        <v>99.25</v>
      </c>
      <c r="Y67" s="10">
        <v>99.85</v>
      </c>
      <c r="Z67" s="10">
        <v>98.77</v>
      </c>
      <c r="AA67" s="10">
        <v>99.62</v>
      </c>
      <c r="AB67" s="95">
        <v>6045800</v>
      </c>
      <c r="AC67" s="10">
        <v>99.62</v>
      </c>
      <c r="AD67" s="2">
        <f>Y67-Z67</f>
        <v>1.0799999999999983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42653</v>
      </c>
      <c r="X2" s="9">
        <v>4.25</v>
      </c>
      <c r="Y2" s="9">
        <v>4.29</v>
      </c>
      <c r="Z2" s="9">
        <v>4.1399999999999997</v>
      </c>
      <c r="AA2" s="9">
        <v>4.1500000000000004</v>
      </c>
      <c r="AB2" s="104">
        <v>17628800</v>
      </c>
      <c r="AC2" s="9">
        <v>4.1500000000000004</v>
      </c>
      <c r="AD2" s="40">
        <f>Y2-Z2</f>
        <v>0.15000000000000036</v>
      </c>
      <c r="AE2" s="162">
        <f>AC2/AC3-1</f>
        <v>-1.891252955082745E-2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42650</v>
      </c>
      <c r="X3" s="9">
        <v>3.99</v>
      </c>
      <c r="Y3" s="9">
        <v>4.3600000000000003</v>
      </c>
      <c r="Z3" s="9">
        <v>3.94</v>
      </c>
      <c r="AA3" s="9">
        <v>4.2300000000000004</v>
      </c>
      <c r="AB3" s="104">
        <v>73382200</v>
      </c>
      <c r="AC3" s="9">
        <v>4.2300000000000004</v>
      </c>
      <c r="AD3" s="40">
        <f t="shared" ref="AD3:AD66" si="0">Y3-Z3</f>
        <v>0.42000000000000037</v>
      </c>
      <c r="AE3" s="162">
        <f t="shared" ref="AE3:AE66" si="1">AC3/AC4-1</f>
        <v>6.0150375939849621E-2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4.1500000000000004</v>
      </c>
      <c r="R4" s="527">
        <v>-1.89E-2</v>
      </c>
      <c r="T4" s="163"/>
      <c r="W4" s="110">
        <v>42649</v>
      </c>
      <c r="X4" s="9">
        <v>4</v>
      </c>
      <c r="Y4" s="9">
        <v>4.03</v>
      </c>
      <c r="Z4" s="9">
        <v>3.9</v>
      </c>
      <c r="AA4" s="9">
        <v>3.99</v>
      </c>
      <c r="AB4" s="104">
        <v>29323000</v>
      </c>
      <c r="AC4" s="9">
        <v>3.99</v>
      </c>
      <c r="AD4" s="40">
        <f t="shared" si="0"/>
        <v>0.13000000000000034</v>
      </c>
      <c r="AE4" s="162">
        <f t="shared" si="1"/>
        <v>-9.9255583126550695E-3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3320.0000000000005</v>
      </c>
      <c r="W5" s="110">
        <v>42648</v>
      </c>
      <c r="X5" s="9">
        <v>4.07</v>
      </c>
      <c r="Y5" s="9">
        <v>4.0999999999999996</v>
      </c>
      <c r="Z5" s="9">
        <v>4.01</v>
      </c>
      <c r="AA5" s="9">
        <v>4.03</v>
      </c>
      <c r="AB5" s="104">
        <v>33544800</v>
      </c>
      <c r="AC5" s="9">
        <v>4.03</v>
      </c>
      <c r="AD5" s="40">
        <f t="shared" si="0"/>
        <v>8.9999999999999858E-2</v>
      </c>
      <c r="AE5" s="162">
        <f t="shared" si="1"/>
        <v>-1.7073170731707221E-2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42647</v>
      </c>
      <c r="X6" s="9">
        <v>4.1500000000000004</v>
      </c>
      <c r="Y6" s="9">
        <v>4.16</v>
      </c>
      <c r="Z6" s="9">
        <v>4.03</v>
      </c>
      <c r="AA6" s="9">
        <v>4.0999999999999996</v>
      </c>
      <c r="AB6" s="104">
        <v>27830100</v>
      </c>
      <c r="AC6" s="9">
        <v>4.0999999999999996</v>
      </c>
      <c r="AD6" s="40">
        <f t="shared" si="0"/>
        <v>0.12999999999999989</v>
      </c>
      <c r="AE6" s="162">
        <f t="shared" si="1"/>
        <v>-9.6618357487923134E-3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482.89000000000078</v>
      </c>
      <c r="R7" s="30">
        <v>42667</v>
      </c>
      <c r="W7" s="110">
        <v>42646</v>
      </c>
      <c r="X7" s="9">
        <v>4.16</v>
      </c>
      <c r="Y7" s="9">
        <v>4.25</v>
      </c>
      <c r="Z7" s="9">
        <v>4.1399999999999997</v>
      </c>
      <c r="AA7" s="9">
        <v>4.1399999999999997</v>
      </c>
      <c r="AB7" s="104">
        <v>16728900</v>
      </c>
      <c r="AC7" s="9">
        <v>4.1399999999999997</v>
      </c>
      <c r="AD7" s="40">
        <f t="shared" si="0"/>
        <v>0.11000000000000032</v>
      </c>
      <c r="AE7" s="162">
        <f t="shared" si="1"/>
        <v>-4.8076923076924016E-3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47.960000000000491</v>
      </c>
      <c r="W8" s="110">
        <v>42643</v>
      </c>
      <c r="X8" s="9">
        <v>4.3099999999999996</v>
      </c>
      <c r="Y8" s="9">
        <v>4.3099999999999996</v>
      </c>
      <c r="Z8" s="9">
        <v>4.1500000000000004</v>
      </c>
      <c r="AA8" s="9">
        <v>4.16</v>
      </c>
      <c r="AB8" s="104">
        <v>20358300</v>
      </c>
      <c r="AC8" s="9">
        <v>4.16</v>
      </c>
      <c r="AD8" s="40">
        <f t="shared" si="0"/>
        <v>0.15999999999999925</v>
      </c>
      <c r="AE8" s="162">
        <f t="shared" si="1"/>
        <v>-2.1176470588235241E-2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1.4657522524174672E-2</v>
      </c>
      <c r="W9" s="110">
        <v>42642</v>
      </c>
      <c r="X9" s="9">
        <v>4.32</v>
      </c>
      <c r="Y9" s="9">
        <v>4.3899999999999997</v>
      </c>
      <c r="Z9" s="9">
        <v>4.22</v>
      </c>
      <c r="AA9" s="9">
        <v>4.25</v>
      </c>
      <c r="AB9" s="104">
        <v>15052300</v>
      </c>
      <c r="AC9" s="9">
        <v>4.25</v>
      </c>
      <c r="AD9" s="40">
        <f t="shared" si="0"/>
        <v>0.16999999999999993</v>
      </c>
      <c r="AE9" s="162">
        <f t="shared" si="1"/>
        <v>-2.0737327188940058E-2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42641</v>
      </c>
      <c r="X10" s="9">
        <v>4.3499999999999996</v>
      </c>
      <c r="Y10" s="9">
        <v>4.38</v>
      </c>
      <c r="Z10" s="9">
        <v>4.25</v>
      </c>
      <c r="AA10" s="9">
        <v>4.34</v>
      </c>
      <c r="AB10" s="104">
        <v>17621300</v>
      </c>
      <c r="AC10" s="9">
        <v>4.34</v>
      </c>
      <c r="AD10" s="40">
        <f t="shared" si="0"/>
        <v>0.12999999999999989</v>
      </c>
      <c r="AE10" s="162">
        <f t="shared" si="1"/>
        <v>0</v>
      </c>
    </row>
    <row r="11" spans="1:31" x14ac:dyDescent="0.25">
      <c r="O11" s="11" t="s">
        <v>181</v>
      </c>
      <c r="P11" s="34"/>
      <c r="Q11" s="138" t="e">
        <f>VALUE(TRIM(CLEAN(MID(U58, FIND("(", U58)+1, 6))))</f>
        <v>#VALUE!</v>
      </c>
      <c r="W11" s="110">
        <v>42640</v>
      </c>
      <c r="X11" s="9">
        <v>4.37</v>
      </c>
      <c r="Y11" s="9">
        <v>4.4000000000000004</v>
      </c>
      <c r="Z11" s="9">
        <v>4.3099999999999996</v>
      </c>
      <c r="AA11" s="9">
        <v>4.34</v>
      </c>
      <c r="AB11" s="104">
        <v>13581800</v>
      </c>
      <c r="AC11" s="9">
        <v>4.34</v>
      </c>
      <c r="AD11" s="40">
        <f t="shared" si="0"/>
        <v>9.0000000000000746E-2</v>
      </c>
      <c r="AE11" s="162">
        <f t="shared" si="1"/>
        <v>-4.5871559633028358E-3</v>
      </c>
    </row>
    <row r="12" spans="1:31" x14ac:dyDescent="0.25">
      <c r="W12" s="110">
        <v>42639</v>
      </c>
      <c r="X12" s="9">
        <v>4.3</v>
      </c>
      <c r="Y12" s="9">
        <v>4.4000000000000004</v>
      </c>
      <c r="Z12" s="9">
        <v>4.29</v>
      </c>
      <c r="AA12" s="9">
        <v>4.3600000000000003</v>
      </c>
      <c r="AB12" s="104">
        <v>11918800</v>
      </c>
      <c r="AC12" s="9">
        <v>4.3600000000000003</v>
      </c>
      <c r="AD12" s="40">
        <f t="shared" si="0"/>
        <v>0.11000000000000032</v>
      </c>
      <c r="AE12" s="162">
        <f t="shared" si="1"/>
        <v>6.9284064665127154E-3</v>
      </c>
    </row>
    <row r="13" spans="1:31" x14ac:dyDescent="0.25">
      <c r="W13" s="110">
        <v>42636</v>
      </c>
      <c r="X13" s="9">
        <v>4.38</v>
      </c>
      <c r="Y13" s="9">
        <v>4.3899999999999997</v>
      </c>
      <c r="Z13" s="9">
        <v>4.28</v>
      </c>
      <c r="AA13" s="9">
        <v>4.33</v>
      </c>
      <c r="AB13" s="104">
        <v>19247400</v>
      </c>
      <c r="AC13" s="9">
        <v>4.33</v>
      </c>
      <c r="AD13" s="40">
        <f t="shared" si="0"/>
        <v>0.10999999999999943</v>
      </c>
      <c r="AE13" s="162">
        <f t="shared" si="1"/>
        <v>0</v>
      </c>
    </row>
    <row r="14" spans="1:31" x14ac:dyDescent="0.25">
      <c r="W14" s="110">
        <v>42635</v>
      </c>
      <c r="X14" s="9">
        <v>4.18</v>
      </c>
      <c r="Y14" s="9">
        <v>4.37</v>
      </c>
      <c r="Z14" s="9">
        <v>4.1100000000000003</v>
      </c>
      <c r="AA14" s="9">
        <v>4.33</v>
      </c>
      <c r="AB14" s="104">
        <v>44037400</v>
      </c>
      <c r="AC14" s="9">
        <v>4.33</v>
      </c>
      <c r="AD14" s="40">
        <f t="shared" si="0"/>
        <v>0.25999999999999979</v>
      </c>
      <c r="AE14" s="162">
        <f t="shared" si="1"/>
        <v>4.8426150121065437E-2</v>
      </c>
    </row>
    <row r="15" spans="1:31" x14ac:dyDescent="0.25">
      <c r="W15" s="110">
        <v>42634</v>
      </c>
      <c r="X15" s="9">
        <v>4.21</v>
      </c>
      <c r="Y15" s="9">
        <v>4.29</v>
      </c>
      <c r="Z15" s="9">
        <v>4.07</v>
      </c>
      <c r="AA15" s="9">
        <v>4.13</v>
      </c>
      <c r="AB15" s="104">
        <v>45243600</v>
      </c>
      <c r="AC15" s="9">
        <v>4.13</v>
      </c>
      <c r="AD15" s="40">
        <f t="shared" si="0"/>
        <v>0.21999999999999975</v>
      </c>
      <c r="AE15" s="162">
        <f t="shared" si="1"/>
        <v>-1.9002375296912177E-2</v>
      </c>
    </row>
    <row r="16" spans="1:31" x14ac:dyDescent="0.25">
      <c r="W16" s="110">
        <v>42633</v>
      </c>
      <c r="X16" s="9">
        <v>4.3099999999999996</v>
      </c>
      <c r="Y16" s="9">
        <v>4.33</v>
      </c>
      <c r="Z16" s="9">
        <v>4.21</v>
      </c>
      <c r="AA16" s="9">
        <v>4.21</v>
      </c>
      <c r="AB16" s="104">
        <v>21813100</v>
      </c>
      <c r="AC16" s="9">
        <v>4.21</v>
      </c>
      <c r="AD16" s="40">
        <f t="shared" si="0"/>
        <v>0.12000000000000011</v>
      </c>
      <c r="AE16" s="162">
        <f t="shared" si="1"/>
        <v>-2.0930232558139528E-2</v>
      </c>
    </row>
    <row r="17" spans="1:31" x14ac:dyDescent="0.25">
      <c r="H17" s="72"/>
      <c r="W17" s="110">
        <v>42632</v>
      </c>
      <c r="X17" s="9">
        <v>4.28</v>
      </c>
      <c r="Y17" s="9">
        <v>4.3099999999999996</v>
      </c>
      <c r="Z17" s="9">
        <v>4.21</v>
      </c>
      <c r="AA17" s="9">
        <v>4.3</v>
      </c>
      <c r="AB17" s="104">
        <v>21542400</v>
      </c>
      <c r="AC17" s="9">
        <v>4.3</v>
      </c>
      <c r="AD17" s="40">
        <f t="shared" si="0"/>
        <v>9.9999999999999645E-2</v>
      </c>
      <c r="AE17" s="162">
        <f t="shared" si="1"/>
        <v>4.6728971962615162E-3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42629</v>
      </c>
      <c r="X18" s="9">
        <v>4.3</v>
      </c>
      <c r="Y18" s="9">
        <v>4.33</v>
      </c>
      <c r="Z18" s="9">
        <v>4.0999999999999996</v>
      </c>
      <c r="AA18" s="9">
        <v>4.28</v>
      </c>
      <c r="AB18" s="104">
        <v>53904700</v>
      </c>
      <c r="AC18" s="9">
        <v>4.28</v>
      </c>
      <c r="AD18" s="40">
        <f t="shared" si="0"/>
        <v>0.23000000000000043</v>
      </c>
      <c r="AE18" s="162">
        <f t="shared" si="1"/>
        <v>-1.6091954022988353E-2</v>
      </c>
    </row>
    <row r="19" spans="1:31" x14ac:dyDescent="0.25">
      <c r="W19" s="110">
        <v>42628</v>
      </c>
      <c r="X19" s="9">
        <v>4.4000000000000004</v>
      </c>
      <c r="Y19" s="9">
        <v>4.4400000000000004</v>
      </c>
      <c r="Z19" s="9">
        <v>4.33</v>
      </c>
      <c r="AA19" s="9">
        <v>4.3499999999999996</v>
      </c>
      <c r="AB19" s="104">
        <v>18543200</v>
      </c>
      <c r="AC19" s="9">
        <v>4.3499999999999996</v>
      </c>
      <c r="AD19" s="40">
        <f t="shared" si="0"/>
        <v>0.11000000000000032</v>
      </c>
      <c r="AE19" s="162">
        <f t="shared" si="1"/>
        <v>-9.1116173120728838E-3</v>
      </c>
    </row>
    <row r="20" spans="1:31" x14ac:dyDescent="0.25">
      <c r="W20" s="110">
        <v>42627</v>
      </c>
      <c r="X20" s="9">
        <v>4.49</v>
      </c>
      <c r="Y20" s="9">
        <v>4.51</v>
      </c>
      <c r="Z20" s="9">
        <v>4.3899999999999997</v>
      </c>
      <c r="AA20" s="9">
        <v>4.3899999999999997</v>
      </c>
      <c r="AB20" s="104">
        <v>18932400</v>
      </c>
      <c r="AC20" s="9">
        <v>4.3899999999999997</v>
      </c>
      <c r="AD20" s="40">
        <f t="shared" si="0"/>
        <v>0.12000000000000011</v>
      </c>
      <c r="AE20" s="162">
        <f t="shared" si="1"/>
        <v>-2.008928571428592E-2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42626</v>
      </c>
      <c r="X21" s="9">
        <v>4.54</v>
      </c>
      <c r="Y21" s="9">
        <v>4.5599999999999996</v>
      </c>
      <c r="Z21" s="9">
        <v>4.34</v>
      </c>
      <c r="AA21" s="9">
        <v>4.4800000000000004</v>
      </c>
      <c r="AB21" s="104">
        <v>30774300</v>
      </c>
      <c r="AC21" s="9">
        <v>4.4800000000000004</v>
      </c>
      <c r="AD21" s="40">
        <f t="shared" si="0"/>
        <v>0.21999999999999975</v>
      </c>
      <c r="AE21" s="162" t="e">
        <f t="shared" si="1"/>
        <v>#DIV/0!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42626</v>
      </c>
      <c r="X22" s="9" t="s">
        <v>174</v>
      </c>
      <c r="Y22" s="9"/>
      <c r="Z22" s="9"/>
      <c r="AA22" s="9"/>
      <c r="AB22" s="104"/>
      <c r="AC22" s="9"/>
      <c r="AD22" s="40">
        <f t="shared" si="0"/>
        <v>0</v>
      </c>
      <c r="AE22" s="162">
        <f t="shared" si="1"/>
        <v>-1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42625</v>
      </c>
      <c r="X23" s="9">
        <v>4.55</v>
      </c>
      <c r="Y23" s="9">
        <v>4.6500000000000004</v>
      </c>
      <c r="Z23" s="9">
        <v>4.5</v>
      </c>
      <c r="AA23" s="9">
        <v>4.6399999999999997</v>
      </c>
      <c r="AB23" s="104">
        <v>24529400</v>
      </c>
      <c r="AC23" s="9">
        <v>4.54</v>
      </c>
      <c r="AD23" s="40">
        <f t="shared" si="0"/>
        <v>0.15000000000000036</v>
      </c>
      <c r="AE23" s="162">
        <f t="shared" si="1"/>
        <v>1.7937219730941756E-2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42622</v>
      </c>
      <c r="X24" s="9">
        <v>4.75</v>
      </c>
      <c r="Y24" s="9">
        <v>4.8</v>
      </c>
      <c r="Z24" s="9">
        <v>4.55</v>
      </c>
      <c r="AA24" s="9">
        <v>4.5599999999999996</v>
      </c>
      <c r="AB24" s="104">
        <v>26578600</v>
      </c>
      <c r="AC24" s="9">
        <v>4.46</v>
      </c>
      <c r="AD24" s="40">
        <f t="shared" si="0"/>
        <v>0.25</v>
      </c>
      <c r="AE24" s="162">
        <f t="shared" si="1"/>
        <v>-4.2918454935622408E-2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42621</v>
      </c>
      <c r="X25" s="9">
        <v>4.75</v>
      </c>
      <c r="Y25" s="9">
        <v>4.8</v>
      </c>
      <c r="Z25" s="9">
        <v>4.71</v>
      </c>
      <c r="AA25" s="9">
        <v>4.7699999999999996</v>
      </c>
      <c r="AB25" s="104">
        <v>15791200</v>
      </c>
      <c r="AC25" s="9">
        <v>4.66</v>
      </c>
      <c r="AD25" s="40">
        <f t="shared" si="0"/>
        <v>8.9999999999999858E-2</v>
      </c>
      <c r="AE25" s="162">
        <f t="shared" si="1"/>
        <v>8.6580086580085869E-3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42620</v>
      </c>
      <c r="X26" s="9">
        <v>4.7</v>
      </c>
      <c r="Y26" s="9">
        <v>4.78</v>
      </c>
      <c r="Z26" s="9">
        <v>4.68</v>
      </c>
      <c r="AA26" s="9">
        <v>4.7300000000000004</v>
      </c>
      <c r="AB26" s="104">
        <v>21574600</v>
      </c>
      <c r="AC26" s="9">
        <v>4.62</v>
      </c>
      <c r="AD26" s="40">
        <f t="shared" si="0"/>
        <v>0.10000000000000053</v>
      </c>
      <c r="AE26" s="162">
        <f t="shared" si="1"/>
        <v>1.0940919037199182E-2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42619</v>
      </c>
      <c r="X27" s="9">
        <v>4.62</v>
      </c>
      <c r="Y27" s="9">
        <v>4.71</v>
      </c>
      <c r="Z27" s="9">
        <v>4.5599999999999996</v>
      </c>
      <c r="AA27" s="9">
        <v>4.68</v>
      </c>
      <c r="AB27" s="104">
        <v>19632700</v>
      </c>
      <c r="AC27" s="9">
        <v>4.57</v>
      </c>
      <c r="AD27" s="40">
        <f t="shared" si="0"/>
        <v>0.15000000000000036</v>
      </c>
      <c r="AE27" s="162">
        <f t="shared" si="1"/>
        <v>2.4663677130045025E-2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42615</v>
      </c>
      <c r="X28" s="9">
        <v>4.57</v>
      </c>
      <c r="Y28" s="9">
        <v>4.63</v>
      </c>
      <c r="Z28" s="9">
        <v>4.5</v>
      </c>
      <c r="AA28" s="9">
        <v>4.5599999999999996</v>
      </c>
      <c r="AB28" s="104">
        <v>15957400</v>
      </c>
      <c r="AC28" s="9">
        <v>4.46</v>
      </c>
      <c r="AD28" s="40">
        <f t="shared" si="0"/>
        <v>0.12999999999999989</v>
      </c>
      <c r="AE28" s="162">
        <f t="shared" si="1"/>
        <v>4.5045045045044585E-3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42614</v>
      </c>
      <c r="X29" s="9">
        <v>4.62</v>
      </c>
      <c r="Y29" s="9">
        <v>4.6399999999999997</v>
      </c>
      <c r="Z29" s="9">
        <v>4.5199999999999996</v>
      </c>
      <c r="AA29" s="9">
        <v>4.54</v>
      </c>
      <c r="AB29" s="104">
        <v>19165700</v>
      </c>
      <c r="AC29" s="9">
        <v>4.4400000000000004</v>
      </c>
      <c r="AD29" s="40">
        <f t="shared" si="0"/>
        <v>0.12000000000000011</v>
      </c>
      <c r="AE29" s="162">
        <f t="shared" si="1"/>
        <v>-1.3333333333333197E-2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42613</v>
      </c>
      <c r="X30" s="9">
        <v>4.58</v>
      </c>
      <c r="Y30" s="9">
        <v>4.66</v>
      </c>
      <c r="Z30" s="9">
        <v>4.58</v>
      </c>
      <c r="AA30" s="9">
        <v>4.5999999999999996</v>
      </c>
      <c r="AB30" s="104">
        <v>11228100</v>
      </c>
      <c r="AC30" s="9">
        <v>4.5</v>
      </c>
      <c r="AD30" s="40">
        <f t="shared" si="0"/>
        <v>8.0000000000000071E-2</v>
      </c>
      <c r="AE30" s="162">
        <f t="shared" si="1"/>
        <v>-6.6225165562914245E-3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42612</v>
      </c>
      <c r="X31" s="9">
        <v>4.6500000000000004</v>
      </c>
      <c r="Y31" s="9">
        <v>4.71</v>
      </c>
      <c r="Z31" s="9">
        <v>4.62</v>
      </c>
      <c r="AA31" s="9">
        <v>4.63</v>
      </c>
      <c r="AB31" s="104">
        <v>12559700</v>
      </c>
      <c r="AC31" s="9">
        <v>4.53</v>
      </c>
      <c r="AD31" s="40">
        <f t="shared" si="0"/>
        <v>8.9999999999999858E-2</v>
      </c>
      <c r="AE31" s="162">
        <f t="shared" si="1"/>
        <v>-4.395604395604269E-3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42611</v>
      </c>
      <c r="X32" s="9">
        <v>4.6399999999999997</v>
      </c>
      <c r="Y32" s="9">
        <v>4.71</v>
      </c>
      <c r="Z32" s="9">
        <v>4.62</v>
      </c>
      <c r="AA32" s="9">
        <v>4.66</v>
      </c>
      <c r="AB32" s="104">
        <v>13947700</v>
      </c>
      <c r="AC32" s="9">
        <v>4.55</v>
      </c>
      <c r="AD32" s="40">
        <f t="shared" si="0"/>
        <v>8.9999999999999858E-2</v>
      </c>
      <c r="AE32" s="162">
        <f t="shared" si="1"/>
        <v>8.8691796008868451E-3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42608</v>
      </c>
      <c r="X33" s="9">
        <v>4.6500000000000004</v>
      </c>
      <c r="Y33" s="9">
        <v>4.67</v>
      </c>
      <c r="Z33" s="9">
        <v>4.5999999999999996</v>
      </c>
      <c r="AA33" s="9">
        <v>4.6100000000000003</v>
      </c>
      <c r="AB33" s="104">
        <v>14266700</v>
      </c>
      <c r="AC33" s="9">
        <v>4.51</v>
      </c>
      <c r="AD33" s="40">
        <f t="shared" si="0"/>
        <v>7.0000000000000284E-2</v>
      </c>
      <c r="AE33" s="162">
        <f t="shared" si="1"/>
        <v>-2.2123893805309214E-3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42607</v>
      </c>
      <c r="X34" s="9">
        <v>4.67</v>
      </c>
      <c r="Y34" s="9">
        <v>4.6900000000000004</v>
      </c>
      <c r="Z34" s="9">
        <v>4.6100000000000003</v>
      </c>
      <c r="AA34" s="9">
        <v>4.62</v>
      </c>
      <c r="AB34" s="104">
        <v>9960900</v>
      </c>
      <c r="AC34" s="9">
        <v>4.5199999999999996</v>
      </c>
      <c r="AD34" s="40">
        <f t="shared" si="0"/>
        <v>8.0000000000000071E-2</v>
      </c>
      <c r="AE34" s="162">
        <f t="shared" si="1"/>
        <v>-6.593406593406681E-3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42606</v>
      </c>
      <c r="X35" s="9">
        <v>4.6500000000000004</v>
      </c>
      <c r="Y35" s="9">
        <v>4.7</v>
      </c>
      <c r="Z35" s="9">
        <v>4.6399999999999997</v>
      </c>
      <c r="AA35" s="9">
        <v>4.66</v>
      </c>
      <c r="AB35" s="104">
        <v>11191600</v>
      </c>
      <c r="AC35" s="9">
        <v>4.55</v>
      </c>
      <c r="AD35" s="40">
        <f t="shared" si="0"/>
        <v>6.0000000000000497E-2</v>
      </c>
      <c r="AE35" s="162">
        <f t="shared" si="1"/>
        <v>2.2026431718060735E-3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42605</v>
      </c>
      <c r="X36" s="9">
        <v>4.6900000000000004</v>
      </c>
      <c r="Y36" s="9">
        <v>4.7</v>
      </c>
      <c r="Z36" s="9">
        <v>4.62</v>
      </c>
      <c r="AA36" s="9">
        <v>4.6500000000000004</v>
      </c>
      <c r="AB36" s="104">
        <v>12520900</v>
      </c>
      <c r="AC36" s="9">
        <v>4.54</v>
      </c>
      <c r="AD36" s="40">
        <f t="shared" si="0"/>
        <v>8.0000000000000071E-2</v>
      </c>
      <c r="AE36" s="162">
        <f t="shared" si="1"/>
        <v>0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42604</v>
      </c>
      <c r="X37" s="9">
        <v>4.72</v>
      </c>
      <c r="Y37" s="9">
        <v>4.72</v>
      </c>
      <c r="Z37" s="9">
        <v>4.6100000000000003</v>
      </c>
      <c r="AA37" s="9">
        <v>4.6399999999999997</v>
      </c>
      <c r="AB37" s="104">
        <v>17513400</v>
      </c>
      <c r="AC37" s="9">
        <v>4.54</v>
      </c>
      <c r="AD37" s="40">
        <f t="shared" si="0"/>
        <v>0.10999999999999943</v>
      </c>
      <c r="AE37" s="162">
        <f t="shared" si="1"/>
        <v>-8.733624454148492E-3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42601</v>
      </c>
      <c r="X38" s="9">
        <v>4.8</v>
      </c>
      <c r="Y38" s="9">
        <v>4.8099999999999996</v>
      </c>
      <c r="Z38" s="9">
        <v>4.66</v>
      </c>
      <c r="AA38" s="9">
        <v>4.6900000000000004</v>
      </c>
      <c r="AB38" s="104">
        <v>16956700</v>
      </c>
      <c r="AC38" s="9">
        <v>4.58</v>
      </c>
      <c r="AD38" s="40">
        <f t="shared" si="0"/>
        <v>0.14999999999999947</v>
      </c>
      <c r="AE38" s="162">
        <f t="shared" si="1"/>
        <v>-1.9271948608136968E-2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42600</v>
      </c>
      <c r="X39" s="9">
        <v>4.7699999999999996</v>
      </c>
      <c r="Y39" s="9">
        <v>4.8</v>
      </c>
      <c r="Z39" s="9">
        <v>4.71</v>
      </c>
      <c r="AA39" s="9">
        <v>4.78</v>
      </c>
      <c r="AB39" s="104">
        <v>17829600</v>
      </c>
      <c r="AC39" s="9">
        <v>4.67</v>
      </c>
      <c r="AD39" s="40">
        <f t="shared" si="0"/>
        <v>8.9999999999999858E-2</v>
      </c>
      <c r="AE39" s="162">
        <f t="shared" si="1"/>
        <v>1.3015184381778733E-2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5" t="s">
        <v>78</v>
      </c>
      <c r="P40" s="585"/>
      <c r="W40" s="110">
        <v>42599</v>
      </c>
      <c r="X40" s="9">
        <v>4.8499999999999996</v>
      </c>
      <c r="Y40" s="9">
        <v>4.87</v>
      </c>
      <c r="Z40" s="9">
        <v>4.71</v>
      </c>
      <c r="AA40" s="9">
        <v>4.72</v>
      </c>
      <c r="AB40" s="104">
        <v>28260500</v>
      </c>
      <c r="AC40" s="9">
        <v>4.6100000000000003</v>
      </c>
      <c r="AD40" s="40">
        <f t="shared" si="0"/>
        <v>0.16000000000000014</v>
      </c>
      <c r="AE40" s="162">
        <f t="shared" si="1"/>
        <v>-2.7426160337552741E-2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4.5650000000000004</v>
      </c>
      <c r="Q41" s="2"/>
      <c r="W41" s="110">
        <v>42598</v>
      </c>
      <c r="X41" s="9">
        <v>4.91</v>
      </c>
      <c r="Y41" s="9">
        <v>4.91</v>
      </c>
      <c r="Z41" s="9">
        <v>4.84</v>
      </c>
      <c r="AA41" s="9">
        <v>4.8499999999999996</v>
      </c>
      <c r="AB41" s="104">
        <v>13670600</v>
      </c>
      <c r="AC41" s="9">
        <v>4.74</v>
      </c>
      <c r="AD41" s="40">
        <f t="shared" si="0"/>
        <v>7.0000000000000284E-2</v>
      </c>
      <c r="AE41" s="162">
        <f t="shared" si="1"/>
        <v>-1.0438413361169019E-2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4.5235000000000003</v>
      </c>
      <c r="Q42" s="2"/>
      <c r="T42" s="91" t="s">
        <v>113</v>
      </c>
      <c r="W42" s="110">
        <v>42597</v>
      </c>
      <c r="X42" s="9">
        <v>4.8499999999999996</v>
      </c>
      <c r="Y42" s="9">
        <v>4.9000000000000004</v>
      </c>
      <c r="Z42" s="9">
        <v>4.83</v>
      </c>
      <c r="AA42" s="9">
        <v>4.9000000000000004</v>
      </c>
      <c r="AB42" s="104">
        <v>15472800</v>
      </c>
      <c r="AC42" s="9">
        <v>4.79</v>
      </c>
      <c r="AD42" s="40">
        <f t="shared" si="0"/>
        <v>7.0000000000000284E-2</v>
      </c>
      <c r="AE42" s="162">
        <f t="shared" si="1"/>
        <v>1.0548523206751037E-2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4.4820000000000011</v>
      </c>
      <c r="Q43" s="2"/>
      <c r="T43" s="128" t="s">
        <v>98</v>
      </c>
      <c r="U43" s="98">
        <v>4.2300000000000004</v>
      </c>
      <c r="W43" s="110">
        <v>42594</v>
      </c>
      <c r="X43" s="9">
        <v>4.8499999999999996</v>
      </c>
      <c r="Y43" s="9">
        <v>4.87</v>
      </c>
      <c r="Z43" s="9">
        <v>4.82</v>
      </c>
      <c r="AA43" s="9">
        <v>4.8499999999999996</v>
      </c>
      <c r="AB43" s="104">
        <v>14199400</v>
      </c>
      <c r="AC43" s="9">
        <v>4.74</v>
      </c>
      <c r="AD43" s="40">
        <f t="shared" si="0"/>
        <v>4.9999999999999822E-2</v>
      </c>
      <c r="AE43" s="162">
        <f t="shared" si="1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464</v>
      </c>
      <c r="O44" s="83">
        <v>1.07</v>
      </c>
      <c r="P44" s="83">
        <f t="shared" si="8"/>
        <v>4.440500000000001</v>
      </c>
      <c r="Q44" s="2"/>
      <c r="T44" s="93" t="s">
        <v>99</v>
      </c>
      <c r="U44" s="88">
        <v>4.25</v>
      </c>
      <c r="W44" s="110">
        <v>42593</v>
      </c>
      <c r="X44" s="9">
        <v>4.91</v>
      </c>
      <c r="Y44" s="9">
        <v>4.9400000000000004</v>
      </c>
      <c r="Z44" s="9">
        <v>4.8099999999999996</v>
      </c>
      <c r="AA44" s="9">
        <v>4.8499999999999996</v>
      </c>
      <c r="AB44" s="104">
        <v>15006800</v>
      </c>
      <c r="AC44" s="9">
        <v>4.74</v>
      </c>
      <c r="AD44" s="40">
        <f t="shared" si="0"/>
        <v>0.13000000000000078</v>
      </c>
      <c r="AE44" s="162">
        <f t="shared" si="1"/>
        <v>-6.2893081761005165E-3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4.3990000000000009</v>
      </c>
      <c r="Q45" s="2"/>
      <c r="T45" s="93" t="s">
        <v>100</v>
      </c>
      <c r="U45" s="88" t="s">
        <v>545</v>
      </c>
      <c r="W45" s="110">
        <v>42592</v>
      </c>
      <c r="X45" s="9">
        <v>4.96</v>
      </c>
      <c r="Y45" s="9">
        <v>4.97</v>
      </c>
      <c r="Z45" s="9">
        <v>4.8600000000000003</v>
      </c>
      <c r="AA45" s="9">
        <v>4.88</v>
      </c>
      <c r="AB45" s="104">
        <v>17018900</v>
      </c>
      <c r="AC45" s="9">
        <v>4.7699999999999996</v>
      </c>
      <c r="AD45" s="40">
        <f t="shared" si="0"/>
        <v>0.10999999999999943</v>
      </c>
      <c r="AE45" s="162">
        <f t="shared" si="1"/>
        <v>-1.4462809917355379E-2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4.3575000000000008</v>
      </c>
      <c r="Q46" s="2"/>
      <c r="T46" s="93" t="s">
        <v>101</v>
      </c>
      <c r="U46" s="88" t="s">
        <v>546</v>
      </c>
      <c r="W46" s="110">
        <v>42591</v>
      </c>
      <c r="X46" s="9">
        <v>4.95</v>
      </c>
      <c r="Y46" s="9">
        <v>4.9800000000000004</v>
      </c>
      <c r="Z46" s="9">
        <v>4.88</v>
      </c>
      <c r="AA46" s="9">
        <v>4.95</v>
      </c>
      <c r="AB46" s="104">
        <v>16059800</v>
      </c>
      <c r="AC46" s="9">
        <v>4.84</v>
      </c>
      <c r="AD46" s="40">
        <f t="shared" si="0"/>
        <v>0.10000000000000053</v>
      </c>
      <c r="AE46" s="162">
        <f t="shared" si="1"/>
        <v>4.1493775933609811E-3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4.3160000000000007</v>
      </c>
      <c r="Q47" s="2"/>
      <c r="T47" s="93" t="s">
        <v>102</v>
      </c>
      <c r="U47" s="88">
        <v>5.8</v>
      </c>
      <c r="W47" s="110">
        <v>42590</v>
      </c>
      <c r="X47" s="9">
        <v>4.88</v>
      </c>
      <c r="Y47" s="9">
        <v>4.95</v>
      </c>
      <c r="Z47" s="9">
        <v>4.87</v>
      </c>
      <c r="AA47" s="9">
        <v>4.93</v>
      </c>
      <c r="AB47" s="104">
        <v>14709700</v>
      </c>
      <c r="AC47" s="9">
        <v>4.82</v>
      </c>
      <c r="AD47" s="40">
        <f t="shared" si="0"/>
        <v>8.0000000000000071E-2</v>
      </c>
      <c r="AE47" s="162">
        <f t="shared" si="1"/>
        <v>1.4736842105263159E-2</v>
      </c>
    </row>
    <row r="48" spans="2:31" x14ac:dyDescent="0.25">
      <c r="O48" s="83">
        <v>1.03</v>
      </c>
      <c r="P48" s="83">
        <f t="shared" si="8"/>
        <v>4.2745000000000006</v>
      </c>
      <c r="Q48" s="2"/>
      <c r="T48" s="93" t="s">
        <v>103</v>
      </c>
      <c r="U48" s="88">
        <v>0.74428399999999995</v>
      </c>
      <c r="W48" s="110">
        <v>42587</v>
      </c>
      <c r="X48" s="9">
        <v>4.96</v>
      </c>
      <c r="Y48" s="9">
        <v>4.9800000000000004</v>
      </c>
      <c r="Z48" s="9">
        <v>4.8499999999999996</v>
      </c>
      <c r="AA48" s="9">
        <v>4.8600000000000003</v>
      </c>
      <c r="AB48" s="104">
        <v>22395000</v>
      </c>
      <c r="AC48" s="9">
        <v>4.75</v>
      </c>
      <c r="AD48" s="40">
        <f t="shared" si="0"/>
        <v>0.13000000000000078</v>
      </c>
      <c r="AE48" s="162">
        <f t="shared" si="1"/>
        <v>-1.4522821576763545E-2</v>
      </c>
    </row>
    <row r="49" spans="1:31" x14ac:dyDescent="0.25">
      <c r="O49" s="83">
        <v>1.02</v>
      </c>
      <c r="P49" s="83">
        <f t="shared" si="8"/>
        <v>4.2330000000000005</v>
      </c>
      <c r="Q49" s="2"/>
      <c r="T49" s="93" t="s">
        <v>104</v>
      </c>
      <c r="U49" s="88" t="s">
        <v>408</v>
      </c>
      <c r="W49" s="110">
        <v>42586</v>
      </c>
      <c r="X49" s="9">
        <v>4.88</v>
      </c>
      <c r="Y49" s="9">
        <v>4.96</v>
      </c>
      <c r="Z49" s="9">
        <v>4.7699999999999996</v>
      </c>
      <c r="AA49" s="9">
        <v>4.93</v>
      </c>
      <c r="AB49" s="104">
        <v>27512400</v>
      </c>
      <c r="AC49" s="9">
        <v>4.82</v>
      </c>
      <c r="AD49" s="40">
        <f t="shared" si="0"/>
        <v>0.19000000000000039</v>
      </c>
      <c r="AE49" s="162">
        <f t="shared" si="1"/>
        <v>2.3354564755838636E-2</v>
      </c>
    </row>
    <row r="50" spans="1:31" x14ac:dyDescent="0.25">
      <c r="O50" s="83">
        <v>1.01</v>
      </c>
      <c r="P50" s="83">
        <f t="shared" si="8"/>
        <v>4.1915000000000004</v>
      </c>
      <c r="Q50" s="2"/>
      <c r="T50" s="93"/>
      <c r="U50" s="88"/>
      <c r="W50" s="110">
        <v>42585</v>
      </c>
      <c r="X50" s="9">
        <v>4.8499999999999996</v>
      </c>
      <c r="Y50" s="9">
        <v>4.87</v>
      </c>
      <c r="Z50" s="9">
        <v>4.76</v>
      </c>
      <c r="AA50" s="9">
        <v>4.82</v>
      </c>
      <c r="AB50" s="104">
        <v>27920700</v>
      </c>
      <c r="AC50" s="9">
        <v>4.71</v>
      </c>
      <c r="AD50" s="40">
        <f t="shared" si="0"/>
        <v>0.11000000000000032</v>
      </c>
      <c r="AE50" s="162">
        <f t="shared" si="1"/>
        <v>-6.3291139240506666E-3</v>
      </c>
    </row>
    <row r="51" spans="1:31" x14ac:dyDescent="0.25">
      <c r="O51" s="83">
        <v>1</v>
      </c>
      <c r="P51" s="83">
        <f t="shared" si="8"/>
        <v>4.1500000000000004</v>
      </c>
      <c r="Q51" s="2"/>
      <c r="T51" s="93" t="s">
        <v>105</v>
      </c>
      <c r="U51" s="88" t="s">
        <v>547</v>
      </c>
      <c r="W51" s="110">
        <v>42584</v>
      </c>
      <c r="X51" s="9">
        <v>4.93</v>
      </c>
      <c r="Y51" s="9">
        <v>4.9400000000000004</v>
      </c>
      <c r="Z51" s="9">
        <v>4.66</v>
      </c>
      <c r="AA51" s="9">
        <v>4.8499999999999996</v>
      </c>
      <c r="AB51" s="104">
        <v>70072300</v>
      </c>
      <c r="AC51" s="9">
        <v>4.74</v>
      </c>
      <c r="AD51" s="40">
        <f t="shared" si="0"/>
        <v>0.28000000000000025</v>
      </c>
      <c r="AE51" s="162">
        <f t="shared" si="1"/>
        <v>-4.6277665995975714E-2</v>
      </c>
    </row>
    <row r="52" spans="1:31" x14ac:dyDescent="0.25">
      <c r="O52" s="83">
        <v>0.99</v>
      </c>
      <c r="P52" s="83">
        <f t="shared" si="8"/>
        <v>4.1085000000000003</v>
      </c>
      <c r="Q52" s="2"/>
      <c r="T52" s="93" t="s">
        <v>106</v>
      </c>
      <c r="U52" s="88" t="s">
        <v>212</v>
      </c>
      <c r="W52" s="110">
        <v>42583</v>
      </c>
      <c r="X52" s="9">
        <v>5.2</v>
      </c>
      <c r="Y52" s="9">
        <v>5.22</v>
      </c>
      <c r="Z52" s="9">
        <v>5.0599999999999996</v>
      </c>
      <c r="AA52" s="9">
        <v>5.08</v>
      </c>
      <c r="AB52" s="104">
        <v>22528900</v>
      </c>
      <c r="AC52" s="9">
        <v>4.97</v>
      </c>
      <c r="AD52" s="40">
        <f t="shared" si="0"/>
        <v>0.16000000000000014</v>
      </c>
      <c r="AE52" s="162">
        <f t="shared" si="1"/>
        <v>-2.1653543307086687E-2</v>
      </c>
    </row>
    <row r="53" spans="1:31" x14ac:dyDescent="0.25">
      <c r="O53" s="83">
        <v>0.98</v>
      </c>
      <c r="P53" s="83">
        <f t="shared" si="8"/>
        <v>4.0670000000000002</v>
      </c>
      <c r="Q53" s="2"/>
      <c r="T53" s="93" t="s">
        <v>107</v>
      </c>
      <c r="U53" s="90">
        <v>17634568</v>
      </c>
      <c r="W53" s="110">
        <v>42580</v>
      </c>
      <c r="X53" s="9">
        <v>5.0999999999999996</v>
      </c>
      <c r="Y53" s="9">
        <v>5.2</v>
      </c>
      <c r="Z53" s="9">
        <v>5.0999999999999996</v>
      </c>
      <c r="AA53" s="9">
        <v>5.2</v>
      </c>
      <c r="AB53" s="104">
        <v>14295600</v>
      </c>
      <c r="AC53" s="9">
        <v>5.08</v>
      </c>
      <c r="AD53" s="40">
        <f t="shared" si="0"/>
        <v>0.10000000000000053</v>
      </c>
      <c r="AE53" s="162">
        <f t="shared" si="1"/>
        <v>2.2132796780684139E-2</v>
      </c>
    </row>
    <row r="54" spans="1:31" x14ac:dyDescent="0.25">
      <c r="O54" s="83">
        <v>0.97</v>
      </c>
      <c r="P54" s="83">
        <f t="shared" si="8"/>
        <v>4.0255000000000001</v>
      </c>
      <c r="T54" s="93" t="s">
        <v>110</v>
      </c>
      <c r="U54" s="90">
        <v>20488600</v>
      </c>
      <c r="W54" s="110">
        <v>42579</v>
      </c>
      <c r="X54" s="9">
        <v>5.09</v>
      </c>
      <c r="Y54" s="9">
        <v>5.14</v>
      </c>
      <c r="Z54" s="9">
        <v>5.08</v>
      </c>
      <c r="AA54" s="9">
        <v>5.09</v>
      </c>
      <c r="AB54" s="104">
        <v>9470900</v>
      </c>
      <c r="AC54" s="9">
        <v>4.97</v>
      </c>
      <c r="AD54" s="40">
        <f t="shared" si="0"/>
        <v>5.9999999999999609E-2</v>
      </c>
      <c r="AE54" s="162">
        <f t="shared" si="1"/>
        <v>0</v>
      </c>
    </row>
    <row r="55" spans="1:31" x14ac:dyDescent="0.25">
      <c r="O55" s="83">
        <v>0.96</v>
      </c>
      <c r="P55" s="83">
        <f t="shared" si="8"/>
        <v>3.984</v>
      </c>
      <c r="T55" s="93" t="s">
        <v>108</v>
      </c>
      <c r="U55" s="88" t="s">
        <v>548</v>
      </c>
      <c r="W55" s="110">
        <v>42578</v>
      </c>
      <c r="X55" s="9">
        <v>5.15</v>
      </c>
      <c r="Y55" s="9">
        <v>5.17</v>
      </c>
      <c r="Z55" s="9">
        <v>5.07</v>
      </c>
      <c r="AA55" s="9">
        <v>5.09</v>
      </c>
      <c r="AB55" s="104">
        <v>13254600</v>
      </c>
      <c r="AC55" s="9">
        <v>4.97</v>
      </c>
      <c r="AD55" s="40">
        <f t="shared" si="0"/>
        <v>9.9999999999999645E-2</v>
      </c>
      <c r="AE55" s="162">
        <f t="shared" si="1"/>
        <v>-1.1928429423459397E-2</v>
      </c>
    </row>
    <row r="56" spans="1:31" x14ac:dyDescent="0.25">
      <c r="O56" s="83">
        <v>0.95</v>
      </c>
      <c r="P56" s="83">
        <f t="shared" si="8"/>
        <v>3.9425000000000003</v>
      </c>
      <c r="T56" s="93" t="s">
        <v>111</v>
      </c>
      <c r="U56" s="88" t="s">
        <v>129</v>
      </c>
      <c r="W56" s="110">
        <v>42577</v>
      </c>
      <c r="X56" s="9">
        <v>5.15</v>
      </c>
      <c r="Y56" s="9">
        <v>5.19</v>
      </c>
      <c r="Z56" s="9">
        <v>5.1100000000000003</v>
      </c>
      <c r="AA56" s="9">
        <v>5.15</v>
      </c>
      <c r="AB56" s="104">
        <v>7036000</v>
      </c>
      <c r="AC56" s="9">
        <v>5.03</v>
      </c>
      <c r="AD56" s="40">
        <f t="shared" si="0"/>
        <v>8.0000000000000071E-2</v>
      </c>
      <c r="AE56" s="162">
        <f t="shared" si="1"/>
        <v>3.9920159680639777E-3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3.9010000000000002</v>
      </c>
      <c r="T57" s="93" t="s">
        <v>112</v>
      </c>
      <c r="U57" s="88">
        <v>-0.49</v>
      </c>
      <c r="W57" s="110">
        <v>42576</v>
      </c>
      <c r="X57" s="9">
        <v>5.17</v>
      </c>
      <c r="Y57" s="9">
        <v>5.2</v>
      </c>
      <c r="Z57" s="9">
        <v>5.13</v>
      </c>
      <c r="AA57" s="9">
        <v>5.13</v>
      </c>
      <c r="AB57" s="104">
        <v>10026600</v>
      </c>
      <c r="AC57" s="9">
        <v>5.01</v>
      </c>
      <c r="AD57" s="40">
        <f t="shared" si="0"/>
        <v>7.0000000000000284E-2</v>
      </c>
      <c r="AE57" s="162">
        <f t="shared" si="1"/>
        <v>-7.9207920792079278E-3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3.8595000000000006</v>
      </c>
      <c r="T58" s="93" t="s">
        <v>109</v>
      </c>
      <c r="U58" s="88" t="s">
        <v>549</v>
      </c>
      <c r="W58" s="110">
        <v>42573</v>
      </c>
      <c r="X58" s="9">
        <v>5.1100000000000003</v>
      </c>
      <c r="Y58" s="9">
        <v>5.2</v>
      </c>
      <c r="Z58" s="9">
        <v>5.08</v>
      </c>
      <c r="AA58" s="9">
        <v>5.17</v>
      </c>
      <c r="AB58" s="104">
        <v>12124200</v>
      </c>
      <c r="AC58" s="9">
        <v>5.05</v>
      </c>
      <c r="AD58" s="40">
        <f t="shared" si="0"/>
        <v>0.12000000000000011</v>
      </c>
      <c r="AE58" s="162">
        <f t="shared" si="1"/>
        <v>1.4056224899598346E-2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3.8180000000000005</v>
      </c>
      <c r="W59" s="110">
        <v>42572</v>
      </c>
      <c r="X59" s="9">
        <v>5.05</v>
      </c>
      <c r="Y59" s="9">
        <v>5.15</v>
      </c>
      <c r="Z59" s="9">
        <v>5.04</v>
      </c>
      <c r="AA59" s="9">
        <v>5.0999999999999996</v>
      </c>
      <c r="AB59" s="104">
        <v>15305500</v>
      </c>
      <c r="AC59" s="9">
        <v>4.9800000000000004</v>
      </c>
      <c r="AD59" s="40">
        <f t="shared" si="0"/>
        <v>0.11000000000000032</v>
      </c>
      <c r="AE59" s="162">
        <f t="shared" si="1"/>
        <v>1.0141987829614729E-2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3.7765000000000004</v>
      </c>
      <c r="W60" s="110">
        <v>42571</v>
      </c>
      <c r="X60" s="9">
        <v>5.05</v>
      </c>
      <c r="Y60" s="9">
        <v>5.0599999999999996</v>
      </c>
      <c r="Z60" s="9">
        <v>4.9800000000000004</v>
      </c>
      <c r="AA60" s="9">
        <v>5.04</v>
      </c>
      <c r="AB60" s="104">
        <v>10299200</v>
      </c>
      <c r="AC60" s="9">
        <v>4.93</v>
      </c>
      <c r="AD60" s="40">
        <f t="shared" si="0"/>
        <v>7.9999999999999183E-2</v>
      </c>
      <c r="AE60" s="162">
        <f t="shared" si="1"/>
        <v>4.0733197556006573E-3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3.7350000000000003</v>
      </c>
      <c r="W61" s="110">
        <v>42570</v>
      </c>
      <c r="X61" s="9">
        <v>5.17</v>
      </c>
      <c r="Y61" s="9">
        <v>5.18</v>
      </c>
      <c r="Z61" s="9">
        <v>5.0199999999999996</v>
      </c>
      <c r="AA61" s="9">
        <v>5.0199999999999996</v>
      </c>
      <c r="AB61" s="104">
        <v>16074400</v>
      </c>
      <c r="AC61" s="9">
        <v>4.91</v>
      </c>
      <c r="AD61" s="40">
        <f t="shared" si="0"/>
        <v>0.16000000000000014</v>
      </c>
      <c r="AE61" s="162">
        <f t="shared" si="1"/>
        <v>-3.3464566929133799E-2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42569</v>
      </c>
      <c r="X62" s="9">
        <v>5.0999999999999996</v>
      </c>
      <c r="Y62" s="9">
        <v>5.21</v>
      </c>
      <c r="Z62" s="9">
        <v>5.01</v>
      </c>
      <c r="AA62" s="9">
        <v>5.2</v>
      </c>
      <c r="AB62" s="104">
        <v>18997000</v>
      </c>
      <c r="AC62" s="9">
        <v>5.08</v>
      </c>
      <c r="AD62" s="40">
        <f t="shared" si="0"/>
        <v>0.20000000000000018</v>
      </c>
      <c r="AE62" s="162">
        <f t="shared" si="1"/>
        <v>5.9405940594059459E-3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42566</v>
      </c>
      <c r="X63" s="9">
        <v>5.13</v>
      </c>
      <c r="Y63" s="9">
        <v>5.17</v>
      </c>
      <c r="Z63" s="9">
        <v>5.1100000000000003</v>
      </c>
      <c r="AA63" s="9">
        <v>5.17</v>
      </c>
      <c r="AB63" s="104">
        <v>11643500</v>
      </c>
      <c r="AC63" s="9">
        <v>5.05</v>
      </c>
      <c r="AD63" s="40">
        <f t="shared" si="0"/>
        <v>5.9999999999999609E-2</v>
      </c>
      <c r="AE63" s="162">
        <f t="shared" si="1"/>
        <v>1.2024048096192397E-2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42565</v>
      </c>
      <c r="X64" s="9">
        <v>5.09</v>
      </c>
      <c r="Y64" s="9">
        <v>5.13</v>
      </c>
      <c r="Z64" s="9">
        <v>5.0599999999999996</v>
      </c>
      <c r="AA64" s="9">
        <v>5.1100000000000003</v>
      </c>
      <c r="AB64" s="104">
        <v>12098800</v>
      </c>
      <c r="AC64" s="9">
        <v>4.99</v>
      </c>
      <c r="AD64" s="40">
        <f t="shared" si="0"/>
        <v>7.0000000000000284E-2</v>
      </c>
      <c r="AE64" s="162">
        <f t="shared" si="1"/>
        <v>8.0808080808081328E-3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42564</v>
      </c>
      <c r="X65" s="9">
        <v>5.07</v>
      </c>
      <c r="Y65" s="9">
        <v>5.13</v>
      </c>
      <c r="Z65" s="9">
        <v>5</v>
      </c>
      <c r="AA65" s="9">
        <v>5.0599999999999996</v>
      </c>
      <c r="AB65" s="104">
        <v>11936000</v>
      </c>
      <c r="AC65" s="9">
        <v>4.95</v>
      </c>
      <c r="AD65" s="40">
        <f t="shared" si="0"/>
        <v>0.12999999999999989</v>
      </c>
      <c r="AE65" s="162">
        <f t="shared" si="1"/>
        <v>4.0567951318459805E-3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42563</v>
      </c>
      <c r="X66" s="9">
        <v>4.96</v>
      </c>
      <c r="Y66" s="9">
        <v>5.14</v>
      </c>
      <c r="Z66" s="9">
        <v>4.9400000000000004</v>
      </c>
      <c r="AA66" s="9">
        <v>5.04</v>
      </c>
      <c r="AB66" s="104">
        <v>17159800</v>
      </c>
      <c r="AC66" s="9">
        <v>4.93</v>
      </c>
      <c r="AD66" s="40">
        <f t="shared" si="0"/>
        <v>0.19999999999999929</v>
      </c>
      <c r="AE66" s="162">
        <f t="shared" si="1"/>
        <v>2.4948024948024949E-2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42562</v>
      </c>
      <c r="X67" s="9">
        <v>4.97</v>
      </c>
      <c r="Y67" s="9">
        <v>5.0199999999999996</v>
      </c>
      <c r="Z67" s="9">
        <v>4.9000000000000004</v>
      </c>
      <c r="AA67" s="9">
        <v>4.92</v>
      </c>
      <c r="AB67" s="104">
        <v>14997900</v>
      </c>
      <c r="AC67" s="9">
        <v>4.8099999999999996</v>
      </c>
      <c r="AD67" s="40">
        <f>Y67-Z67</f>
        <v>0.11999999999999922</v>
      </c>
      <c r="AE67" s="162">
        <f>AC67/AC68-1</f>
        <v>-1.0288065843621519E-2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42559</v>
      </c>
      <c r="X68" s="9">
        <v>4.95</v>
      </c>
      <c r="Y68" s="9">
        <v>5.04</v>
      </c>
      <c r="Z68" s="9">
        <v>4.91</v>
      </c>
      <c r="AA68" s="9">
        <v>4.97</v>
      </c>
      <c r="AB68" s="104">
        <v>13103600</v>
      </c>
      <c r="AC68" s="9">
        <v>4.8600000000000003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42653</v>
      </c>
      <c r="X2" s="10">
        <v>75.5</v>
      </c>
      <c r="Y2" s="10">
        <v>75.97</v>
      </c>
      <c r="Z2" s="10">
        <v>75.260000000000005</v>
      </c>
      <c r="AA2" s="10">
        <v>75.489999999999995</v>
      </c>
      <c r="AB2" s="95">
        <v>7129300</v>
      </c>
      <c r="AC2" s="10">
        <v>75.489999999999995</v>
      </c>
      <c r="AD2" s="40">
        <f>Y2-Z2</f>
        <v>0.70999999999999375</v>
      </c>
      <c r="AE2" s="162">
        <f>AC2/AC3-1</f>
        <v>3.3227006911218382E-3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42650</v>
      </c>
      <c r="X3" s="10">
        <v>76.45</v>
      </c>
      <c r="Y3" s="10">
        <v>76.48</v>
      </c>
      <c r="Z3" s="10">
        <v>74.92</v>
      </c>
      <c r="AA3" s="10">
        <v>75.239999999999995</v>
      </c>
      <c r="AB3" s="95">
        <v>11149200</v>
      </c>
      <c r="AC3" s="10">
        <v>75.239999999999995</v>
      </c>
      <c r="AD3" s="40">
        <f t="shared" ref="AD3:AD66" si="1">Y3-Z3</f>
        <v>1.5600000000000023</v>
      </c>
      <c r="AE3" s="162">
        <f t="shared" ref="AE3:AE66" si="2">AC3/AC4-1</f>
        <v>-1.272798845295886E-2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75.489999999999995</v>
      </c>
      <c r="R4" s="527">
        <v>3.3E-3</v>
      </c>
      <c r="W4" s="133">
        <v>42649</v>
      </c>
      <c r="X4" s="10">
        <v>77.38</v>
      </c>
      <c r="Y4" s="10">
        <v>77.760000000000005</v>
      </c>
      <c r="Z4" s="10">
        <v>76.08</v>
      </c>
      <c r="AA4" s="10">
        <v>76.209999999999994</v>
      </c>
      <c r="AB4" s="95">
        <v>10168200</v>
      </c>
      <c r="AC4" s="10">
        <v>76.209999999999994</v>
      </c>
      <c r="AD4" s="40">
        <f t="shared" si="1"/>
        <v>1.6800000000000068</v>
      </c>
      <c r="AE4" s="162">
        <f t="shared" si="2"/>
        <v>-1.7532551244037631E-2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18872.5</v>
      </c>
      <c r="T5" s="1"/>
      <c r="W5" s="133">
        <v>42648</v>
      </c>
      <c r="X5" s="10">
        <v>77.349999999999994</v>
      </c>
      <c r="Y5" s="10">
        <v>78</v>
      </c>
      <c r="Z5" s="10">
        <v>77.2</v>
      </c>
      <c r="AA5" s="10">
        <v>77.569999999999993</v>
      </c>
      <c r="AB5" s="95">
        <v>7910200</v>
      </c>
      <c r="AC5" s="10">
        <v>77.569999999999993</v>
      </c>
      <c r="AD5" s="40">
        <f t="shared" si="1"/>
        <v>0.79999999999999716</v>
      </c>
      <c r="AE5" s="162">
        <f t="shared" si="2"/>
        <v>4.2723977213878772E-3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42647</v>
      </c>
      <c r="X6" s="10">
        <v>77.599999999999994</v>
      </c>
      <c r="Y6" s="10">
        <v>78.42</v>
      </c>
      <c r="Z6" s="10">
        <v>77.12</v>
      </c>
      <c r="AA6" s="10">
        <v>77.239999999999995</v>
      </c>
      <c r="AB6" s="95">
        <v>8219400</v>
      </c>
      <c r="AC6" s="10">
        <v>77.239999999999995</v>
      </c>
      <c r="AD6" s="40">
        <f t="shared" si="1"/>
        <v>1.2999999999999972</v>
      </c>
      <c r="AE6" s="162">
        <f t="shared" si="2"/>
        <v>-1.0124311162373556E-2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-1650.2599999999984</v>
      </c>
      <c r="R7">
        <v>150</v>
      </c>
      <c r="W7" s="133">
        <v>42646</v>
      </c>
      <c r="X7" s="10">
        <v>78.63</v>
      </c>
      <c r="Y7" s="10">
        <v>78.97</v>
      </c>
      <c r="Z7" s="10">
        <v>77.25</v>
      </c>
      <c r="AA7" s="10">
        <v>78.03</v>
      </c>
      <c r="AB7" s="95">
        <v>10626200</v>
      </c>
      <c r="AC7" s="10">
        <v>78.03</v>
      </c>
      <c r="AD7" s="40">
        <f t="shared" si="1"/>
        <v>1.7199999999999989</v>
      </c>
      <c r="AE7" s="162">
        <f t="shared" si="2"/>
        <v>-1.3776541961577404E-2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-1650.2599999999984</v>
      </c>
      <c r="T8" s="1"/>
      <c r="W8" s="133">
        <v>42643</v>
      </c>
      <c r="X8" s="10">
        <v>78.06</v>
      </c>
      <c r="Y8" s="10">
        <v>79.63</v>
      </c>
      <c r="Z8" s="10">
        <v>78.05</v>
      </c>
      <c r="AA8" s="10">
        <v>79.12</v>
      </c>
      <c r="AB8" s="95">
        <v>11031500</v>
      </c>
      <c r="AC8" s="10">
        <v>79.12</v>
      </c>
      <c r="AD8" s="40">
        <f t="shared" si="1"/>
        <v>1.5799999999999983</v>
      </c>
      <c r="AE8" s="162">
        <f t="shared" si="2"/>
        <v>1.6182892370922186E-2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-8.0411211747347749E-2</v>
      </c>
      <c r="W9" s="133">
        <v>42642</v>
      </c>
      <c r="X9" s="10">
        <v>79.16</v>
      </c>
      <c r="Y9" s="10">
        <v>79.34</v>
      </c>
      <c r="Z9" s="10">
        <v>77.75</v>
      </c>
      <c r="AA9" s="10">
        <v>77.86</v>
      </c>
      <c r="AB9" s="95">
        <v>7618600</v>
      </c>
      <c r="AC9" s="10">
        <v>77.86</v>
      </c>
      <c r="AD9" s="40">
        <f t="shared" si="1"/>
        <v>1.5900000000000034</v>
      </c>
      <c r="AE9" s="162">
        <f t="shared" si="2"/>
        <v>-1.4055970621755121E-2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42641</v>
      </c>
      <c r="X10" s="10">
        <v>79.12</v>
      </c>
      <c r="Y10" s="10">
        <v>79.5</v>
      </c>
      <c r="Z10" s="10">
        <v>78.510000000000005</v>
      </c>
      <c r="AA10" s="10">
        <v>78.97</v>
      </c>
      <c r="AB10" s="95">
        <v>6854100</v>
      </c>
      <c r="AC10" s="10">
        <v>78.97</v>
      </c>
      <c r="AD10" s="40">
        <f t="shared" si="1"/>
        <v>0.98999999999999488</v>
      </c>
      <c r="AE10" s="162">
        <f t="shared" si="2"/>
        <v>-3.5331230283911497E-3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2.5000000000000001E-2</v>
      </c>
      <c r="W11" s="133">
        <v>42640</v>
      </c>
      <c r="X11" s="10">
        <v>79.319999999999993</v>
      </c>
      <c r="Y11" s="10">
        <v>79.900000000000006</v>
      </c>
      <c r="Z11" s="10">
        <v>78.64</v>
      </c>
      <c r="AA11" s="10">
        <v>79.25</v>
      </c>
      <c r="AB11" s="95">
        <v>13214300</v>
      </c>
      <c r="AC11" s="10">
        <v>79.25</v>
      </c>
      <c r="AD11" s="40">
        <f t="shared" si="1"/>
        <v>1.2600000000000051</v>
      </c>
      <c r="AE11" s="162">
        <f t="shared" si="2"/>
        <v>-1.699330191019599E-2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42639</v>
      </c>
      <c r="X12" s="10">
        <v>81</v>
      </c>
      <c r="Y12" s="10">
        <v>81.13</v>
      </c>
      <c r="Z12" s="10">
        <v>79.92</v>
      </c>
      <c r="AA12" s="10">
        <v>80.62</v>
      </c>
      <c r="AB12" s="95">
        <v>9036000</v>
      </c>
      <c r="AC12" s="10">
        <v>80.62</v>
      </c>
      <c r="AD12" s="40">
        <f t="shared" si="1"/>
        <v>1.2099999999999937</v>
      </c>
      <c r="AE12" s="162">
        <f t="shared" si="2"/>
        <v>-9.217156200073684E-3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42636</v>
      </c>
      <c r="X13" s="10">
        <v>81.55</v>
      </c>
      <c r="Y13" s="10">
        <v>82</v>
      </c>
      <c r="Z13" s="10">
        <v>81.22</v>
      </c>
      <c r="AA13" s="10">
        <v>81.37</v>
      </c>
      <c r="AB13" s="95">
        <v>7534500</v>
      </c>
      <c r="AC13" s="10">
        <v>81.37</v>
      </c>
      <c r="AD13" s="40">
        <f t="shared" si="1"/>
        <v>0.78000000000000114</v>
      </c>
      <c r="AE13" s="162">
        <f t="shared" si="2"/>
        <v>-1.8400392541706445E-3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42635</v>
      </c>
      <c r="X14" s="10">
        <v>81.97</v>
      </c>
      <c r="Y14" s="10">
        <v>82</v>
      </c>
      <c r="Z14" s="10">
        <v>80.900000000000006</v>
      </c>
      <c r="AA14" s="10">
        <v>81.52</v>
      </c>
      <c r="AB14" s="95">
        <v>8213800</v>
      </c>
      <c r="AC14" s="10">
        <v>81.52</v>
      </c>
      <c r="AD14" s="40">
        <f t="shared" si="1"/>
        <v>1.0999999999999943</v>
      </c>
      <c r="AE14" s="162">
        <f t="shared" si="2"/>
        <v>-2.2031823745410906E-3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42634</v>
      </c>
      <c r="X15" s="10">
        <v>82.03</v>
      </c>
      <c r="Y15" s="10">
        <v>82.05</v>
      </c>
      <c r="Z15" s="10">
        <v>80.66</v>
      </c>
      <c r="AA15" s="10">
        <v>81.7</v>
      </c>
      <c r="AB15" s="95">
        <v>13628800</v>
      </c>
      <c r="AC15" s="10">
        <v>81.7</v>
      </c>
      <c r="AD15" s="40">
        <f t="shared" si="1"/>
        <v>1.3900000000000006</v>
      </c>
      <c r="AE15" s="162">
        <f t="shared" si="2"/>
        <v>-9.7823428711174554E-4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42633</v>
      </c>
      <c r="X16" s="10">
        <v>79.64</v>
      </c>
      <c r="Y16" s="10">
        <v>82.07</v>
      </c>
      <c r="Z16" s="10">
        <v>79.63</v>
      </c>
      <c r="AA16" s="10">
        <v>81.78</v>
      </c>
      <c r="AB16" s="95">
        <v>17560700</v>
      </c>
      <c r="AC16" s="10">
        <v>81.78</v>
      </c>
      <c r="AD16" s="40">
        <f t="shared" si="1"/>
        <v>2.4399999999999977</v>
      </c>
      <c r="AE16" s="162">
        <f t="shared" si="2"/>
        <v>3.53209266995822E-2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42632</v>
      </c>
      <c r="X17" s="10">
        <v>78.92</v>
      </c>
      <c r="Y17" s="10">
        <v>79.510000000000005</v>
      </c>
      <c r="Z17" s="10">
        <v>78.81</v>
      </c>
      <c r="AA17" s="10">
        <v>78.989999999999995</v>
      </c>
      <c r="AB17" s="95">
        <v>7234200</v>
      </c>
      <c r="AC17" s="10">
        <v>78.989999999999995</v>
      </c>
      <c r="AD17" s="40">
        <f t="shared" si="1"/>
        <v>0.70000000000000284</v>
      </c>
      <c r="AE17" s="162">
        <f t="shared" si="2"/>
        <v>2.4111675126903265E-3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42629</v>
      </c>
      <c r="X18" s="10">
        <v>78.849999999999994</v>
      </c>
      <c r="Y18" s="10">
        <v>79.19</v>
      </c>
      <c r="Z18" s="10">
        <v>78.41</v>
      </c>
      <c r="AA18" s="10">
        <v>78.8</v>
      </c>
      <c r="AB18" s="95">
        <v>10307900</v>
      </c>
      <c r="AC18" s="10">
        <v>78.8</v>
      </c>
      <c r="AD18" s="40">
        <f t="shared" si="1"/>
        <v>0.78000000000000114</v>
      </c>
      <c r="AE18" s="162">
        <f t="shared" si="2"/>
        <v>-5.0735667174028887E-4</v>
      </c>
    </row>
    <row r="19" spans="1:31" x14ac:dyDescent="0.25">
      <c r="W19" s="133">
        <v>42628</v>
      </c>
      <c r="X19" s="10">
        <v>77.75</v>
      </c>
      <c r="Y19" s="10">
        <v>79.2</v>
      </c>
      <c r="Z19" s="10">
        <v>77.27</v>
      </c>
      <c r="AA19" s="10">
        <v>78.84</v>
      </c>
      <c r="AB19" s="95">
        <v>10112800</v>
      </c>
      <c r="AC19" s="10">
        <v>78.84</v>
      </c>
      <c r="AD19" s="40">
        <f t="shared" si="1"/>
        <v>1.9300000000000068</v>
      </c>
      <c r="AE19" s="162">
        <f t="shared" si="2"/>
        <v>1.5717598557072998E-2</v>
      </c>
    </row>
    <row r="20" spans="1:31" x14ac:dyDescent="0.25">
      <c r="W20" s="133">
        <v>42627</v>
      </c>
      <c r="X20" s="10">
        <v>77.94</v>
      </c>
      <c r="Y20" s="10">
        <v>78.400000000000006</v>
      </c>
      <c r="Z20" s="10">
        <v>77.44</v>
      </c>
      <c r="AA20" s="10">
        <v>77.62</v>
      </c>
      <c r="AB20" s="95">
        <v>8311200</v>
      </c>
      <c r="AC20" s="10">
        <v>77.62</v>
      </c>
      <c r="AD20" s="40">
        <f t="shared" si="1"/>
        <v>0.96000000000000796</v>
      </c>
      <c r="AE20" s="162" t="e">
        <f t="shared" si="2"/>
        <v>#DIV/0!</v>
      </c>
    </row>
    <row r="21" spans="1:31" x14ac:dyDescent="0.25">
      <c r="W21" s="133">
        <v>42627</v>
      </c>
      <c r="X21" s="10" t="s">
        <v>240</v>
      </c>
      <c r="Y21" s="10"/>
      <c r="Z21" s="10"/>
      <c r="AA21" s="10"/>
      <c r="AB21" s="95"/>
      <c r="AC21" s="10"/>
      <c r="AD21" s="40">
        <f t="shared" si="1"/>
        <v>0</v>
      </c>
      <c r="AE21" s="162">
        <f t="shared" si="2"/>
        <v>-1</v>
      </c>
    </row>
    <row r="22" spans="1:31" x14ac:dyDescent="0.25">
      <c r="W22" s="133">
        <v>42626</v>
      </c>
      <c r="X22" s="10">
        <v>78.66</v>
      </c>
      <c r="Y22" s="10">
        <v>78.66</v>
      </c>
      <c r="Z22" s="10">
        <v>77.5</v>
      </c>
      <c r="AA22" s="10">
        <v>78.06</v>
      </c>
      <c r="AB22" s="95">
        <v>9389600</v>
      </c>
      <c r="AC22" s="10">
        <v>77.59</v>
      </c>
      <c r="AD22" s="40">
        <f t="shared" si="1"/>
        <v>1.1599999999999966</v>
      </c>
      <c r="AE22" s="162">
        <f t="shared" si="2"/>
        <v>-1.0079101811686586E-2</v>
      </c>
    </row>
    <row r="23" spans="1:31" x14ac:dyDescent="0.25">
      <c r="W23" s="133">
        <v>42625</v>
      </c>
      <c r="X23" s="10">
        <v>77.69</v>
      </c>
      <c r="Y23" s="10">
        <v>79.03</v>
      </c>
      <c r="Z23" s="10">
        <v>77.69</v>
      </c>
      <c r="AA23" s="10">
        <v>78.849999999999994</v>
      </c>
      <c r="AB23" s="95">
        <v>8896100</v>
      </c>
      <c r="AC23" s="10">
        <v>78.38</v>
      </c>
      <c r="AD23" s="40">
        <f t="shared" si="1"/>
        <v>1.3400000000000034</v>
      </c>
      <c r="AE23" s="162">
        <f t="shared" si="2"/>
        <v>1.0311936065996452E-2</v>
      </c>
    </row>
    <row r="24" spans="1:31" x14ac:dyDescent="0.25">
      <c r="W24" s="133">
        <v>42622</v>
      </c>
      <c r="X24" s="10">
        <v>78.459999999999994</v>
      </c>
      <c r="Y24" s="10">
        <v>79</v>
      </c>
      <c r="Z24" s="10">
        <v>78.05</v>
      </c>
      <c r="AA24" s="10">
        <v>78.05</v>
      </c>
      <c r="AB24" s="95">
        <v>10415200</v>
      </c>
      <c r="AC24" s="10">
        <v>77.58</v>
      </c>
      <c r="AD24" s="40">
        <f t="shared" si="1"/>
        <v>0.95000000000000284</v>
      </c>
      <c r="AE24" s="162">
        <f t="shared" si="2"/>
        <v>-1.1845624761177009E-2</v>
      </c>
    </row>
    <row r="25" spans="1:31" x14ac:dyDescent="0.25">
      <c r="W25" s="133">
        <v>42621</v>
      </c>
      <c r="X25" s="10">
        <v>78.33</v>
      </c>
      <c r="Y25" s="10">
        <v>79.14</v>
      </c>
      <c r="Z25" s="10">
        <v>77.599999999999994</v>
      </c>
      <c r="AA25" s="10">
        <v>78.989999999999995</v>
      </c>
      <c r="AB25" s="95">
        <v>8549600</v>
      </c>
      <c r="AC25" s="10">
        <v>78.510000000000005</v>
      </c>
      <c r="AD25" s="40">
        <f t="shared" si="1"/>
        <v>1.5400000000000063</v>
      </c>
      <c r="AE25" s="162">
        <f t="shared" si="2"/>
        <v>9.7749196141478922E-3</v>
      </c>
    </row>
    <row r="26" spans="1:31" x14ac:dyDescent="0.25">
      <c r="W26" s="133">
        <v>42620</v>
      </c>
      <c r="X26" s="10">
        <v>78.38</v>
      </c>
      <c r="Y26" s="10">
        <v>78.81</v>
      </c>
      <c r="Z26" s="10">
        <v>77.92</v>
      </c>
      <c r="AA26" s="10">
        <v>78.22</v>
      </c>
      <c r="AB26" s="95">
        <v>8232700</v>
      </c>
      <c r="AC26" s="10">
        <v>77.75</v>
      </c>
      <c r="AD26" s="40">
        <f t="shared" si="1"/>
        <v>0.89000000000000057</v>
      </c>
      <c r="AE26" s="162">
        <f t="shared" si="2"/>
        <v>4.3921973905181044E-3</v>
      </c>
    </row>
    <row r="27" spans="1:31" x14ac:dyDescent="0.25">
      <c r="W27" s="133">
        <v>42619</v>
      </c>
      <c r="X27" s="10">
        <v>77.78</v>
      </c>
      <c r="Y27" s="10">
        <v>78.290000000000006</v>
      </c>
      <c r="Z27" s="10">
        <v>77.25</v>
      </c>
      <c r="AA27" s="10">
        <v>77.88</v>
      </c>
      <c r="AB27" s="95">
        <v>11648400</v>
      </c>
      <c r="AC27" s="10">
        <v>77.41</v>
      </c>
      <c r="AD27" s="40">
        <f t="shared" si="1"/>
        <v>1.0400000000000063</v>
      </c>
      <c r="AE27" s="162">
        <f t="shared" si="2"/>
        <v>1.2822190239434539E-2</v>
      </c>
    </row>
    <row r="28" spans="1:31" x14ac:dyDescent="0.25">
      <c r="W28" s="133">
        <v>42615</v>
      </c>
      <c r="X28" s="10">
        <v>77.62</v>
      </c>
      <c r="Y28" s="10">
        <v>77.760000000000005</v>
      </c>
      <c r="Z28" s="10">
        <v>76.67</v>
      </c>
      <c r="AA28" s="10">
        <v>76.89</v>
      </c>
      <c r="AB28" s="95">
        <v>7956200</v>
      </c>
      <c r="AC28" s="10">
        <v>76.430000000000007</v>
      </c>
      <c r="AD28" s="40">
        <f t="shared" si="1"/>
        <v>1.0900000000000034</v>
      </c>
      <c r="AE28" s="162">
        <f t="shared" si="2"/>
        <v>-6.7576348278102216E-3</v>
      </c>
    </row>
    <row r="29" spans="1:31" x14ac:dyDescent="0.25">
      <c r="W29" s="133">
        <v>42614</v>
      </c>
      <c r="X29" s="10">
        <v>78.430000000000007</v>
      </c>
      <c r="Y29" s="10">
        <v>78.459999999999994</v>
      </c>
      <c r="Z29" s="10">
        <v>76.94</v>
      </c>
      <c r="AA29" s="10">
        <v>77.42</v>
      </c>
      <c r="AB29" s="95">
        <v>12403900</v>
      </c>
      <c r="AC29" s="10">
        <v>76.95</v>
      </c>
      <c r="AD29" s="40">
        <f t="shared" si="1"/>
        <v>1.519999999999996</v>
      </c>
      <c r="AE29" s="162">
        <f t="shared" si="2"/>
        <v>-1.2321909896033767E-2</v>
      </c>
    </row>
    <row r="30" spans="1:31" x14ac:dyDescent="0.25">
      <c r="C30" s="4"/>
      <c r="D30" s="3"/>
      <c r="E30" s="3"/>
      <c r="F30" s="3"/>
      <c r="H30" s="72"/>
      <c r="W30" s="133">
        <v>42613</v>
      </c>
      <c r="X30" s="10">
        <v>77.739999999999995</v>
      </c>
      <c r="Y30" s="10">
        <v>78.599999999999994</v>
      </c>
      <c r="Z30" s="10">
        <v>77.58</v>
      </c>
      <c r="AA30" s="10">
        <v>78.38</v>
      </c>
      <c r="AB30" s="95">
        <v>9758500</v>
      </c>
      <c r="AC30" s="10">
        <v>77.91</v>
      </c>
      <c r="AD30" s="40">
        <f t="shared" si="1"/>
        <v>1.019999999999996</v>
      </c>
      <c r="AE30" s="162">
        <f t="shared" si="2"/>
        <v>5.9393156875402475E-3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42612</v>
      </c>
      <c r="X31" s="10">
        <v>78.05</v>
      </c>
      <c r="Y31" s="10">
        <v>78.39</v>
      </c>
      <c r="Z31" s="10">
        <v>77.66</v>
      </c>
      <c r="AA31" s="10">
        <v>77.92</v>
      </c>
      <c r="AB31" s="95">
        <v>9174200</v>
      </c>
      <c r="AC31" s="10">
        <v>77.45</v>
      </c>
      <c r="AD31" s="40">
        <f t="shared" si="1"/>
        <v>0.73000000000000398</v>
      </c>
      <c r="AE31" s="162">
        <f t="shared" si="2"/>
        <v>-3.2175032175032481E-3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42611</v>
      </c>
      <c r="X32" s="10">
        <v>79.650000000000006</v>
      </c>
      <c r="Y32" s="10">
        <v>79.7</v>
      </c>
      <c r="Z32" s="10">
        <v>77.63</v>
      </c>
      <c r="AA32" s="10">
        <v>78.17</v>
      </c>
      <c r="AB32" s="95">
        <v>15383500</v>
      </c>
      <c r="AC32" s="10">
        <v>77.7</v>
      </c>
      <c r="AD32" s="40">
        <f t="shared" si="1"/>
        <v>2.0700000000000074</v>
      </c>
      <c r="AE32" s="162">
        <f t="shared" si="2"/>
        <v>-2.0052970109723844E-2</v>
      </c>
    </row>
    <row r="33" spans="1:31" x14ac:dyDescent="0.25">
      <c r="W33" s="133">
        <v>42608</v>
      </c>
      <c r="X33" s="10">
        <v>80.11</v>
      </c>
      <c r="Y33" s="10">
        <v>80.33</v>
      </c>
      <c r="Z33" s="10">
        <v>79.27</v>
      </c>
      <c r="AA33" s="10">
        <v>79.77</v>
      </c>
      <c r="AB33" s="95">
        <v>8928000</v>
      </c>
      <c r="AC33" s="10">
        <v>79.290000000000006</v>
      </c>
      <c r="AD33" s="40">
        <f t="shared" si="1"/>
        <v>1.0600000000000023</v>
      </c>
      <c r="AE33" s="162">
        <f t="shared" si="2"/>
        <v>-3.8944723618088428E-3</v>
      </c>
    </row>
    <row r="34" spans="1:31" x14ac:dyDescent="0.25">
      <c r="W34" s="133">
        <v>42607</v>
      </c>
      <c r="X34" s="10">
        <v>80.45</v>
      </c>
      <c r="Y34" s="10">
        <v>81</v>
      </c>
      <c r="Z34" s="10">
        <v>79.3</v>
      </c>
      <c r="AA34" s="10">
        <v>80.08</v>
      </c>
      <c r="AB34" s="95">
        <v>9220100</v>
      </c>
      <c r="AC34" s="10">
        <v>79.599999999999994</v>
      </c>
      <c r="AD34" s="40">
        <f t="shared" si="1"/>
        <v>1.7000000000000028</v>
      </c>
      <c r="AE34" s="162">
        <f t="shared" si="2"/>
        <v>-5.2486878280429972E-3</v>
      </c>
    </row>
    <row r="35" spans="1:31" x14ac:dyDescent="0.25">
      <c r="W35" s="133">
        <v>42606</v>
      </c>
      <c r="X35" s="10">
        <v>81.47</v>
      </c>
      <c r="Y35" s="10">
        <v>82.1</v>
      </c>
      <c r="Z35" s="10">
        <v>80.180000000000007</v>
      </c>
      <c r="AA35" s="10">
        <v>80.5</v>
      </c>
      <c r="AB35" s="95">
        <v>9699600</v>
      </c>
      <c r="AC35" s="10">
        <v>80.02</v>
      </c>
      <c r="AD35" s="40">
        <f t="shared" si="1"/>
        <v>1.9199999999999875</v>
      </c>
      <c r="AE35" s="162">
        <f t="shared" si="2"/>
        <v>-1.1854778957767431E-2</v>
      </c>
    </row>
    <row r="36" spans="1:31" x14ac:dyDescent="0.25">
      <c r="W36" s="133">
        <v>42605</v>
      </c>
      <c r="X36" s="10">
        <v>81.459999999999994</v>
      </c>
      <c r="Y36" s="10">
        <v>81.64</v>
      </c>
      <c r="Z36" s="10">
        <v>81.02</v>
      </c>
      <c r="AA36" s="10">
        <v>81.47</v>
      </c>
      <c r="AB36" s="95">
        <v>8279400</v>
      </c>
      <c r="AC36" s="10">
        <v>80.98</v>
      </c>
      <c r="AD36" s="40">
        <f t="shared" si="1"/>
        <v>0.62000000000000455</v>
      </c>
      <c r="AE36" s="162">
        <f t="shared" si="2"/>
        <v>6.8382444361556605E-3</v>
      </c>
    </row>
    <row r="37" spans="1:31" x14ac:dyDescent="0.25">
      <c r="W37" s="133">
        <v>42604</v>
      </c>
      <c r="X37" s="10">
        <v>80.89</v>
      </c>
      <c r="Y37" s="10">
        <v>81.53</v>
      </c>
      <c r="Z37" s="10">
        <v>80.599999999999994</v>
      </c>
      <c r="AA37" s="10">
        <v>80.92</v>
      </c>
      <c r="AB37" s="95">
        <v>7522000</v>
      </c>
      <c r="AC37" s="10">
        <v>80.430000000000007</v>
      </c>
      <c r="AD37" s="40">
        <f t="shared" si="1"/>
        <v>0.93000000000000682</v>
      </c>
      <c r="AE37" s="162">
        <f t="shared" si="2"/>
        <v>-9.9366538318224062E-4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42601</v>
      </c>
      <c r="X38" s="10">
        <v>80.56</v>
      </c>
      <c r="Y38" s="10">
        <v>81.180000000000007</v>
      </c>
      <c r="Z38" s="10">
        <v>80.23</v>
      </c>
      <c r="AA38" s="10">
        <v>81</v>
      </c>
      <c r="AB38" s="95">
        <v>8227900</v>
      </c>
      <c r="AC38" s="10">
        <v>80.510000000000005</v>
      </c>
      <c r="AD38" s="40">
        <f t="shared" si="1"/>
        <v>0.95000000000000284</v>
      </c>
      <c r="AE38" s="162">
        <f t="shared" si="2"/>
        <v>5.1186017478153101E-3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42600</v>
      </c>
      <c r="X39" s="10">
        <v>80.87</v>
      </c>
      <c r="Y39" s="10">
        <v>81.27</v>
      </c>
      <c r="Z39" s="10">
        <v>80.180000000000007</v>
      </c>
      <c r="AA39" s="10">
        <v>80.59</v>
      </c>
      <c r="AB39" s="95">
        <v>8994400</v>
      </c>
      <c r="AC39" s="10">
        <v>80.099999999999994</v>
      </c>
      <c r="AD39" s="40">
        <f t="shared" si="1"/>
        <v>1.0899999999999892</v>
      </c>
      <c r="AE39" s="162">
        <f t="shared" si="2"/>
        <v>-1.3714000748036304E-3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42599</v>
      </c>
      <c r="X40" s="10">
        <v>79.459999999999994</v>
      </c>
      <c r="Y40" s="10">
        <v>80.87</v>
      </c>
      <c r="Z40" s="10">
        <v>79.3</v>
      </c>
      <c r="AA40" s="10">
        <v>80.7</v>
      </c>
      <c r="AB40" s="95">
        <v>10583800</v>
      </c>
      <c r="AC40" s="10">
        <v>80.209999999999994</v>
      </c>
      <c r="AD40" s="40">
        <f t="shared" si="1"/>
        <v>1.5700000000000074</v>
      </c>
      <c r="AE40" s="162">
        <f t="shared" si="2"/>
        <v>1.8281071473911448E-2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42598</v>
      </c>
      <c r="X41" s="10">
        <v>79.569999999999993</v>
      </c>
      <c r="Y41" s="10">
        <v>79.8</v>
      </c>
      <c r="Z41" s="10">
        <v>79.239999999999995</v>
      </c>
      <c r="AA41" s="10">
        <v>79.25</v>
      </c>
      <c r="AB41" s="95">
        <v>7969900</v>
      </c>
      <c r="AC41" s="10">
        <v>78.77</v>
      </c>
      <c r="AD41" s="40">
        <f t="shared" si="1"/>
        <v>0.56000000000000227</v>
      </c>
      <c r="AE41" s="162">
        <f t="shared" si="2"/>
        <v>-5.0524188455223218E-3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5" t="s">
        <v>78</v>
      </c>
      <c r="P42" s="585"/>
      <c r="T42" s="91" t="s">
        <v>113</v>
      </c>
      <c r="W42" s="133">
        <v>42597</v>
      </c>
      <c r="X42" s="10">
        <v>79.88</v>
      </c>
      <c r="Y42" s="10">
        <v>80.09</v>
      </c>
      <c r="Z42" s="10">
        <v>79.430000000000007</v>
      </c>
      <c r="AA42" s="10">
        <v>79.650000000000006</v>
      </c>
      <c r="AB42" s="95">
        <v>7464800</v>
      </c>
      <c r="AC42" s="10">
        <v>79.17</v>
      </c>
      <c r="AD42" s="40">
        <f t="shared" si="1"/>
        <v>0.65999999999999659</v>
      </c>
      <c r="AE42" s="162">
        <f t="shared" si="2"/>
        <v>-1.2629451881795983E-4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83.039000000000001</v>
      </c>
      <c r="Q43" s="2"/>
      <c r="T43" s="128" t="s">
        <v>98</v>
      </c>
      <c r="U43" s="98">
        <v>75.239999999999995</v>
      </c>
      <c r="W43" s="133">
        <v>42594</v>
      </c>
      <c r="X43" s="10">
        <v>79.34</v>
      </c>
      <c r="Y43" s="10">
        <v>79.77</v>
      </c>
      <c r="Z43" s="10">
        <v>78.87</v>
      </c>
      <c r="AA43" s="10">
        <v>79.66</v>
      </c>
      <c r="AB43" s="95">
        <v>8434000</v>
      </c>
      <c r="AC43" s="10">
        <v>79.180000000000007</v>
      </c>
      <c r="AD43" s="40">
        <f t="shared" si="1"/>
        <v>0.89999999999999147</v>
      </c>
      <c r="AE43" s="162">
        <f t="shared" si="2"/>
        <v>1.1379441143002378E-3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82.284099999999995</v>
      </c>
      <c r="Q44" s="2"/>
      <c r="T44" s="93" t="s">
        <v>99</v>
      </c>
      <c r="U44" s="88">
        <v>75.5</v>
      </c>
      <c r="W44" s="133">
        <v>42593</v>
      </c>
      <c r="X44" s="10">
        <v>79.150000000000006</v>
      </c>
      <c r="Y44" s="10">
        <v>79.98</v>
      </c>
      <c r="Z44" s="10">
        <v>78.8</v>
      </c>
      <c r="AA44" s="10">
        <v>79.569999999999993</v>
      </c>
      <c r="AB44" s="95">
        <v>8454700</v>
      </c>
      <c r="AC44" s="10">
        <v>79.09</v>
      </c>
      <c r="AD44" s="40">
        <f t="shared" si="1"/>
        <v>1.1800000000000068</v>
      </c>
      <c r="AE44" s="162">
        <f t="shared" si="2"/>
        <v>8.5437388421321092E-3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81.529200000000003</v>
      </c>
      <c r="Q45" s="2"/>
      <c r="T45" s="93" t="s">
        <v>100</v>
      </c>
      <c r="U45" s="88" t="s">
        <v>550</v>
      </c>
      <c r="W45" s="133">
        <v>42592</v>
      </c>
      <c r="X45" s="10">
        <v>79.430000000000007</v>
      </c>
      <c r="Y45" s="10">
        <v>79.59</v>
      </c>
      <c r="Z45" s="10">
        <v>78.45</v>
      </c>
      <c r="AA45" s="10">
        <v>78.900000000000006</v>
      </c>
      <c r="AB45" s="95">
        <v>12022200</v>
      </c>
      <c r="AC45" s="10">
        <v>78.42</v>
      </c>
      <c r="AD45" s="40">
        <f t="shared" si="1"/>
        <v>1.1400000000000006</v>
      </c>
      <c r="AE45" s="162">
        <f t="shared" si="2"/>
        <v>-5.4533925174380382E-3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80.774299999999997</v>
      </c>
      <c r="Q46" s="2"/>
      <c r="T46" s="93" t="s">
        <v>101</v>
      </c>
      <c r="U46" s="88" t="s">
        <v>551</v>
      </c>
      <c r="W46" s="133">
        <v>42591</v>
      </c>
      <c r="X46" s="10">
        <v>79.86</v>
      </c>
      <c r="Y46" s="10">
        <v>79.900000000000006</v>
      </c>
      <c r="Z46" s="10">
        <v>79.010000000000005</v>
      </c>
      <c r="AA46" s="10">
        <v>79.33</v>
      </c>
      <c r="AB46" s="95">
        <v>9578200</v>
      </c>
      <c r="AC46" s="10">
        <v>78.849999999999994</v>
      </c>
      <c r="AD46" s="40">
        <f t="shared" si="1"/>
        <v>0.89000000000000057</v>
      </c>
      <c r="AE46" s="162">
        <f t="shared" si="2"/>
        <v>-5.1728488518800742E-3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80.019400000000005</v>
      </c>
      <c r="Q47" s="2"/>
      <c r="T47" s="93" t="s">
        <v>102</v>
      </c>
      <c r="U47" s="88">
        <v>102.89</v>
      </c>
      <c r="W47" s="133">
        <v>42590</v>
      </c>
      <c r="X47" s="10">
        <v>80.459999999999994</v>
      </c>
      <c r="Y47" s="10">
        <v>80.790000000000006</v>
      </c>
      <c r="Z47" s="10">
        <v>79.010000000000005</v>
      </c>
      <c r="AA47" s="10">
        <v>79.739999999999995</v>
      </c>
      <c r="AB47" s="95">
        <v>9511600</v>
      </c>
      <c r="AC47" s="10">
        <v>79.260000000000005</v>
      </c>
      <c r="AD47" s="40">
        <f t="shared" si="1"/>
        <v>1.7800000000000011</v>
      </c>
      <c r="AE47" s="162">
        <f t="shared" si="2"/>
        <v>-8.3823345427248563E-3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79.264499999999998</v>
      </c>
      <c r="Q48" s="2"/>
      <c r="T48" s="93" t="s">
        <v>103</v>
      </c>
      <c r="U48" s="88">
        <v>0.98980299999999999</v>
      </c>
      <c r="W48" s="133">
        <v>42587</v>
      </c>
      <c r="X48" s="10">
        <v>80.2</v>
      </c>
      <c r="Y48" s="10">
        <v>80.66</v>
      </c>
      <c r="Z48" s="10">
        <v>79.86</v>
      </c>
      <c r="AA48" s="10">
        <v>80.41</v>
      </c>
      <c r="AB48" s="95">
        <v>10692300</v>
      </c>
      <c r="AC48" s="10">
        <v>79.930000000000007</v>
      </c>
      <c r="AD48" s="40">
        <f t="shared" si="1"/>
        <v>0.79999999999999716</v>
      </c>
      <c r="AE48" s="162">
        <f t="shared" si="2"/>
        <v>8.0716357674359696E-3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78.509599999999992</v>
      </c>
      <c r="Q49" s="2"/>
      <c r="T49" s="93" t="s">
        <v>104</v>
      </c>
      <c r="U49" s="88" t="s">
        <v>413</v>
      </c>
      <c r="W49" s="133">
        <v>42586</v>
      </c>
      <c r="X49" s="10">
        <v>80.209999999999994</v>
      </c>
      <c r="Y49" s="10">
        <v>80.63</v>
      </c>
      <c r="Z49" s="10">
        <v>79.55</v>
      </c>
      <c r="AA49" s="10">
        <v>79.77</v>
      </c>
      <c r="AB49" s="95">
        <v>9738300</v>
      </c>
      <c r="AC49" s="10">
        <v>79.290000000000006</v>
      </c>
      <c r="AD49" s="40">
        <f t="shared" si="1"/>
        <v>1.0799999999999983</v>
      </c>
      <c r="AE49" s="162">
        <f t="shared" si="2"/>
        <v>-4.0195955281998597E-3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77.7547</v>
      </c>
      <c r="Q50" s="2"/>
      <c r="T50" s="93"/>
      <c r="U50" s="88"/>
      <c r="W50" s="133">
        <v>42585</v>
      </c>
      <c r="X50" s="10">
        <v>79.72</v>
      </c>
      <c r="Y50" s="10">
        <v>80.17</v>
      </c>
      <c r="Z50" s="10">
        <v>79.11</v>
      </c>
      <c r="AA50" s="10">
        <v>80.09</v>
      </c>
      <c r="AB50" s="95">
        <v>10868100</v>
      </c>
      <c r="AC50" s="10">
        <v>79.61</v>
      </c>
      <c r="AD50" s="40">
        <f t="shared" si="1"/>
        <v>1.0600000000000023</v>
      </c>
      <c r="AE50" s="162">
        <f t="shared" si="2"/>
        <v>6.574788215956362E-3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76.999799999999993</v>
      </c>
      <c r="Q51" s="2"/>
      <c r="T51" s="93" t="s">
        <v>105</v>
      </c>
      <c r="U51" s="88" t="s">
        <v>552</v>
      </c>
      <c r="W51" s="133">
        <v>42584</v>
      </c>
      <c r="X51" s="10">
        <v>80.98</v>
      </c>
      <c r="Y51" s="10">
        <v>81.19</v>
      </c>
      <c r="Z51" s="10">
        <v>79.45</v>
      </c>
      <c r="AA51" s="10">
        <v>79.569999999999993</v>
      </c>
      <c r="AB51" s="95">
        <v>13408200</v>
      </c>
      <c r="AC51" s="10">
        <v>79.09</v>
      </c>
      <c r="AD51" s="40">
        <f t="shared" si="1"/>
        <v>1.7399999999999949</v>
      </c>
      <c r="AE51" s="162">
        <f t="shared" si="2"/>
        <v>-1.1127781945486359E-2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76.244900000000001</v>
      </c>
      <c r="Q52" s="2"/>
      <c r="T52" s="93" t="s">
        <v>106</v>
      </c>
      <c r="U52" s="88" t="s">
        <v>446</v>
      </c>
      <c r="W52" s="133">
        <v>42583</v>
      </c>
      <c r="X52" s="10">
        <v>79.81</v>
      </c>
      <c r="Y52" s="10">
        <v>81.209999999999994</v>
      </c>
      <c r="Z52" s="10">
        <v>79.510000000000005</v>
      </c>
      <c r="AA52" s="10">
        <v>80.459999999999994</v>
      </c>
      <c r="AB52" s="95">
        <v>14758000</v>
      </c>
      <c r="AC52" s="10">
        <v>79.98</v>
      </c>
      <c r="AD52" s="40">
        <f t="shared" si="1"/>
        <v>1.6999999999999886</v>
      </c>
      <c r="AE52" s="162">
        <f t="shared" si="2"/>
        <v>1.253323205469048E-2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75.489999999999995</v>
      </c>
      <c r="Q53" s="2"/>
      <c r="T53" s="93" t="s">
        <v>107</v>
      </c>
      <c r="U53" s="90">
        <v>7161123</v>
      </c>
      <c r="W53" s="133">
        <v>42580</v>
      </c>
      <c r="X53" s="10">
        <v>80.599999999999994</v>
      </c>
      <c r="Y53" s="10">
        <v>80.84</v>
      </c>
      <c r="Z53" s="10">
        <v>79.37</v>
      </c>
      <c r="AA53" s="10">
        <v>79.47</v>
      </c>
      <c r="AB53" s="95">
        <v>19465700</v>
      </c>
      <c r="AC53" s="10">
        <v>78.989999999999995</v>
      </c>
      <c r="AD53" s="40">
        <f t="shared" si="1"/>
        <v>1.4699999999999989</v>
      </c>
      <c r="AE53" s="162">
        <f t="shared" si="2"/>
        <v>-2.1795665634674943E-2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74.735099999999989</v>
      </c>
      <c r="Q54" s="2"/>
      <c r="T54" s="93" t="s">
        <v>110</v>
      </c>
      <c r="U54" s="90">
        <v>10575900</v>
      </c>
      <c r="W54" s="133">
        <v>42579</v>
      </c>
      <c r="X54" s="10">
        <v>81.95</v>
      </c>
      <c r="Y54" s="10">
        <v>81.98</v>
      </c>
      <c r="Z54" s="10">
        <v>80.62</v>
      </c>
      <c r="AA54" s="10">
        <v>81.239999999999995</v>
      </c>
      <c r="AB54" s="95">
        <v>13011000</v>
      </c>
      <c r="AC54" s="10">
        <v>80.75</v>
      </c>
      <c r="AD54" s="40">
        <f t="shared" si="1"/>
        <v>1.3599999999999994</v>
      </c>
      <c r="AE54" s="162">
        <f t="shared" si="2"/>
        <v>-6.7650676506765262E-3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73.980199999999996</v>
      </c>
      <c r="Q55" s="2"/>
      <c r="T55" s="93" t="s">
        <v>108</v>
      </c>
      <c r="U55" s="88" t="s">
        <v>553</v>
      </c>
      <c r="W55" s="133">
        <v>42578</v>
      </c>
      <c r="X55" s="10">
        <v>81.34</v>
      </c>
      <c r="Y55" s="10">
        <v>81.98</v>
      </c>
      <c r="Z55" s="10">
        <v>81.06</v>
      </c>
      <c r="AA55" s="10">
        <v>81.790000000000006</v>
      </c>
      <c r="AB55" s="95">
        <v>14103800</v>
      </c>
      <c r="AC55" s="10">
        <v>81.3</v>
      </c>
      <c r="AD55" s="40">
        <f t="shared" si="1"/>
        <v>0.92000000000000171</v>
      </c>
      <c r="AE55" s="162">
        <f t="shared" si="2"/>
        <v>9.18570009930475E-3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73.22529999999999</v>
      </c>
      <c r="T56" s="93" t="s">
        <v>111</v>
      </c>
      <c r="U56" s="88">
        <v>6.63</v>
      </c>
      <c r="W56" s="133">
        <v>42577</v>
      </c>
      <c r="X56" s="10">
        <v>84.05</v>
      </c>
      <c r="Y56" s="10">
        <v>84.15</v>
      </c>
      <c r="Z56" s="10">
        <v>80.510000000000005</v>
      </c>
      <c r="AA56" s="10">
        <v>81.05</v>
      </c>
      <c r="AB56" s="95">
        <v>47371900</v>
      </c>
      <c r="AC56" s="10">
        <v>80.56</v>
      </c>
      <c r="AD56" s="40">
        <f t="shared" si="1"/>
        <v>3.6400000000000006</v>
      </c>
      <c r="AE56" s="162">
        <f t="shared" si="2"/>
        <v>-8.4753465121563232E-2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72.470399999999998</v>
      </c>
      <c r="T57" s="93" t="s">
        <v>112</v>
      </c>
      <c r="U57" s="88">
        <v>11.39</v>
      </c>
      <c r="W57" s="133">
        <v>42576</v>
      </c>
      <c r="X57" s="10">
        <v>86.57</v>
      </c>
      <c r="Y57" s="10">
        <v>88.85</v>
      </c>
      <c r="Z57" s="10">
        <v>86.28</v>
      </c>
      <c r="AA57" s="10">
        <v>88.55</v>
      </c>
      <c r="AB57" s="95">
        <v>15718500</v>
      </c>
      <c r="AC57" s="10">
        <v>88.02</v>
      </c>
      <c r="AD57" s="40">
        <f t="shared" si="1"/>
        <v>2.5699999999999932</v>
      </c>
      <c r="AE57" s="162">
        <f t="shared" si="2"/>
        <v>2.3131465767755266E-2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71.715499999999992</v>
      </c>
      <c r="T58" s="93" t="s">
        <v>109</v>
      </c>
      <c r="U58" s="88" t="s">
        <v>554</v>
      </c>
      <c r="W58" s="133">
        <v>42573</v>
      </c>
      <c r="X58" s="10">
        <v>87.32</v>
      </c>
      <c r="Y58" s="10">
        <v>87.44</v>
      </c>
      <c r="Z58" s="10">
        <v>86.32</v>
      </c>
      <c r="AA58" s="10">
        <v>86.55</v>
      </c>
      <c r="AB58" s="95">
        <v>7374700</v>
      </c>
      <c r="AC58" s="10">
        <v>86.03</v>
      </c>
      <c r="AD58" s="40">
        <f t="shared" si="1"/>
        <v>1.1200000000000045</v>
      </c>
      <c r="AE58" s="162">
        <f t="shared" si="2"/>
        <v>-7.8422327297889005E-3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70.960599999999985</v>
      </c>
      <c r="W59" s="133">
        <v>42572</v>
      </c>
      <c r="X59" s="10">
        <v>87.16</v>
      </c>
      <c r="Y59" s="10">
        <v>87.83</v>
      </c>
      <c r="Z59" s="10">
        <v>86.3</v>
      </c>
      <c r="AA59" s="10">
        <v>87.24</v>
      </c>
      <c r="AB59" s="95">
        <v>9453400</v>
      </c>
      <c r="AC59" s="10">
        <v>86.71</v>
      </c>
      <c r="AD59" s="40">
        <f t="shared" si="1"/>
        <v>1.5300000000000011</v>
      </c>
      <c r="AE59" s="162">
        <f t="shared" si="2"/>
        <v>6.6171348966796995E-3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70.205699999999993</v>
      </c>
      <c r="W60" s="133">
        <v>42571</v>
      </c>
      <c r="X60" s="10">
        <v>85.46</v>
      </c>
      <c r="Y60" s="10">
        <v>87.12</v>
      </c>
      <c r="Z60" s="10">
        <v>85.1</v>
      </c>
      <c r="AA60" s="10">
        <v>86.66</v>
      </c>
      <c r="AB60" s="95">
        <v>9055900</v>
      </c>
      <c r="AC60" s="10">
        <v>86.14</v>
      </c>
      <c r="AD60" s="40">
        <f t="shared" si="1"/>
        <v>2.0200000000000102</v>
      </c>
      <c r="AE60" s="162">
        <f t="shared" si="2"/>
        <v>1.4247026963381426E-2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69.450800000000001</v>
      </c>
      <c r="W61" s="133">
        <v>42570</v>
      </c>
      <c r="X61" s="10">
        <v>86.5</v>
      </c>
      <c r="Y61" s="10">
        <v>86.96</v>
      </c>
      <c r="Z61" s="10">
        <v>85.28</v>
      </c>
      <c r="AA61" s="10">
        <v>85.44</v>
      </c>
      <c r="AB61" s="95">
        <v>9832800</v>
      </c>
      <c r="AC61" s="10">
        <v>84.93</v>
      </c>
      <c r="AD61" s="40">
        <f t="shared" si="1"/>
        <v>1.6799999999999926</v>
      </c>
      <c r="AE61" s="162">
        <f t="shared" si="2"/>
        <v>-1.7127647263048162E-2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68.695899999999995</v>
      </c>
      <c r="W62" s="133">
        <v>42569</v>
      </c>
      <c r="X62" s="10">
        <v>86.94</v>
      </c>
      <c r="Y62" s="10">
        <v>87.34</v>
      </c>
      <c r="Z62" s="10">
        <v>86.47</v>
      </c>
      <c r="AA62" s="10">
        <v>86.93</v>
      </c>
      <c r="AB62" s="95">
        <v>6788300</v>
      </c>
      <c r="AC62" s="10">
        <v>86.41</v>
      </c>
      <c r="AD62" s="40">
        <f t="shared" si="1"/>
        <v>0.87000000000000455</v>
      </c>
      <c r="AE62" s="162">
        <f t="shared" si="2"/>
        <v>3.0179918746371381E-3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67.941000000000003</v>
      </c>
      <c r="W63" s="133">
        <v>42566</v>
      </c>
      <c r="X63" s="10">
        <v>85.67</v>
      </c>
      <c r="Y63" s="10">
        <v>87.96</v>
      </c>
      <c r="Z63" s="10">
        <v>85.54</v>
      </c>
      <c r="AA63" s="10">
        <v>86.67</v>
      </c>
      <c r="AB63" s="95">
        <v>11483300</v>
      </c>
      <c r="AC63" s="10">
        <v>86.15</v>
      </c>
      <c r="AD63" s="40">
        <f t="shared" si="1"/>
        <v>2.4199999999999875</v>
      </c>
      <c r="AE63" s="162">
        <f t="shared" si="2"/>
        <v>1.3290990355210752E-2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42565</v>
      </c>
      <c r="X64" s="10">
        <v>86.43</v>
      </c>
      <c r="Y64" s="10">
        <v>86.51</v>
      </c>
      <c r="Z64" s="10">
        <v>85.27</v>
      </c>
      <c r="AA64" s="10">
        <v>85.54</v>
      </c>
      <c r="AB64" s="95">
        <v>8104400</v>
      </c>
      <c r="AC64" s="10">
        <v>85.02</v>
      </c>
      <c r="AD64" s="40">
        <f t="shared" si="1"/>
        <v>1.2400000000000091</v>
      </c>
      <c r="AE64" s="162">
        <f t="shared" si="2"/>
        <v>-2.4639211545230966E-3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42564</v>
      </c>
      <c r="X65" s="10">
        <v>86.71</v>
      </c>
      <c r="Y65" s="10">
        <v>87.08</v>
      </c>
      <c r="Z65" s="10">
        <v>85.72</v>
      </c>
      <c r="AA65" s="10">
        <v>85.75</v>
      </c>
      <c r="AB65" s="95">
        <v>8334400</v>
      </c>
      <c r="AC65" s="10">
        <v>85.23</v>
      </c>
      <c r="AD65" s="40">
        <f t="shared" si="1"/>
        <v>1.3599999999999994</v>
      </c>
      <c r="AE65" s="162">
        <f t="shared" si="2"/>
        <v>-1.021948670305417E-2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42563</v>
      </c>
      <c r="X66" s="10">
        <v>86.82</v>
      </c>
      <c r="Y66" s="10">
        <v>87.31</v>
      </c>
      <c r="Z66" s="10">
        <v>86.48</v>
      </c>
      <c r="AA66" s="10">
        <v>86.63</v>
      </c>
      <c r="AB66" s="95">
        <v>7857700</v>
      </c>
      <c r="AC66" s="10">
        <v>86.11</v>
      </c>
      <c r="AD66" s="40">
        <f t="shared" si="1"/>
        <v>0.82999999999999829</v>
      </c>
      <c r="AE66" s="162">
        <f t="shared" si="2"/>
        <v>4.4325207045374793E-3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42562</v>
      </c>
      <c r="X67" s="10">
        <v>86.56</v>
      </c>
      <c r="Y67" s="10">
        <v>87.23</v>
      </c>
      <c r="Z67" s="10">
        <v>86.09</v>
      </c>
      <c r="AA67" s="10">
        <v>86.25</v>
      </c>
      <c r="AB67" s="95">
        <v>7453900</v>
      </c>
      <c r="AC67" s="10">
        <v>85.73</v>
      </c>
      <c r="AD67" s="40">
        <f>Y67-Z67</f>
        <v>1.1400000000000006</v>
      </c>
      <c r="AE67" s="162">
        <f>AC67/AC68-1</f>
        <v>-3.487155643380202E-3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42559</v>
      </c>
      <c r="X68" s="10">
        <v>85.96</v>
      </c>
      <c r="Y68" s="10">
        <v>86.94</v>
      </c>
      <c r="Z68" s="10">
        <v>85.73</v>
      </c>
      <c r="AA68" s="10">
        <v>86.55</v>
      </c>
      <c r="AB68" s="95">
        <v>7628800</v>
      </c>
      <c r="AC68" s="10">
        <v>86.03</v>
      </c>
      <c r="AD68" s="40">
        <f>Y68-Z68</f>
        <v>1.2099999999999937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42653</v>
      </c>
      <c r="X2" s="10">
        <v>61.12</v>
      </c>
      <c r="Y2" s="10">
        <v>61.66</v>
      </c>
      <c r="Z2" s="10">
        <v>60.67</v>
      </c>
      <c r="AA2" s="10">
        <v>60.9</v>
      </c>
      <c r="AB2" s="95">
        <v>117500</v>
      </c>
      <c r="AC2" s="10">
        <v>60.9</v>
      </c>
      <c r="AD2" s="2">
        <f>Y2-Z2</f>
        <v>0.98999999999999488</v>
      </c>
      <c r="AE2" s="138">
        <f>AC2/AC3-1</f>
        <v>4.1220115416322756E-3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60.9</v>
      </c>
      <c r="W3" s="133">
        <v>42650</v>
      </c>
      <c r="X3" s="10">
        <v>61.83</v>
      </c>
      <c r="Y3" s="10">
        <v>61.83</v>
      </c>
      <c r="Z3" s="10">
        <v>60.32</v>
      </c>
      <c r="AA3" s="10">
        <v>60.65</v>
      </c>
      <c r="AB3" s="95">
        <v>233600</v>
      </c>
      <c r="AC3" s="10">
        <v>60.65</v>
      </c>
      <c r="AD3" s="2">
        <f t="shared" ref="AD3:AD66" si="0">Y3-Z3</f>
        <v>1.509999999999998</v>
      </c>
      <c r="AE3" s="138">
        <f t="shared" ref="AE3:AE66" si="1">AC3/AC4-1</f>
        <v>-2.1616389740280795E-2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60.9</v>
      </c>
      <c r="R4" s="527">
        <v>4.1000000000000003E-3</v>
      </c>
      <c r="W4" s="133">
        <v>42649</v>
      </c>
      <c r="X4" s="10">
        <v>61.55</v>
      </c>
      <c r="Y4" s="10">
        <v>62.28</v>
      </c>
      <c r="Z4" s="10">
        <v>61.37</v>
      </c>
      <c r="AA4" s="10">
        <v>61.99</v>
      </c>
      <c r="AB4" s="95">
        <v>303900</v>
      </c>
      <c r="AC4" s="10">
        <v>61.99</v>
      </c>
      <c r="AD4" s="2">
        <f t="shared" si="0"/>
        <v>0.91000000000000369</v>
      </c>
      <c r="AE4" s="138">
        <f t="shared" si="1"/>
        <v>1.9395506707613475E-3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61.81</v>
      </c>
      <c r="Y5" s="10">
        <v>62.66</v>
      </c>
      <c r="Z5" s="10">
        <v>61.51</v>
      </c>
      <c r="AA5" s="10">
        <v>61.87</v>
      </c>
      <c r="AB5" s="95">
        <v>239400</v>
      </c>
      <c r="AC5" s="10">
        <v>61.87</v>
      </c>
      <c r="AD5" s="2">
        <f t="shared" si="0"/>
        <v>1.1499999999999986</v>
      </c>
      <c r="AE5" s="138">
        <f t="shared" si="1"/>
        <v>2.4303305249513407E-3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42647</v>
      </c>
      <c r="X6" s="10">
        <v>62.53</v>
      </c>
      <c r="Y6" s="10">
        <v>62.89</v>
      </c>
      <c r="Z6" s="10">
        <v>61.5</v>
      </c>
      <c r="AA6" s="10">
        <v>61.72</v>
      </c>
      <c r="AB6" s="95">
        <v>167000</v>
      </c>
      <c r="AC6" s="10">
        <v>61.72</v>
      </c>
      <c r="AD6" s="2">
        <f t="shared" si="0"/>
        <v>1.3900000000000006</v>
      </c>
      <c r="AE6" s="138">
        <f t="shared" si="1"/>
        <v>-1.3584785040754332E-2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42646</v>
      </c>
      <c r="X7" s="10">
        <v>61.97</v>
      </c>
      <c r="Y7" s="10">
        <v>63.2</v>
      </c>
      <c r="Z7" s="10">
        <v>61.75</v>
      </c>
      <c r="AA7" s="10">
        <v>62.57</v>
      </c>
      <c r="AB7" s="95">
        <v>253000</v>
      </c>
      <c r="AC7" s="10">
        <v>62.57</v>
      </c>
      <c r="AD7" s="2">
        <f t="shared" si="0"/>
        <v>1.4500000000000028</v>
      </c>
      <c r="AE7" s="138">
        <f t="shared" si="1"/>
        <v>1.4404609475031638E-3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61.8</v>
      </c>
      <c r="Y8" s="10">
        <v>62.91</v>
      </c>
      <c r="Z8" s="10">
        <v>61.67</v>
      </c>
      <c r="AA8" s="10">
        <v>62.48</v>
      </c>
      <c r="AB8" s="95">
        <v>231700</v>
      </c>
      <c r="AC8" s="10">
        <v>62.48</v>
      </c>
      <c r="AD8" s="2">
        <f t="shared" si="0"/>
        <v>1.2399999999999949</v>
      </c>
      <c r="AE8" s="138">
        <f t="shared" si="1"/>
        <v>1.4450397791849312E-2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62.1</v>
      </c>
      <c r="Y9" s="10">
        <v>62.25</v>
      </c>
      <c r="Z9" s="10">
        <v>61.29</v>
      </c>
      <c r="AA9" s="10">
        <v>61.59</v>
      </c>
      <c r="AB9" s="95">
        <v>116600</v>
      </c>
      <c r="AC9" s="10">
        <v>61.59</v>
      </c>
      <c r="AD9" s="2">
        <f t="shared" si="0"/>
        <v>0.96000000000000085</v>
      </c>
      <c r="AE9" s="138">
        <f t="shared" si="1"/>
        <v>-9.1698841698840683E-3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42641</v>
      </c>
      <c r="X10" s="10">
        <v>61.35</v>
      </c>
      <c r="Y10" s="10">
        <v>62.23</v>
      </c>
      <c r="Z10" s="10">
        <v>61.15</v>
      </c>
      <c r="AA10" s="10">
        <v>62.16</v>
      </c>
      <c r="AB10" s="95">
        <v>208900</v>
      </c>
      <c r="AC10" s="10">
        <v>62.16</v>
      </c>
      <c r="AD10" s="2">
        <f t="shared" si="0"/>
        <v>1.0799999999999983</v>
      </c>
      <c r="AE10" s="138">
        <f t="shared" si="1"/>
        <v>1.2212994626282336E-2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7.1000000000000004E-3</v>
      </c>
      <c r="W11" s="133">
        <v>42640</v>
      </c>
      <c r="X11" s="10">
        <v>60.85</v>
      </c>
      <c r="Y11" s="10">
        <v>61.57</v>
      </c>
      <c r="Z11" s="10">
        <v>60.51</v>
      </c>
      <c r="AA11" s="10">
        <v>61.41</v>
      </c>
      <c r="AB11" s="95">
        <v>150600</v>
      </c>
      <c r="AC11" s="10">
        <v>61.41</v>
      </c>
      <c r="AD11" s="2">
        <f t="shared" si="0"/>
        <v>1.0600000000000023</v>
      </c>
      <c r="AE11" s="138">
        <f t="shared" si="1"/>
        <v>6.7213114754098857E-3</v>
      </c>
    </row>
    <row r="12" spans="1:31" x14ac:dyDescent="0.25">
      <c r="W12" s="133">
        <v>42639</v>
      </c>
      <c r="X12" s="10">
        <v>60.88</v>
      </c>
      <c r="Y12" s="10">
        <v>61.55</v>
      </c>
      <c r="Z12" s="10">
        <v>60.52</v>
      </c>
      <c r="AA12" s="10">
        <v>61</v>
      </c>
      <c r="AB12" s="95">
        <v>156200</v>
      </c>
      <c r="AC12" s="10">
        <v>61</v>
      </c>
      <c r="AD12" s="2">
        <f t="shared" si="0"/>
        <v>1.029999999999994</v>
      </c>
      <c r="AE12" s="138">
        <f t="shared" si="1"/>
        <v>-5.2185257664709717E-3</v>
      </c>
    </row>
    <row r="13" spans="1:31" x14ac:dyDescent="0.25">
      <c r="W13" s="133">
        <v>42636</v>
      </c>
      <c r="X13" s="10">
        <v>61.36</v>
      </c>
      <c r="Y13" s="10">
        <v>61.86</v>
      </c>
      <c r="Z13" s="10">
        <v>61.25</v>
      </c>
      <c r="AA13" s="10">
        <v>61.32</v>
      </c>
      <c r="AB13" s="95">
        <v>235100</v>
      </c>
      <c r="AC13" s="10">
        <v>61.32</v>
      </c>
      <c r="AD13" s="2">
        <f t="shared" si="0"/>
        <v>0.60999999999999943</v>
      </c>
      <c r="AE13" s="138">
        <f t="shared" si="1"/>
        <v>-4.0604190352444558E-3</v>
      </c>
    </row>
    <row r="14" spans="1:31" x14ac:dyDescent="0.25">
      <c r="W14" s="133">
        <v>42635</v>
      </c>
      <c r="X14" s="10">
        <v>61.28</v>
      </c>
      <c r="Y14" s="10">
        <v>61.65</v>
      </c>
      <c r="Z14" s="10">
        <v>61.02</v>
      </c>
      <c r="AA14" s="10">
        <v>61.57</v>
      </c>
      <c r="AB14" s="95">
        <v>254800</v>
      </c>
      <c r="AC14" s="10">
        <v>61.57</v>
      </c>
      <c r="AD14" s="2">
        <f t="shared" si="0"/>
        <v>0.62999999999999545</v>
      </c>
      <c r="AE14" s="138">
        <f t="shared" si="1"/>
        <v>1.5671395579016867E-2</v>
      </c>
    </row>
    <row r="15" spans="1:31" x14ac:dyDescent="0.25">
      <c r="W15" s="133">
        <v>42634</v>
      </c>
      <c r="X15" s="10">
        <v>60.17</v>
      </c>
      <c r="Y15" s="10">
        <v>60.68</v>
      </c>
      <c r="Z15" s="10">
        <v>59.81</v>
      </c>
      <c r="AA15" s="10">
        <v>60.62</v>
      </c>
      <c r="AB15" s="95">
        <v>272200</v>
      </c>
      <c r="AC15" s="10">
        <v>60.62</v>
      </c>
      <c r="AD15" s="2">
        <f t="shared" si="0"/>
        <v>0.86999999999999744</v>
      </c>
      <c r="AE15" s="138">
        <f t="shared" si="1"/>
        <v>9.9966677774074864E-3</v>
      </c>
    </row>
    <row r="16" spans="1:31" x14ac:dyDescent="0.25">
      <c r="W16" s="133">
        <v>42633</v>
      </c>
      <c r="X16" s="10">
        <v>60.57</v>
      </c>
      <c r="Y16" s="10">
        <v>60.99</v>
      </c>
      <c r="Z16" s="10">
        <v>60</v>
      </c>
      <c r="AA16" s="10">
        <v>60.02</v>
      </c>
      <c r="AB16" s="95">
        <v>205900</v>
      </c>
      <c r="AC16" s="10">
        <v>60.02</v>
      </c>
      <c r="AD16" s="2">
        <f t="shared" si="0"/>
        <v>0.99000000000000199</v>
      </c>
      <c r="AE16" s="138">
        <f t="shared" si="1"/>
        <v>-9.9866844207718852E-4</v>
      </c>
    </row>
    <row r="17" spans="1:31" x14ac:dyDescent="0.25">
      <c r="W17" s="133">
        <v>42632</v>
      </c>
      <c r="X17" s="10">
        <v>59.88</v>
      </c>
      <c r="Y17" s="10">
        <v>60.45</v>
      </c>
      <c r="Z17" s="10">
        <v>59.55</v>
      </c>
      <c r="AA17" s="10">
        <v>60.08</v>
      </c>
      <c r="AB17" s="95">
        <v>197300</v>
      </c>
      <c r="AC17" s="10">
        <v>60.08</v>
      </c>
      <c r="AD17" s="2">
        <f t="shared" si="0"/>
        <v>0.90000000000000568</v>
      </c>
      <c r="AE17" s="138">
        <f t="shared" si="1"/>
        <v>1.0597140454163156E-2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42629</v>
      </c>
      <c r="X18" s="10">
        <v>60.04</v>
      </c>
      <c r="Y18" s="10">
        <v>60.04</v>
      </c>
      <c r="Z18" s="10">
        <v>59.25</v>
      </c>
      <c r="AA18" s="10">
        <v>59.45</v>
      </c>
      <c r="AB18" s="95">
        <v>301100</v>
      </c>
      <c r="AC18" s="10">
        <v>59.45</v>
      </c>
      <c r="AD18" s="2">
        <f t="shared" si="0"/>
        <v>0.78999999999999915</v>
      </c>
      <c r="AE18" s="138">
        <f t="shared" si="1"/>
        <v>-1.0321291826202672E-2</v>
      </c>
    </row>
    <row r="19" spans="1:31" x14ac:dyDescent="0.25">
      <c r="W19" s="133">
        <v>42628</v>
      </c>
      <c r="X19" s="10">
        <v>59.6</v>
      </c>
      <c r="Y19" s="10">
        <v>60.13</v>
      </c>
      <c r="Z19" s="10">
        <v>59.4</v>
      </c>
      <c r="AA19" s="10">
        <v>60.07</v>
      </c>
      <c r="AB19" s="95">
        <v>148000</v>
      </c>
      <c r="AC19" s="10">
        <v>60.07</v>
      </c>
      <c r="AD19" s="2">
        <f t="shared" si="0"/>
        <v>0.73000000000000398</v>
      </c>
      <c r="AE19" s="138">
        <f t="shared" si="1"/>
        <v>1.0768971899713931E-2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42627</v>
      </c>
      <c r="X20" s="10">
        <v>59.55</v>
      </c>
      <c r="Y20" s="10">
        <v>60.12</v>
      </c>
      <c r="Z20" s="10">
        <v>58.99</v>
      </c>
      <c r="AA20" s="10">
        <v>59.43</v>
      </c>
      <c r="AB20" s="95">
        <v>174400</v>
      </c>
      <c r="AC20" s="10">
        <v>59.43</v>
      </c>
      <c r="AD20" s="2">
        <f t="shared" si="0"/>
        <v>1.1299999999999955</v>
      </c>
      <c r="AE20" s="138">
        <f t="shared" si="1"/>
        <v>-4.3558384989109689E-3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42626</v>
      </c>
      <c r="X21" s="10">
        <v>61.07</v>
      </c>
      <c r="Y21" s="10">
        <v>61.57</v>
      </c>
      <c r="Z21" s="10">
        <v>59.65</v>
      </c>
      <c r="AA21" s="10">
        <v>59.69</v>
      </c>
      <c r="AB21" s="95">
        <v>229800</v>
      </c>
      <c r="AC21" s="10">
        <v>59.69</v>
      </c>
      <c r="AD21" s="2">
        <f t="shared" si="0"/>
        <v>1.9200000000000017</v>
      </c>
      <c r="AE21" s="138">
        <f t="shared" si="1"/>
        <v>-3.1949399935128131E-2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42625</v>
      </c>
      <c r="X22" s="10">
        <v>60</v>
      </c>
      <c r="Y22" s="10">
        <v>61.7</v>
      </c>
      <c r="Z22" s="10">
        <v>60</v>
      </c>
      <c r="AA22" s="10">
        <v>61.66</v>
      </c>
      <c r="AB22" s="95">
        <v>149100</v>
      </c>
      <c r="AC22" s="10">
        <v>61.66</v>
      </c>
      <c r="AD22" s="2">
        <f t="shared" si="0"/>
        <v>1.7000000000000028</v>
      </c>
      <c r="AE22" s="138">
        <f t="shared" si="1"/>
        <v>2.1368229252940241E-2</v>
      </c>
    </row>
    <row r="23" spans="1:31" x14ac:dyDescent="0.25">
      <c r="B23" s="10"/>
      <c r="C23" s="10"/>
      <c r="D23" s="40"/>
      <c r="E23" s="40"/>
      <c r="F23" s="40"/>
      <c r="W23" s="133">
        <v>42622</v>
      </c>
      <c r="X23" s="10">
        <v>61.98</v>
      </c>
      <c r="Y23" s="10">
        <v>62.13</v>
      </c>
      <c r="Z23" s="10">
        <v>60.35</v>
      </c>
      <c r="AA23" s="10">
        <v>60.37</v>
      </c>
      <c r="AB23" s="95">
        <v>196900</v>
      </c>
      <c r="AC23" s="10">
        <v>60.37</v>
      </c>
      <c r="AD23" s="2">
        <f t="shared" si="0"/>
        <v>1.7800000000000011</v>
      </c>
      <c r="AE23" s="138">
        <f t="shared" si="1"/>
        <v>-3.5468924748362496E-2</v>
      </c>
    </row>
    <row r="24" spans="1:31" x14ac:dyDescent="0.25">
      <c r="B24" s="10"/>
      <c r="C24" s="10"/>
      <c r="D24" s="40"/>
      <c r="E24" s="40"/>
      <c r="F24" s="40"/>
      <c r="W24" s="133">
        <v>42621</v>
      </c>
      <c r="X24" s="10">
        <v>62.66</v>
      </c>
      <c r="Y24" s="10">
        <v>62.86</v>
      </c>
      <c r="Z24" s="10">
        <v>62.31</v>
      </c>
      <c r="AA24" s="10">
        <v>62.59</v>
      </c>
      <c r="AB24" s="95">
        <v>86900</v>
      </c>
      <c r="AC24" s="10">
        <v>62.59</v>
      </c>
      <c r="AD24" s="2">
        <f t="shared" si="0"/>
        <v>0.54999999999999716</v>
      </c>
      <c r="AE24" s="138">
        <f t="shared" si="1"/>
        <v>-1.4358647096361921E-3</v>
      </c>
    </row>
    <row r="25" spans="1:31" x14ac:dyDescent="0.25">
      <c r="B25" s="10"/>
      <c r="C25" s="10"/>
      <c r="D25" s="40"/>
      <c r="E25" s="40"/>
      <c r="F25" s="40"/>
      <c r="W25" s="133">
        <v>42620</v>
      </c>
      <c r="X25" s="10">
        <v>62.94</v>
      </c>
      <c r="Y25" s="10">
        <v>62.94</v>
      </c>
      <c r="Z25" s="10">
        <v>62.21</v>
      </c>
      <c r="AA25" s="10">
        <v>62.68</v>
      </c>
      <c r="AB25" s="95">
        <v>223100</v>
      </c>
      <c r="AC25" s="10">
        <v>62.68</v>
      </c>
      <c r="AD25" s="2">
        <f t="shared" si="0"/>
        <v>0.72999999999999687</v>
      </c>
      <c r="AE25" s="138">
        <f t="shared" si="1"/>
        <v>-3.4976152623211743E-3</v>
      </c>
    </row>
    <row r="26" spans="1:31" x14ac:dyDescent="0.25">
      <c r="B26" s="10"/>
      <c r="C26" s="10"/>
      <c r="D26" s="40"/>
      <c r="E26" s="40"/>
      <c r="F26" s="40"/>
      <c r="W26" s="133">
        <v>42619</v>
      </c>
      <c r="X26" s="10">
        <v>63.65</v>
      </c>
      <c r="Y26" s="10">
        <v>63.98</v>
      </c>
      <c r="Z26" s="10">
        <v>62.83</v>
      </c>
      <c r="AA26" s="10">
        <v>62.9</v>
      </c>
      <c r="AB26" s="95">
        <v>191700</v>
      </c>
      <c r="AC26" s="10">
        <v>62.9</v>
      </c>
      <c r="AD26" s="2">
        <f t="shared" si="0"/>
        <v>1.1499999999999986</v>
      </c>
      <c r="AE26" s="138">
        <f t="shared" si="1"/>
        <v>-1.3642778736082883E-2</v>
      </c>
    </row>
    <row r="27" spans="1:31" x14ac:dyDescent="0.25">
      <c r="B27" s="10"/>
      <c r="C27" s="10"/>
      <c r="D27" s="40"/>
      <c r="E27" s="40"/>
      <c r="F27" s="40"/>
      <c r="W27" s="133">
        <v>42615</v>
      </c>
      <c r="X27" s="10">
        <v>63.42</v>
      </c>
      <c r="Y27" s="10">
        <v>63.78</v>
      </c>
      <c r="Z27" s="10">
        <v>63.03</v>
      </c>
      <c r="AA27" s="10">
        <v>63.77</v>
      </c>
      <c r="AB27" s="95">
        <v>160700</v>
      </c>
      <c r="AC27" s="10">
        <v>63.77</v>
      </c>
      <c r="AD27" s="2">
        <f t="shared" si="0"/>
        <v>0.75</v>
      </c>
      <c r="AE27" s="138">
        <f t="shared" si="1"/>
        <v>1.2382917923480008E-2</v>
      </c>
    </row>
    <row r="28" spans="1:31" x14ac:dyDescent="0.25">
      <c r="B28" s="10"/>
      <c r="C28" s="10"/>
      <c r="D28" s="40"/>
      <c r="E28" s="40"/>
      <c r="F28" s="40"/>
      <c r="W28" s="133">
        <v>42614</v>
      </c>
      <c r="X28" s="10">
        <v>62.91</v>
      </c>
      <c r="Y28" s="10">
        <v>63.19</v>
      </c>
      <c r="Z28" s="10">
        <v>62.22</v>
      </c>
      <c r="AA28" s="10">
        <v>62.99</v>
      </c>
      <c r="AB28" s="95">
        <v>184600</v>
      </c>
      <c r="AC28" s="10">
        <v>62.99</v>
      </c>
      <c r="AD28" s="2">
        <f t="shared" si="0"/>
        <v>0.96999999999999886</v>
      </c>
      <c r="AE28" s="138">
        <f t="shared" si="1"/>
        <v>4.3048469387756416E-3</v>
      </c>
    </row>
    <row r="29" spans="1:31" x14ac:dyDescent="0.25">
      <c r="B29" s="10"/>
      <c r="C29" s="10"/>
      <c r="D29" s="40"/>
      <c r="E29" s="40"/>
      <c r="F29" s="40"/>
      <c r="W29" s="133">
        <v>42613</v>
      </c>
      <c r="X29" s="10">
        <v>62.96</v>
      </c>
      <c r="Y29" s="10">
        <v>63.23</v>
      </c>
      <c r="Z29" s="10">
        <v>62.44</v>
      </c>
      <c r="AA29" s="10">
        <v>62.72</v>
      </c>
      <c r="AB29" s="95">
        <v>254400</v>
      </c>
      <c r="AC29" s="10">
        <v>62.72</v>
      </c>
      <c r="AD29" s="2">
        <f t="shared" si="0"/>
        <v>0.78999999999999915</v>
      </c>
      <c r="AE29" s="138">
        <f t="shared" si="1"/>
        <v>-3.0201875695438085E-3</v>
      </c>
    </row>
    <row r="30" spans="1:31" x14ac:dyDescent="0.25">
      <c r="B30" s="10"/>
      <c r="C30" s="10"/>
      <c r="D30" s="40"/>
      <c r="E30" s="40"/>
      <c r="F30" s="40"/>
      <c r="W30" s="133">
        <v>42612</v>
      </c>
      <c r="X30" s="10">
        <v>63</v>
      </c>
      <c r="Y30" s="10">
        <v>63.31</v>
      </c>
      <c r="Z30" s="10">
        <v>62.56</v>
      </c>
      <c r="AA30" s="10">
        <v>62.91</v>
      </c>
      <c r="AB30" s="95">
        <v>160500</v>
      </c>
      <c r="AC30" s="10">
        <v>62.91</v>
      </c>
      <c r="AD30" s="2">
        <f t="shared" si="0"/>
        <v>0.75</v>
      </c>
      <c r="AE30" s="138">
        <f t="shared" si="1"/>
        <v>-1.7454776261505156E-3</v>
      </c>
    </row>
    <row r="31" spans="1:31" x14ac:dyDescent="0.25">
      <c r="W31" s="133">
        <v>42611</v>
      </c>
      <c r="X31" s="10">
        <v>62.61</v>
      </c>
      <c r="Y31" s="10">
        <v>63.13</v>
      </c>
      <c r="Z31" s="10">
        <v>62.18</v>
      </c>
      <c r="AA31" s="10">
        <v>63.02</v>
      </c>
      <c r="AB31" s="95">
        <v>208600</v>
      </c>
      <c r="AC31" s="10">
        <v>63.02</v>
      </c>
      <c r="AD31" s="2">
        <f t="shared" si="0"/>
        <v>0.95000000000000284</v>
      </c>
      <c r="AE31" s="138">
        <f t="shared" si="1"/>
        <v>1.042167708834385E-2</v>
      </c>
    </row>
    <row r="32" spans="1:31" x14ac:dyDescent="0.25">
      <c r="W32" s="133">
        <v>42608</v>
      </c>
      <c r="X32" s="10">
        <v>61.93</v>
      </c>
      <c r="Y32" s="10">
        <v>62.51</v>
      </c>
      <c r="Z32" s="10">
        <v>61.9</v>
      </c>
      <c r="AA32" s="10">
        <v>62.37</v>
      </c>
      <c r="AB32" s="95">
        <v>166900</v>
      </c>
      <c r="AC32" s="10">
        <v>62.37</v>
      </c>
      <c r="AD32" s="2">
        <f t="shared" si="0"/>
        <v>0.60999999999999943</v>
      </c>
      <c r="AE32" s="138">
        <f t="shared" si="1"/>
        <v>6.9422021310945325E-3</v>
      </c>
    </row>
    <row r="33" spans="1:31" x14ac:dyDescent="0.25">
      <c r="L33" t="s">
        <v>219</v>
      </c>
      <c r="M33" s="2">
        <f>M51+K51-F51</f>
        <v>33.940000000000055</v>
      </c>
      <c r="W33" s="133">
        <v>42607</v>
      </c>
      <c r="X33" s="10">
        <v>61.45</v>
      </c>
      <c r="Y33" s="10">
        <v>62.04</v>
      </c>
      <c r="Z33" s="10">
        <v>61.13</v>
      </c>
      <c r="AA33" s="10">
        <v>61.94</v>
      </c>
      <c r="AB33" s="95">
        <v>147800</v>
      </c>
      <c r="AC33" s="10">
        <v>61.94</v>
      </c>
      <c r="AD33" s="2">
        <f t="shared" si="0"/>
        <v>0.90999999999999659</v>
      </c>
      <c r="AE33" s="138">
        <f t="shared" si="1"/>
        <v>6.6634162197301006E-3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42606</v>
      </c>
      <c r="X34" s="10">
        <v>62.11</v>
      </c>
      <c r="Y34" s="10">
        <v>62.3</v>
      </c>
      <c r="Z34" s="10">
        <v>61.34</v>
      </c>
      <c r="AA34" s="10">
        <v>61.53</v>
      </c>
      <c r="AB34" s="95">
        <v>161100</v>
      </c>
      <c r="AC34" s="10">
        <v>61.53</v>
      </c>
      <c r="AD34" s="2">
        <f t="shared" si="0"/>
        <v>0.95999999999999375</v>
      </c>
      <c r="AE34" s="138">
        <f t="shared" si="1"/>
        <v>-9.1787439613526534E-3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42605</v>
      </c>
      <c r="X35" s="10">
        <v>62.51</v>
      </c>
      <c r="Y35" s="10">
        <v>62.59</v>
      </c>
      <c r="Z35" s="10">
        <v>61.97</v>
      </c>
      <c r="AA35" s="10">
        <v>62.1</v>
      </c>
      <c r="AB35" s="95">
        <v>254700</v>
      </c>
      <c r="AC35" s="10">
        <v>62.1</v>
      </c>
      <c r="AD35" s="2">
        <f t="shared" si="0"/>
        <v>0.62000000000000455</v>
      </c>
      <c r="AE35" s="138">
        <f t="shared" si="1"/>
        <v>-1.6100466913537836E-4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42604</v>
      </c>
      <c r="X36" s="10">
        <v>61.31</v>
      </c>
      <c r="Y36" s="10">
        <v>62.3</v>
      </c>
      <c r="Z36" s="10">
        <v>61.31</v>
      </c>
      <c r="AA36" s="10">
        <v>62.11</v>
      </c>
      <c r="AB36" s="95">
        <v>239100</v>
      </c>
      <c r="AC36" s="10">
        <v>62.11</v>
      </c>
      <c r="AD36" s="2">
        <f t="shared" si="0"/>
        <v>0.98999999999999488</v>
      </c>
      <c r="AE36" s="138">
        <f t="shared" si="1"/>
        <v>5.3415344771770012E-3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42601</v>
      </c>
      <c r="X37" s="10">
        <v>60.95</v>
      </c>
      <c r="Y37" s="10">
        <v>61.9</v>
      </c>
      <c r="Z37" s="10">
        <v>60.85</v>
      </c>
      <c r="AA37" s="10">
        <v>61.78</v>
      </c>
      <c r="AB37" s="95">
        <v>227100</v>
      </c>
      <c r="AC37" s="10">
        <v>61.78</v>
      </c>
      <c r="AD37" s="2">
        <f t="shared" si="0"/>
        <v>1.0499999999999972</v>
      </c>
      <c r="AE37" s="138">
        <f t="shared" si="1"/>
        <v>8.9825249060917489E-3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42600</v>
      </c>
      <c r="X38" s="10">
        <v>60.22</v>
      </c>
      <c r="Y38" s="10">
        <v>61.29</v>
      </c>
      <c r="Z38" s="10">
        <v>60.22</v>
      </c>
      <c r="AA38" s="10">
        <v>61.23</v>
      </c>
      <c r="AB38" s="95">
        <v>339800</v>
      </c>
      <c r="AC38" s="10">
        <v>61.23</v>
      </c>
      <c r="AD38" s="2">
        <f t="shared" si="0"/>
        <v>1.0700000000000003</v>
      </c>
      <c r="AE38" s="138">
        <f t="shared" si="1"/>
        <v>1.2735693020178518E-2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42599</v>
      </c>
      <c r="X39" s="10">
        <v>59.85</v>
      </c>
      <c r="Y39" s="10">
        <v>60.71</v>
      </c>
      <c r="Z39" s="10">
        <v>59.85</v>
      </c>
      <c r="AA39" s="10">
        <v>60.46</v>
      </c>
      <c r="AB39" s="95">
        <v>291200</v>
      </c>
      <c r="AC39" s="10">
        <v>60.46</v>
      </c>
      <c r="AD39" s="2">
        <f t="shared" si="0"/>
        <v>0.85999999999999943</v>
      </c>
      <c r="AE39" s="138">
        <f t="shared" si="1"/>
        <v>1.1036789297658833E-2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42598</v>
      </c>
      <c r="X40" s="10">
        <v>60.33</v>
      </c>
      <c r="Y40" s="10">
        <v>60.57</v>
      </c>
      <c r="Z40" s="10">
        <v>59.77</v>
      </c>
      <c r="AA40" s="10">
        <v>59.8</v>
      </c>
      <c r="AB40" s="95">
        <v>180500</v>
      </c>
      <c r="AC40" s="10">
        <v>59.8</v>
      </c>
      <c r="AD40" s="2">
        <f t="shared" si="0"/>
        <v>0.79999999999999716</v>
      </c>
      <c r="AE40" s="138">
        <f t="shared" si="1"/>
        <v>-9.605829744948724E-3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42597</v>
      </c>
      <c r="X41" s="10">
        <v>59.57</v>
      </c>
      <c r="Y41" s="10">
        <v>60.59</v>
      </c>
      <c r="Z41" s="10">
        <v>59.57</v>
      </c>
      <c r="AA41" s="10">
        <v>60.38</v>
      </c>
      <c r="AB41" s="95">
        <v>130600</v>
      </c>
      <c r="AC41" s="10">
        <v>60.38</v>
      </c>
      <c r="AD41" s="2">
        <f t="shared" si="0"/>
        <v>1.0200000000000031</v>
      </c>
      <c r="AE41" s="138">
        <f t="shared" si="1"/>
        <v>1.7354675652906604E-2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5" t="s">
        <v>78</v>
      </c>
      <c r="P42" s="585"/>
      <c r="Q42" s="34"/>
      <c r="T42" s="91" t="s">
        <v>113</v>
      </c>
      <c r="W42" s="133">
        <v>42594</v>
      </c>
      <c r="X42" s="10">
        <v>59.64</v>
      </c>
      <c r="Y42" s="10">
        <v>59.64</v>
      </c>
      <c r="Z42" s="10">
        <v>59.19</v>
      </c>
      <c r="AA42" s="10">
        <v>59.35</v>
      </c>
      <c r="AB42" s="95">
        <v>132900</v>
      </c>
      <c r="AC42" s="10">
        <v>59.35</v>
      </c>
      <c r="AD42" s="2">
        <f t="shared" si="0"/>
        <v>0.45000000000000284</v>
      </c>
      <c r="AE42" s="138">
        <f t="shared" si="1"/>
        <v>-5.1961112973515355E-3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66.990000000000009</v>
      </c>
      <c r="Q43" s="34"/>
      <c r="T43" s="128" t="s">
        <v>98</v>
      </c>
      <c r="U43" s="98">
        <v>60.65</v>
      </c>
      <c r="W43" s="133">
        <v>42593</v>
      </c>
      <c r="X43" s="10">
        <v>59.25</v>
      </c>
      <c r="Y43" s="10">
        <v>59.86</v>
      </c>
      <c r="Z43" s="10">
        <v>59.25</v>
      </c>
      <c r="AA43" s="10">
        <v>59.66</v>
      </c>
      <c r="AB43" s="95">
        <v>172600</v>
      </c>
      <c r="AC43" s="10">
        <v>59.66</v>
      </c>
      <c r="AD43" s="2">
        <f t="shared" si="0"/>
        <v>0.60999999999999943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66.381</v>
      </c>
      <c r="Q44" s="34"/>
      <c r="T44" s="93" t="s">
        <v>99</v>
      </c>
      <c r="U44" s="88">
        <v>61.12</v>
      </c>
      <c r="W44" s="133">
        <v>42593</v>
      </c>
      <c r="X44" s="10" t="s">
        <v>186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65.772000000000006</v>
      </c>
      <c r="Q45" s="34"/>
      <c r="T45" s="93" t="s">
        <v>100</v>
      </c>
      <c r="U45" s="88" t="s">
        <v>129</v>
      </c>
      <c r="W45" s="133">
        <v>42592</v>
      </c>
      <c r="X45" s="10">
        <v>59.58</v>
      </c>
      <c r="Y45" s="10">
        <v>59.78</v>
      </c>
      <c r="Z45" s="10">
        <v>59</v>
      </c>
      <c r="AA45" s="10">
        <v>59.29</v>
      </c>
      <c r="AB45" s="95">
        <v>226700</v>
      </c>
      <c r="AC45" s="10">
        <v>59.18</v>
      </c>
      <c r="AD45" s="2">
        <f t="shared" si="0"/>
        <v>0.78000000000000114</v>
      </c>
      <c r="AE45" s="138">
        <f t="shared" si="1"/>
        <v>-4.8764082730788916E-3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65.162999999999997</v>
      </c>
      <c r="Q46" s="83"/>
      <c r="T46" s="93" t="s">
        <v>101</v>
      </c>
      <c r="U46" s="88" t="s">
        <v>555</v>
      </c>
      <c r="W46" s="133">
        <v>42591</v>
      </c>
      <c r="X46" s="10">
        <v>59.36</v>
      </c>
      <c r="Y46" s="10">
        <v>59.77</v>
      </c>
      <c r="Z46" s="10">
        <v>58.91</v>
      </c>
      <c r="AA46" s="10">
        <v>59.58</v>
      </c>
      <c r="AB46" s="95">
        <v>235100</v>
      </c>
      <c r="AC46" s="10">
        <v>59.47</v>
      </c>
      <c r="AD46" s="2">
        <f t="shared" si="0"/>
        <v>0.86000000000000654</v>
      </c>
      <c r="AE46" s="138">
        <f t="shared" si="1"/>
        <v>6.2605752961082395E-3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64.554000000000002</v>
      </c>
      <c r="Q47" s="83"/>
      <c r="T47" s="93" t="s">
        <v>102</v>
      </c>
      <c r="U47" s="88">
        <v>59.75</v>
      </c>
      <c r="W47" s="133">
        <v>42590</v>
      </c>
      <c r="X47" s="10">
        <v>58.99</v>
      </c>
      <c r="Y47" s="10">
        <v>59.45</v>
      </c>
      <c r="Z47" s="10">
        <v>58.01</v>
      </c>
      <c r="AA47" s="10">
        <v>59.21</v>
      </c>
      <c r="AB47" s="95">
        <v>223400</v>
      </c>
      <c r="AC47" s="10">
        <v>59.1</v>
      </c>
      <c r="AD47" s="2">
        <f t="shared" si="0"/>
        <v>1.4400000000000048</v>
      </c>
      <c r="AE47" s="138">
        <f t="shared" si="1"/>
        <v>4.7602856171371499E-3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63.945</v>
      </c>
      <c r="Q48" s="83"/>
      <c r="T48" s="93" t="s">
        <v>103</v>
      </c>
      <c r="U48" s="88">
        <v>1.2584200000000001</v>
      </c>
      <c r="W48" s="133">
        <v>42587</v>
      </c>
      <c r="X48" s="10">
        <v>58.78</v>
      </c>
      <c r="Y48" s="10">
        <v>59.05</v>
      </c>
      <c r="Z48" s="10">
        <v>58.44</v>
      </c>
      <c r="AA48" s="10">
        <v>58.93</v>
      </c>
      <c r="AB48" s="95">
        <v>224700</v>
      </c>
      <c r="AC48" s="10">
        <v>58.82</v>
      </c>
      <c r="AD48" s="2">
        <f t="shared" si="0"/>
        <v>0.60999999999999943</v>
      </c>
      <c r="AE48" s="138">
        <f t="shared" si="1"/>
        <v>8.4004800274302127E-3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63.335999999999999</v>
      </c>
      <c r="Q49" s="83"/>
      <c r="T49" s="93" t="s">
        <v>122</v>
      </c>
      <c r="U49" s="88" t="s">
        <v>312</v>
      </c>
      <c r="W49" s="133">
        <v>42586</v>
      </c>
      <c r="X49" s="10">
        <v>58.04</v>
      </c>
      <c r="Y49" s="10">
        <v>58.81</v>
      </c>
      <c r="Z49" s="10">
        <v>57.73</v>
      </c>
      <c r="AA49" s="10">
        <v>58.44</v>
      </c>
      <c r="AB49" s="95">
        <v>191200</v>
      </c>
      <c r="AC49" s="10">
        <v>58.33</v>
      </c>
      <c r="AD49" s="2">
        <f t="shared" si="0"/>
        <v>1.0800000000000054</v>
      </c>
      <c r="AE49" s="138">
        <f t="shared" si="1"/>
        <v>5.3429851775248505E-3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62.726999999999997</v>
      </c>
      <c r="Q50" s="83"/>
      <c r="T50" s="93"/>
      <c r="U50" s="88"/>
      <c r="W50" s="133">
        <v>42585</v>
      </c>
      <c r="X50" s="10">
        <v>57.38</v>
      </c>
      <c r="Y50" s="10">
        <v>58.21</v>
      </c>
      <c r="Z50" s="10">
        <v>57.02</v>
      </c>
      <c r="AA50" s="10">
        <v>58.13</v>
      </c>
      <c r="AB50" s="95">
        <v>137600</v>
      </c>
      <c r="AC50" s="10">
        <v>58.02</v>
      </c>
      <c r="AD50" s="2">
        <f t="shared" si="0"/>
        <v>1.1899999999999977</v>
      </c>
      <c r="AE50" s="138">
        <f t="shared" si="1"/>
        <v>1.3626834381551323E-2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62.118000000000002</v>
      </c>
      <c r="Q51" s="83"/>
      <c r="T51" s="93" t="s">
        <v>105</v>
      </c>
      <c r="U51" s="88" t="s">
        <v>556</v>
      </c>
      <c r="W51" s="133">
        <v>42584</v>
      </c>
      <c r="X51" s="10">
        <v>58.5</v>
      </c>
      <c r="Y51" s="10">
        <v>58.8</v>
      </c>
      <c r="Z51" s="10">
        <v>57.27</v>
      </c>
      <c r="AA51" s="10">
        <v>57.35</v>
      </c>
      <c r="AB51" s="95">
        <v>162900</v>
      </c>
      <c r="AC51" s="10">
        <v>57.24</v>
      </c>
      <c r="AD51" s="2">
        <f t="shared" si="0"/>
        <v>1.529999999999994</v>
      </c>
      <c r="AE51" s="138">
        <f t="shared" si="1"/>
        <v>-1.9359259893780956E-2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61.509</v>
      </c>
      <c r="Q52" s="83"/>
      <c r="T52" s="93" t="s">
        <v>106</v>
      </c>
      <c r="U52" s="88" t="s">
        <v>426</v>
      </c>
      <c r="W52" s="133">
        <v>42583</v>
      </c>
      <c r="X52" s="10">
        <v>58.48</v>
      </c>
      <c r="Y52" s="10">
        <v>58.98</v>
      </c>
      <c r="Z52" s="10">
        <v>57.92</v>
      </c>
      <c r="AA52" s="10">
        <v>58.48</v>
      </c>
      <c r="AB52" s="95">
        <v>217900</v>
      </c>
      <c r="AC52" s="10">
        <v>58.37</v>
      </c>
      <c r="AD52" s="2">
        <f t="shared" si="0"/>
        <v>1.0599999999999952</v>
      </c>
      <c r="AE52" s="138">
        <f t="shared" si="1"/>
        <v>-1.0268697586856002E-3</v>
      </c>
    </row>
    <row r="53" spans="1:31" x14ac:dyDescent="0.25">
      <c r="O53" s="83">
        <v>1</v>
      </c>
      <c r="P53" s="83">
        <f t="shared" si="2"/>
        <v>60.9</v>
      </c>
      <c r="Q53" s="83"/>
      <c r="T53" s="93" t="s">
        <v>107</v>
      </c>
      <c r="U53" s="90">
        <v>117551</v>
      </c>
      <c r="W53" s="133">
        <v>42580</v>
      </c>
      <c r="X53" s="10">
        <v>58.37</v>
      </c>
      <c r="Y53" s="10">
        <v>58.98</v>
      </c>
      <c r="Z53" s="10">
        <v>57.94</v>
      </c>
      <c r="AA53" s="10">
        <v>58.54</v>
      </c>
      <c r="AB53" s="95">
        <v>235400</v>
      </c>
      <c r="AC53" s="10">
        <v>58.43</v>
      </c>
      <c r="AD53" s="2">
        <f t="shared" si="0"/>
        <v>1.0399999999999991</v>
      </c>
      <c r="AE53" s="138">
        <f t="shared" si="1"/>
        <v>3.0901287553648515E-3</v>
      </c>
    </row>
    <row r="54" spans="1:31" x14ac:dyDescent="0.25">
      <c r="O54" s="83">
        <v>0.99</v>
      </c>
      <c r="P54" s="83">
        <f t="shared" si="2"/>
        <v>60.290999999999997</v>
      </c>
      <c r="Q54" s="83"/>
      <c r="T54" s="93" t="s">
        <v>110</v>
      </c>
      <c r="U54" s="90">
        <v>222331</v>
      </c>
      <c r="W54" s="133">
        <v>42579</v>
      </c>
      <c r="X54" s="10">
        <v>58.53</v>
      </c>
      <c r="Y54" s="10">
        <v>58.87</v>
      </c>
      <c r="Z54" s="10">
        <v>58.18</v>
      </c>
      <c r="AA54" s="10">
        <v>58.36</v>
      </c>
      <c r="AB54" s="95">
        <v>160900</v>
      </c>
      <c r="AC54" s="10">
        <v>58.25</v>
      </c>
      <c r="AD54" s="2">
        <f t="shared" si="0"/>
        <v>0.68999999999999773</v>
      </c>
      <c r="AE54" s="138">
        <f t="shared" si="1"/>
        <v>-2.7392569765450903E-3</v>
      </c>
    </row>
    <row r="55" spans="1:31" x14ac:dyDescent="0.25">
      <c r="O55" s="83">
        <v>0.98</v>
      </c>
      <c r="P55" s="83">
        <f t="shared" si="2"/>
        <v>59.681999999999995</v>
      </c>
      <c r="Q55" s="83"/>
      <c r="T55" s="93" t="s">
        <v>108</v>
      </c>
      <c r="U55" s="88" t="s">
        <v>557</v>
      </c>
      <c r="W55" s="133">
        <v>42578</v>
      </c>
      <c r="X55" s="10">
        <v>58.46</v>
      </c>
      <c r="Y55" s="10">
        <v>58.84</v>
      </c>
      <c r="Z55" s="10">
        <v>58.21</v>
      </c>
      <c r="AA55" s="10">
        <v>58.52</v>
      </c>
      <c r="AB55" s="95">
        <v>314500</v>
      </c>
      <c r="AC55" s="10">
        <v>58.41</v>
      </c>
      <c r="AD55" s="2">
        <f t="shared" si="0"/>
        <v>0.63000000000000256</v>
      </c>
      <c r="AE55" s="138">
        <f t="shared" si="1"/>
        <v>3.4358357670503104E-3</v>
      </c>
    </row>
    <row r="56" spans="1:31" x14ac:dyDescent="0.25">
      <c r="O56" s="83">
        <v>0.97</v>
      </c>
      <c r="P56" s="83">
        <f t="shared" si="2"/>
        <v>59.073</v>
      </c>
      <c r="Q56" s="83"/>
      <c r="T56" s="93" t="s">
        <v>111</v>
      </c>
      <c r="U56" s="88">
        <v>23.21</v>
      </c>
      <c r="W56" s="133">
        <v>42577</v>
      </c>
      <c r="X56" s="10">
        <v>57.58</v>
      </c>
      <c r="Y56" s="10">
        <v>58.42</v>
      </c>
      <c r="Z56" s="10">
        <v>57.58</v>
      </c>
      <c r="AA56" s="10">
        <v>58.32</v>
      </c>
      <c r="AB56" s="95">
        <v>251000</v>
      </c>
      <c r="AC56" s="10">
        <v>58.21</v>
      </c>
      <c r="AD56" s="2">
        <f t="shared" si="0"/>
        <v>0.84000000000000341</v>
      </c>
      <c r="AE56" s="138">
        <f t="shared" si="1"/>
        <v>1.0941299062174448E-2</v>
      </c>
    </row>
    <row r="57" spans="1:31" x14ac:dyDescent="0.25">
      <c r="O57" s="83">
        <v>0.96</v>
      </c>
      <c r="P57" s="83">
        <f t="shared" si="2"/>
        <v>58.463999999999999</v>
      </c>
      <c r="Q57" s="83"/>
      <c r="T57" s="93" t="s">
        <v>112</v>
      </c>
      <c r="U57" s="88">
        <v>2.62</v>
      </c>
      <c r="W57" s="133">
        <v>42576</v>
      </c>
      <c r="X57" s="10">
        <v>57.9</v>
      </c>
      <c r="Y57" s="10">
        <v>58.07</v>
      </c>
      <c r="Z57" s="10">
        <v>57.59</v>
      </c>
      <c r="AA57" s="10">
        <v>57.69</v>
      </c>
      <c r="AB57" s="95">
        <v>243300</v>
      </c>
      <c r="AC57" s="10">
        <v>57.58</v>
      </c>
      <c r="AD57" s="2">
        <f t="shared" si="0"/>
        <v>0.47999999999999687</v>
      </c>
      <c r="AE57" s="138">
        <f t="shared" si="1"/>
        <v>-2.9437229437230261E-3</v>
      </c>
    </row>
    <row r="58" spans="1:31" x14ac:dyDescent="0.25">
      <c r="O58" s="83">
        <v>0.95</v>
      </c>
      <c r="P58" s="83">
        <f t="shared" si="2"/>
        <v>57.854999999999997</v>
      </c>
      <c r="Q58" s="83"/>
      <c r="T58" s="93" t="s">
        <v>109</v>
      </c>
      <c r="U58" s="88" t="s">
        <v>558</v>
      </c>
      <c r="W58" s="133">
        <v>42573</v>
      </c>
      <c r="X58" s="10">
        <v>57.57</v>
      </c>
      <c r="Y58" s="10">
        <v>58</v>
      </c>
      <c r="Z58" s="10">
        <v>57.14</v>
      </c>
      <c r="AA58" s="10">
        <v>57.86</v>
      </c>
      <c r="AB58" s="95">
        <v>331700</v>
      </c>
      <c r="AC58" s="10">
        <v>57.75</v>
      </c>
      <c r="AD58" s="2">
        <f t="shared" si="0"/>
        <v>0.85999999999999943</v>
      </c>
      <c r="AE58" s="138">
        <f t="shared" si="1"/>
        <v>3.6496350364962904E-3</v>
      </c>
    </row>
    <row r="59" spans="1:31" x14ac:dyDescent="0.25">
      <c r="O59" s="83">
        <v>0.94</v>
      </c>
      <c r="P59" s="83">
        <f t="shared" si="2"/>
        <v>57.245999999999995</v>
      </c>
      <c r="Q59" s="83"/>
      <c r="W59" s="133">
        <v>42572</v>
      </c>
      <c r="X59" s="10">
        <v>58.9</v>
      </c>
      <c r="Y59" s="10">
        <v>59.85</v>
      </c>
      <c r="Z59" s="10">
        <v>57.28</v>
      </c>
      <c r="AA59" s="10">
        <v>57.65</v>
      </c>
      <c r="AB59" s="95">
        <v>420500</v>
      </c>
      <c r="AC59" s="10">
        <v>57.54</v>
      </c>
      <c r="AD59" s="2">
        <f t="shared" si="0"/>
        <v>2.5700000000000003</v>
      </c>
      <c r="AE59" s="138">
        <f t="shared" si="1"/>
        <v>-2.9843196762771917E-2</v>
      </c>
    </row>
    <row r="60" spans="1:31" x14ac:dyDescent="0.25">
      <c r="O60" s="83">
        <v>0.93</v>
      </c>
      <c r="P60" s="83">
        <f t="shared" si="2"/>
        <v>56.637</v>
      </c>
      <c r="Q60" s="83"/>
      <c r="W60" s="133">
        <v>42571</v>
      </c>
      <c r="X60" s="10">
        <v>59.75</v>
      </c>
      <c r="Y60" s="10">
        <v>59.75</v>
      </c>
      <c r="Z60" s="10">
        <v>58.9</v>
      </c>
      <c r="AA60" s="10">
        <v>59.42</v>
      </c>
      <c r="AB60" s="95">
        <v>504400</v>
      </c>
      <c r="AC60" s="10">
        <v>59.31</v>
      </c>
      <c r="AD60" s="2">
        <f t="shared" si="0"/>
        <v>0.85000000000000142</v>
      </c>
      <c r="AE60" s="138">
        <f t="shared" si="1"/>
        <v>2.0273694880892368E-3</v>
      </c>
    </row>
    <row r="61" spans="1:31" x14ac:dyDescent="0.25">
      <c r="O61" s="83">
        <v>0.92</v>
      </c>
      <c r="P61" s="83">
        <f t="shared" si="2"/>
        <v>56.027999999999999</v>
      </c>
      <c r="Q61" s="83"/>
      <c r="W61" s="133">
        <v>42570</v>
      </c>
      <c r="X61" s="10">
        <v>59.44</v>
      </c>
      <c r="Y61" s="10">
        <v>59.96</v>
      </c>
      <c r="Z61" s="10">
        <v>59.15</v>
      </c>
      <c r="AA61" s="10">
        <v>59.3</v>
      </c>
      <c r="AB61" s="95">
        <v>264900</v>
      </c>
      <c r="AC61" s="10">
        <v>59.19</v>
      </c>
      <c r="AD61" s="2">
        <f t="shared" si="0"/>
        <v>0.81000000000000227</v>
      </c>
      <c r="AE61" s="138">
        <f t="shared" si="1"/>
        <v>-1.1812352345595967E-3</v>
      </c>
    </row>
    <row r="62" spans="1:31" x14ac:dyDescent="0.25">
      <c r="O62" s="83">
        <v>0.91</v>
      </c>
      <c r="P62" s="83">
        <f t="shared" si="2"/>
        <v>55.419000000000004</v>
      </c>
      <c r="Q62" s="83"/>
      <c r="W62" s="133">
        <v>42569</v>
      </c>
      <c r="X62" s="10">
        <v>59.77</v>
      </c>
      <c r="Y62" s="10">
        <v>60.25</v>
      </c>
      <c r="Z62" s="10">
        <v>59.36</v>
      </c>
      <c r="AA62" s="10">
        <v>59.37</v>
      </c>
      <c r="AB62" s="95">
        <v>303300</v>
      </c>
      <c r="AC62" s="10">
        <v>59.26</v>
      </c>
      <c r="AD62" s="2">
        <f t="shared" si="0"/>
        <v>0.89000000000000057</v>
      </c>
      <c r="AE62" s="138">
        <f t="shared" si="1"/>
        <v>-7.3701842546064489E-3</v>
      </c>
    </row>
    <row r="63" spans="1:31" x14ac:dyDescent="0.25">
      <c r="O63" s="83">
        <v>0.9</v>
      </c>
      <c r="P63" s="83">
        <f t="shared" si="2"/>
        <v>54.81</v>
      </c>
      <c r="Q63" s="83"/>
      <c r="W63" s="133">
        <v>42566</v>
      </c>
      <c r="X63" s="10">
        <v>60.33</v>
      </c>
      <c r="Y63" s="10">
        <v>60.5</v>
      </c>
      <c r="Z63" s="10">
        <v>59.7</v>
      </c>
      <c r="AA63" s="10">
        <v>59.81</v>
      </c>
      <c r="AB63" s="95">
        <v>391100</v>
      </c>
      <c r="AC63" s="10">
        <v>59.7</v>
      </c>
      <c r="AD63" s="2">
        <f t="shared" si="0"/>
        <v>0.79999999999999716</v>
      </c>
      <c r="AE63" s="138">
        <f t="shared" si="1"/>
        <v>2.1823065301327382E-3</v>
      </c>
    </row>
    <row r="64" spans="1:31" x14ac:dyDescent="0.25">
      <c r="O64" s="34"/>
      <c r="W64" s="133">
        <v>42565</v>
      </c>
      <c r="X64" s="10">
        <v>60.26</v>
      </c>
      <c r="Y64" s="10">
        <v>60.71</v>
      </c>
      <c r="Z64" s="10">
        <v>59.58</v>
      </c>
      <c r="AA64" s="10">
        <v>59.68</v>
      </c>
      <c r="AB64" s="95">
        <v>198500</v>
      </c>
      <c r="AC64" s="10">
        <v>59.57</v>
      </c>
      <c r="AD64" s="2">
        <f t="shared" si="0"/>
        <v>1.1300000000000026</v>
      </c>
      <c r="AE64" s="138">
        <f t="shared" si="1"/>
        <v>-3.1793842034805175E-3</v>
      </c>
    </row>
    <row r="65" spans="15:31" x14ac:dyDescent="0.25">
      <c r="O65" s="34"/>
      <c r="W65" s="133">
        <v>42564</v>
      </c>
      <c r="X65" s="10">
        <v>60.26</v>
      </c>
      <c r="Y65" s="10">
        <v>60.43</v>
      </c>
      <c r="Z65" s="10">
        <v>59.68</v>
      </c>
      <c r="AA65" s="10">
        <v>59.87</v>
      </c>
      <c r="AB65" s="95">
        <v>171400</v>
      </c>
      <c r="AC65" s="10">
        <v>59.76</v>
      </c>
      <c r="AD65" s="2">
        <f t="shared" si="0"/>
        <v>0.75</v>
      </c>
      <c r="AE65" s="138">
        <f t="shared" si="1"/>
        <v>0</v>
      </c>
    </row>
    <row r="66" spans="15:31" x14ac:dyDescent="0.25">
      <c r="O66" s="34"/>
      <c r="W66" s="133">
        <v>42563</v>
      </c>
      <c r="X66" s="10">
        <v>59.75</v>
      </c>
      <c r="Y66" s="10">
        <v>60.34</v>
      </c>
      <c r="Z66" s="10">
        <v>58.01</v>
      </c>
      <c r="AA66" s="10">
        <v>59.87</v>
      </c>
      <c r="AB66" s="95">
        <v>388600</v>
      </c>
      <c r="AC66" s="10">
        <v>59.76</v>
      </c>
      <c r="AD66" s="2">
        <f t="shared" si="0"/>
        <v>2.3300000000000054</v>
      </c>
      <c r="AE66" s="138">
        <f t="shared" si="1"/>
        <v>9.1185410334346795E-3</v>
      </c>
    </row>
    <row r="67" spans="15:31" x14ac:dyDescent="0.25">
      <c r="W67" s="133">
        <v>42562</v>
      </c>
      <c r="X67" s="10">
        <v>59.02</v>
      </c>
      <c r="Y67" s="10">
        <v>59.75</v>
      </c>
      <c r="Z67" s="10">
        <v>58.53</v>
      </c>
      <c r="AA67" s="10">
        <v>59.33</v>
      </c>
      <c r="AB67" s="95">
        <v>194700</v>
      </c>
      <c r="AC67" s="10">
        <v>59.22</v>
      </c>
      <c r="AD67" s="2">
        <f>Y67-Z67</f>
        <v>1.2199999999999989</v>
      </c>
      <c r="AE67" s="138">
        <f>AC67/AC68-1</f>
        <v>9.7186700767264433E-3</v>
      </c>
    </row>
    <row r="68" spans="15:31" x14ac:dyDescent="0.25">
      <c r="W68" s="133">
        <v>42559</v>
      </c>
      <c r="X68" s="10">
        <v>57.68</v>
      </c>
      <c r="Y68" s="10">
        <v>58.85</v>
      </c>
      <c r="Z68" s="10">
        <v>57.42</v>
      </c>
      <c r="AA68" s="10">
        <v>58.76</v>
      </c>
      <c r="AB68" s="95">
        <v>214500</v>
      </c>
      <c r="AC68" s="10">
        <v>58.65</v>
      </c>
      <c r="AD68" s="2">
        <f>Y68-Z68</f>
        <v>1.4299999999999997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42653</v>
      </c>
      <c r="Y2" s="10">
        <v>62.45</v>
      </c>
      <c r="Z2" s="10">
        <v>62.77</v>
      </c>
      <c r="AA2" s="10">
        <v>62.17</v>
      </c>
      <c r="AB2" s="10">
        <v>62.44</v>
      </c>
      <c r="AC2" s="95">
        <v>2845100</v>
      </c>
      <c r="AD2" s="10">
        <v>62.44</v>
      </c>
      <c r="AE2" s="2">
        <f>Z2-AA2</f>
        <v>0.60000000000000142</v>
      </c>
      <c r="AF2" s="138">
        <f>AD2/AD3-1</f>
        <v>4.9895380653468546E-3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42650</v>
      </c>
      <c r="Y3" s="10">
        <v>62.4</v>
      </c>
      <c r="Z3" s="10">
        <v>62.59</v>
      </c>
      <c r="AA3" s="10">
        <v>61.64</v>
      </c>
      <c r="AB3" s="10">
        <v>62.13</v>
      </c>
      <c r="AC3" s="95">
        <v>2759300</v>
      </c>
      <c r="AD3" s="10">
        <v>62.13</v>
      </c>
      <c r="AE3" s="2">
        <f t="shared" ref="AE3:AE66" si="0">Z3-AA3</f>
        <v>0.95000000000000284</v>
      </c>
      <c r="AF3" s="138">
        <f t="shared" ref="AF3:AF66" si="1">AD3/AD4-1</f>
        <v>-4.6459468119192104E-3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62.44</v>
      </c>
      <c r="R4" s="527">
        <v>5.0000000000000001E-3</v>
      </c>
      <c r="X4" s="133">
        <v>42649</v>
      </c>
      <c r="Y4" s="10">
        <v>62.16</v>
      </c>
      <c r="Z4" s="10">
        <v>62.65</v>
      </c>
      <c r="AA4" s="10">
        <v>62.02</v>
      </c>
      <c r="AB4" s="10">
        <v>62.42</v>
      </c>
      <c r="AC4" s="95">
        <v>3091400</v>
      </c>
      <c r="AD4" s="10">
        <v>62.42</v>
      </c>
      <c r="AE4" s="2">
        <f t="shared" si="0"/>
        <v>0.62999999999999545</v>
      </c>
      <c r="AF4" s="138">
        <f t="shared" si="1"/>
        <v>9.6215522771014861E-4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1561</v>
      </c>
      <c r="X5" s="133">
        <v>42648</v>
      </c>
      <c r="Y5" s="10">
        <v>62.61</v>
      </c>
      <c r="Z5" s="10">
        <v>62.88</v>
      </c>
      <c r="AA5" s="10">
        <v>62.03</v>
      </c>
      <c r="AB5" s="10">
        <v>62.36</v>
      </c>
      <c r="AC5" s="95">
        <v>5118100</v>
      </c>
      <c r="AD5" s="10">
        <v>62.36</v>
      </c>
      <c r="AE5" s="2">
        <f t="shared" si="0"/>
        <v>0.85000000000000142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1673.9999999999998</v>
      </c>
      <c r="X6" s="133">
        <v>42648</v>
      </c>
      <c r="Y6" s="10" t="s">
        <v>260</v>
      </c>
      <c r="Z6" s="10"/>
      <c r="AA6" s="10"/>
      <c r="AB6" s="10"/>
      <c r="AC6" s="95"/>
      <c r="AD6" s="10"/>
      <c r="AE6" s="2">
        <f t="shared" si="0"/>
        <v>0</v>
      </c>
      <c r="AF6" s="138">
        <f t="shared" si="1"/>
        <v>-1</v>
      </c>
    </row>
    <row r="7" spans="1:32" x14ac:dyDescent="0.25">
      <c r="O7" s="11" t="s">
        <v>184</v>
      </c>
      <c r="Q7" s="2">
        <f>Q10+Q8</f>
        <v>-63.049999999999955</v>
      </c>
      <c r="R7">
        <v>25</v>
      </c>
      <c r="X7" s="133">
        <v>42647</v>
      </c>
      <c r="Y7" s="10">
        <v>63.86</v>
      </c>
      <c r="Z7" s="10">
        <v>63.92</v>
      </c>
      <c r="AA7" s="10">
        <v>62.89</v>
      </c>
      <c r="AB7" s="10">
        <v>63.05</v>
      </c>
      <c r="AC7" s="95">
        <v>3618000</v>
      </c>
      <c r="AD7" s="10">
        <v>62.57</v>
      </c>
      <c r="AE7" s="2">
        <f t="shared" si="0"/>
        <v>1.0300000000000011</v>
      </c>
      <c r="AF7" s="138">
        <f t="shared" si="1"/>
        <v>-1.2935794289320124E-2</v>
      </c>
    </row>
    <row r="8" spans="1:32" x14ac:dyDescent="0.25">
      <c r="O8" s="11" t="s">
        <v>187</v>
      </c>
      <c r="P8" s="34"/>
      <c r="Q8" s="2">
        <f>K18+M18-F18+Q2*Q4</f>
        <v>-112.99999999999977</v>
      </c>
      <c r="X8" s="133">
        <v>42646</v>
      </c>
      <c r="Y8" s="10">
        <v>63.76</v>
      </c>
      <c r="Z8" s="10">
        <v>64.02</v>
      </c>
      <c r="AA8" s="10">
        <v>63.38</v>
      </c>
      <c r="AB8" s="10">
        <v>63.88</v>
      </c>
      <c r="AC8" s="95">
        <v>2758800</v>
      </c>
      <c r="AD8" s="10">
        <v>63.39</v>
      </c>
      <c r="AE8" s="2">
        <f t="shared" si="0"/>
        <v>0.63999999999999346</v>
      </c>
      <c r="AF8" s="138">
        <f t="shared" si="1"/>
        <v>0</v>
      </c>
    </row>
    <row r="9" spans="1:32" x14ac:dyDescent="0.25">
      <c r="O9" s="11" t="s">
        <v>220</v>
      </c>
      <c r="Q9" s="138">
        <f>IF(Q2=0, 0, Q8/Q6)</f>
        <v>-6.7502986857825437E-2</v>
      </c>
      <c r="X9" s="133">
        <v>42643</v>
      </c>
      <c r="Y9" s="10">
        <v>63.92</v>
      </c>
      <c r="Z9" s="10">
        <v>64.180000000000007</v>
      </c>
      <c r="AA9" s="10">
        <v>63.69</v>
      </c>
      <c r="AB9" s="10">
        <v>63.88</v>
      </c>
      <c r="AC9" s="95">
        <v>3328400</v>
      </c>
      <c r="AD9" s="10">
        <v>63.39</v>
      </c>
      <c r="AE9" s="2">
        <f t="shared" si="0"/>
        <v>0.49000000000000909</v>
      </c>
      <c r="AF9" s="138">
        <f t="shared" si="1"/>
        <v>3.323836657169954E-3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42642</v>
      </c>
      <c r="Y10" s="10">
        <v>64.05</v>
      </c>
      <c r="Z10" s="10">
        <v>64.39</v>
      </c>
      <c r="AA10" s="10">
        <v>63.65</v>
      </c>
      <c r="AB10" s="10">
        <v>63.66</v>
      </c>
      <c r="AC10" s="95">
        <v>3006600</v>
      </c>
      <c r="AD10" s="10">
        <v>63.18</v>
      </c>
      <c r="AE10" s="2">
        <f t="shared" si="0"/>
        <v>0.74000000000000199</v>
      </c>
      <c r="AF10" s="138">
        <f t="shared" si="1"/>
        <v>-6.447554646957121E-3</v>
      </c>
    </row>
    <row r="11" spans="1:32" x14ac:dyDescent="0.25">
      <c r="O11" s="11" t="s">
        <v>181</v>
      </c>
      <c r="P11" s="34"/>
      <c r="Q11" s="138">
        <f>VALUE(TRIM(CLEAN(MID(U58, FIND("(", U58)+1, 5))))</f>
        <v>3.09E-2</v>
      </c>
      <c r="X11" s="133">
        <v>42641</v>
      </c>
      <c r="Y11" s="10">
        <v>64.150000000000006</v>
      </c>
      <c r="Z11" s="10">
        <v>64.19</v>
      </c>
      <c r="AA11" s="10">
        <v>63.76</v>
      </c>
      <c r="AB11" s="10">
        <v>64.08</v>
      </c>
      <c r="AC11" s="95">
        <v>2474900</v>
      </c>
      <c r="AD11" s="10">
        <v>63.59</v>
      </c>
      <c r="AE11" s="2">
        <f t="shared" si="0"/>
        <v>0.42999999999999972</v>
      </c>
      <c r="AF11" s="138">
        <f t="shared" si="1"/>
        <v>2.5224657102318471E-3</v>
      </c>
    </row>
    <row r="12" spans="1:32" x14ac:dyDescent="0.25">
      <c r="X12" s="133">
        <v>42640</v>
      </c>
      <c r="Y12" s="10">
        <v>64.06</v>
      </c>
      <c r="Z12" s="10">
        <v>64.08</v>
      </c>
      <c r="AA12" s="10">
        <v>63.56</v>
      </c>
      <c r="AB12" s="10">
        <v>63.92</v>
      </c>
      <c r="AC12" s="95">
        <v>2693100</v>
      </c>
      <c r="AD12" s="10">
        <v>63.43</v>
      </c>
      <c r="AE12" s="2">
        <f t="shared" si="0"/>
        <v>0.51999999999999602</v>
      </c>
      <c r="AF12" s="138">
        <f t="shared" si="1"/>
        <v>3.1540766440629753E-4</v>
      </c>
    </row>
    <row r="13" spans="1:32" x14ac:dyDescent="0.25">
      <c r="X13" s="133">
        <v>42639</v>
      </c>
      <c r="Y13" s="10">
        <v>64.45</v>
      </c>
      <c r="Z13" s="10">
        <v>64.48</v>
      </c>
      <c r="AA13" s="10">
        <v>63.8</v>
      </c>
      <c r="AB13" s="10">
        <v>63.9</v>
      </c>
      <c r="AC13" s="95">
        <v>3176500</v>
      </c>
      <c r="AD13" s="10">
        <v>63.41</v>
      </c>
      <c r="AE13" s="2">
        <f t="shared" si="0"/>
        <v>0.68000000000000682</v>
      </c>
      <c r="AF13" s="138">
        <f t="shared" si="1"/>
        <v>-1.1689526184538668E-2</v>
      </c>
    </row>
    <row r="14" spans="1:32" x14ac:dyDescent="0.25">
      <c r="X14" s="133">
        <v>42636</v>
      </c>
      <c r="Y14" s="10">
        <v>64.89</v>
      </c>
      <c r="Z14" s="10">
        <v>65.239999999999995</v>
      </c>
      <c r="AA14" s="10">
        <v>64.650000000000006</v>
      </c>
      <c r="AB14" s="10">
        <v>64.650000000000006</v>
      </c>
      <c r="AC14" s="95">
        <v>3252600</v>
      </c>
      <c r="AD14" s="10">
        <v>64.16</v>
      </c>
      <c r="AE14" s="2">
        <f t="shared" si="0"/>
        <v>0.5899999999999892</v>
      </c>
      <c r="AF14" s="138">
        <f t="shared" si="1"/>
        <v>-6.1957868649319403E-3</v>
      </c>
    </row>
    <row r="15" spans="1:32" x14ac:dyDescent="0.25">
      <c r="X15" s="133">
        <v>42635</v>
      </c>
      <c r="Y15" s="10">
        <v>65.260000000000005</v>
      </c>
      <c r="Z15" s="10">
        <v>65.569999999999993</v>
      </c>
      <c r="AA15" s="10">
        <v>64.790000000000006</v>
      </c>
      <c r="AB15" s="10">
        <v>65.06</v>
      </c>
      <c r="AC15" s="95">
        <v>4140200</v>
      </c>
      <c r="AD15" s="10">
        <v>64.56</v>
      </c>
      <c r="AE15" s="2">
        <f t="shared" si="0"/>
        <v>0.77999999999998693</v>
      </c>
      <c r="AF15" s="138">
        <f t="shared" si="1"/>
        <v>-3.0883261272390827E-3</v>
      </c>
    </row>
    <row r="16" spans="1:32" x14ac:dyDescent="0.25">
      <c r="X16" s="133">
        <v>42634</v>
      </c>
      <c r="Y16" s="10">
        <v>64.06</v>
      </c>
      <c r="Z16" s="10">
        <v>65.37</v>
      </c>
      <c r="AA16" s="10">
        <v>63.15</v>
      </c>
      <c r="AB16" s="10">
        <v>65.260000000000005</v>
      </c>
      <c r="AC16" s="95">
        <v>5468900</v>
      </c>
      <c r="AD16" s="10">
        <v>64.760000000000005</v>
      </c>
      <c r="AE16" s="2">
        <f t="shared" si="0"/>
        <v>2.220000000000006</v>
      </c>
      <c r="AF16" s="138">
        <f t="shared" si="1"/>
        <v>8.5656439806884865E-3</v>
      </c>
    </row>
    <row r="17" spans="1:32" x14ac:dyDescent="0.25">
      <c r="X17" s="133">
        <v>42633</v>
      </c>
      <c r="Y17" s="10">
        <v>65.2</v>
      </c>
      <c r="Z17" s="10">
        <v>65.400000000000006</v>
      </c>
      <c r="AA17" s="10">
        <v>64.66</v>
      </c>
      <c r="AB17" s="10">
        <v>64.7</v>
      </c>
      <c r="AC17" s="95">
        <v>3527600</v>
      </c>
      <c r="AD17" s="10">
        <v>64.209999999999994</v>
      </c>
      <c r="AE17" s="2">
        <f t="shared" si="0"/>
        <v>0.74000000000000909</v>
      </c>
      <c r="AF17" s="138">
        <f t="shared" si="1"/>
        <v>-7.7267810230258194E-3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42632</v>
      </c>
      <c r="Y18" s="10">
        <v>65.05</v>
      </c>
      <c r="Z18" s="10">
        <v>65.510000000000005</v>
      </c>
      <c r="AA18" s="10">
        <v>64.959999999999994</v>
      </c>
      <c r="AB18" s="10">
        <v>65.209999999999994</v>
      </c>
      <c r="AC18" s="95">
        <v>2546000</v>
      </c>
      <c r="AD18" s="10">
        <v>64.709999999999994</v>
      </c>
      <c r="AE18" s="2">
        <f t="shared" si="0"/>
        <v>0.55000000000001137</v>
      </c>
      <c r="AF18" s="138">
        <f t="shared" si="1"/>
        <v>3.0916679548620429E-4</v>
      </c>
    </row>
    <row r="19" spans="1:32" x14ac:dyDescent="0.25">
      <c r="X19" s="133">
        <v>42629</v>
      </c>
      <c r="Y19" s="10">
        <v>65.260000000000005</v>
      </c>
      <c r="Z19" s="10">
        <v>65.459999999999994</v>
      </c>
      <c r="AA19" s="10">
        <v>64.83</v>
      </c>
      <c r="AB19" s="10">
        <v>65.19</v>
      </c>
      <c r="AC19" s="95">
        <v>3705300</v>
      </c>
      <c r="AD19" s="10">
        <v>64.69</v>
      </c>
      <c r="AE19" s="2">
        <f t="shared" si="0"/>
        <v>0.62999999999999545</v>
      </c>
      <c r="AF19" s="138">
        <f t="shared" si="1"/>
        <v>-5.3813038130382518E-3</v>
      </c>
    </row>
    <row r="20" spans="1:32" x14ac:dyDescent="0.25">
      <c r="X20" s="133">
        <v>42628</v>
      </c>
      <c r="Y20" s="10">
        <v>65.22</v>
      </c>
      <c r="Z20" s="10">
        <v>65.72</v>
      </c>
      <c r="AA20" s="10">
        <v>65.14</v>
      </c>
      <c r="AB20" s="10">
        <v>65.540000000000006</v>
      </c>
      <c r="AC20" s="95">
        <v>2821300</v>
      </c>
      <c r="AD20" s="10">
        <v>65.040000000000006</v>
      </c>
      <c r="AE20" s="2">
        <f t="shared" si="0"/>
        <v>0.57999999999999829</v>
      </c>
      <c r="AF20" s="138">
        <f t="shared" si="1"/>
        <v>9.2336103416434945E-4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42627</v>
      </c>
      <c r="Y21" s="10">
        <v>65.81</v>
      </c>
      <c r="Z21" s="10">
        <v>66.010000000000005</v>
      </c>
      <c r="AA21" s="10">
        <v>65.209999999999994</v>
      </c>
      <c r="AB21" s="10">
        <v>65.48</v>
      </c>
      <c r="AC21" s="95">
        <v>3010700</v>
      </c>
      <c r="AD21" s="10">
        <v>64.98</v>
      </c>
      <c r="AE21" s="2">
        <f t="shared" si="0"/>
        <v>0.80000000000001137</v>
      </c>
      <c r="AF21" s="138">
        <f t="shared" si="1"/>
        <v>-1.8433179723500448E-3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8" si="2">C22*(E22-D22)</f>
        <v>-47.749999999999915</v>
      </c>
      <c r="G22" s="40">
        <f t="shared" ref="G22:G28" si="3">D22*C22</f>
        <v>1673.9999999999998</v>
      </c>
      <c r="H22" s="231">
        <f t="shared" ref="H22:H28" si="4">(E22-D22)/D22</f>
        <v>-2.8524492234169606E-2</v>
      </c>
      <c r="I22" s="40"/>
      <c r="X22" s="133">
        <v>42626</v>
      </c>
      <c r="Y22" s="10">
        <v>66.489999999999995</v>
      </c>
      <c r="Z22" s="10">
        <v>66.53</v>
      </c>
      <c r="AA22" s="10">
        <v>65.55</v>
      </c>
      <c r="AB22" s="10">
        <v>65.599999999999994</v>
      </c>
      <c r="AC22" s="95">
        <v>3536400</v>
      </c>
      <c r="AD22" s="10">
        <v>65.099999999999994</v>
      </c>
      <c r="AE22" s="2">
        <f t="shared" si="0"/>
        <v>0.98000000000000398</v>
      </c>
      <c r="AF22" s="138">
        <f t="shared" si="1"/>
        <v>-1.0337488598358258E-2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42625</v>
      </c>
      <c r="Y23" s="10">
        <v>65</v>
      </c>
      <c r="Z23" s="10">
        <v>66.42</v>
      </c>
      <c r="AA23" s="10">
        <v>65</v>
      </c>
      <c r="AB23" s="10">
        <v>66.28</v>
      </c>
      <c r="AC23" s="95">
        <v>4290800</v>
      </c>
      <c r="AD23" s="10">
        <v>65.78</v>
      </c>
      <c r="AE23" s="2">
        <f t="shared" si="0"/>
        <v>1.4200000000000017</v>
      </c>
      <c r="AF23" s="138">
        <f t="shared" si="1"/>
        <v>1.905499612703343E-2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42622</v>
      </c>
      <c r="Y24" s="10">
        <v>66.97</v>
      </c>
      <c r="Z24" s="10">
        <v>66.98</v>
      </c>
      <c r="AA24" s="10">
        <v>65.05</v>
      </c>
      <c r="AB24" s="10">
        <v>65.05</v>
      </c>
      <c r="AC24" s="95">
        <v>6391300</v>
      </c>
      <c r="AD24" s="10">
        <v>64.55</v>
      </c>
      <c r="AE24" s="2">
        <f t="shared" si="0"/>
        <v>1.9300000000000068</v>
      </c>
      <c r="AF24" s="138">
        <f t="shared" si="1"/>
        <v>-3.5991636798088367E-2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42621</v>
      </c>
      <c r="Y25" s="10">
        <v>67.599999999999994</v>
      </c>
      <c r="Z25" s="10">
        <v>68.069999999999993</v>
      </c>
      <c r="AA25" s="10">
        <v>67.31</v>
      </c>
      <c r="AB25" s="10">
        <v>67.47</v>
      </c>
      <c r="AC25" s="95">
        <v>4110500</v>
      </c>
      <c r="AD25" s="10">
        <v>66.959999999999994</v>
      </c>
      <c r="AE25" s="2">
        <f t="shared" si="0"/>
        <v>0.75999999999999091</v>
      </c>
      <c r="AF25" s="138">
        <f t="shared" si="1"/>
        <v>-5.4953215505718633E-3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42620</v>
      </c>
      <c r="Y26" s="10">
        <v>70.45</v>
      </c>
      <c r="Z26" s="10">
        <v>70.64</v>
      </c>
      <c r="AA26" s="10">
        <v>67.61</v>
      </c>
      <c r="AB26" s="10">
        <v>67.849999999999994</v>
      </c>
      <c r="AC26" s="95">
        <v>6769900</v>
      </c>
      <c r="AD26" s="10">
        <v>67.33</v>
      </c>
      <c r="AE26" s="2">
        <f t="shared" si="0"/>
        <v>3.0300000000000011</v>
      </c>
      <c r="AF26" s="138">
        <f t="shared" si="1"/>
        <v>-4.306424104604889E-2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42619</v>
      </c>
      <c r="Y27" s="10">
        <v>71.040000000000006</v>
      </c>
      <c r="Z27" s="10">
        <v>71.33</v>
      </c>
      <c r="AA27" s="10">
        <v>70.36</v>
      </c>
      <c r="AB27" s="10">
        <v>70.900000000000006</v>
      </c>
      <c r="AC27" s="95">
        <v>3566500</v>
      </c>
      <c r="AD27" s="10">
        <v>70.36</v>
      </c>
      <c r="AE27" s="2">
        <f t="shared" si="0"/>
        <v>0.96999999999999886</v>
      </c>
      <c r="AF27" s="138">
        <f t="shared" si="1"/>
        <v>-5.6818181818185653E-4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42615</v>
      </c>
      <c r="Y28" s="10">
        <v>70.569999999999993</v>
      </c>
      <c r="Z28" s="10">
        <v>71.12</v>
      </c>
      <c r="AA28" s="10">
        <v>70.45</v>
      </c>
      <c r="AB28" s="10">
        <v>70.94</v>
      </c>
      <c r="AC28" s="95">
        <v>2446600</v>
      </c>
      <c r="AD28" s="10">
        <v>70.400000000000006</v>
      </c>
      <c r="AE28" s="2">
        <f t="shared" si="0"/>
        <v>0.67000000000000171</v>
      </c>
      <c r="AF28" s="138">
        <f t="shared" si="1"/>
        <v>1.17849956884164E-2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42614</v>
      </c>
      <c r="Y29" s="10">
        <v>70.67</v>
      </c>
      <c r="Z29" s="10">
        <v>70.8</v>
      </c>
      <c r="AA29" s="10">
        <v>69.66</v>
      </c>
      <c r="AB29" s="10">
        <v>70.11</v>
      </c>
      <c r="AC29" s="95">
        <v>4253500</v>
      </c>
      <c r="AD29" s="10">
        <v>69.58</v>
      </c>
      <c r="AE29" s="2">
        <f t="shared" si="0"/>
        <v>1.1400000000000006</v>
      </c>
      <c r="AF29" s="138">
        <f t="shared" si="1"/>
        <v>-9.960159362549792E-3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42613</v>
      </c>
      <c r="Y30" s="10">
        <v>70.56</v>
      </c>
      <c r="Z30" s="10">
        <v>70.91</v>
      </c>
      <c r="AA30" s="10">
        <v>70.38</v>
      </c>
      <c r="AB30" s="10">
        <v>70.819999999999993</v>
      </c>
      <c r="AC30" s="95">
        <v>3776200</v>
      </c>
      <c r="AD30" s="10">
        <v>70.28</v>
      </c>
      <c r="AE30" s="2">
        <f t="shared" si="0"/>
        <v>0.53000000000000114</v>
      </c>
      <c r="AF30" s="138">
        <f t="shared" si="1"/>
        <v>4.430470201514991E-3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42612</v>
      </c>
      <c r="Y31" s="10">
        <v>71.39</v>
      </c>
      <c r="Z31" s="10">
        <v>71.58</v>
      </c>
      <c r="AA31" s="10">
        <v>70.349999999999994</v>
      </c>
      <c r="AB31" s="10">
        <v>70.510000000000005</v>
      </c>
      <c r="AC31" s="95">
        <v>4402700</v>
      </c>
      <c r="AD31" s="10">
        <v>69.97</v>
      </c>
      <c r="AE31" s="2">
        <f t="shared" si="0"/>
        <v>1.230000000000004</v>
      </c>
      <c r="AF31" s="138">
        <f t="shared" si="1"/>
        <v>-1.283860045146723E-2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42611</v>
      </c>
      <c r="Y32" s="10">
        <v>70.989999999999995</v>
      </c>
      <c r="Z32" s="10">
        <v>71.569999999999993</v>
      </c>
      <c r="AA32" s="10">
        <v>70.989999999999995</v>
      </c>
      <c r="AB32" s="10">
        <v>71.42</v>
      </c>
      <c r="AC32" s="95">
        <v>2489600</v>
      </c>
      <c r="AD32" s="10">
        <v>70.88</v>
      </c>
      <c r="AE32" s="2">
        <f t="shared" si="0"/>
        <v>0.57999999999999829</v>
      </c>
      <c r="AF32" s="138">
        <f t="shared" si="1"/>
        <v>7.8202758424570362E-3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42608</v>
      </c>
      <c r="Y33" s="10">
        <v>71.34</v>
      </c>
      <c r="Z33" s="10">
        <v>71.680000000000007</v>
      </c>
      <c r="AA33" s="10">
        <v>70.69</v>
      </c>
      <c r="AB33" s="10">
        <v>70.87</v>
      </c>
      <c r="AC33" s="95">
        <v>1975300</v>
      </c>
      <c r="AD33" s="10">
        <v>70.33</v>
      </c>
      <c r="AE33" s="2">
        <f t="shared" si="0"/>
        <v>0.99000000000000909</v>
      </c>
      <c r="AF33" s="138">
        <f t="shared" si="1"/>
        <v>-7.3394495412842931E-3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42607</v>
      </c>
      <c r="Y34" s="10">
        <v>70.819999999999993</v>
      </c>
      <c r="Z34" s="10">
        <v>71.959999999999994</v>
      </c>
      <c r="AA34" s="10">
        <v>70.760000000000005</v>
      </c>
      <c r="AB34" s="10">
        <v>71.39</v>
      </c>
      <c r="AC34" s="95">
        <v>3197300</v>
      </c>
      <c r="AD34" s="10">
        <v>70.849999999999994</v>
      </c>
      <c r="AE34" s="2">
        <f t="shared" si="0"/>
        <v>1.1999999999999886</v>
      </c>
      <c r="AF34" s="138">
        <f t="shared" si="1"/>
        <v>5.5350553505535416E-3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42606</v>
      </c>
      <c r="Y35" s="10">
        <v>71</v>
      </c>
      <c r="Z35" s="10">
        <v>71.06</v>
      </c>
      <c r="AA35" s="10">
        <v>70.459999999999994</v>
      </c>
      <c r="AB35" s="10">
        <v>71</v>
      </c>
      <c r="AC35" s="95">
        <v>2494700</v>
      </c>
      <c r="AD35" s="10">
        <v>70.459999999999994</v>
      </c>
      <c r="AE35" s="2">
        <f t="shared" si="0"/>
        <v>0.60000000000000853</v>
      </c>
      <c r="AF35" s="138">
        <f t="shared" si="1"/>
        <v>-1.4172335600908248E-3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42605</v>
      </c>
      <c r="Y36" s="10">
        <v>71.56</v>
      </c>
      <c r="Z36" s="10">
        <v>71.63</v>
      </c>
      <c r="AA36" s="10">
        <v>70.930000000000007</v>
      </c>
      <c r="AB36" s="10">
        <v>71.099999999999994</v>
      </c>
      <c r="AC36" s="95">
        <v>2270300</v>
      </c>
      <c r="AD36" s="10">
        <v>70.56</v>
      </c>
      <c r="AE36" s="2">
        <f t="shared" si="0"/>
        <v>0.69999999999998863</v>
      </c>
      <c r="AF36" s="138">
        <f t="shared" si="1"/>
        <v>-6.4770487186707193E-3</v>
      </c>
    </row>
    <row r="37" spans="1:32" x14ac:dyDescent="0.25">
      <c r="X37" s="133">
        <v>42604</v>
      </c>
      <c r="Y37" s="10">
        <v>71.53</v>
      </c>
      <c r="Z37" s="10">
        <v>71.819999999999993</v>
      </c>
      <c r="AA37" s="10">
        <v>71.27</v>
      </c>
      <c r="AB37" s="10">
        <v>71.56</v>
      </c>
      <c r="AC37" s="95">
        <v>2277400</v>
      </c>
      <c r="AD37" s="10">
        <v>71.02</v>
      </c>
      <c r="AE37" s="2">
        <f t="shared" si="0"/>
        <v>0.54999999999999716</v>
      </c>
      <c r="AF37" s="138">
        <f t="shared" si="1"/>
        <v>1.551262163305589E-3</v>
      </c>
    </row>
    <row r="38" spans="1:32" x14ac:dyDescent="0.25">
      <c r="X38" s="133">
        <v>42601</v>
      </c>
      <c r="Y38" s="10">
        <v>71.260000000000005</v>
      </c>
      <c r="Z38" s="10">
        <v>71.5</v>
      </c>
      <c r="AA38" s="10">
        <v>70.92</v>
      </c>
      <c r="AB38" s="10">
        <v>71.45</v>
      </c>
      <c r="AC38" s="95">
        <v>2543700</v>
      </c>
      <c r="AD38" s="10">
        <v>70.91</v>
      </c>
      <c r="AE38" s="2">
        <f t="shared" si="0"/>
        <v>0.57999999999999829</v>
      </c>
      <c r="AF38" s="138">
        <f t="shared" si="1"/>
        <v>2.5448890145622904E-3</v>
      </c>
    </row>
    <row r="39" spans="1:32" x14ac:dyDescent="0.25">
      <c r="X39" s="133">
        <v>42600</v>
      </c>
      <c r="Y39" s="10">
        <v>70.56</v>
      </c>
      <c r="Z39" s="10">
        <v>71.400000000000006</v>
      </c>
      <c r="AA39" s="10">
        <v>70.510000000000005</v>
      </c>
      <c r="AB39" s="10">
        <v>71.27</v>
      </c>
      <c r="AC39" s="95">
        <v>2517000</v>
      </c>
      <c r="AD39" s="10">
        <v>70.73</v>
      </c>
      <c r="AE39" s="2">
        <f t="shared" si="0"/>
        <v>0.89000000000000057</v>
      </c>
      <c r="AF39" s="138">
        <f t="shared" si="1"/>
        <v>1.0139960011425364E-2</v>
      </c>
    </row>
    <row r="40" spans="1:32" x14ac:dyDescent="0.25">
      <c r="L40" t="s">
        <v>219</v>
      </c>
      <c r="M40" s="2">
        <f>M49+K49-F49</f>
        <v>49.949999999999818</v>
      </c>
      <c r="X40" s="133">
        <v>42599</v>
      </c>
      <c r="Y40" s="10">
        <v>70.510000000000005</v>
      </c>
      <c r="Z40" s="10">
        <v>70.87</v>
      </c>
      <c r="AA40" s="10">
        <v>70.22</v>
      </c>
      <c r="AB40" s="10">
        <v>70.56</v>
      </c>
      <c r="AC40" s="95">
        <v>3923300</v>
      </c>
      <c r="AD40" s="10">
        <v>70.02</v>
      </c>
      <c r="AE40" s="2">
        <f t="shared" si="0"/>
        <v>0.65000000000000568</v>
      </c>
      <c r="AF40" s="138">
        <f t="shared" si="1"/>
        <v>8.5763293310470168E-4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5" t="s">
        <v>78</v>
      </c>
      <c r="P41" s="585"/>
      <c r="X41" s="133">
        <v>42598</v>
      </c>
      <c r="Y41" s="10">
        <v>70.569999999999993</v>
      </c>
      <c r="Z41" s="10">
        <v>70.989999999999995</v>
      </c>
      <c r="AA41" s="10">
        <v>70.37</v>
      </c>
      <c r="AB41" s="10">
        <v>70.5</v>
      </c>
      <c r="AC41" s="95">
        <v>2642300</v>
      </c>
      <c r="AD41" s="10">
        <v>69.959999999999994</v>
      </c>
      <c r="AE41" s="2">
        <f t="shared" si="0"/>
        <v>0.61999999999999034</v>
      </c>
      <c r="AF41" s="138">
        <f t="shared" si="1"/>
        <v>-7.6595744680851841E-3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68.683999999999997</v>
      </c>
      <c r="Q42" s="2"/>
      <c r="T42" s="91"/>
      <c r="X42" s="133">
        <v>42597</v>
      </c>
      <c r="Y42" s="10">
        <v>71.03</v>
      </c>
      <c r="Z42" s="10">
        <v>71.17</v>
      </c>
      <c r="AA42" s="10">
        <v>70.78</v>
      </c>
      <c r="AB42" s="10">
        <v>71.040000000000006</v>
      </c>
      <c r="AC42" s="95">
        <v>2096200</v>
      </c>
      <c r="AD42" s="10">
        <v>70.5</v>
      </c>
      <c r="AE42" s="2">
        <f t="shared" si="0"/>
        <v>0.39000000000000057</v>
      </c>
      <c r="AF42" s="138">
        <f t="shared" si="1"/>
        <v>-1.8405776582188782E-3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68.059600000000003</v>
      </c>
      <c r="Q43" s="2"/>
      <c r="T43" s="128" t="s">
        <v>98</v>
      </c>
      <c r="U43" s="129">
        <v>62.13</v>
      </c>
      <c r="X43" s="133">
        <v>42594</v>
      </c>
      <c r="Y43" s="10">
        <v>71.16</v>
      </c>
      <c r="Z43" s="10">
        <v>71.45</v>
      </c>
      <c r="AA43" s="10">
        <v>71.010000000000005</v>
      </c>
      <c r="AB43" s="10">
        <v>71.17</v>
      </c>
      <c r="AC43" s="95">
        <v>1871300</v>
      </c>
      <c r="AD43" s="10">
        <v>70.63</v>
      </c>
      <c r="AE43" s="2">
        <f t="shared" si="0"/>
        <v>0.43999999999999773</v>
      </c>
      <c r="AF43" s="138">
        <f t="shared" si="1"/>
        <v>1.4178363816814699E-3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67.435200000000009</v>
      </c>
      <c r="Q44" s="2"/>
      <c r="T44" s="93" t="s">
        <v>99</v>
      </c>
      <c r="U44" s="130">
        <v>62.45</v>
      </c>
      <c r="X44" s="133">
        <v>42593</v>
      </c>
      <c r="Y44" s="10">
        <v>71.099999999999994</v>
      </c>
      <c r="Z44" s="10">
        <v>71.28</v>
      </c>
      <c r="AA44" s="10">
        <v>70.86</v>
      </c>
      <c r="AB44" s="10">
        <v>71.069999999999993</v>
      </c>
      <c r="AC44" s="95">
        <v>2212700</v>
      </c>
      <c r="AD44" s="10">
        <v>70.53</v>
      </c>
      <c r="AE44" s="2">
        <f t="shared" si="0"/>
        <v>0.42000000000000171</v>
      </c>
      <c r="AF44" s="138">
        <f t="shared" si="1"/>
        <v>1.418037436189401E-4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66.8108</v>
      </c>
      <c r="Q45" s="2"/>
      <c r="T45" s="93" t="s">
        <v>100</v>
      </c>
      <c r="U45" s="130" t="s">
        <v>680</v>
      </c>
      <c r="X45" s="133">
        <v>42592</v>
      </c>
      <c r="Y45" s="10">
        <v>70.959999999999994</v>
      </c>
      <c r="Z45" s="10">
        <v>71.3</v>
      </c>
      <c r="AA45" s="10">
        <v>70.83</v>
      </c>
      <c r="AB45" s="10">
        <v>71.06</v>
      </c>
      <c r="AC45" s="95">
        <v>2189600</v>
      </c>
      <c r="AD45" s="10">
        <v>70.52</v>
      </c>
      <c r="AE45" s="2">
        <f t="shared" si="0"/>
        <v>0.46999999999999886</v>
      </c>
      <c r="AF45" s="138">
        <f t="shared" si="1"/>
        <v>1.8468532461997089E-3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66.186400000000006</v>
      </c>
      <c r="Q46" s="2"/>
      <c r="T46" s="93" t="s">
        <v>101</v>
      </c>
      <c r="U46" s="130" t="s">
        <v>681</v>
      </c>
      <c r="X46" s="133">
        <v>42591</v>
      </c>
      <c r="Y46" s="10">
        <v>70.75</v>
      </c>
      <c r="Z46" s="10">
        <v>71.06</v>
      </c>
      <c r="AA46" s="10">
        <v>70.53</v>
      </c>
      <c r="AB46" s="10">
        <v>70.930000000000007</v>
      </c>
      <c r="AC46" s="95">
        <v>2333000</v>
      </c>
      <c r="AD46" s="10">
        <v>70.39</v>
      </c>
      <c r="AE46" s="2">
        <f t="shared" si="0"/>
        <v>0.53000000000000114</v>
      </c>
      <c r="AF46" s="138">
        <f t="shared" si="1"/>
        <v>4.2802111570836576E-3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65.561999999999998</v>
      </c>
      <c r="Q47" s="2"/>
      <c r="T47" s="93" t="s">
        <v>102</v>
      </c>
      <c r="U47" s="130">
        <v>67.5</v>
      </c>
      <c r="X47" s="133">
        <v>42590</v>
      </c>
      <c r="Y47" s="10">
        <v>70.489999999999995</v>
      </c>
      <c r="Z47" s="10">
        <v>70.88</v>
      </c>
      <c r="AA47" s="10">
        <v>70.150000000000006</v>
      </c>
      <c r="AB47" s="10">
        <v>70.63</v>
      </c>
      <c r="AC47" s="95">
        <v>2428700</v>
      </c>
      <c r="AD47" s="10">
        <v>70.09</v>
      </c>
      <c r="AE47" s="2">
        <f t="shared" si="0"/>
        <v>0.72999999999998977</v>
      </c>
      <c r="AF47" s="138">
        <f t="shared" si="1"/>
        <v>1.1426939008711834E-3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64.937600000000003</v>
      </c>
      <c r="Q48" s="2"/>
      <c r="T48" s="93" t="s">
        <v>103</v>
      </c>
      <c r="U48" s="130">
        <v>0.63783000000000001</v>
      </c>
      <c r="X48" s="133">
        <v>42587</v>
      </c>
      <c r="Y48" s="10">
        <v>70.5</v>
      </c>
      <c r="Z48" s="10">
        <v>70.8</v>
      </c>
      <c r="AA48" s="10">
        <v>70.3</v>
      </c>
      <c r="AB48" s="10">
        <v>70.55</v>
      </c>
      <c r="AC48" s="95">
        <v>2539200</v>
      </c>
      <c r="AD48" s="10">
        <v>70.010000000000005</v>
      </c>
      <c r="AE48" s="2">
        <f t="shared" si="0"/>
        <v>0.5</v>
      </c>
      <c r="AF48" s="138">
        <f t="shared" si="1"/>
        <v>8.577555396711567E-4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64.313199999999995</v>
      </c>
      <c r="Q49" s="2"/>
      <c r="T49" s="93" t="s">
        <v>122</v>
      </c>
      <c r="U49" s="130" t="s">
        <v>397</v>
      </c>
      <c r="X49" s="133">
        <v>42586</v>
      </c>
      <c r="Y49" s="10">
        <v>70</v>
      </c>
      <c r="Z49" s="10">
        <v>70.510000000000005</v>
      </c>
      <c r="AA49" s="10">
        <v>69.92</v>
      </c>
      <c r="AB49" s="10">
        <v>70.489999999999995</v>
      </c>
      <c r="AC49" s="95">
        <v>4234700</v>
      </c>
      <c r="AD49" s="10">
        <v>69.95</v>
      </c>
      <c r="AE49" s="2">
        <f t="shared" si="0"/>
        <v>0.59000000000000341</v>
      </c>
      <c r="AF49" s="138">
        <f t="shared" si="1"/>
        <v>1.0108303249097617E-2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63.688800000000001</v>
      </c>
      <c r="Q50" s="2"/>
      <c r="T50" s="93"/>
      <c r="U50" s="130"/>
      <c r="X50" s="133">
        <v>42585</v>
      </c>
      <c r="Y50" s="10">
        <v>71.12</v>
      </c>
      <c r="Z50" s="10">
        <v>71.14</v>
      </c>
      <c r="AA50" s="10">
        <v>69.23</v>
      </c>
      <c r="AB50" s="10">
        <v>69.78</v>
      </c>
      <c r="AC50" s="95">
        <v>5387400</v>
      </c>
      <c r="AD50" s="10">
        <v>69.25</v>
      </c>
      <c r="AE50" s="2">
        <f t="shared" si="0"/>
        <v>1.9099999999999966</v>
      </c>
      <c r="AF50" s="138">
        <f t="shared" si="1"/>
        <v>-1.6754224052250577E-2</v>
      </c>
    </row>
    <row r="51" spans="1:32" x14ac:dyDescent="0.25">
      <c r="O51" s="83">
        <v>1.01</v>
      </c>
      <c r="P51" s="83">
        <f t="shared" si="5"/>
        <v>63.064399999999999</v>
      </c>
      <c r="Q51" s="2"/>
      <c r="T51" s="93" t="s">
        <v>105</v>
      </c>
      <c r="U51" s="130" t="s">
        <v>682</v>
      </c>
      <c r="X51" s="133">
        <v>42584</v>
      </c>
      <c r="Y51" s="10">
        <v>71.55</v>
      </c>
      <c r="Z51" s="10">
        <v>71.72</v>
      </c>
      <c r="AA51" s="10">
        <v>70.819999999999993</v>
      </c>
      <c r="AB51" s="10">
        <v>70.97</v>
      </c>
      <c r="AC51" s="95">
        <v>4370300</v>
      </c>
      <c r="AD51" s="10">
        <v>70.430000000000007</v>
      </c>
      <c r="AE51" s="2">
        <f t="shared" si="0"/>
        <v>0.90000000000000568</v>
      </c>
      <c r="AF51" s="138">
        <f t="shared" si="1"/>
        <v>-9.1446257737759495E-3</v>
      </c>
    </row>
    <row r="52" spans="1:32" x14ac:dyDescent="0.25">
      <c r="O52" s="83">
        <v>1</v>
      </c>
      <c r="P52" s="83">
        <f t="shared" si="5"/>
        <v>62.44</v>
      </c>
      <c r="Q52" s="2"/>
      <c r="T52" s="93" t="s">
        <v>106</v>
      </c>
      <c r="U52" s="130" t="s">
        <v>328</v>
      </c>
      <c r="X52" s="133">
        <v>42583</v>
      </c>
      <c r="Y52" s="10">
        <v>71.98</v>
      </c>
      <c r="Z52" s="10">
        <v>72.150000000000006</v>
      </c>
      <c r="AA52" s="10">
        <v>71.400000000000006</v>
      </c>
      <c r="AB52" s="10">
        <v>71.63</v>
      </c>
      <c r="AC52" s="95">
        <v>3417600</v>
      </c>
      <c r="AD52" s="10">
        <v>71.08</v>
      </c>
      <c r="AE52" s="2">
        <f t="shared" si="0"/>
        <v>0.75</v>
      </c>
      <c r="AF52" s="138">
        <f t="shared" si="1"/>
        <v>-3.6445192038128127E-3</v>
      </c>
    </row>
    <row r="53" spans="1:32" x14ac:dyDescent="0.25">
      <c r="O53" s="83">
        <v>0.99</v>
      </c>
      <c r="P53" s="83">
        <f t="shared" si="5"/>
        <v>61.815599999999996</v>
      </c>
      <c r="Q53" s="2"/>
      <c r="T53" s="541" t="s">
        <v>107</v>
      </c>
      <c r="U53" s="131">
        <v>2846973</v>
      </c>
      <c r="X53" s="133">
        <v>42580</v>
      </c>
      <c r="Y53" s="10">
        <v>71.19</v>
      </c>
      <c r="Z53" s="10">
        <v>72.22</v>
      </c>
      <c r="AA53" s="10">
        <v>71.17</v>
      </c>
      <c r="AB53" s="10">
        <v>71.89</v>
      </c>
      <c r="AC53" s="95">
        <v>2728800</v>
      </c>
      <c r="AD53" s="10">
        <v>71.34</v>
      </c>
      <c r="AE53" s="2">
        <f t="shared" si="0"/>
        <v>1.0499999999999972</v>
      </c>
      <c r="AF53" s="138">
        <f t="shared" si="1"/>
        <v>7.6271186440679539E-3</v>
      </c>
    </row>
    <row r="54" spans="1:32" x14ac:dyDescent="0.25">
      <c r="O54" s="83">
        <v>0.98</v>
      </c>
      <c r="P54" s="83">
        <f t="shared" si="5"/>
        <v>61.191199999999995</v>
      </c>
      <c r="Q54" s="2"/>
      <c r="T54" s="541" t="s">
        <v>110</v>
      </c>
      <c r="U54" s="131">
        <v>3231940</v>
      </c>
      <c r="X54" s="133">
        <v>42579</v>
      </c>
      <c r="Y54" s="10">
        <v>70.510000000000005</v>
      </c>
      <c r="Z54" s="10">
        <v>71.44</v>
      </c>
      <c r="AA54" s="10">
        <v>70.5</v>
      </c>
      <c r="AB54" s="10">
        <v>71.34</v>
      </c>
      <c r="AC54" s="95">
        <v>2724500</v>
      </c>
      <c r="AD54" s="10">
        <v>70.8</v>
      </c>
      <c r="AE54" s="2">
        <f t="shared" si="0"/>
        <v>0.93999999999999773</v>
      </c>
      <c r="AF54" s="138">
        <f t="shared" si="1"/>
        <v>1.1284102271104102E-2</v>
      </c>
    </row>
    <row r="55" spans="1:32" x14ac:dyDescent="0.25">
      <c r="O55" s="83">
        <v>0.97</v>
      </c>
      <c r="P55" s="83">
        <f t="shared" si="5"/>
        <v>60.566799999999994</v>
      </c>
      <c r="T55" s="93" t="s">
        <v>108</v>
      </c>
      <c r="U55" s="130" t="s">
        <v>683</v>
      </c>
      <c r="X55" s="133">
        <v>42578</v>
      </c>
      <c r="Y55" s="10">
        <v>71.48</v>
      </c>
      <c r="Z55" s="10">
        <v>71.59</v>
      </c>
      <c r="AA55" s="10">
        <v>70.400000000000006</v>
      </c>
      <c r="AB55" s="10">
        <v>70.55</v>
      </c>
      <c r="AC55" s="95">
        <v>4578300</v>
      </c>
      <c r="AD55" s="10">
        <v>70.010000000000005</v>
      </c>
      <c r="AE55" s="2">
        <f t="shared" si="0"/>
        <v>1.1899999999999977</v>
      </c>
      <c r="AF55" s="138">
        <f t="shared" si="1"/>
        <v>-1.0319479785128483E-2</v>
      </c>
    </row>
    <row r="56" spans="1:32" x14ac:dyDescent="0.25">
      <c r="O56" s="83">
        <v>0.96</v>
      </c>
      <c r="P56" s="83">
        <f t="shared" si="5"/>
        <v>59.942399999999992</v>
      </c>
      <c r="T56" s="93" t="s">
        <v>111</v>
      </c>
      <c r="U56" s="130">
        <v>22.71</v>
      </c>
      <c r="X56" s="133">
        <v>42577</v>
      </c>
      <c r="Y56" s="10">
        <v>71.650000000000006</v>
      </c>
      <c r="Z56" s="10">
        <v>72.510000000000005</v>
      </c>
      <c r="AA56" s="10">
        <v>71.19</v>
      </c>
      <c r="AB56" s="10">
        <v>71.28</v>
      </c>
      <c r="AC56" s="95">
        <v>2592100</v>
      </c>
      <c r="AD56" s="10">
        <v>70.739999999999995</v>
      </c>
      <c r="AE56" s="2">
        <f t="shared" si="0"/>
        <v>1.3200000000000074</v>
      </c>
      <c r="AF56" s="138">
        <f t="shared" si="1"/>
        <v>-5.6227157717178011E-3</v>
      </c>
    </row>
    <row r="57" spans="1:32" x14ac:dyDescent="0.25">
      <c r="O57" s="83">
        <v>0.95</v>
      </c>
      <c r="P57" s="83">
        <f t="shared" si="5"/>
        <v>59.317999999999998</v>
      </c>
      <c r="T57" s="93" t="s">
        <v>112</v>
      </c>
      <c r="U57" s="130">
        <v>2.75</v>
      </c>
      <c r="X57" s="133">
        <v>42576</v>
      </c>
      <c r="Y57" s="10">
        <v>71.209999999999994</v>
      </c>
      <c r="Z57" s="10">
        <v>71.72</v>
      </c>
      <c r="AA57" s="10">
        <v>71.150000000000006</v>
      </c>
      <c r="AB57" s="10">
        <v>71.69</v>
      </c>
      <c r="AC57" s="95">
        <v>2574700</v>
      </c>
      <c r="AD57" s="10">
        <v>71.14</v>
      </c>
      <c r="AE57" s="2">
        <f t="shared" si="0"/>
        <v>0.56999999999999318</v>
      </c>
      <c r="AF57" s="138">
        <f t="shared" si="1"/>
        <v>6.508205998868144E-3</v>
      </c>
    </row>
    <row r="58" spans="1:32" x14ac:dyDescent="0.25">
      <c r="O58" s="83">
        <v>0.94</v>
      </c>
      <c r="P58" s="83">
        <f t="shared" si="5"/>
        <v>58.693599999999996</v>
      </c>
      <c r="T58" s="93" t="s">
        <v>109</v>
      </c>
      <c r="U58" s="130" t="s">
        <v>684</v>
      </c>
      <c r="X58" s="133">
        <v>42573</v>
      </c>
      <c r="Y58" s="10">
        <v>71.44</v>
      </c>
      <c r="Z58" s="10">
        <v>71.64</v>
      </c>
      <c r="AA58" s="10">
        <v>71.069999999999993</v>
      </c>
      <c r="AB58" s="10">
        <v>71.22</v>
      </c>
      <c r="AC58" s="95">
        <v>3079200</v>
      </c>
      <c r="AD58" s="10">
        <v>70.680000000000007</v>
      </c>
      <c r="AE58" s="2">
        <f t="shared" si="0"/>
        <v>0.57000000000000739</v>
      </c>
      <c r="AF58" s="138">
        <f t="shared" si="1"/>
        <v>1.4150275930391309E-4</v>
      </c>
    </row>
    <row r="59" spans="1:32" x14ac:dyDescent="0.25">
      <c r="O59" s="83">
        <v>0.93</v>
      </c>
      <c r="P59" s="83">
        <f t="shared" si="5"/>
        <v>58.069200000000002</v>
      </c>
      <c r="X59" s="133">
        <v>42572</v>
      </c>
      <c r="Y59" s="10">
        <v>71.709999999999994</v>
      </c>
      <c r="Z59" s="10">
        <v>71.72</v>
      </c>
      <c r="AA59" s="10">
        <v>70.989999999999995</v>
      </c>
      <c r="AB59" s="10">
        <v>71.209999999999994</v>
      </c>
      <c r="AC59" s="95">
        <v>3008800</v>
      </c>
      <c r="AD59" s="10">
        <v>70.67</v>
      </c>
      <c r="AE59" s="2">
        <f t="shared" si="0"/>
        <v>0.73000000000000398</v>
      </c>
      <c r="AF59" s="138">
        <f t="shared" si="1"/>
        <v>-6.7463106113844207E-3</v>
      </c>
    </row>
    <row r="60" spans="1:32" x14ac:dyDescent="0.25">
      <c r="O60" s="83">
        <v>0.92</v>
      </c>
      <c r="P60" s="83">
        <f t="shared" si="5"/>
        <v>57.444800000000001</v>
      </c>
      <c r="X60" s="133">
        <v>42571</v>
      </c>
      <c r="Y60" s="10">
        <v>72.650000000000006</v>
      </c>
      <c r="Z60" s="10">
        <v>72.7</v>
      </c>
      <c r="AA60" s="10">
        <v>71.64</v>
      </c>
      <c r="AB60" s="10">
        <v>71.7</v>
      </c>
      <c r="AC60" s="95">
        <v>2841000</v>
      </c>
      <c r="AD60" s="10">
        <v>71.150000000000006</v>
      </c>
      <c r="AE60" s="2">
        <f t="shared" si="0"/>
        <v>1.0600000000000023</v>
      </c>
      <c r="AF60" s="138">
        <f t="shared" si="1"/>
        <v>-1.3039256484949302E-2</v>
      </c>
    </row>
    <row r="61" spans="1:32" x14ac:dyDescent="0.25">
      <c r="O61" s="83">
        <v>0.91</v>
      </c>
      <c r="P61" s="83">
        <f t="shared" si="5"/>
        <v>56.820399999999999</v>
      </c>
      <c r="X61" s="133">
        <v>42570</v>
      </c>
      <c r="Y61" s="10">
        <v>72.209999999999994</v>
      </c>
      <c r="Z61" s="10">
        <v>72.66</v>
      </c>
      <c r="AA61" s="10">
        <v>72</v>
      </c>
      <c r="AB61" s="10">
        <v>72.64</v>
      </c>
      <c r="AC61" s="95">
        <v>1996200</v>
      </c>
      <c r="AD61" s="10">
        <v>72.09</v>
      </c>
      <c r="AE61" s="2">
        <f t="shared" si="0"/>
        <v>0.65999999999999659</v>
      </c>
      <c r="AF61" s="138">
        <f t="shared" si="1"/>
        <v>5.0188205771644068E-3</v>
      </c>
    </row>
    <row r="62" spans="1:32" x14ac:dyDescent="0.25">
      <c r="O62" s="83">
        <v>0.9</v>
      </c>
      <c r="P62" s="83">
        <f t="shared" si="5"/>
        <v>56.195999999999998</v>
      </c>
      <c r="X62" s="133">
        <v>42569</v>
      </c>
      <c r="Y62" s="10">
        <v>72.19</v>
      </c>
      <c r="Z62" s="10">
        <v>72.400000000000006</v>
      </c>
      <c r="AA62" s="10">
        <v>71.97</v>
      </c>
      <c r="AB62" s="10">
        <v>72.28</v>
      </c>
      <c r="AC62" s="95">
        <v>2217100</v>
      </c>
      <c r="AD62" s="10">
        <v>71.73</v>
      </c>
      <c r="AE62" s="2">
        <f t="shared" si="0"/>
        <v>0.43000000000000682</v>
      </c>
      <c r="AF62" s="138">
        <f t="shared" si="1"/>
        <v>3.6378900237863387E-3</v>
      </c>
    </row>
    <row r="63" spans="1:32" x14ac:dyDescent="0.25">
      <c r="X63" s="133">
        <v>42566</v>
      </c>
      <c r="Y63" s="10">
        <v>72.25</v>
      </c>
      <c r="Z63" s="10">
        <v>72.28</v>
      </c>
      <c r="AA63" s="10">
        <v>71.849999999999994</v>
      </c>
      <c r="AB63" s="10">
        <v>72.02</v>
      </c>
      <c r="AC63" s="95">
        <v>2848900</v>
      </c>
      <c r="AD63" s="10">
        <v>71.47</v>
      </c>
      <c r="AE63" s="2">
        <f t="shared" si="0"/>
        <v>0.43000000000000682</v>
      </c>
      <c r="AF63" s="138">
        <f t="shared" si="1"/>
        <v>-9.7847358121339045E-4</v>
      </c>
    </row>
    <row r="64" spans="1:32" x14ac:dyDescent="0.25">
      <c r="X64" s="133">
        <v>42565</v>
      </c>
      <c r="Y64" s="10">
        <v>71.69</v>
      </c>
      <c r="Z64" s="10">
        <v>72.319999999999993</v>
      </c>
      <c r="AA64" s="10">
        <v>71.680000000000007</v>
      </c>
      <c r="AB64" s="10">
        <v>72.09</v>
      </c>
      <c r="AC64" s="95">
        <v>2689500</v>
      </c>
      <c r="AD64" s="10">
        <v>71.540000000000006</v>
      </c>
      <c r="AE64" s="2">
        <f t="shared" si="0"/>
        <v>0.63999999999998636</v>
      </c>
      <c r="AF64" s="138">
        <f t="shared" si="1"/>
        <v>2.1011346126909025E-3</v>
      </c>
    </row>
    <row r="65" spans="24:32" x14ac:dyDescent="0.25">
      <c r="X65" s="133">
        <v>42564</v>
      </c>
      <c r="Y65" s="10">
        <v>71.489999999999995</v>
      </c>
      <c r="Z65" s="10">
        <v>71.97</v>
      </c>
      <c r="AA65" s="10">
        <v>71.36</v>
      </c>
      <c r="AB65" s="10">
        <v>71.94</v>
      </c>
      <c r="AC65" s="95">
        <v>2852100</v>
      </c>
      <c r="AD65" s="10">
        <v>71.39</v>
      </c>
      <c r="AE65" s="2">
        <f t="shared" si="0"/>
        <v>0.60999999999999943</v>
      </c>
      <c r="AF65" s="138">
        <f t="shared" si="1"/>
        <v>7.1952595936795039E-3</v>
      </c>
    </row>
    <row r="66" spans="24:32" x14ac:dyDescent="0.25">
      <c r="X66" s="133">
        <v>42563</v>
      </c>
      <c r="Y66" s="10">
        <v>71.47</v>
      </c>
      <c r="Z66" s="10">
        <v>71.81</v>
      </c>
      <c r="AA66" s="10">
        <v>71.12</v>
      </c>
      <c r="AB66" s="10">
        <v>71.42</v>
      </c>
      <c r="AC66" s="95">
        <v>3486500</v>
      </c>
      <c r="AD66" s="10">
        <v>70.88</v>
      </c>
      <c r="AE66" s="2">
        <f t="shared" si="0"/>
        <v>0.68999999999999773</v>
      </c>
      <c r="AF66" s="138">
        <f t="shared" si="1"/>
        <v>-5.3325849003650339E-3</v>
      </c>
    </row>
    <row r="67" spans="24:32" x14ac:dyDescent="0.25">
      <c r="X67" s="133">
        <v>42562</v>
      </c>
      <c r="Y67" s="10">
        <v>72.27</v>
      </c>
      <c r="Z67" s="10">
        <v>72.3</v>
      </c>
      <c r="AA67" s="10">
        <v>71.7</v>
      </c>
      <c r="AB67" s="10">
        <v>71.81</v>
      </c>
      <c r="AC67" s="95">
        <v>3559900</v>
      </c>
      <c r="AD67" s="10">
        <v>71.260000000000005</v>
      </c>
      <c r="AE67" s="2">
        <f>Z67-AA67</f>
        <v>0.59999999999999432</v>
      </c>
      <c r="AF67" s="138">
        <f>AD67/AD68-1</f>
        <v>-9.0390766235570741E-3</v>
      </c>
    </row>
    <row r="68" spans="24:32" x14ac:dyDescent="0.25">
      <c r="X68" s="133">
        <v>42559</v>
      </c>
      <c r="Y68" s="10">
        <v>72.39</v>
      </c>
      <c r="Z68" s="10">
        <v>72.48</v>
      </c>
      <c r="AA68" s="10">
        <v>71.56</v>
      </c>
      <c r="AB68" s="10">
        <v>72.459999999999994</v>
      </c>
      <c r="AC68" s="95">
        <v>4234100</v>
      </c>
      <c r="AD68" s="10">
        <v>71.91</v>
      </c>
      <c r="AE68" s="2">
        <f>Z68-AA68</f>
        <v>0.92000000000000171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42653</v>
      </c>
      <c r="X2" s="10">
        <v>32.31</v>
      </c>
      <c r="Y2" s="10">
        <v>32.6</v>
      </c>
      <c r="Z2" s="10">
        <v>32.119999999999997</v>
      </c>
      <c r="AA2" s="10">
        <v>32.15</v>
      </c>
      <c r="AB2" s="95">
        <v>6092600</v>
      </c>
      <c r="AC2" s="10">
        <v>32.15</v>
      </c>
      <c r="AD2" s="2">
        <f>Y2-Z2</f>
        <v>0.48000000000000398</v>
      </c>
      <c r="AE2" s="138">
        <f>AC2/AC3-1</f>
        <v>-5.8750773036488901E-3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</v>
      </c>
      <c r="W3" s="133">
        <v>42650</v>
      </c>
      <c r="X3" s="10">
        <v>32.5</v>
      </c>
      <c r="Y3" s="10">
        <v>32.6</v>
      </c>
      <c r="Z3" s="10">
        <v>32.049999999999997</v>
      </c>
      <c r="AA3" s="10">
        <v>32.340000000000003</v>
      </c>
      <c r="AB3" s="95">
        <v>8909400</v>
      </c>
      <c r="AC3" s="10">
        <v>32.340000000000003</v>
      </c>
      <c r="AD3" s="2">
        <f t="shared" ref="AD3:AD66" si="0">Y3-Z3</f>
        <v>0.55000000000000426</v>
      </c>
      <c r="AE3" s="138">
        <f t="shared" ref="AE3:AE66" si="1">AC3/AC4-1</f>
        <v>-5.840762373193864E-3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</v>
      </c>
      <c r="R4" s="527">
        <v>-5.8999999999999999E-3</v>
      </c>
      <c r="W4" s="133">
        <v>42649</v>
      </c>
      <c r="X4" s="10">
        <v>32.54</v>
      </c>
      <c r="Y4" s="10">
        <v>32.64</v>
      </c>
      <c r="Z4" s="10">
        <v>32.21</v>
      </c>
      <c r="AA4" s="10">
        <v>32.53</v>
      </c>
      <c r="AB4" s="95">
        <v>8611200</v>
      </c>
      <c r="AC4" s="10">
        <v>32.53</v>
      </c>
      <c r="AD4" s="2">
        <f t="shared" si="0"/>
        <v>0.42999999999999972</v>
      </c>
      <c r="AE4" s="138">
        <f t="shared" si="1"/>
        <v>-4.5899632802937074E-3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32.31</v>
      </c>
      <c r="Y5" s="10">
        <v>32.78</v>
      </c>
      <c r="Z5" s="10">
        <v>32.229999999999997</v>
      </c>
      <c r="AA5" s="10">
        <v>32.68</v>
      </c>
      <c r="AB5" s="95">
        <v>11093500</v>
      </c>
      <c r="AC5" s="10">
        <v>32.68</v>
      </c>
      <c r="AD5" s="2">
        <f t="shared" si="0"/>
        <v>0.55000000000000426</v>
      </c>
      <c r="AE5" s="138">
        <f t="shared" si="1"/>
        <v>1.5853279452906266E-2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42647</v>
      </c>
      <c r="X6" s="10">
        <v>32.08</v>
      </c>
      <c r="Y6" s="10">
        <v>32.47</v>
      </c>
      <c r="Z6" s="10">
        <v>32.04</v>
      </c>
      <c r="AA6" s="10">
        <v>32.17</v>
      </c>
      <c r="AB6" s="95">
        <v>8506200</v>
      </c>
      <c r="AC6" s="10">
        <v>32.17</v>
      </c>
      <c r="AD6" s="2">
        <f t="shared" si="0"/>
        <v>0.42999999999999972</v>
      </c>
      <c r="AE6" s="138">
        <f t="shared" si="1"/>
        <v>4.0574282147316509E-3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42646</v>
      </c>
      <c r="X7" s="10">
        <v>31.64</v>
      </c>
      <c r="Y7" s="10">
        <v>32.24</v>
      </c>
      <c r="Z7" s="10">
        <v>31.61</v>
      </c>
      <c r="AA7" s="10">
        <v>32.04</v>
      </c>
      <c r="AB7" s="95">
        <v>11375900</v>
      </c>
      <c r="AC7" s="10">
        <v>32.04</v>
      </c>
      <c r="AD7" s="2">
        <f t="shared" si="0"/>
        <v>0.63000000000000256</v>
      </c>
      <c r="AE7" s="138">
        <f t="shared" si="1"/>
        <v>8.4985835694051381E-3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31.63</v>
      </c>
      <c r="Y8" s="10">
        <v>31.95</v>
      </c>
      <c r="Z8" s="10">
        <v>31.58</v>
      </c>
      <c r="AA8" s="10">
        <v>31.77</v>
      </c>
      <c r="AB8" s="95">
        <v>9330000</v>
      </c>
      <c r="AC8" s="10">
        <v>31.77</v>
      </c>
      <c r="AD8" s="2">
        <f t="shared" si="0"/>
        <v>0.37000000000000099</v>
      </c>
      <c r="AE8" s="138">
        <f t="shared" si="1"/>
        <v>9.212198221092649E-3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31.77</v>
      </c>
      <c r="Y9" s="10">
        <v>31.96</v>
      </c>
      <c r="Z9" s="10">
        <v>31.45</v>
      </c>
      <c r="AA9" s="10">
        <v>31.48</v>
      </c>
      <c r="AB9" s="95">
        <v>8821200</v>
      </c>
      <c r="AC9" s="10">
        <v>31.48</v>
      </c>
      <c r="AD9" s="2">
        <f t="shared" si="0"/>
        <v>0.51000000000000156</v>
      </c>
      <c r="AE9" s="138">
        <f t="shared" si="1"/>
        <v>-1.3166144200626895E-2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42641</v>
      </c>
      <c r="X10" s="10">
        <v>31.75</v>
      </c>
      <c r="Y10" s="10">
        <v>31.94</v>
      </c>
      <c r="Z10" s="10">
        <v>31.54</v>
      </c>
      <c r="AA10" s="10">
        <v>31.9</v>
      </c>
      <c r="AB10" s="95">
        <v>10713600</v>
      </c>
      <c r="AC10" s="10">
        <v>31.9</v>
      </c>
      <c r="AD10" s="2">
        <f t="shared" si="0"/>
        <v>0.40000000000000213</v>
      </c>
      <c r="AE10" s="138">
        <f t="shared" si="1"/>
        <v>9.4936708860757779E-3</v>
      </c>
    </row>
    <row r="11" spans="1:31" x14ac:dyDescent="0.25">
      <c r="O11" s="11" t="s">
        <v>181</v>
      </c>
      <c r="P11" s="34"/>
      <c r="Q11" s="138">
        <f>VALUE(TRIM(CLEAN(MID(U58, FIND("(", U58)+1, 5))))</f>
        <v>4.7E-2</v>
      </c>
      <c r="W11" s="133">
        <v>42640</v>
      </c>
      <c r="X11" s="10">
        <v>31.77</v>
      </c>
      <c r="Y11" s="10">
        <v>31.96</v>
      </c>
      <c r="Z11" s="10">
        <v>31.54</v>
      </c>
      <c r="AA11" s="10">
        <v>31.6</v>
      </c>
      <c r="AB11" s="95">
        <v>14465300</v>
      </c>
      <c r="AC11" s="10">
        <v>31.6</v>
      </c>
      <c r="AD11" s="2">
        <f t="shared" si="0"/>
        <v>0.42000000000000171</v>
      </c>
      <c r="AE11" s="138">
        <f t="shared" si="1"/>
        <v>-6.2893081761006275E-3</v>
      </c>
    </row>
    <row r="12" spans="1:31" x14ac:dyDescent="0.25">
      <c r="W12" s="133">
        <v>42639</v>
      </c>
      <c r="X12" s="10">
        <v>32.020000000000003</v>
      </c>
      <c r="Y12" s="10">
        <v>32.119999999999997</v>
      </c>
      <c r="Z12" s="10">
        <v>31.75</v>
      </c>
      <c r="AA12" s="10">
        <v>31.8</v>
      </c>
      <c r="AB12" s="95">
        <v>12700900</v>
      </c>
      <c r="AC12" s="10">
        <v>31.8</v>
      </c>
      <c r="AD12" s="2">
        <f t="shared" si="0"/>
        <v>0.36999999999999744</v>
      </c>
      <c r="AE12" s="138">
        <f t="shared" si="1"/>
        <v>-9.9626400996263298E-3</v>
      </c>
    </row>
    <row r="13" spans="1:31" x14ac:dyDescent="0.25">
      <c r="W13" s="133">
        <v>42636</v>
      </c>
      <c r="X13" s="10">
        <v>32.1</v>
      </c>
      <c r="Y13" s="10">
        <v>32.369999999999997</v>
      </c>
      <c r="Z13" s="10">
        <v>32.049999999999997</v>
      </c>
      <c r="AA13" s="10">
        <v>32.119999999999997</v>
      </c>
      <c r="AB13" s="95">
        <v>9812100</v>
      </c>
      <c r="AC13" s="10">
        <v>32.119999999999997</v>
      </c>
      <c r="AD13" s="2">
        <f t="shared" si="0"/>
        <v>0.32000000000000028</v>
      </c>
      <c r="AE13" s="138">
        <f t="shared" si="1"/>
        <v>-8.3359061438716964E-3</v>
      </c>
    </row>
    <row r="14" spans="1:31" x14ac:dyDescent="0.25">
      <c r="W14" s="133">
        <v>42635</v>
      </c>
      <c r="X14" s="10">
        <v>32.270000000000003</v>
      </c>
      <c r="Y14" s="10">
        <v>32.47</v>
      </c>
      <c r="Z14" s="10">
        <v>32.270000000000003</v>
      </c>
      <c r="AA14" s="10">
        <v>32.39</v>
      </c>
      <c r="AB14" s="95">
        <v>12034000</v>
      </c>
      <c r="AC14" s="10">
        <v>32.39</v>
      </c>
      <c r="AD14" s="2">
        <f t="shared" si="0"/>
        <v>0.19999999999999574</v>
      </c>
      <c r="AE14" s="138">
        <f t="shared" si="1"/>
        <v>8.7200249143568609E-3</v>
      </c>
    </row>
    <row r="15" spans="1:31" x14ac:dyDescent="0.25">
      <c r="W15" s="133">
        <v>42634</v>
      </c>
      <c r="X15" s="10">
        <v>31.72</v>
      </c>
      <c r="Y15" s="10">
        <v>32.159999999999997</v>
      </c>
      <c r="Z15" s="10">
        <v>31.72</v>
      </c>
      <c r="AA15" s="10">
        <v>32.11</v>
      </c>
      <c r="AB15" s="95">
        <v>14468700</v>
      </c>
      <c r="AC15" s="10">
        <v>32.11</v>
      </c>
      <c r="AD15" s="2">
        <f t="shared" si="0"/>
        <v>0.43999999999999773</v>
      </c>
      <c r="AE15" s="138">
        <f t="shared" si="1"/>
        <v>1.4533965244865721E-2</v>
      </c>
    </row>
    <row r="16" spans="1:31" x14ac:dyDescent="0.25">
      <c r="W16" s="133">
        <v>42633</v>
      </c>
      <c r="X16" s="10">
        <v>31.91</v>
      </c>
      <c r="Y16" s="10">
        <v>31.94</v>
      </c>
      <c r="Z16" s="10">
        <v>31.33</v>
      </c>
      <c r="AA16" s="10">
        <v>31.65</v>
      </c>
      <c r="AB16" s="95">
        <v>12876200</v>
      </c>
      <c r="AC16" s="10">
        <v>31.65</v>
      </c>
      <c r="AD16" s="2">
        <f t="shared" si="0"/>
        <v>0.61000000000000298</v>
      </c>
      <c r="AE16" s="138">
        <f t="shared" si="1"/>
        <v>-2.2068095838587709E-3</v>
      </c>
    </row>
    <row r="17" spans="1:31" x14ac:dyDescent="0.25">
      <c r="W17" s="133">
        <v>42632</v>
      </c>
      <c r="X17" s="10">
        <v>31.9</v>
      </c>
      <c r="Y17" s="10">
        <v>32.08</v>
      </c>
      <c r="Z17" s="10">
        <v>31.66</v>
      </c>
      <c r="AA17" s="10">
        <v>31.72</v>
      </c>
      <c r="AB17" s="95">
        <v>32234800</v>
      </c>
      <c r="AC17" s="10">
        <v>31.72</v>
      </c>
      <c r="AD17" s="2">
        <f t="shared" si="0"/>
        <v>0.41999999999999815</v>
      </c>
      <c r="AE17" s="138">
        <f t="shared" si="1"/>
        <v>2.4216984178236922E-2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42629</v>
      </c>
      <c r="X18" s="10">
        <v>31.13</v>
      </c>
      <c r="Y18" s="10">
        <v>31.13</v>
      </c>
      <c r="Z18" s="10">
        <v>30.61</v>
      </c>
      <c r="AA18" s="10">
        <v>30.97</v>
      </c>
      <c r="AB18" s="95">
        <v>12780800</v>
      </c>
      <c r="AC18" s="10">
        <v>30.97</v>
      </c>
      <c r="AD18" s="2">
        <f t="shared" si="0"/>
        <v>0.51999999999999957</v>
      </c>
      <c r="AE18" s="138">
        <f t="shared" si="1"/>
        <v>-4.8200514138818651E-3</v>
      </c>
    </row>
    <row r="19" spans="1:31" x14ac:dyDescent="0.25">
      <c r="W19" s="133">
        <v>42628</v>
      </c>
      <c r="X19" s="10">
        <v>30.75</v>
      </c>
      <c r="Y19" s="10">
        <v>31.23</v>
      </c>
      <c r="Z19" s="10">
        <v>30.74</v>
      </c>
      <c r="AA19" s="10">
        <v>31.12</v>
      </c>
      <c r="AB19" s="95">
        <v>13467400</v>
      </c>
      <c r="AC19" s="10">
        <v>31.12</v>
      </c>
      <c r="AD19" s="2">
        <f t="shared" si="0"/>
        <v>0.49000000000000199</v>
      </c>
      <c r="AE19" s="138">
        <f t="shared" si="1"/>
        <v>1.3350700097688017E-2</v>
      </c>
    </row>
    <row r="20" spans="1:31" x14ac:dyDescent="0.25">
      <c r="W20" s="133">
        <v>42627</v>
      </c>
      <c r="X20" s="10">
        <v>30.79</v>
      </c>
      <c r="Y20" s="10">
        <v>30.87</v>
      </c>
      <c r="Z20" s="10">
        <v>30.49</v>
      </c>
      <c r="AA20" s="10">
        <v>30.71</v>
      </c>
      <c r="AB20" s="95">
        <v>12903200</v>
      </c>
      <c r="AC20" s="10">
        <v>30.71</v>
      </c>
      <c r="AD20" s="2">
        <f t="shared" si="0"/>
        <v>0.38000000000000256</v>
      </c>
      <c r="AE20" s="138">
        <f t="shared" si="1"/>
        <v>-7.4337427278603485E-3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42626</v>
      </c>
      <c r="X21" s="10">
        <v>31.02</v>
      </c>
      <c r="Y21" s="10">
        <v>31.15</v>
      </c>
      <c r="Z21" s="10">
        <v>30.82</v>
      </c>
      <c r="AA21" s="10">
        <v>30.94</v>
      </c>
      <c r="AB21" s="95">
        <v>16162900</v>
      </c>
      <c r="AC21" s="10">
        <v>30.94</v>
      </c>
      <c r="AD21" s="2">
        <f t="shared" si="0"/>
        <v>0.32999999999999829</v>
      </c>
      <c r="AE21" s="138">
        <f t="shared" si="1"/>
        <v>-7.6972418216805227E-3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42625</v>
      </c>
      <c r="X22" s="10">
        <v>30.36</v>
      </c>
      <c r="Y22" s="10">
        <v>31.35</v>
      </c>
      <c r="Z22" s="10">
        <v>30.13</v>
      </c>
      <c r="AA22" s="10">
        <v>31.18</v>
      </c>
      <c r="AB22" s="95">
        <v>17250300</v>
      </c>
      <c r="AC22" s="10">
        <v>31.18</v>
      </c>
      <c r="AD22" s="2">
        <f t="shared" si="0"/>
        <v>1.2200000000000024</v>
      </c>
      <c r="AE22" s="138">
        <f t="shared" si="1"/>
        <v>2.2965879265091749E-2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42622</v>
      </c>
      <c r="X23" s="10">
        <v>31.44</v>
      </c>
      <c r="Y23" s="10">
        <v>31.56</v>
      </c>
      <c r="Z23" s="10">
        <v>30.37</v>
      </c>
      <c r="AA23" s="10">
        <v>30.48</v>
      </c>
      <c r="AB23" s="95">
        <v>22476300</v>
      </c>
      <c r="AC23" s="10">
        <v>30.48</v>
      </c>
      <c r="AD23" s="2">
        <f t="shared" si="0"/>
        <v>1.1899999999999977</v>
      </c>
      <c r="AE23" s="138">
        <f t="shared" si="1"/>
        <v>-3.8789025543992439E-2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42621</v>
      </c>
      <c r="X24" s="10">
        <v>31.85</v>
      </c>
      <c r="Y24" s="10">
        <v>32</v>
      </c>
      <c r="Z24" s="10">
        <v>31.68</v>
      </c>
      <c r="AA24" s="10">
        <v>31.71</v>
      </c>
      <c r="AB24" s="95">
        <v>11808200</v>
      </c>
      <c r="AC24" s="10">
        <v>31.71</v>
      </c>
      <c r="AD24" s="2">
        <f t="shared" si="0"/>
        <v>0.32000000000000028</v>
      </c>
      <c r="AE24" s="138">
        <f t="shared" si="1"/>
        <v>-5.6444026340545239E-3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42620</v>
      </c>
      <c r="X25" s="10">
        <v>31.99</v>
      </c>
      <c r="Y25" s="10">
        <v>31.99</v>
      </c>
      <c r="Z25" s="10">
        <v>31.62</v>
      </c>
      <c r="AA25" s="10">
        <v>31.89</v>
      </c>
      <c r="AB25" s="95">
        <v>12554700</v>
      </c>
      <c r="AC25" s="10">
        <v>31.89</v>
      </c>
      <c r="AD25" s="2">
        <f t="shared" si="0"/>
        <v>0.36999999999999744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42620</v>
      </c>
      <c r="X26" s="10" t="s">
        <v>191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42619</v>
      </c>
      <c r="X27" s="10">
        <v>32.25</v>
      </c>
      <c r="Y27" s="10">
        <v>32.340000000000003</v>
      </c>
      <c r="Z27" s="10">
        <v>31.85</v>
      </c>
      <c r="AA27" s="10">
        <v>32.119999999999997</v>
      </c>
      <c r="AB27" s="95">
        <v>16774800</v>
      </c>
      <c r="AC27" s="10">
        <v>31.74</v>
      </c>
      <c r="AD27" s="2">
        <f t="shared" si="0"/>
        <v>0.49000000000000199</v>
      </c>
      <c r="AE27" s="138">
        <f t="shared" si="1"/>
        <v>-1.2586532410321372E-3</v>
      </c>
    </row>
    <row r="28" spans="1:31" x14ac:dyDescent="0.25">
      <c r="W28" s="133">
        <v>42615</v>
      </c>
      <c r="X28" s="10">
        <v>31.88</v>
      </c>
      <c r="Y28" s="10">
        <v>32.200000000000003</v>
      </c>
      <c r="Z28" s="10">
        <v>31.85</v>
      </c>
      <c r="AA28" s="10">
        <v>32.159999999999997</v>
      </c>
      <c r="AB28" s="95">
        <v>10828400</v>
      </c>
      <c r="AC28" s="10">
        <v>31.78</v>
      </c>
      <c r="AD28" s="2">
        <f t="shared" si="0"/>
        <v>0.35000000000000142</v>
      </c>
      <c r="AE28" s="138">
        <f t="shared" si="1"/>
        <v>1.1457670273711029E-2</v>
      </c>
    </row>
    <row r="29" spans="1:31" x14ac:dyDescent="0.25">
      <c r="L29" t="s">
        <v>219</v>
      </c>
      <c r="M29" s="2">
        <f>M47+K47-F47</f>
        <v>36.819999999999709</v>
      </c>
      <c r="W29" s="133">
        <v>42614</v>
      </c>
      <c r="X29" s="10">
        <v>31.86</v>
      </c>
      <c r="Y29" s="10">
        <v>32.549999999999997</v>
      </c>
      <c r="Z29" s="10">
        <v>31.34</v>
      </c>
      <c r="AA29" s="10">
        <v>31.8</v>
      </c>
      <c r="AB29" s="95">
        <v>14898800</v>
      </c>
      <c r="AC29" s="10">
        <v>31.42</v>
      </c>
      <c r="AD29" s="2">
        <f t="shared" si="0"/>
        <v>1.2099999999999973</v>
      </c>
      <c r="AE29" s="138">
        <f t="shared" si="1"/>
        <v>-3.8046924540265925E-3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42613</v>
      </c>
      <c r="X30" s="10">
        <v>31.67</v>
      </c>
      <c r="Y30" s="10">
        <v>31.94</v>
      </c>
      <c r="Z30" s="10">
        <v>31.65</v>
      </c>
      <c r="AA30" s="10">
        <v>31.92</v>
      </c>
      <c r="AB30" s="95">
        <v>9625600</v>
      </c>
      <c r="AC30" s="10">
        <v>31.54</v>
      </c>
      <c r="AD30" s="2">
        <f t="shared" si="0"/>
        <v>0.2900000000000027</v>
      </c>
      <c r="AE30" s="138">
        <f t="shared" si="1"/>
        <v>7.6677316293929376E-3</v>
      </c>
    </row>
    <row r="31" spans="1:31" x14ac:dyDescent="0.25">
      <c r="A31" s="393" t="s">
        <v>56</v>
      </c>
      <c r="B31" s="60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42612</v>
      </c>
      <c r="X31" s="10">
        <v>31.81</v>
      </c>
      <c r="Y31" s="10">
        <v>32</v>
      </c>
      <c r="Z31" s="10">
        <v>31.23</v>
      </c>
      <c r="AA31" s="10">
        <v>31.67</v>
      </c>
      <c r="AB31" s="95">
        <v>10748700</v>
      </c>
      <c r="AC31" s="10">
        <v>31.3</v>
      </c>
      <c r="AD31" s="2">
        <f t="shared" si="0"/>
        <v>0.76999999999999957</v>
      </c>
      <c r="AE31" s="138">
        <f t="shared" si="1"/>
        <v>-4.136175628380534E-3</v>
      </c>
    </row>
    <row r="32" spans="1:31" x14ac:dyDescent="0.25">
      <c r="A32" s="394" t="s">
        <v>71</v>
      </c>
      <c r="B32" s="60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42611</v>
      </c>
      <c r="X32" s="10">
        <v>31.78</v>
      </c>
      <c r="Y32" s="10">
        <v>31.96</v>
      </c>
      <c r="Z32" s="10">
        <v>31.57</v>
      </c>
      <c r="AA32" s="10">
        <v>31.81</v>
      </c>
      <c r="AB32" s="95">
        <v>7708300</v>
      </c>
      <c r="AC32" s="10">
        <v>31.43</v>
      </c>
      <c r="AD32" s="2">
        <f t="shared" si="0"/>
        <v>0.39000000000000057</v>
      </c>
      <c r="AE32" s="138">
        <f t="shared" si="1"/>
        <v>8.6649550706032752E-3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42608</v>
      </c>
      <c r="X33" s="10">
        <v>31.67</v>
      </c>
      <c r="Y33" s="10">
        <v>31.82</v>
      </c>
      <c r="Z33" s="10">
        <v>31.42</v>
      </c>
      <c r="AA33" s="10">
        <v>31.53</v>
      </c>
      <c r="AB33" s="95">
        <v>10436200</v>
      </c>
      <c r="AC33" s="10">
        <v>31.16</v>
      </c>
      <c r="AD33" s="2">
        <f t="shared" si="0"/>
        <v>0.39999999999999858</v>
      </c>
      <c r="AE33" s="138">
        <f t="shared" si="1"/>
        <v>-3.2082130253452412E-4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42607</v>
      </c>
      <c r="X34" s="10">
        <v>31.71</v>
      </c>
      <c r="Y34" s="10">
        <v>31.75</v>
      </c>
      <c r="Z34" s="10">
        <v>31.36</v>
      </c>
      <c r="AA34" s="10">
        <v>31.54</v>
      </c>
      <c r="AB34" s="95">
        <v>15930800</v>
      </c>
      <c r="AC34" s="10">
        <v>31.17</v>
      </c>
      <c r="AD34" s="2">
        <f t="shared" si="0"/>
        <v>0.39000000000000057</v>
      </c>
      <c r="AE34" s="138">
        <f t="shared" si="1"/>
        <v>-7.3248407643311531E-3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42606</v>
      </c>
      <c r="X35" s="10">
        <v>31.84</v>
      </c>
      <c r="Y35" s="10">
        <v>32.090000000000003</v>
      </c>
      <c r="Z35" s="10">
        <v>31.76</v>
      </c>
      <c r="AA35" s="10">
        <v>31.78</v>
      </c>
      <c r="AB35" s="95">
        <v>8179500</v>
      </c>
      <c r="AC35" s="10">
        <v>31.4</v>
      </c>
      <c r="AD35" s="2">
        <f t="shared" si="0"/>
        <v>0.33000000000000185</v>
      </c>
      <c r="AE35" s="138">
        <f t="shared" si="1"/>
        <v>-3.8071065989847552E-3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42605</v>
      </c>
      <c r="X36" s="10">
        <v>31.97</v>
      </c>
      <c r="Y36" s="10">
        <v>32.049999999999997</v>
      </c>
      <c r="Z36" s="10">
        <v>31.87</v>
      </c>
      <c r="AA36" s="10">
        <v>31.9</v>
      </c>
      <c r="AB36" s="95">
        <v>10961100</v>
      </c>
      <c r="AC36" s="10">
        <v>31.52</v>
      </c>
      <c r="AD36" s="2">
        <f t="shared" si="0"/>
        <v>0.17999999999999616</v>
      </c>
      <c r="AE36" s="138">
        <f t="shared" si="1"/>
        <v>9.5268339155296644E-4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42604</v>
      </c>
      <c r="X37" s="10">
        <v>31.79</v>
      </c>
      <c r="Y37" s="10">
        <v>31.95</v>
      </c>
      <c r="Z37" s="10">
        <v>31.7</v>
      </c>
      <c r="AA37" s="10">
        <v>31.87</v>
      </c>
      <c r="AB37" s="95">
        <v>8306000</v>
      </c>
      <c r="AC37" s="10">
        <v>31.49</v>
      </c>
      <c r="AD37" s="2">
        <f t="shared" si="0"/>
        <v>0.25</v>
      </c>
      <c r="AE37" s="138">
        <f t="shared" si="1"/>
        <v>1.2718600953893766E-3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42601</v>
      </c>
      <c r="X38" s="10">
        <v>31.48</v>
      </c>
      <c r="Y38" s="10">
        <v>31.89</v>
      </c>
      <c r="Z38" s="10">
        <v>31.4</v>
      </c>
      <c r="AA38" s="10">
        <v>31.83</v>
      </c>
      <c r="AB38" s="95">
        <v>8809700</v>
      </c>
      <c r="AC38" s="10">
        <v>31.45</v>
      </c>
      <c r="AD38" s="2">
        <f t="shared" si="0"/>
        <v>0.49000000000000199</v>
      </c>
      <c r="AE38" s="138">
        <f t="shared" si="1"/>
        <v>8.6593970493906713E-3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42600</v>
      </c>
      <c r="X39" s="10">
        <v>31.8</v>
      </c>
      <c r="Y39" s="10">
        <v>31.86</v>
      </c>
      <c r="Z39" s="10">
        <v>31.48</v>
      </c>
      <c r="AA39" s="10">
        <v>31.55</v>
      </c>
      <c r="AB39" s="95">
        <v>14089900</v>
      </c>
      <c r="AC39" s="10">
        <v>31.18</v>
      </c>
      <c r="AD39" s="2">
        <f t="shared" si="0"/>
        <v>0.37999999999999901</v>
      </c>
      <c r="AE39" s="138">
        <f t="shared" si="1"/>
        <v>-9.2151255163647194E-3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42599</v>
      </c>
      <c r="X40" s="10">
        <v>31.71</v>
      </c>
      <c r="Y40" s="10">
        <v>31.88</v>
      </c>
      <c r="Z40" s="10">
        <v>31.55</v>
      </c>
      <c r="AA40" s="10">
        <v>31.85</v>
      </c>
      <c r="AB40" s="95">
        <v>8392400</v>
      </c>
      <c r="AC40" s="10">
        <v>31.47</v>
      </c>
      <c r="AD40" s="2">
        <f t="shared" si="0"/>
        <v>0.32999999999999829</v>
      </c>
      <c r="AE40" s="138">
        <f t="shared" si="1"/>
        <v>4.4685604851579797E-3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5" t="s">
        <v>78</v>
      </c>
      <c r="P41" s="585"/>
      <c r="W41" s="133">
        <v>42598</v>
      </c>
      <c r="X41" s="10">
        <v>31.81</v>
      </c>
      <c r="Y41" s="10">
        <v>31.85</v>
      </c>
      <c r="Z41" s="10">
        <v>31.61</v>
      </c>
      <c r="AA41" s="10">
        <v>31.71</v>
      </c>
      <c r="AB41" s="95">
        <v>9888500</v>
      </c>
      <c r="AC41" s="10">
        <v>31.33</v>
      </c>
      <c r="AD41" s="2">
        <f t="shared" si="0"/>
        <v>0.24000000000000199</v>
      </c>
      <c r="AE41" s="138">
        <f t="shared" si="1"/>
        <v>-4.7649301143584122E-3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35.365000000000002</v>
      </c>
      <c r="Q42" s="2"/>
      <c r="T42" s="91" t="s">
        <v>113</v>
      </c>
      <c r="W42" s="133">
        <v>42597</v>
      </c>
      <c r="X42" s="10">
        <v>31.59</v>
      </c>
      <c r="Y42" s="10">
        <v>31.89</v>
      </c>
      <c r="Z42" s="10">
        <v>31.55</v>
      </c>
      <c r="AA42" s="10">
        <v>31.86</v>
      </c>
      <c r="AB42" s="95">
        <v>9345300</v>
      </c>
      <c r="AC42" s="10">
        <v>31.48</v>
      </c>
      <c r="AD42" s="2">
        <f t="shared" si="0"/>
        <v>0.33999999999999986</v>
      </c>
      <c r="AE42" s="138">
        <f t="shared" si="1"/>
        <v>8.9743589743589425E-3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35.043500000000002</v>
      </c>
      <c r="Q43" s="2"/>
      <c r="T43" s="161" t="s">
        <v>98</v>
      </c>
      <c r="U43" s="161">
        <v>32.340000000000003</v>
      </c>
      <c r="W43" s="133">
        <v>42594</v>
      </c>
      <c r="X43" s="10">
        <v>31.6</v>
      </c>
      <c r="Y43" s="10">
        <v>31.75</v>
      </c>
      <c r="Z43" s="10">
        <v>31.55</v>
      </c>
      <c r="AA43" s="10">
        <v>31.57</v>
      </c>
      <c r="AB43" s="95">
        <v>9843700</v>
      </c>
      <c r="AC43" s="10">
        <v>31.2</v>
      </c>
      <c r="AD43" s="2">
        <f t="shared" si="0"/>
        <v>0.19999999999999929</v>
      </c>
      <c r="AE43" s="138">
        <f t="shared" si="1"/>
        <v>-5.4191903092126736E-3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34.722000000000001</v>
      </c>
      <c r="Q44" s="2"/>
      <c r="T44" s="10" t="s">
        <v>99</v>
      </c>
      <c r="U44" s="10">
        <v>32.31</v>
      </c>
      <c r="W44" s="133">
        <v>42593</v>
      </c>
      <c r="X44" s="10">
        <v>31.43</v>
      </c>
      <c r="Y44" s="10">
        <v>31.79</v>
      </c>
      <c r="Z44" s="10">
        <v>31.36</v>
      </c>
      <c r="AA44" s="10">
        <v>31.75</v>
      </c>
      <c r="AB44" s="95">
        <v>13210800</v>
      </c>
      <c r="AC44" s="10">
        <v>31.37</v>
      </c>
      <c r="AD44" s="2">
        <f t="shared" si="0"/>
        <v>0.42999999999999972</v>
      </c>
      <c r="AE44" s="138">
        <f t="shared" si="1"/>
        <v>1.586787564766845E-2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34.400500000000001</v>
      </c>
      <c r="Q45" s="2"/>
      <c r="T45" s="10" t="s">
        <v>100</v>
      </c>
      <c r="U45" s="10" t="s">
        <v>559</v>
      </c>
      <c r="W45" s="133">
        <v>42592</v>
      </c>
      <c r="X45" s="10">
        <v>31.03</v>
      </c>
      <c r="Y45" s="10">
        <v>31.27</v>
      </c>
      <c r="Z45" s="10">
        <v>30.96</v>
      </c>
      <c r="AA45" s="10">
        <v>31.25</v>
      </c>
      <c r="AB45" s="95">
        <v>10833700</v>
      </c>
      <c r="AC45" s="10">
        <v>30.88</v>
      </c>
      <c r="AD45" s="2">
        <f t="shared" si="0"/>
        <v>0.30999999999999872</v>
      </c>
      <c r="AE45" s="138">
        <f t="shared" si="1"/>
        <v>5.8631921824103816E-3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34.079000000000001</v>
      </c>
      <c r="Q46" s="2"/>
      <c r="T46" s="10" t="s">
        <v>101</v>
      </c>
      <c r="U46" s="10" t="s">
        <v>560</v>
      </c>
      <c r="W46" s="133">
        <v>42591</v>
      </c>
      <c r="X46" s="10">
        <v>30.91</v>
      </c>
      <c r="Y46" s="10">
        <v>31.25</v>
      </c>
      <c r="Z46" s="10">
        <v>30.83</v>
      </c>
      <c r="AA46" s="10">
        <v>31.07</v>
      </c>
      <c r="AB46" s="95">
        <v>13691100</v>
      </c>
      <c r="AC46" s="10">
        <v>30.7</v>
      </c>
      <c r="AD46" s="2">
        <f t="shared" si="0"/>
        <v>0.42000000000000171</v>
      </c>
      <c r="AE46" s="138">
        <f t="shared" si="1"/>
        <v>6.2274664044574823E-3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33.7575</v>
      </c>
      <c r="Q47" s="2"/>
      <c r="T47" s="10" t="s">
        <v>102</v>
      </c>
      <c r="U47" s="10">
        <v>36.28</v>
      </c>
      <c r="W47" s="133">
        <v>42590</v>
      </c>
      <c r="X47" s="10">
        <v>30.92</v>
      </c>
      <c r="Y47" s="10">
        <v>31.06</v>
      </c>
      <c r="Z47" s="10">
        <v>30.8</v>
      </c>
      <c r="AA47" s="10">
        <v>30.88</v>
      </c>
      <c r="AB47" s="95">
        <v>10470900</v>
      </c>
      <c r="AC47" s="10">
        <v>30.51</v>
      </c>
      <c r="AD47" s="2">
        <f t="shared" si="0"/>
        <v>0.25999999999999801</v>
      </c>
      <c r="AE47" s="138">
        <f t="shared" si="1"/>
        <v>2.2996057818660542E-3</v>
      </c>
    </row>
    <row r="48" spans="1:31" x14ac:dyDescent="0.25">
      <c r="O48" s="83">
        <v>1.04</v>
      </c>
      <c r="P48" s="83">
        <f t="shared" si="2"/>
        <v>33.436</v>
      </c>
      <c r="Q48" s="2"/>
      <c r="T48" s="10" t="s">
        <v>103</v>
      </c>
      <c r="U48" s="10">
        <v>1.6453199999999999</v>
      </c>
      <c r="W48" s="133">
        <v>42587</v>
      </c>
      <c r="X48" s="10">
        <v>30.51</v>
      </c>
      <c r="Y48" s="10">
        <v>30.89</v>
      </c>
      <c r="Z48" s="10">
        <v>30.5</v>
      </c>
      <c r="AA48" s="10">
        <v>30.8</v>
      </c>
      <c r="AB48" s="95">
        <v>13135900</v>
      </c>
      <c r="AC48" s="10">
        <v>30.44</v>
      </c>
      <c r="AD48" s="2">
        <f t="shared" si="0"/>
        <v>0.39000000000000057</v>
      </c>
      <c r="AE48" s="138">
        <f t="shared" si="1"/>
        <v>1.5343562374916742E-2</v>
      </c>
    </row>
    <row r="49" spans="15:31" x14ac:dyDescent="0.25">
      <c r="O49" s="83">
        <v>1.03</v>
      </c>
      <c r="P49" s="83">
        <f t="shared" si="2"/>
        <v>33.1145</v>
      </c>
      <c r="Q49" s="2"/>
      <c r="T49" s="10" t="s">
        <v>104</v>
      </c>
      <c r="U49" s="10" t="s">
        <v>393</v>
      </c>
      <c r="W49" s="133">
        <v>42586</v>
      </c>
      <c r="X49" s="10">
        <v>30.24</v>
      </c>
      <c r="Y49" s="10">
        <v>30.53</v>
      </c>
      <c r="Z49" s="10">
        <v>30.23</v>
      </c>
      <c r="AA49" s="10">
        <v>30.34</v>
      </c>
      <c r="AB49" s="95">
        <v>8660900</v>
      </c>
      <c r="AC49" s="10">
        <v>29.98</v>
      </c>
      <c r="AD49" s="2">
        <f t="shared" si="0"/>
        <v>0.30000000000000071</v>
      </c>
      <c r="AE49" s="138">
        <f t="shared" si="1"/>
        <v>3.3467202141901353E-3</v>
      </c>
    </row>
    <row r="50" spans="15:31" x14ac:dyDescent="0.25">
      <c r="O50" s="83">
        <v>1.02</v>
      </c>
      <c r="P50" s="83">
        <f t="shared" si="2"/>
        <v>32.792999999999999</v>
      </c>
      <c r="Q50" s="2"/>
      <c r="T50" s="10"/>
      <c r="U50" s="10"/>
      <c r="W50" s="133">
        <v>42585</v>
      </c>
      <c r="X50" s="10">
        <v>30</v>
      </c>
      <c r="Y50" s="10">
        <v>30.25</v>
      </c>
      <c r="Z50" s="10">
        <v>29.91</v>
      </c>
      <c r="AA50" s="10">
        <v>30.24</v>
      </c>
      <c r="AB50" s="95">
        <v>14504200</v>
      </c>
      <c r="AC50" s="10">
        <v>29.88</v>
      </c>
      <c r="AD50" s="2">
        <f t="shared" si="0"/>
        <v>0.33999999999999986</v>
      </c>
      <c r="AE50" s="138">
        <f t="shared" si="1"/>
        <v>1.0141987829614729E-2</v>
      </c>
    </row>
    <row r="51" spans="15:31" x14ac:dyDescent="0.25">
      <c r="O51" s="83">
        <v>1.01</v>
      </c>
      <c r="P51" s="83">
        <f t="shared" si="2"/>
        <v>32.471499999999999</v>
      </c>
      <c r="Q51" s="2"/>
      <c r="T51" s="10" t="s">
        <v>105</v>
      </c>
      <c r="U51" s="10" t="s">
        <v>561</v>
      </c>
      <c r="W51" s="133">
        <v>42584</v>
      </c>
      <c r="X51" s="10">
        <v>31.03</v>
      </c>
      <c r="Y51" s="10">
        <v>31.08</v>
      </c>
      <c r="Z51" s="10">
        <v>29.82</v>
      </c>
      <c r="AA51" s="10">
        <v>29.93</v>
      </c>
      <c r="AB51" s="95">
        <v>24346900</v>
      </c>
      <c r="AC51" s="10">
        <v>29.58</v>
      </c>
      <c r="AD51" s="2">
        <f t="shared" si="0"/>
        <v>1.259999999999998</v>
      </c>
      <c r="AE51" s="138">
        <f t="shared" si="1"/>
        <v>-4.3646944713870095E-2</v>
      </c>
    </row>
    <row r="52" spans="15:31" x14ac:dyDescent="0.25">
      <c r="O52" s="83">
        <v>1</v>
      </c>
      <c r="P52" s="83">
        <f t="shared" si="2"/>
        <v>32.15</v>
      </c>
      <c r="Q52" s="2"/>
      <c r="T52" s="10" t="s">
        <v>106</v>
      </c>
      <c r="U52" s="10" t="s">
        <v>324</v>
      </c>
      <c r="W52" s="133">
        <v>42583</v>
      </c>
      <c r="X52" s="10">
        <v>31.54</v>
      </c>
      <c r="Y52" s="10">
        <v>31.62</v>
      </c>
      <c r="Z52" s="10">
        <v>31.2</v>
      </c>
      <c r="AA52" s="10">
        <v>31.3</v>
      </c>
      <c r="AB52" s="95">
        <v>11190600</v>
      </c>
      <c r="AC52" s="10">
        <v>30.93</v>
      </c>
      <c r="AD52" s="2">
        <f t="shared" si="0"/>
        <v>0.42000000000000171</v>
      </c>
      <c r="AE52" s="138">
        <f t="shared" si="1"/>
        <v>-7.6997112608278018E-3</v>
      </c>
    </row>
    <row r="53" spans="15:31" x14ac:dyDescent="0.25">
      <c r="O53" s="83">
        <v>0.99</v>
      </c>
      <c r="P53" s="83">
        <f t="shared" si="2"/>
        <v>31.828499999999998</v>
      </c>
      <c r="Q53" s="2"/>
      <c r="T53" s="10" t="s">
        <v>107</v>
      </c>
      <c r="U53" s="95">
        <v>6094808</v>
      </c>
      <c r="W53" s="133">
        <v>42580</v>
      </c>
      <c r="X53" s="10">
        <v>30.79</v>
      </c>
      <c r="Y53" s="10">
        <v>31.55</v>
      </c>
      <c r="Z53" s="10">
        <v>30.78</v>
      </c>
      <c r="AA53" s="10">
        <v>31.54</v>
      </c>
      <c r="AB53" s="95">
        <v>16150500</v>
      </c>
      <c r="AC53" s="10">
        <v>31.17</v>
      </c>
      <c r="AD53" s="2">
        <f t="shared" si="0"/>
        <v>0.76999999999999957</v>
      </c>
      <c r="AE53" s="138">
        <f t="shared" si="1"/>
        <v>1.796211626387989E-2</v>
      </c>
    </row>
    <row r="54" spans="15:31" x14ac:dyDescent="0.25">
      <c r="O54" s="83">
        <v>0.98</v>
      </c>
      <c r="P54" s="83">
        <f t="shared" si="2"/>
        <v>31.506999999999998</v>
      </c>
      <c r="Q54" s="2"/>
      <c r="T54" s="10" t="s">
        <v>110</v>
      </c>
      <c r="U54" s="95">
        <v>12965600</v>
      </c>
      <c r="W54" s="133">
        <v>42579</v>
      </c>
      <c r="X54" s="10">
        <v>31.05</v>
      </c>
      <c r="Y54" s="10">
        <v>31.2</v>
      </c>
      <c r="Z54" s="10">
        <v>30.65</v>
      </c>
      <c r="AA54" s="10">
        <v>30.99</v>
      </c>
      <c r="AB54" s="95">
        <v>20363900</v>
      </c>
      <c r="AC54" s="10">
        <v>30.62</v>
      </c>
      <c r="AD54" s="2">
        <f t="shared" si="0"/>
        <v>0.55000000000000071</v>
      </c>
      <c r="AE54" s="138">
        <f t="shared" si="1"/>
        <v>-3.2237673830594171E-2</v>
      </c>
    </row>
    <row r="55" spans="15:31" x14ac:dyDescent="0.25">
      <c r="O55" s="83">
        <v>0.97</v>
      </c>
      <c r="P55" s="83">
        <f t="shared" si="2"/>
        <v>31.185499999999998</v>
      </c>
      <c r="T55" s="10" t="s">
        <v>108</v>
      </c>
      <c r="U55" s="10" t="s">
        <v>562</v>
      </c>
      <c r="W55" s="133">
        <v>42578</v>
      </c>
      <c r="X55" s="10">
        <v>32.18</v>
      </c>
      <c r="Y55" s="10">
        <v>32.29</v>
      </c>
      <c r="Z55" s="10">
        <v>31.97</v>
      </c>
      <c r="AA55" s="10">
        <v>32.020000000000003</v>
      </c>
      <c r="AB55" s="95">
        <v>9159500</v>
      </c>
      <c r="AC55" s="10">
        <v>31.64</v>
      </c>
      <c r="AD55" s="2">
        <f t="shared" si="0"/>
        <v>0.32000000000000028</v>
      </c>
      <c r="AE55" s="138">
        <f t="shared" si="1"/>
        <v>-4.0919106074913669E-3</v>
      </c>
    </row>
    <row r="56" spans="15:31" x14ac:dyDescent="0.25">
      <c r="O56" s="83">
        <v>0.96</v>
      </c>
      <c r="P56" s="83">
        <f t="shared" si="2"/>
        <v>30.863999999999997</v>
      </c>
      <c r="T56" s="10" t="s">
        <v>111</v>
      </c>
      <c r="U56" s="10">
        <v>4.12</v>
      </c>
      <c r="W56" s="133">
        <v>42577</v>
      </c>
      <c r="X56" s="10">
        <v>31.98</v>
      </c>
      <c r="Y56" s="10">
        <v>32.22</v>
      </c>
      <c r="Z56" s="10">
        <v>31.89</v>
      </c>
      <c r="AA56" s="10">
        <v>32.15</v>
      </c>
      <c r="AB56" s="95">
        <v>9462000</v>
      </c>
      <c r="AC56" s="10">
        <v>31.77</v>
      </c>
      <c r="AD56" s="2">
        <f t="shared" si="0"/>
        <v>0.32999999999999829</v>
      </c>
      <c r="AE56" s="138">
        <f t="shared" si="1"/>
        <v>2.8409090909091717E-3</v>
      </c>
    </row>
    <row r="57" spans="15:31" x14ac:dyDescent="0.25">
      <c r="O57" s="83">
        <v>0.95</v>
      </c>
      <c r="P57" s="83">
        <f t="shared" si="2"/>
        <v>30.542499999999997</v>
      </c>
      <c r="T57" s="10" t="s">
        <v>112</v>
      </c>
      <c r="U57" s="10">
        <v>7.81</v>
      </c>
      <c r="W57" s="133">
        <v>42576</v>
      </c>
      <c r="X57" s="10">
        <v>32.19</v>
      </c>
      <c r="Y57" s="10">
        <v>32.36</v>
      </c>
      <c r="Z57" s="10">
        <v>31.96</v>
      </c>
      <c r="AA57" s="10">
        <v>32.06</v>
      </c>
      <c r="AB57" s="95">
        <v>11324900</v>
      </c>
      <c r="AC57" s="10">
        <v>31.68</v>
      </c>
      <c r="AD57" s="2">
        <f t="shared" si="0"/>
        <v>0.39999999999999858</v>
      </c>
      <c r="AE57" s="138">
        <f t="shared" si="1"/>
        <v>-3.1466331025802319E-3</v>
      </c>
    </row>
    <row r="58" spans="15:31" x14ac:dyDescent="0.25">
      <c r="O58" s="83">
        <v>0.94</v>
      </c>
      <c r="P58" s="83">
        <f t="shared" si="2"/>
        <v>30.220999999999997</v>
      </c>
      <c r="T58" s="10" t="s">
        <v>109</v>
      </c>
      <c r="U58" s="10" t="s">
        <v>563</v>
      </c>
      <c r="W58" s="133">
        <v>42573</v>
      </c>
      <c r="X58" s="10">
        <v>32.1</v>
      </c>
      <c r="Y58" s="10">
        <v>32.24</v>
      </c>
      <c r="Z58" s="10">
        <v>31.72</v>
      </c>
      <c r="AA58" s="10">
        <v>32.159999999999997</v>
      </c>
      <c r="AB58" s="95">
        <v>13305400</v>
      </c>
      <c r="AC58" s="10">
        <v>31.78</v>
      </c>
      <c r="AD58" s="2">
        <f t="shared" si="0"/>
        <v>0.52000000000000313</v>
      </c>
      <c r="AE58" s="138">
        <f t="shared" si="1"/>
        <v>4.1074249605055346E-3</v>
      </c>
    </row>
    <row r="59" spans="15:31" x14ac:dyDescent="0.25">
      <c r="O59" s="83">
        <v>0.93</v>
      </c>
      <c r="P59" s="83">
        <f t="shared" si="2"/>
        <v>29.8995</v>
      </c>
      <c r="W59" s="133">
        <v>42572</v>
      </c>
      <c r="X59" s="10">
        <v>31.49</v>
      </c>
      <c r="Y59" s="10">
        <v>32.869999999999997</v>
      </c>
      <c r="Z59" s="10">
        <v>31.49</v>
      </c>
      <c r="AA59" s="10">
        <v>32.03</v>
      </c>
      <c r="AB59" s="95">
        <v>36218500</v>
      </c>
      <c r="AC59" s="10">
        <v>31.65</v>
      </c>
      <c r="AD59" s="2">
        <f t="shared" si="0"/>
        <v>1.379999999999999</v>
      </c>
      <c r="AE59" s="138">
        <f t="shared" si="1"/>
        <v>1.7030848329048665E-2</v>
      </c>
    </row>
    <row r="60" spans="15:31" x14ac:dyDescent="0.25">
      <c r="O60" s="83">
        <v>0.92</v>
      </c>
      <c r="P60" s="83">
        <f t="shared" si="2"/>
        <v>29.577999999999999</v>
      </c>
      <c r="W60" s="133">
        <v>42571</v>
      </c>
      <c r="X60" s="10">
        <v>31.42</v>
      </c>
      <c r="Y60" s="10">
        <v>31.58</v>
      </c>
      <c r="Z60" s="10">
        <v>31.07</v>
      </c>
      <c r="AA60" s="10">
        <v>31.49</v>
      </c>
      <c r="AB60" s="95">
        <v>20923000</v>
      </c>
      <c r="AC60" s="10">
        <v>31.12</v>
      </c>
      <c r="AD60" s="2">
        <f t="shared" si="0"/>
        <v>0.50999999999999801</v>
      </c>
      <c r="AE60" s="138">
        <f t="shared" si="1"/>
        <v>7.7720207253886286E-3</v>
      </c>
    </row>
    <row r="61" spans="15:31" x14ac:dyDescent="0.25">
      <c r="O61" s="83">
        <v>0.91</v>
      </c>
      <c r="P61" s="83">
        <f t="shared" si="2"/>
        <v>29.256499999999999</v>
      </c>
      <c r="W61" s="133">
        <v>42570</v>
      </c>
      <c r="X61" s="10">
        <v>30.7</v>
      </c>
      <c r="Y61" s="10">
        <v>31.27</v>
      </c>
      <c r="Z61" s="10">
        <v>30.7</v>
      </c>
      <c r="AA61" s="10">
        <v>31.25</v>
      </c>
      <c r="AB61" s="95">
        <v>17164100</v>
      </c>
      <c r="AC61" s="10">
        <v>30.88</v>
      </c>
      <c r="AD61" s="2">
        <f t="shared" si="0"/>
        <v>0.57000000000000028</v>
      </c>
      <c r="AE61" s="138">
        <f t="shared" si="1"/>
        <v>1.2459016393442601E-2</v>
      </c>
    </row>
    <row r="62" spans="15:31" x14ac:dyDescent="0.25">
      <c r="O62" s="83">
        <v>0.9</v>
      </c>
      <c r="P62" s="83">
        <f t="shared" si="2"/>
        <v>28.934999999999999</v>
      </c>
      <c r="W62" s="133">
        <v>42569</v>
      </c>
      <c r="X62" s="10">
        <v>30.75</v>
      </c>
      <c r="Y62" s="10">
        <v>31.1</v>
      </c>
      <c r="Z62" s="10">
        <v>30.61</v>
      </c>
      <c r="AA62" s="10">
        <v>30.87</v>
      </c>
      <c r="AB62" s="95">
        <v>8732300</v>
      </c>
      <c r="AC62" s="10">
        <v>30.5</v>
      </c>
      <c r="AD62" s="2">
        <f t="shared" si="0"/>
        <v>0.49000000000000199</v>
      </c>
      <c r="AE62" s="138">
        <f t="shared" si="1"/>
        <v>2.959552778691199E-3</v>
      </c>
    </row>
    <row r="63" spans="15:31" x14ac:dyDescent="0.25">
      <c r="W63" s="133">
        <v>42566</v>
      </c>
      <c r="X63" s="10">
        <v>30.82</v>
      </c>
      <c r="Y63" s="10">
        <v>30.98</v>
      </c>
      <c r="Z63" s="10">
        <v>30.57</v>
      </c>
      <c r="AA63" s="10">
        <v>30.77</v>
      </c>
      <c r="AB63" s="95">
        <v>8429500</v>
      </c>
      <c r="AC63" s="10">
        <v>30.41</v>
      </c>
      <c r="AD63" s="2">
        <f t="shared" si="0"/>
        <v>0.41000000000000014</v>
      </c>
      <c r="AE63" s="138">
        <f t="shared" si="1"/>
        <v>3.289473684211508E-4</v>
      </c>
    </row>
    <row r="64" spans="15:31" x14ac:dyDescent="0.25">
      <c r="W64" s="133">
        <v>42565</v>
      </c>
      <c r="X64" s="10">
        <v>30.88</v>
      </c>
      <c r="Y64" s="10">
        <v>31.05</v>
      </c>
      <c r="Z64" s="10">
        <v>30.6</v>
      </c>
      <c r="AA64" s="10">
        <v>30.76</v>
      </c>
      <c r="AB64" s="95">
        <v>11306400</v>
      </c>
      <c r="AC64" s="10">
        <v>30.4</v>
      </c>
      <c r="AD64" s="2">
        <f t="shared" si="0"/>
        <v>0.44999999999999929</v>
      </c>
      <c r="AE64" s="138">
        <f t="shared" si="1"/>
        <v>4.2946812025106418E-3</v>
      </c>
    </row>
    <row r="65" spans="23:31" x14ac:dyDescent="0.25">
      <c r="W65" s="133">
        <v>42564</v>
      </c>
      <c r="X65" s="10">
        <v>30.63</v>
      </c>
      <c r="Y65" s="10">
        <v>30.69</v>
      </c>
      <c r="Z65" s="10">
        <v>30.22</v>
      </c>
      <c r="AA65" s="10">
        <v>30.63</v>
      </c>
      <c r="AB65" s="95">
        <v>13303600</v>
      </c>
      <c r="AC65" s="10">
        <v>30.27</v>
      </c>
      <c r="AD65" s="2">
        <f t="shared" si="0"/>
        <v>0.47000000000000242</v>
      </c>
      <c r="AE65" s="138">
        <f t="shared" si="1"/>
        <v>9.9206349206348854E-4</v>
      </c>
    </row>
    <row r="66" spans="23:31" x14ac:dyDescent="0.25">
      <c r="W66" s="133">
        <v>42563</v>
      </c>
      <c r="X66" s="10">
        <v>30.45</v>
      </c>
      <c r="Y66" s="10">
        <v>30.85</v>
      </c>
      <c r="Z66" s="10">
        <v>30.39</v>
      </c>
      <c r="AA66" s="10">
        <v>30.6</v>
      </c>
      <c r="AB66" s="95">
        <v>16786300</v>
      </c>
      <c r="AC66" s="10">
        <v>30.24</v>
      </c>
      <c r="AD66" s="2">
        <f t="shared" si="0"/>
        <v>0.46000000000000085</v>
      </c>
      <c r="AE66" s="138">
        <f t="shared" si="1"/>
        <v>1.578770574403765E-2</v>
      </c>
    </row>
    <row r="67" spans="23:31" x14ac:dyDescent="0.25">
      <c r="W67" s="133">
        <v>42562</v>
      </c>
      <c r="X67" s="10">
        <v>29.79</v>
      </c>
      <c r="Y67" s="10">
        <v>30.27</v>
      </c>
      <c r="Z67" s="10">
        <v>29.74</v>
      </c>
      <c r="AA67" s="10">
        <v>30.13</v>
      </c>
      <c r="AB67" s="95">
        <v>13870300</v>
      </c>
      <c r="AC67" s="10">
        <v>29.77</v>
      </c>
      <c r="AD67" s="2">
        <f>Y67-Z67</f>
        <v>0.53000000000000114</v>
      </c>
      <c r="AE67" s="138">
        <f>AC67/AC68-1</f>
        <v>1.569430228590929E-2</v>
      </c>
    </row>
    <row r="68" spans="23:31" x14ac:dyDescent="0.25">
      <c r="W68" s="133">
        <v>42559</v>
      </c>
      <c r="X68" s="10">
        <v>29.27</v>
      </c>
      <c r="Y68" s="10">
        <v>29.87</v>
      </c>
      <c r="Z68" s="10">
        <v>29.27</v>
      </c>
      <c r="AA68" s="10">
        <v>29.66</v>
      </c>
      <c r="AB68" s="95">
        <v>16659400</v>
      </c>
      <c r="AC68" s="10">
        <v>29.31</v>
      </c>
      <c r="AD68" s="2">
        <f>Y68-Z68</f>
        <v>0.60000000000000142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42653</v>
      </c>
      <c r="X2" s="10">
        <v>159.24</v>
      </c>
      <c r="Y2" s="10">
        <v>160.1</v>
      </c>
      <c r="Z2" s="10">
        <v>158.55000000000001</v>
      </c>
      <c r="AA2" s="10">
        <v>159.11000000000001</v>
      </c>
      <c r="AB2" s="95">
        <v>910700</v>
      </c>
      <c r="AC2" s="10">
        <v>159.11000000000001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159.11000000000001</v>
      </c>
      <c r="W3" s="133">
        <v>42650</v>
      </c>
      <c r="X3" s="10">
        <v>159</v>
      </c>
      <c r="Y3" s="10">
        <v>159</v>
      </c>
      <c r="Z3" s="10">
        <v>157</v>
      </c>
      <c r="AA3" s="10">
        <v>158.21</v>
      </c>
      <c r="AB3" s="95">
        <v>1087000</v>
      </c>
      <c r="AC3" s="10">
        <v>158.21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159.11000000000001</v>
      </c>
      <c r="R4" s="527">
        <v>5.7000000000000002E-3</v>
      </c>
      <c r="W4" s="133">
        <v>42649</v>
      </c>
      <c r="X4" s="10">
        <v>158.51</v>
      </c>
      <c r="Y4" s="10">
        <v>158.51</v>
      </c>
      <c r="Z4" s="10">
        <v>157.21</v>
      </c>
      <c r="AA4" s="10">
        <v>158.44</v>
      </c>
      <c r="AB4" s="95">
        <v>998100</v>
      </c>
      <c r="AC4" s="10">
        <v>158.44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42648</v>
      </c>
      <c r="X5" s="10">
        <v>158.41</v>
      </c>
      <c r="Y5" s="10">
        <v>158.80000000000001</v>
      </c>
      <c r="Z5" s="10">
        <v>157.68</v>
      </c>
      <c r="AA5" s="10">
        <v>158.28</v>
      </c>
      <c r="AB5" s="95">
        <v>1171500</v>
      </c>
      <c r="AC5" s="10">
        <v>158.28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42647</v>
      </c>
      <c r="X6" s="10">
        <v>158.97999999999999</v>
      </c>
      <c r="Y6" s="10">
        <v>159.44</v>
      </c>
      <c r="Z6" s="10">
        <v>156.47</v>
      </c>
      <c r="AA6" s="10">
        <v>157.57</v>
      </c>
      <c r="AB6" s="95">
        <v>1124700</v>
      </c>
      <c r="AC6" s="10">
        <v>157.57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42646</v>
      </c>
      <c r="X7" s="10">
        <v>157.94999999999999</v>
      </c>
      <c r="Y7" s="10">
        <v>159.22</v>
      </c>
      <c r="Z7" s="10">
        <v>157.57</v>
      </c>
      <c r="AA7" s="10">
        <v>159.12</v>
      </c>
      <c r="AB7" s="95">
        <v>1304500</v>
      </c>
      <c r="AC7" s="10">
        <v>159.12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42643</v>
      </c>
      <c r="X8" s="10">
        <v>156.69999999999999</v>
      </c>
      <c r="Y8" s="10">
        <v>159.53</v>
      </c>
      <c r="Z8" s="10">
        <v>156.69999999999999</v>
      </c>
      <c r="AA8" s="10">
        <v>159.06</v>
      </c>
      <c r="AB8" s="95">
        <v>1985900</v>
      </c>
      <c r="AC8" s="10">
        <v>159.06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42642</v>
      </c>
      <c r="X9" s="10">
        <v>158.63</v>
      </c>
      <c r="Y9" s="10">
        <v>159.27000000000001</v>
      </c>
      <c r="Z9" s="10">
        <v>155.34</v>
      </c>
      <c r="AA9" s="10">
        <v>156.06</v>
      </c>
      <c r="AB9" s="95">
        <v>1473900</v>
      </c>
      <c r="AC9" s="10">
        <v>156.06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42641</v>
      </c>
      <c r="X10" s="10">
        <v>159.09</v>
      </c>
      <c r="Y10" s="10">
        <v>159.09</v>
      </c>
      <c r="Z10" s="10">
        <v>157.13999999999999</v>
      </c>
      <c r="AA10" s="10">
        <v>158.63999999999999</v>
      </c>
      <c r="AB10" s="95">
        <v>946700</v>
      </c>
      <c r="AC10" s="10">
        <v>158.63999999999999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3.8E-3</v>
      </c>
      <c r="W11" s="133">
        <v>42640</v>
      </c>
      <c r="X11" s="10">
        <v>156.44999999999999</v>
      </c>
      <c r="Y11" s="10">
        <v>159.02000000000001</v>
      </c>
      <c r="Z11" s="10">
        <v>155.83000000000001</v>
      </c>
      <c r="AA11" s="10">
        <v>158.88</v>
      </c>
      <c r="AB11" s="95">
        <v>1874200</v>
      </c>
      <c r="AC11" s="10">
        <v>158.88</v>
      </c>
      <c r="AD11" s="2"/>
      <c r="AE11" s="138"/>
    </row>
    <row r="12" spans="1:43" x14ac:dyDescent="0.25">
      <c r="W12" s="133">
        <v>42639</v>
      </c>
      <c r="X12" s="10">
        <v>156.97999999999999</v>
      </c>
      <c r="Y12" s="10">
        <v>156.97999999999999</v>
      </c>
      <c r="Z12" s="10">
        <v>155.61000000000001</v>
      </c>
      <c r="AA12" s="10">
        <v>156.16</v>
      </c>
      <c r="AB12" s="95">
        <v>1650500</v>
      </c>
      <c r="AC12" s="10">
        <v>156.16</v>
      </c>
      <c r="AD12" s="2"/>
      <c r="AE12" s="138"/>
    </row>
    <row r="13" spans="1:43" x14ac:dyDescent="0.25">
      <c r="W13" s="133">
        <v>42636</v>
      </c>
      <c r="X13" s="10">
        <v>156.85</v>
      </c>
      <c r="Y13" s="10">
        <v>158.15</v>
      </c>
      <c r="Z13" s="10">
        <v>156.71</v>
      </c>
      <c r="AA13" s="10">
        <v>157.66</v>
      </c>
      <c r="AB13" s="95">
        <v>1626200</v>
      </c>
      <c r="AC13" s="10">
        <v>157.66</v>
      </c>
      <c r="AD13" s="2"/>
      <c r="AE13" s="138"/>
    </row>
    <row r="14" spans="1:43" x14ac:dyDescent="0.25">
      <c r="W14" s="133">
        <v>42635</v>
      </c>
      <c r="X14" s="10">
        <v>156.41</v>
      </c>
      <c r="Y14" s="10">
        <v>158.11000000000001</v>
      </c>
      <c r="Z14" s="10">
        <v>155.68</v>
      </c>
      <c r="AA14" s="10">
        <v>157.66</v>
      </c>
      <c r="AB14" s="95">
        <v>1599000</v>
      </c>
      <c r="AC14" s="10">
        <v>157.66</v>
      </c>
      <c r="AD14" s="2"/>
      <c r="AE14" s="138"/>
    </row>
    <row r="15" spans="1:43" x14ac:dyDescent="0.25">
      <c r="W15" s="133">
        <v>42634</v>
      </c>
      <c r="X15" s="10">
        <v>152.46</v>
      </c>
      <c r="Y15" s="10">
        <v>155.62</v>
      </c>
      <c r="Z15" s="10">
        <v>152.12</v>
      </c>
      <c r="AA15" s="10">
        <v>155.41999999999999</v>
      </c>
      <c r="AB15" s="95">
        <v>1791200</v>
      </c>
      <c r="AC15" s="10">
        <v>155.41999999999999</v>
      </c>
      <c r="AD15" s="2"/>
      <c r="AE15" s="138"/>
    </row>
    <row r="16" spans="1:43" x14ac:dyDescent="0.25">
      <c r="W16" s="133">
        <v>42633</v>
      </c>
      <c r="X16" s="10">
        <v>151.37</v>
      </c>
      <c r="Y16" s="10">
        <v>152.53</v>
      </c>
      <c r="Z16" s="10">
        <v>150.46</v>
      </c>
      <c r="AA16" s="10">
        <v>151.62</v>
      </c>
      <c r="AB16" s="95">
        <v>1488200</v>
      </c>
      <c r="AC16" s="10">
        <v>151.62</v>
      </c>
      <c r="AD16" s="2"/>
      <c r="AE16" s="138"/>
    </row>
    <row r="17" spans="1:31" x14ac:dyDescent="0.25">
      <c r="W17" s="133">
        <v>42632</v>
      </c>
      <c r="X17" s="10">
        <v>150.18</v>
      </c>
      <c r="Y17" s="10">
        <v>151.28</v>
      </c>
      <c r="Z17" s="10">
        <v>149.91</v>
      </c>
      <c r="AA17" s="10">
        <v>150</v>
      </c>
      <c r="AB17" s="95">
        <v>1058900</v>
      </c>
      <c r="AC17" s="10">
        <v>150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42629</v>
      </c>
      <c r="X18" s="10">
        <v>150.16999999999999</v>
      </c>
      <c r="Y18" s="10">
        <v>150.38999999999999</v>
      </c>
      <c r="Z18" s="10">
        <v>148.94999999999999</v>
      </c>
      <c r="AA18" s="10">
        <v>150.05000000000001</v>
      </c>
      <c r="AB18" s="95">
        <v>1985500</v>
      </c>
      <c r="AC18" s="10">
        <v>150.05000000000001</v>
      </c>
      <c r="AD18" s="2"/>
      <c r="AE18" s="138"/>
    </row>
    <row r="19" spans="1:31" x14ac:dyDescent="0.25">
      <c r="W19" s="133">
        <v>42628</v>
      </c>
      <c r="X19" s="10">
        <v>148.37</v>
      </c>
      <c r="Y19" s="10">
        <v>150.81</v>
      </c>
      <c r="Z19" s="10">
        <v>147.94999999999999</v>
      </c>
      <c r="AA19" s="10">
        <v>150</v>
      </c>
      <c r="AB19" s="95">
        <v>2085500</v>
      </c>
      <c r="AC19" s="10">
        <v>150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42627</v>
      </c>
      <c r="X20" s="10">
        <v>145.01</v>
      </c>
      <c r="Y20" s="10">
        <v>147.87</v>
      </c>
      <c r="Z20" s="10">
        <v>145.01</v>
      </c>
      <c r="AA20" s="10">
        <v>147.85</v>
      </c>
      <c r="AB20" s="95">
        <v>3221700</v>
      </c>
      <c r="AC20" s="10">
        <v>147.85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42626</v>
      </c>
      <c r="X21" s="10">
        <v>145.25</v>
      </c>
      <c r="Y21" s="10">
        <v>145.86000000000001</v>
      </c>
      <c r="Z21" s="10">
        <v>143.11000000000001</v>
      </c>
      <c r="AA21" s="10">
        <v>145.15</v>
      </c>
      <c r="AB21" s="95">
        <v>1933900</v>
      </c>
      <c r="AC21" s="10">
        <v>145.15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42626</v>
      </c>
      <c r="X22" s="10" t="s">
        <v>182</v>
      </c>
      <c r="Y22" s="10"/>
      <c r="Z22" s="10"/>
      <c r="AA22" s="10"/>
      <c r="AB22" s="95"/>
      <c r="AC22" s="10"/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42625</v>
      </c>
      <c r="X23" s="10">
        <v>143.19</v>
      </c>
      <c r="Y23" s="10">
        <v>146.76</v>
      </c>
      <c r="Z23" s="10">
        <v>143.01</v>
      </c>
      <c r="AA23" s="10">
        <v>146.4</v>
      </c>
      <c r="AB23" s="95">
        <v>1932500</v>
      </c>
      <c r="AC23" s="10">
        <v>146.25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42622</v>
      </c>
      <c r="X24" s="10">
        <v>148.09</v>
      </c>
      <c r="Y24" s="10">
        <v>148.52000000000001</v>
      </c>
      <c r="Z24" s="10">
        <v>143.68</v>
      </c>
      <c r="AA24" s="10">
        <v>143.68</v>
      </c>
      <c r="AB24" s="95">
        <v>2995200</v>
      </c>
      <c r="AC24" s="10">
        <v>143.53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42621</v>
      </c>
      <c r="X25" s="10">
        <v>150.4</v>
      </c>
      <c r="Y25" s="10">
        <v>151.24</v>
      </c>
      <c r="Z25" s="10">
        <v>150.38</v>
      </c>
      <c r="AA25" s="10">
        <v>150.65</v>
      </c>
      <c r="AB25" s="95">
        <v>1399400</v>
      </c>
      <c r="AC25" s="10">
        <v>150.5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42620</v>
      </c>
      <c r="X26" s="10">
        <v>150.63</v>
      </c>
      <c r="Y26" s="10">
        <v>151.43</v>
      </c>
      <c r="Z26" s="10">
        <v>150.29</v>
      </c>
      <c r="AA26" s="10">
        <v>150.5</v>
      </c>
      <c r="AB26" s="95">
        <v>1527300</v>
      </c>
      <c r="AC26" s="10">
        <v>150.35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42619</v>
      </c>
      <c r="X27" s="10">
        <v>151.25</v>
      </c>
      <c r="Y27" s="10">
        <v>151.38999999999999</v>
      </c>
      <c r="Z27" s="10">
        <v>150.66999999999999</v>
      </c>
      <c r="AA27" s="10">
        <v>151</v>
      </c>
      <c r="AB27" s="95">
        <v>1498000</v>
      </c>
      <c r="AC27" s="10">
        <v>150.85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42615</v>
      </c>
      <c r="X28" s="10">
        <v>151.22999999999999</v>
      </c>
      <c r="Y28" s="10">
        <v>151.84</v>
      </c>
      <c r="Z28" s="10">
        <v>150.66999999999999</v>
      </c>
      <c r="AA28" s="10">
        <v>151.18</v>
      </c>
      <c r="AB28" s="95">
        <v>1104200</v>
      </c>
      <c r="AC28" s="10">
        <v>151.03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42614</v>
      </c>
      <c r="X29" s="10">
        <v>152.65</v>
      </c>
      <c r="Y29" s="10">
        <v>152.83000000000001</v>
      </c>
      <c r="Z29" s="10">
        <v>150.4</v>
      </c>
      <c r="AA29" s="10">
        <v>150.94999999999999</v>
      </c>
      <c r="AB29" s="95">
        <v>1306000</v>
      </c>
      <c r="AC29" s="10">
        <v>150.80000000000001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42613</v>
      </c>
      <c r="X30" s="10">
        <v>153.16999999999999</v>
      </c>
      <c r="Y30" s="10">
        <v>153.4</v>
      </c>
      <c r="Z30" s="10">
        <v>151.56</v>
      </c>
      <c r="AA30" s="10">
        <v>152.19</v>
      </c>
      <c r="AB30" s="95">
        <v>1053800</v>
      </c>
      <c r="AC30" s="10">
        <v>152.03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42612</v>
      </c>
      <c r="X31" s="10">
        <v>153.80000000000001</v>
      </c>
      <c r="Y31" s="10">
        <v>154.04</v>
      </c>
      <c r="Z31" s="10">
        <v>152.06</v>
      </c>
      <c r="AA31" s="10">
        <v>153.16</v>
      </c>
      <c r="AB31" s="95">
        <v>966500</v>
      </c>
      <c r="AC31" s="10">
        <v>153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42611</v>
      </c>
      <c r="X32" s="10">
        <v>152.28</v>
      </c>
      <c r="Y32" s="10">
        <v>154.11000000000001</v>
      </c>
      <c r="Z32" s="10">
        <v>152.16999999999999</v>
      </c>
      <c r="AA32" s="10">
        <v>153.51</v>
      </c>
      <c r="AB32" s="95">
        <v>986700</v>
      </c>
      <c r="AC32" s="10">
        <v>153.35</v>
      </c>
      <c r="AD32" s="2"/>
      <c r="AE32" s="138"/>
    </row>
    <row r="33" spans="1:31" x14ac:dyDescent="0.25">
      <c r="W33" s="133">
        <v>42608</v>
      </c>
      <c r="X33" s="10">
        <v>151.91999999999999</v>
      </c>
      <c r="Y33" s="10">
        <v>153.05000000000001</v>
      </c>
      <c r="Z33" s="10">
        <v>151.44999999999999</v>
      </c>
      <c r="AA33" s="10">
        <v>152.36000000000001</v>
      </c>
      <c r="AB33" s="95">
        <v>1158300</v>
      </c>
      <c r="AC33" s="10">
        <v>152.19999999999999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42607</v>
      </c>
      <c r="X34" s="10">
        <v>151.29</v>
      </c>
      <c r="Y34" s="10">
        <v>152.38999999999999</v>
      </c>
      <c r="Z34" s="10">
        <v>150.75</v>
      </c>
      <c r="AA34" s="10">
        <v>151.35</v>
      </c>
      <c r="AB34" s="95">
        <v>1358100</v>
      </c>
      <c r="AC34" s="10">
        <v>151.19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42606</v>
      </c>
      <c r="X35" s="10">
        <v>154.36000000000001</v>
      </c>
      <c r="Y35" s="10">
        <v>154.5</v>
      </c>
      <c r="Z35" s="10">
        <v>150.78</v>
      </c>
      <c r="AA35" s="10">
        <v>151.26</v>
      </c>
      <c r="AB35" s="95">
        <v>1513700</v>
      </c>
      <c r="AC35" s="10">
        <v>151.11000000000001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42605</v>
      </c>
      <c r="X36" s="10">
        <v>154.56</v>
      </c>
      <c r="Y36" s="10">
        <v>156.19</v>
      </c>
      <c r="Z36" s="10">
        <v>154.16999999999999</v>
      </c>
      <c r="AA36" s="10">
        <v>154.55000000000001</v>
      </c>
      <c r="AB36" s="95">
        <v>1064700</v>
      </c>
      <c r="AC36" s="10">
        <v>154.38999999999999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42604</v>
      </c>
      <c r="X37" s="10">
        <v>153.68</v>
      </c>
      <c r="Y37" s="10">
        <v>154.27000000000001</v>
      </c>
      <c r="Z37" s="10">
        <v>153.28</v>
      </c>
      <c r="AA37" s="10">
        <v>153.99</v>
      </c>
      <c r="AB37" s="95">
        <v>705900</v>
      </c>
      <c r="AC37" s="10">
        <v>153.83000000000001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42601</v>
      </c>
      <c r="X38" s="10">
        <v>152.88</v>
      </c>
      <c r="Y38" s="10">
        <v>153.81</v>
      </c>
      <c r="Z38" s="10">
        <v>152.5</v>
      </c>
      <c r="AA38" s="10">
        <v>153.58000000000001</v>
      </c>
      <c r="AB38" s="95">
        <v>1498000</v>
      </c>
      <c r="AC38" s="10">
        <v>153.41999999999999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42600</v>
      </c>
      <c r="X39" s="10">
        <v>154.22</v>
      </c>
      <c r="Y39" s="10">
        <v>154.47</v>
      </c>
      <c r="Z39" s="10">
        <v>152.74</v>
      </c>
      <c r="AA39" s="10">
        <v>153.35</v>
      </c>
      <c r="AB39" s="95">
        <v>2155800</v>
      </c>
      <c r="AC39" s="10">
        <v>153.19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42599</v>
      </c>
      <c r="X40" s="10">
        <v>155.46</v>
      </c>
      <c r="Y40" s="10">
        <v>155.54</v>
      </c>
      <c r="Z40" s="10">
        <v>153.66999999999999</v>
      </c>
      <c r="AA40" s="10">
        <v>154.66999999999999</v>
      </c>
      <c r="AB40" s="95">
        <v>916400</v>
      </c>
      <c r="AC40" s="10">
        <v>154.51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42598</v>
      </c>
      <c r="X41" s="10">
        <v>155.62</v>
      </c>
      <c r="Y41" s="10">
        <v>155.96</v>
      </c>
      <c r="Z41" s="10">
        <v>154.97</v>
      </c>
      <c r="AA41" s="10">
        <v>154.97</v>
      </c>
      <c r="AB41" s="95">
        <v>861300</v>
      </c>
      <c r="AC41" s="10">
        <v>154.81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42597</v>
      </c>
      <c r="X42" s="10">
        <v>155.69</v>
      </c>
      <c r="Y42" s="10">
        <v>156.46</v>
      </c>
      <c r="Z42" s="10">
        <v>155.29</v>
      </c>
      <c r="AA42" s="10">
        <v>155.97</v>
      </c>
      <c r="AB42" s="95">
        <v>959100</v>
      </c>
      <c r="AC42" s="10">
        <v>155.81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158.21</v>
      </c>
      <c r="W43" s="133">
        <v>42594</v>
      </c>
      <c r="X43" s="10">
        <v>156.77000000000001</v>
      </c>
      <c r="Y43" s="10">
        <v>156.84</v>
      </c>
      <c r="Z43" s="10">
        <v>155.05000000000001</v>
      </c>
      <c r="AA43" s="10">
        <v>155.49</v>
      </c>
      <c r="AB43" s="95">
        <v>864700</v>
      </c>
      <c r="AC43" s="10">
        <v>155.33000000000001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159.24</v>
      </c>
      <c r="W44" s="133">
        <v>42593</v>
      </c>
      <c r="X44" s="10">
        <v>156.24</v>
      </c>
      <c r="Y44" s="10">
        <v>157.55000000000001</v>
      </c>
      <c r="Z44" s="10">
        <v>155.84</v>
      </c>
      <c r="AA44" s="10">
        <v>157.46</v>
      </c>
      <c r="AB44" s="95">
        <v>781100</v>
      </c>
      <c r="AC44" s="10">
        <v>157.30000000000001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5" t="s">
        <v>78</v>
      </c>
      <c r="P45" s="585"/>
      <c r="T45" s="100" t="s">
        <v>100</v>
      </c>
      <c r="U45" s="100" t="s">
        <v>564</v>
      </c>
      <c r="W45" s="133">
        <v>42592</v>
      </c>
      <c r="X45" s="10">
        <v>156.79</v>
      </c>
      <c r="Y45" s="10">
        <v>157.37</v>
      </c>
      <c r="Z45" s="10">
        <v>155.6</v>
      </c>
      <c r="AA45" s="10">
        <v>156.01</v>
      </c>
      <c r="AB45" s="95">
        <v>687300</v>
      </c>
      <c r="AC45" s="10">
        <v>155.85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175.02100000000002</v>
      </c>
      <c r="Q46" s="2"/>
      <c r="T46" s="100" t="s">
        <v>101</v>
      </c>
      <c r="U46" s="100" t="s">
        <v>565</v>
      </c>
      <c r="W46" s="133">
        <v>42591</v>
      </c>
      <c r="X46" s="10">
        <v>156.54</v>
      </c>
      <c r="Y46" s="10">
        <v>157.25</v>
      </c>
      <c r="Z46" s="10">
        <v>156.25</v>
      </c>
      <c r="AA46" s="10">
        <v>156.68</v>
      </c>
      <c r="AB46" s="95">
        <v>584900</v>
      </c>
      <c r="AC46" s="10">
        <v>156.52000000000001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173.42990000000003</v>
      </c>
      <c r="Q47" s="2"/>
      <c r="T47" s="100" t="s">
        <v>102</v>
      </c>
      <c r="U47" s="100">
        <v>173.29</v>
      </c>
      <c r="W47" s="133">
        <v>42590</v>
      </c>
      <c r="X47" s="10">
        <v>157.44</v>
      </c>
      <c r="Y47" s="10">
        <v>157.81</v>
      </c>
      <c r="Z47" s="10">
        <v>156.16</v>
      </c>
      <c r="AA47" s="10">
        <v>156.52000000000001</v>
      </c>
      <c r="AB47" s="95">
        <v>833800</v>
      </c>
      <c r="AC47" s="10">
        <v>156.36000000000001</v>
      </c>
      <c r="AD47" s="2"/>
      <c r="AE47" s="138"/>
    </row>
    <row r="48" spans="1:31" x14ac:dyDescent="0.25">
      <c r="O48" s="83">
        <v>1.08</v>
      </c>
      <c r="P48" s="83">
        <f t="shared" si="0"/>
        <v>171.83880000000002</v>
      </c>
      <c r="Q48" s="2"/>
      <c r="T48" s="100" t="s">
        <v>103</v>
      </c>
      <c r="U48" s="100">
        <v>0.98072000000000004</v>
      </c>
      <c r="W48" s="133">
        <v>42587</v>
      </c>
      <c r="X48" s="10">
        <v>157.32</v>
      </c>
      <c r="Y48" s="10">
        <v>157.81</v>
      </c>
      <c r="Z48" s="10">
        <v>156.82</v>
      </c>
      <c r="AA48" s="10">
        <v>157.51</v>
      </c>
      <c r="AB48" s="95">
        <v>935600</v>
      </c>
      <c r="AC48" s="10">
        <v>157.35</v>
      </c>
      <c r="AD48" s="2"/>
      <c r="AE48" s="138"/>
    </row>
    <row r="49" spans="15:31" x14ac:dyDescent="0.25">
      <c r="O49" s="83">
        <v>1.07</v>
      </c>
      <c r="P49" s="83">
        <f t="shared" si="0"/>
        <v>170.24770000000004</v>
      </c>
      <c r="Q49" s="2"/>
      <c r="T49" s="100" t="s">
        <v>104</v>
      </c>
      <c r="U49" s="100" t="s">
        <v>427</v>
      </c>
      <c r="W49" s="133">
        <v>42586</v>
      </c>
      <c r="X49" s="10">
        <v>156.62</v>
      </c>
      <c r="Y49" s="10">
        <v>157.69</v>
      </c>
      <c r="Z49" s="10">
        <v>156.25</v>
      </c>
      <c r="AA49" s="10">
        <v>156.41999999999999</v>
      </c>
      <c r="AB49" s="95">
        <v>893300</v>
      </c>
      <c r="AC49" s="10">
        <v>156.26</v>
      </c>
      <c r="AD49" s="2"/>
      <c r="AE49" s="138"/>
    </row>
    <row r="50" spans="15:31" x14ac:dyDescent="0.25">
      <c r="O50" s="83">
        <v>1.06</v>
      </c>
      <c r="P50" s="83">
        <f t="shared" si="0"/>
        <v>168.65660000000003</v>
      </c>
      <c r="Q50" s="2"/>
      <c r="T50" s="100"/>
      <c r="U50" s="100"/>
      <c r="W50" s="133">
        <v>42585</v>
      </c>
      <c r="X50" s="10">
        <v>156.83000000000001</v>
      </c>
      <c r="Y50" s="10">
        <v>156.83000000000001</v>
      </c>
      <c r="Z50" s="10">
        <v>155.66999999999999</v>
      </c>
      <c r="AA50" s="10">
        <v>156</v>
      </c>
      <c r="AB50" s="95">
        <v>1039700</v>
      </c>
      <c r="AC50" s="10">
        <v>155.84</v>
      </c>
      <c r="AD50" s="2"/>
      <c r="AE50" s="138"/>
    </row>
    <row r="51" spans="15:31" x14ac:dyDescent="0.25">
      <c r="O51" s="83">
        <v>1.05</v>
      </c>
      <c r="P51" s="83">
        <f t="shared" si="0"/>
        <v>167.06550000000001</v>
      </c>
      <c r="Q51" s="2"/>
      <c r="T51" s="100" t="s">
        <v>105</v>
      </c>
      <c r="U51" s="100" t="s">
        <v>566</v>
      </c>
      <c r="W51" s="133">
        <v>42584</v>
      </c>
      <c r="X51" s="10">
        <v>159.53</v>
      </c>
      <c r="Y51" s="10">
        <v>159.79</v>
      </c>
      <c r="Z51" s="10">
        <v>155.88999999999999</v>
      </c>
      <c r="AA51" s="10">
        <v>156.44</v>
      </c>
      <c r="AB51" s="95">
        <v>1711300</v>
      </c>
      <c r="AC51" s="10">
        <v>156.28</v>
      </c>
      <c r="AD51" s="2"/>
      <c r="AE51" s="138"/>
    </row>
    <row r="52" spans="15:31" x14ac:dyDescent="0.25">
      <c r="O52" s="83">
        <v>1.04</v>
      </c>
      <c r="P52" s="83">
        <f t="shared" si="0"/>
        <v>165.47440000000003</v>
      </c>
      <c r="Q52" s="2"/>
      <c r="T52" s="100" t="s">
        <v>106</v>
      </c>
      <c r="U52" s="100" t="s">
        <v>403</v>
      </c>
      <c r="W52" s="133">
        <v>42583</v>
      </c>
      <c r="X52" s="10">
        <v>158.75</v>
      </c>
      <c r="Y52" s="10">
        <v>160.68</v>
      </c>
      <c r="Z52" s="10">
        <v>158.57</v>
      </c>
      <c r="AA52" s="10">
        <v>159.56</v>
      </c>
      <c r="AB52" s="95">
        <v>1794000</v>
      </c>
      <c r="AC52" s="10">
        <v>159.4</v>
      </c>
      <c r="AD52" s="2"/>
      <c r="AE52" s="138"/>
    </row>
    <row r="53" spans="15:31" x14ac:dyDescent="0.25">
      <c r="O53" s="83">
        <v>1.03</v>
      </c>
      <c r="P53" s="83">
        <f t="shared" si="0"/>
        <v>163.88330000000002</v>
      </c>
      <c r="Q53" s="2"/>
      <c r="T53" s="100" t="s">
        <v>107</v>
      </c>
      <c r="U53" s="101">
        <v>927767</v>
      </c>
      <c r="W53" s="133">
        <v>42580</v>
      </c>
      <c r="X53" s="10">
        <v>158.94</v>
      </c>
      <c r="Y53" s="10">
        <v>159.99</v>
      </c>
      <c r="Z53" s="10">
        <v>158.38</v>
      </c>
      <c r="AA53" s="10">
        <v>158.84</v>
      </c>
      <c r="AB53" s="95">
        <v>1438600</v>
      </c>
      <c r="AC53" s="10">
        <v>158.68</v>
      </c>
      <c r="AD53" s="2"/>
      <c r="AE53" s="138"/>
    </row>
    <row r="54" spans="15:31" x14ac:dyDescent="0.25">
      <c r="O54" s="83">
        <v>1.02</v>
      </c>
      <c r="P54" s="83">
        <f t="shared" si="0"/>
        <v>162.29220000000001</v>
      </c>
      <c r="Q54" s="2"/>
      <c r="T54" s="100" t="s">
        <v>110</v>
      </c>
      <c r="U54" s="101">
        <v>1335160</v>
      </c>
      <c r="W54" s="133">
        <v>42579</v>
      </c>
      <c r="X54" s="10">
        <v>157.16</v>
      </c>
      <c r="Y54" s="10">
        <v>159.26</v>
      </c>
      <c r="Z54" s="10">
        <v>156.56</v>
      </c>
      <c r="AA54" s="10">
        <v>158.82</v>
      </c>
      <c r="AB54" s="95">
        <v>1654700</v>
      </c>
      <c r="AC54" s="10">
        <v>158.66</v>
      </c>
      <c r="AD54" s="2"/>
      <c r="AE54" s="138"/>
    </row>
    <row r="55" spans="15:31" x14ac:dyDescent="0.25">
      <c r="O55" s="83">
        <v>1.01</v>
      </c>
      <c r="P55" s="83">
        <f t="shared" si="0"/>
        <v>160.70110000000003</v>
      </c>
      <c r="Q55" s="2"/>
      <c r="T55" s="100" t="s">
        <v>108</v>
      </c>
      <c r="U55" s="100" t="s">
        <v>567</v>
      </c>
      <c r="W55" s="133">
        <v>42578</v>
      </c>
      <c r="X55" s="10">
        <v>159.38999999999999</v>
      </c>
      <c r="Y55" s="10">
        <v>159.5</v>
      </c>
      <c r="Z55" s="10">
        <v>157.47999999999999</v>
      </c>
      <c r="AA55" s="10">
        <v>158.9</v>
      </c>
      <c r="AB55" s="95">
        <v>1536800</v>
      </c>
      <c r="AC55" s="10">
        <v>158.74</v>
      </c>
      <c r="AD55" s="2"/>
      <c r="AE55" s="138"/>
    </row>
    <row r="56" spans="15:31" x14ac:dyDescent="0.25">
      <c r="O56" s="83">
        <v>1</v>
      </c>
      <c r="P56" s="83">
        <f t="shared" si="0"/>
        <v>159.11000000000001</v>
      </c>
      <c r="Q56" s="2"/>
      <c r="T56" s="100" t="s">
        <v>111</v>
      </c>
      <c r="U56" s="100">
        <v>31.83</v>
      </c>
      <c r="W56" s="133">
        <v>42577</v>
      </c>
      <c r="X56" s="10">
        <v>157</v>
      </c>
      <c r="Y56" s="10">
        <v>159.13</v>
      </c>
      <c r="Z56" s="10">
        <v>156.30000000000001</v>
      </c>
      <c r="AA56" s="10">
        <v>158.88999999999999</v>
      </c>
      <c r="AB56" s="95">
        <v>1508200</v>
      </c>
      <c r="AC56" s="10">
        <v>158.72999999999999</v>
      </c>
      <c r="AD56" s="2"/>
      <c r="AE56" s="138"/>
    </row>
    <row r="57" spans="15:31" x14ac:dyDescent="0.25">
      <c r="O57" s="83">
        <v>0.99</v>
      </c>
      <c r="P57" s="83">
        <f t="shared" si="0"/>
        <v>157.5189</v>
      </c>
      <c r="Q57" s="2"/>
      <c r="T57" s="100" t="s">
        <v>112</v>
      </c>
      <c r="U57" s="100">
        <v>5</v>
      </c>
      <c r="W57" s="133">
        <v>42576</v>
      </c>
      <c r="X57" s="10">
        <v>157</v>
      </c>
      <c r="Y57" s="10">
        <v>157.56</v>
      </c>
      <c r="Z57" s="10">
        <v>156.29</v>
      </c>
      <c r="AA57" s="10">
        <v>156.97999999999999</v>
      </c>
      <c r="AB57" s="95">
        <v>1119400</v>
      </c>
      <c r="AC57" s="10">
        <v>156.82</v>
      </c>
      <c r="AD57" s="2"/>
      <c r="AE57" s="138"/>
    </row>
    <row r="58" spans="15:31" x14ac:dyDescent="0.25">
      <c r="O58" s="83">
        <v>0.98</v>
      </c>
      <c r="P58" s="83">
        <f t="shared" si="0"/>
        <v>155.92780000000002</v>
      </c>
      <c r="Q58" s="2"/>
      <c r="T58" s="100" t="s">
        <v>109</v>
      </c>
      <c r="U58" s="100" t="s">
        <v>394</v>
      </c>
      <c r="W58" s="133">
        <v>42573</v>
      </c>
      <c r="X58" s="10">
        <v>156.82</v>
      </c>
      <c r="Y58" s="10">
        <v>157.37</v>
      </c>
      <c r="Z58" s="10">
        <v>156.02000000000001</v>
      </c>
      <c r="AA58" s="10">
        <v>156.88999999999999</v>
      </c>
      <c r="AB58" s="95">
        <v>901900</v>
      </c>
      <c r="AC58" s="10">
        <v>156.72999999999999</v>
      </c>
      <c r="AD58" s="2"/>
      <c r="AE58" s="138"/>
    </row>
    <row r="59" spans="15:31" x14ac:dyDescent="0.25">
      <c r="O59" s="83">
        <v>0.97</v>
      </c>
      <c r="P59" s="83">
        <f t="shared" si="0"/>
        <v>154.33670000000001</v>
      </c>
      <c r="W59" s="133">
        <v>42572</v>
      </c>
      <c r="X59" s="10">
        <v>157.53</v>
      </c>
      <c r="Y59" s="10">
        <v>157.79</v>
      </c>
      <c r="Z59" s="10">
        <v>155.72</v>
      </c>
      <c r="AA59" s="10">
        <v>156.19999999999999</v>
      </c>
      <c r="AB59" s="95">
        <v>1103200</v>
      </c>
      <c r="AC59" s="10">
        <v>156.04</v>
      </c>
      <c r="AD59" s="2"/>
      <c r="AE59" s="138"/>
    </row>
    <row r="60" spans="15:31" x14ac:dyDescent="0.25">
      <c r="O60" s="83">
        <v>0.96</v>
      </c>
      <c r="P60" s="83">
        <f t="shared" si="0"/>
        <v>152.7456</v>
      </c>
      <c r="W60" s="133">
        <v>42571</v>
      </c>
      <c r="X60" s="10">
        <v>156.79</v>
      </c>
      <c r="Y60" s="10">
        <v>158.1</v>
      </c>
      <c r="Z60" s="10">
        <v>156.54</v>
      </c>
      <c r="AA60" s="10">
        <v>157.69</v>
      </c>
      <c r="AB60" s="95">
        <v>686900</v>
      </c>
      <c r="AC60" s="10">
        <v>157.53</v>
      </c>
      <c r="AD60" s="2"/>
      <c r="AE60" s="138"/>
    </row>
    <row r="61" spans="15:31" x14ac:dyDescent="0.25">
      <c r="O61" s="83">
        <v>0.95</v>
      </c>
      <c r="P61" s="83">
        <f t="shared" si="0"/>
        <v>151.15450000000001</v>
      </c>
      <c r="W61" s="133">
        <v>42570</v>
      </c>
      <c r="X61" s="10">
        <v>156.27000000000001</v>
      </c>
      <c r="Y61" s="10">
        <v>156.94</v>
      </c>
      <c r="Z61" s="10">
        <v>155.56</v>
      </c>
      <c r="AA61" s="10">
        <v>156.63999999999999</v>
      </c>
      <c r="AB61" s="95">
        <v>679200</v>
      </c>
      <c r="AC61" s="10">
        <v>156.47999999999999</v>
      </c>
      <c r="AD61" s="2"/>
      <c r="AE61" s="138"/>
    </row>
    <row r="62" spans="15:31" x14ac:dyDescent="0.25">
      <c r="O62" s="83">
        <v>0.94</v>
      </c>
      <c r="P62" s="83">
        <f t="shared" si="0"/>
        <v>149.5634</v>
      </c>
      <c r="W62" s="133">
        <v>42569</v>
      </c>
      <c r="X62" s="10">
        <v>156.65</v>
      </c>
      <c r="Y62" s="10">
        <v>157.32</v>
      </c>
      <c r="Z62" s="10">
        <v>156.06</v>
      </c>
      <c r="AA62" s="10">
        <v>157.05000000000001</v>
      </c>
      <c r="AB62" s="95">
        <v>1098900</v>
      </c>
      <c r="AC62" s="10">
        <v>156.88999999999999</v>
      </c>
      <c r="AD62" s="2"/>
      <c r="AE62" s="138"/>
    </row>
    <row r="63" spans="15:31" x14ac:dyDescent="0.25">
      <c r="O63" s="83">
        <v>0.93</v>
      </c>
      <c r="P63" s="83">
        <f t="shared" si="0"/>
        <v>147.97230000000002</v>
      </c>
      <c r="W63" s="133">
        <v>42566</v>
      </c>
      <c r="X63" s="10">
        <v>158.37</v>
      </c>
      <c r="Y63" s="10">
        <v>158.37</v>
      </c>
      <c r="Z63" s="10">
        <v>156.75</v>
      </c>
      <c r="AA63" s="10">
        <v>157.04</v>
      </c>
      <c r="AB63" s="95">
        <v>1628200</v>
      </c>
      <c r="AC63" s="10">
        <v>156.88</v>
      </c>
      <c r="AD63" s="2"/>
      <c r="AE63" s="138"/>
    </row>
    <row r="64" spans="15:31" x14ac:dyDescent="0.25">
      <c r="O64" s="83">
        <v>0.92</v>
      </c>
      <c r="P64" s="83">
        <f t="shared" si="0"/>
        <v>146.38120000000001</v>
      </c>
      <c r="W64" s="133">
        <v>42565</v>
      </c>
      <c r="X64" s="10">
        <v>156.6</v>
      </c>
      <c r="Y64" s="10">
        <v>158.07</v>
      </c>
      <c r="Z64" s="10">
        <v>155.69999999999999</v>
      </c>
      <c r="AA64" s="10">
        <v>157.72999999999999</v>
      </c>
      <c r="AB64" s="95">
        <v>2033500</v>
      </c>
      <c r="AC64" s="10">
        <v>157.57</v>
      </c>
      <c r="AD64" s="2"/>
      <c r="AE64" s="138"/>
    </row>
    <row r="65" spans="15:31" x14ac:dyDescent="0.25">
      <c r="O65" s="83">
        <v>0.91</v>
      </c>
      <c r="P65" s="83">
        <f t="shared" si="0"/>
        <v>144.79010000000002</v>
      </c>
      <c r="W65" s="133">
        <v>42564</v>
      </c>
      <c r="X65" s="10">
        <v>155.01</v>
      </c>
      <c r="Y65" s="10">
        <v>155.16999999999999</v>
      </c>
      <c r="Z65" s="10">
        <v>154.09</v>
      </c>
      <c r="AA65" s="10">
        <v>154.80000000000001</v>
      </c>
      <c r="AB65" s="95">
        <v>844200</v>
      </c>
      <c r="AC65" s="10">
        <v>154.63999999999999</v>
      </c>
      <c r="AD65" s="2"/>
      <c r="AE65" s="138"/>
    </row>
    <row r="66" spans="15:31" x14ac:dyDescent="0.25">
      <c r="O66" s="83">
        <v>0.9</v>
      </c>
      <c r="P66" s="83">
        <f t="shared" si="0"/>
        <v>143.19900000000001</v>
      </c>
      <c r="W66" s="133">
        <v>42563</v>
      </c>
      <c r="X66" s="10">
        <v>153.22999999999999</v>
      </c>
      <c r="Y66" s="10">
        <v>154.77000000000001</v>
      </c>
      <c r="Z66" s="10">
        <v>152.44999999999999</v>
      </c>
      <c r="AA66" s="10">
        <v>154.38</v>
      </c>
      <c r="AB66" s="95">
        <v>1188000</v>
      </c>
      <c r="AC66" s="10">
        <v>154.22</v>
      </c>
      <c r="AD66" s="2"/>
      <c r="AE66" s="138"/>
    </row>
    <row r="67" spans="15:31" x14ac:dyDescent="0.25">
      <c r="W67" s="133">
        <v>42562</v>
      </c>
      <c r="X67" s="10">
        <v>153.07</v>
      </c>
      <c r="Y67" s="10">
        <v>153.65</v>
      </c>
      <c r="Z67" s="10">
        <v>152.01</v>
      </c>
      <c r="AA67" s="10">
        <v>152.34</v>
      </c>
      <c r="AB67" s="95">
        <v>959100</v>
      </c>
      <c r="AC67" s="10">
        <v>152.18</v>
      </c>
      <c r="AD67" s="2"/>
      <c r="AE67" s="138"/>
    </row>
    <row r="68" spans="15:31" x14ac:dyDescent="0.25">
      <c r="W68" s="133">
        <v>42559</v>
      </c>
      <c r="X68" s="10">
        <v>150.47</v>
      </c>
      <c r="Y68" s="10">
        <v>153.41999999999999</v>
      </c>
      <c r="Z68" s="10">
        <v>150.36000000000001</v>
      </c>
      <c r="AA68" s="10">
        <v>152.69</v>
      </c>
      <c r="AB68" s="95">
        <v>1153700</v>
      </c>
      <c r="AC68" s="10">
        <v>152.53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42653</v>
      </c>
      <c r="X2" s="10">
        <v>35.07</v>
      </c>
      <c r="Y2" s="10">
        <v>35.409999999999997</v>
      </c>
      <c r="Z2" s="10">
        <v>34.79</v>
      </c>
      <c r="AA2" s="10">
        <v>34.89</v>
      </c>
      <c r="AB2" s="95">
        <v>439000</v>
      </c>
      <c r="AC2" s="10">
        <v>34.89</v>
      </c>
      <c r="AD2" s="2">
        <f>Y2-Z2</f>
        <v>0.61999999999999744</v>
      </c>
      <c r="AE2" s="138">
        <f>AC2/AC3-1</f>
        <v>-1.7167381974249052E-3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34.89</v>
      </c>
      <c r="W3" s="133">
        <v>42650</v>
      </c>
      <c r="X3" s="10">
        <v>35.83</v>
      </c>
      <c r="Y3" s="10">
        <v>35.83</v>
      </c>
      <c r="Z3" s="10">
        <v>34.61</v>
      </c>
      <c r="AA3" s="10">
        <v>34.950000000000003</v>
      </c>
      <c r="AB3" s="95">
        <v>626100</v>
      </c>
      <c r="AC3" s="10">
        <v>34.950000000000003</v>
      </c>
      <c r="AD3" s="2">
        <f t="shared" ref="AD3:AD66" si="0">Y3-Z3</f>
        <v>1.2199999999999989</v>
      </c>
      <c r="AE3" s="138">
        <f t="shared" ref="AE3:AE66" si="1">AC3/AC4-1</f>
        <v>-2.5648173961527632E-2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34.89</v>
      </c>
      <c r="R4" s="527">
        <v>-1.6999999999999999E-3</v>
      </c>
      <c r="W4" s="133">
        <v>42649</v>
      </c>
      <c r="X4" s="10">
        <v>35.270000000000003</v>
      </c>
      <c r="Y4" s="10">
        <v>35.869999999999997</v>
      </c>
      <c r="Z4" s="10">
        <v>35.11</v>
      </c>
      <c r="AA4" s="10">
        <v>35.869999999999997</v>
      </c>
      <c r="AB4" s="95">
        <v>485500</v>
      </c>
      <c r="AC4" s="10">
        <v>35.869999999999997</v>
      </c>
      <c r="AD4" s="2">
        <f t="shared" si="0"/>
        <v>0.75999999999999801</v>
      </c>
      <c r="AE4" s="138">
        <f t="shared" si="1"/>
        <v>1.299068059870101E-2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34.75</v>
      </c>
      <c r="Y5" s="10">
        <v>35.44</v>
      </c>
      <c r="Z5" s="10">
        <v>34.75</v>
      </c>
      <c r="AA5" s="10">
        <v>35.409999999999997</v>
      </c>
      <c r="AB5" s="95">
        <v>414900</v>
      </c>
      <c r="AC5" s="10">
        <v>35.409999999999997</v>
      </c>
      <c r="AD5" s="2">
        <f t="shared" si="0"/>
        <v>0.68999999999999773</v>
      </c>
      <c r="AE5" s="138">
        <f t="shared" si="1"/>
        <v>2.4594907407407218E-2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42647</v>
      </c>
      <c r="X6" s="10">
        <v>35</v>
      </c>
      <c r="Y6" s="10">
        <v>35.229999999999997</v>
      </c>
      <c r="Z6" s="10">
        <v>34.479999999999997</v>
      </c>
      <c r="AA6" s="10">
        <v>34.56</v>
      </c>
      <c r="AB6" s="95">
        <v>447300</v>
      </c>
      <c r="AC6" s="10">
        <v>34.56</v>
      </c>
      <c r="AD6" s="2">
        <f t="shared" si="0"/>
        <v>0.75</v>
      </c>
      <c r="AE6" s="138">
        <f t="shared" si="1"/>
        <v>-9.1743119266055606E-3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42646</v>
      </c>
      <c r="X7" s="10">
        <v>34.950000000000003</v>
      </c>
      <c r="Y7" s="10">
        <v>35.270000000000003</v>
      </c>
      <c r="Z7" s="10">
        <v>34.79</v>
      </c>
      <c r="AA7" s="10">
        <v>34.880000000000003</v>
      </c>
      <c r="AB7" s="95">
        <v>507700</v>
      </c>
      <c r="AC7" s="10">
        <v>34.880000000000003</v>
      </c>
      <c r="AD7" s="2">
        <f t="shared" si="0"/>
        <v>0.48000000000000398</v>
      </c>
      <c r="AE7" s="138">
        <f t="shared" si="1"/>
        <v>-7.3989755264655122E-3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34.65</v>
      </c>
      <c r="Y8" s="10">
        <v>35.28</v>
      </c>
      <c r="Z8" s="10">
        <v>34.6</v>
      </c>
      <c r="AA8" s="10">
        <v>35.14</v>
      </c>
      <c r="AB8" s="95">
        <v>632900</v>
      </c>
      <c r="AC8" s="10">
        <v>35.14</v>
      </c>
      <c r="AD8" s="2">
        <f t="shared" si="0"/>
        <v>0.67999999999999972</v>
      </c>
      <c r="AE8" s="138">
        <f t="shared" si="1"/>
        <v>1.678240740740744E-2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42642</v>
      </c>
      <c r="X9" s="10">
        <v>34.5</v>
      </c>
      <c r="Y9" s="10">
        <v>34.950000000000003</v>
      </c>
      <c r="Z9" s="10">
        <v>34.46</v>
      </c>
      <c r="AA9" s="10">
        <v>34.56</v>
      </c>
      <c r="AB9" s="95">
        <v>562400</v>
      </c>
      <c r="AC9" s="10">
        <v>34.56</v>
      </c>
      <c r="AD9" s="2">
        <f t="shared" si="0"/>
        <v>0.49000000000000199</v>
      </c>
      <c r="AE9" s="138">
        <f t="shared" si="1"/>
        <v>-3.7474776592676395E-3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42641</v>
      </c>
      <c r="X10" s="10">
        <v>34.04</v>
      </c>
      <c r="Y10" s="10">
        <v>34.71</v>
      </c>
      <c r="Z10" s="10">
        <v>33.86</v>
      </c>
      <c r="AA10" s="10">
        <v>34.69</v>
      </c>
      <c r="AB10" s="95">
        <v>366500</v>
      </c>
      <c r="AC10" s="10">
        <v>34.69</v>
      </c>
      <c r="AD10" s="2">
        <f t="shared" si="0"/>
        <v>0.85000000000000142</v>
      </c>
      <c r="AE10" s="138">
        <f t="shared" si="1"/>
        <v>2.602780242531777E-2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42640</v>
      </c>
      <c r="X11" s="10">
        <v>33.29</v>
      </c>
      <c r="Y11" s="10">
        <v>33.89</v>
      </c>
      <c r="Z11" s="10">
        <v>33.29</v>
      </c>
      <c r="AA11" s="10">
        <v>33.81</v>
      </c>
      <c r="AB11" s="95">
        <v>553900</v>
      </c>
      <c r="AC11" s="10">
        <v>33.81</v>
      </c>
      <c r="AD11" s="2">
        <f t="shared" si="0"/>
        <v>0.60000000000000142</v>
      </c>
      <c r="AE11" s="138">
        <f t="shared" si="1"/>
        <v>5.6513979773944456E-3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42639</v>
      </c>
      <c r="X12" s="10">
        <v>33.159999999999997</v>
      </c>
      <c r="Y12" s="10">
        <v>33.76</v>
      </c>
      <c r="Z12" s="10">
        <v>32.96</v>
      </c>
      <c r="AA12" s="10">
        <v>33.619999999999997</v>
      </c>
      <c r="AB12" s="95">
        <v>666100</v>
      </c>
      <c r="AC12" s="10">
        <v>33.619999999999997</v>
      </c>
      <c r="AD12" s="2">
        <f t="shared" si="0"/>
        <v>0.79999999999999716</v>
      </c>
      <c r="AE12" s="138">
        <f t="shared" si="1"/>
        <v>1.0823812387251941E-2</v>
      </c>
    </row>
    <row r="13" spans="1:43" x14ac:dyDescent="0.25">
      <c r="W13" s="133">
        <v>42636</v>
      </c>
      <c r="X13" s="10">
        <v>33.49</v>
      </c>
      <c r="Y13" s="10">
        <v>33.64</v>
      </c>
      <c r="Z13" s="10">
        <v>33.020000000000003</v>
      </c>
      <c r="AA13" s="10">
        <v>33.26</v>
      </c>
      <c r="AB13" s="95">
        <v>411600</v>
      </c>
      <c r="AC13" s="10">
        <v>33.26</v>
      </c>
      <c r="AD13" s="2">
        <f t="shared" si="0"/>
        <v>0.61999999999999744</v>
      </c>
      <c r="AE13" s="138">
        <f t="shared" si="1"/>
        <v>-1.2177012177012281E-2</v>
      </c>
    </row>
    <row r="14" spans="1:43" x14ac:dyDescent="0.25">
      <c r="W14" s="133">
        <v>42635</v>
      </c>
      <c r="X14" s="10">
        <v>33.340000000000003</v>
      </c>
      <c r="Y14" s="10">
        <v>33.68</v>
      </c>
      <c r="Z14" s="10">
        <v>33.25</v>
      </c>
      <c r="AA14" s="10">
        <v>33.67</v>
      </c>
      <c r="AB14" s="95">
        <v>549100</v>
      </c>
      <c r="AC14" s="10">
        <v>33.67</v>
      </c>
      <c r="AD14" s="2">
        <f t="shared" si="0"/>
        <v>0.42999999999999972</v>
      </c>
      <c r="AE14" s="138">
        <f t="shared" si="1"/>
        <v>2.2471910112359605E-2</v>
      </c>
    </row>
    <row r="15" spans="1:43" x14ac:dyDescent="0.25">
      <c r="W15" s="133">
        <v>42634</v>
      </c>
      <c r="X15" s="10">
        <v>32.409999999999997</v>
      </c>
      <c r="Y15" s="10">
        <v>32.950000000000003</v>
      </c>
      <c r="Z15" s="10">
        <v>32.29</v>
      </c>
      <c r="AA15" s="10">
        <v>32.93</v>
      </c>
      <c r="AB15" s="95">
        <v>363400</v>
      </c>
      <c r="AC15" s="10">
        <v>32.93</v>
      </c>
      <c r="AD15" s="2">
        <f t="shared" si="0"/>
        <v>0.66000000000000369</v>
      </c>
      <c r="AE15" s="138">
        <f t="shared" si="1"/>
        <v>2.2036002482929806E-2</v>
      </c>
    </row>
    <row r="16" spans="1:43" x14ac:dyDescent="0.25">
      <c r="W16" s="133">
        <v>42633</v>
      </c>
      <c r="X16" s="10">
        <v>32.6</v>
      </c>
      <c r="Y16" s="10">
        <v>32.64</v>
      </c>
      <c r="Z16" s="10">
        <v>32.22</v>
      </c>
      <c r="AA16" s="10">
        <v>32.22</v>
      </c>
      <c r="AB16" s="95">
        <v>356500</v>
      </c>
      <c r="AC16" s="10">
        <v>32.22</v>
      </c>
      <c r="AD16" s="2">
        <f t="shared" si="0"/>
        <v>0.42000000000000171</v>
      </c>
      <c r="AE16" s="138">
        <f t="shared" si="1"/>
        <v>-6.781750924784169E-3</v>
      </c>
    </row>
    <row r="17" spans="1:31" x14ac:dyDescent="0.25">
      <c r="W17" s="133">
        <v>42632</v>
      </c>
      <c r="X17" s="10">
        <v>32.61</v>
      </c>
      <c r="Y17" s="10">
        <v>32.840000000000003</v>
      </c>
      <c r="Z17" s="10">
        <v>32.270000000000003</v>
      </c>
      <c r="AA17" s="10">
        <v>32.44</v>
      </c>
      <c r="AB17" s="95">
        <v>690600</v>
      </c>
      <c r="AC17" s="10">
        <v>32.44</v>
      </c>
      <c r="AD17" s="2">
        <f t="shared" si="0"/>
        <v>0.57000000000000028</v>
      </c>
      <c r="AE17" s="138">
        <f t="shared" si="1"/>
        <v>8.39291265153852E-3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42629</v>
      </c>
      <c r="X18" s="10">
        <v>32.200000000000003</v>
      </c>
      <c r="Y18" s="10">
        <v>32.369999999999997</v>
      </c>
      <c r="Z18" s="10">
        <v>31.86</v>
      </c>
      <c r="AA18" s="10">
        <v>32.17</v>
      </c>
      <c r="AB18" s="95">
        <v>697200</v>
      </c>
      <c r="AC18" s="10">
        <v>32.17</v>
      </c>
      <c r="AD18" s="2">
        <f t="shared" si="0"/>
        <v>0.50999999999999801</v>
      </c>
      <c r="AE18" s="138">
        <f t="shared" si="1"/>
        <v>-1.1066707654472818E-2</v>
      </c>
    </row>
    <row r="19" spans="1:31" x14ac:dyDescent="0.25">
      <c r="W19" s="133">
        <v>42628</v>
      </c>
      <c r="X19" s="10">
        <v>31.92</v>
      </c>
      <c r="Y19" s="10">
        <v>32.590000000000003</v>
      </c>
      <c r="Z19" s="10">
        <v>31.76</v>
      </c>
      <c r="AA19" s="10">
        <v>32.53</v>
      </c>
      <c r="AB19" s="95">
        <v>660300</v>
      </c>
      <c r="AC19" s="10">
        <v>32.53</v>
      </c>
      <c r="AD19" s="2">
        <f t="shared" si="0"/>
        <v>0.83000000000000185</v>
      </c>
      <c r="AE19" s="138">
        <f t="shared" si="1"/>
        <v>2.0709130844053902E-2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42627</v>
      </c>
      <c r="X20" s="10">
        <v>32.42</v>
      </c>
      <c r="Y20" s="10">
        <v>32.56</v>
      </c>
      <c r="Z20" s="10">
        <v>31.71</v>
      </c>
      <c r="AA20" s="10">
        <v>31.87</v>
      </c>
      <c r="AB20" s="95">
        <v>583300</v>
      </c>
      <c r="AC20" s="10">
        <v>31.87</v>
      </c>
      <c r="AD20" s="2">
        <f t="shared" si="0"/>
        <v>0.85000000000000142</v>
      </c>
      <c r="AE20" s="138">
        <f t="shared" si="1"/>
        <v>-1.4837712519319979E-2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42626</v>
      </c>
      <c r="X21" s="10">
        <v>32.799999999999997</v>
      </c>
      <c r="Y21" s="10">
        <v>33.08</v>
      </c>
      <c r="Z21" s="10">
        <v>32.049999999999997</v>
      </c>
      <c r="AA21" s="10">
        <v>32.35</v>
      </c>
      <c r="AB21" s="95">
        <v>615400</v>
      </c>
      <c r="AC21" s="10">
        <v>32.35</v>
      </c>
      <c r="AD21" s="2">
        <f t="shared" si="0"/>
        <v>1.0300000000000011</v>
      </c>
      <c r="AE21" s="138">
        <f t="shared" si="1"/>
        <v>-3.0566376985316057E-2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42625</v>
      </c>
      <c r="X22" s="10">
        <v>32.33</v>
      </c>
      <c r="Y22" s="10">
        <v>33.5</v>
      </c>
      <c r="Z22" s="10">
        <v>32.33</v>
      </c>
      <c r="AA22" s="10">
        <v>33.369999999999997</v>
      </c>
      <c r="AB22" s="95">
        <v>488600</v>
      </c>
      <c r="AC22" s="10">
        <v>33.369999999999997</v>
      </c>
      <c r="AD22" s="2">
        <f t="shared" si="0"/>
        <v>1.1700000000000017</v>
      </c>
      <c r="AE22" s="138">
        <f t="shared" si="1"/>
        <v>1.8931297709923633E-2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42622</v>
      </c>
      <c r="X23" s="10">
        <v>33.479999999999997</v>
      </c>
      <c r="Y23" s="10">
        <v>33.49</v>
      </c>
      <c r="Z23" s="10">
        <v>32.74</v>
      </c>
      <c r="AA23" s="10">
        <v>32.75</v>
      </c>
      <c r="AB23" s="95">
        <v>1094200</v>
      </c>
      <c r="AC23" s="10">
        <v>32.75</v>
      </c>
      <c r="AD23" s="2">
        <f t="shared" si="0"/>
        <v>0.75</v>
      </c>
      <c r="AE23" s="138">
        <f t="shared" si="1"/>
        <v>-2.7612826603325424E-2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42621</v>
      </c>
      <c r="X24" s="10">
        <v>33.74</v>
      </c>
      <c r="Y24" s="10">
        <v>33.880000000000003</v>
      </c>
      <c r="Z24" s="10">
        <v>33.57</v>
      </c>
      <c r="AA24" s="10">
        <v>33.68</v>
      </c>
      <c r="AB24" s="95">
        <v>253800</v>
      </c>
      <c r="AC24" s="10">
        <v>33.68</v>
      </c>
      <c r="AD24" s="2">
        <f t="shared" si="0"/>
        <v>0.31000000000000227</v>
      </c>
      <c r="AE24" s="138">
        <f t="shared" si="1"/>
        <v>-3.8450162673765442E-3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42620</v>
      </c>
      <c r="X25" s="10">
        <v>33.369999999999997</v>
      </c>
      <c r="Y25" s="10">
        <v>33.81</v>
      </c>
      <c r="Z25" s="10">
        <v>33.369999999999997</v>
      </c>
      <c r="AA25" s="10">
        <v>33.81</v>
      </c>
      <c r="AB25" s="95">
        <v>300300</v>
      </c>
      <c r="AC25" s="10">
        <v>33.81</v>
      </c>
      <c r="AD25" s="2">
        <f t="shared" si="0"/>
        <v>0.44000000000000483</v>
      </c>
      <c r="AE25" s="138">
        <f t="shared" si="1"/>
        <v>8.9525514771711112E-3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42619</v>
      </c>
      <c r="X26" s="10">
        <v>34.01</v>
      </c>
      <c r="Y26" s="10">
        <v>34.15</v>
      </c>
      <c r="Z26" s="10">
        <v>33.42</v>
      </c>
      <c r="AA26" s="10">
        <v>33.51</v>
      </c>
      <c r="AB26" s="95">
        <v>369700</v>
      </c>
      <c r="AC26" s="10">
        <v>33.51</v>
      </c>
      <c r="AD26" s="2">
        <f t="shared" si="0"/>
        <v>0.72999999999999687</v>
      </c>
      <c r="AE26" s="138">
        <f t="shared" si="1"/>
        <v>-1.2960235640648188E-2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42615</v>
      </c>
      <c r="X27" s="10">
        <v>34.08</v>
      </c>
      <c r="Y27" s="10">
        <v>34.14</v>
      </c>
      <c r="Z27" s="10">
        <v>33.799999999999997</v>
      </c>
      <c r="AA27" s="10">
        <v>33.950000000000003</v>
      </c>
      <c r="AB27" s="95">
        <v>266800</v>
      </c>
      <c r="AC27" s="10">
        <v>33.950000000000003</v>
      </c>
      <c r="AD27" s="2">
        <f t="shared" si="0"/>
        <v>0.34000000000000341</v>
      </c>
      <c r="AE27" s="138">
        <f t="shared" si="1"/>
        <v>7.4183976261128493E-3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42614</v>
      </c>
      <c r="X28" s="10">
        <v>33.92</v>
      </c>
      <c r="Y28" s="10">
        <v>33.99</v>
      </c>
      <c r="Z28" s="10">
        <v>33.270000000000003</v>
      </c>
      <c r="AA28" s="10">
        <v>33.700000000000003</v>
      </c>
      <c r="AB28" s="95">
        <v>559700</v>
      </c>
      <c r="AC28" s="10">
        <v>33.700000000000003</v>
      </c>
      <c r="AD28" s="2">
        <f t="shared" si="0"/>
        <v>0.71999999999999886</v>
      </c>
      <c r="AE28" s="138">
        <f t="shared" si="1"/>
        <v>-5.0191910245053206E-3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42613</v>
      </c>
      <c r="X29" s="10">
        <v>34.25</v>
      </c>
      <c r="Y29" s="10">
        <v>34.47</v>
      </c>
      <c r="Z29" s="10">
        <v>33.619999999999997</v>
      </c>
      <c r="AA29" s="10">
        <v>33.869999999999997</v>
      </c>
      <c r="AB29" s="95">
        <v>547900</v>
      </c>
      <c r="AC29" s="10">
        <v>33.869999999999997</v>
      </c>
      <c r="AD29" s="2">
        <f t="shared" si="0"/>
        <v>0.85000000000000142</v>
      </c>
      <c r="AE29" s="138">
        <f t="shared" si="1"/>
        <v>-1.4834205933682565E-2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42612</v>
      </c>
      <c r="X30" s="10">
        <v>34.270000000000003</v>
      </c>
      <c r="Y30" s="10">
        <v>34.57</v>
      </c>
      <c r="Z30" s="10">
        <v>34.25</v>
      </c>
      <c r="AA30" s="10">
        <v>34.380000000000003</v>
      </c>
      <c r="AB30" s="95">
        <v>327100</v>
      </c>
      <c r="AC30" s="10">
        <v>34.380000000000003</v>
      </c>
      <c r="AD30" s="2">
        <f t="shared" si="0"/>
        <v>0.32000000000000028</v>
      </c>
      <c r="AE30" s="138">
        <f t="shared" si="1"/>
        <v>0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42611</v>
      </c>
      <c r="X31" s="10">
        <v>34.21</v>
      </c>
      <c r="Y31" s="10">
        <v>34.5</v>
      </c>
      <c r="Z31" s="10">
        <v>34.200000000000003</v>
      </c>
      <c r="AA31" s="10">
        <v>34.380000000000003</v>
      </c>
      <c r="AB31" s="95">
        <v>350800</v>
      </c>
      <c r="AC31" s="10">
        <v>34.380000000000003</v>
      </c>
      <c r="AD31" s="2">
        <f t="shared" si="0"/>
        <v>0.29999999999999716</v>
      </c>
      <c r="AE31" s="138">
        <f t="shared" si="1"/>
        <v>6.7349926793558446E-3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42608</v>
      </c>
      <c r="X32" s="10">
        <v>34.32</v>
      </c>
      <c r="Y32" s="10">
        <v>34.619999999999997</v>
      </c>
      <c r="Z32" s="10">
        <v>34.01</v>
      </c>
      <c r="AA32" s="10">
        <v>34.15</v>
      </c>
      <c r="AB32" s="95">
        <v>337500</v>
      </c>
      <c r="AC32" s="10">
        <v>34.15</v>
      </c>
      <c r="AD32" s="2">
        <f t="shared" si="0"/>
        <v>0.60999999999999943</v>
      </c>
      <c r="AE32" s="138">
        <f t="shared" si="1"/>
        <v>-1.4619883040937198E-3</v>
      </c>
    </row>
    <row r="33" spans="1:31" x14ac:dyDescent="0.25">
      <c r="W33" s="133">
        <v>42607</v>
      </c>
      <c r="X33" s="10">
        <v>33.82</v>
      </c>
      <c r="Y33" s="10">
        <v>34.380000000000003</v>
      </c>
      <c r="Z33" s="10">
        <v>33.81</v>
      </c>
      <c r="AA33" s="10">
        <v>34.200000000000003</v>
      </c>
      <c r="AB33" s="95">
        <v>455400</v>
      </c>
      <c r="AC33" s="10">
        <v>34.200000000000003</v>
      </c>
      <c r="AD33" s="2">
        <f t="shared" si="0"/>
        <v>0.57000000000000028</v>
      </c>
      <c r="AE33" s="138">
        <f t="shared" si="1"/>
        <v>3.815673613149384E-3</v>
      </c>
    </row>
    <row r="34" spans="1:31" x14ac:dyDescent="0.25">
      <c r="W34" s="133">
        <v>42606</v>
      </c>
      <c r="X34" s="10">
        <v>34.17</v>
      </c>
      <c r="Y34" s="10">
        <v>34.409999999999997</v>
      </c>
      <c r="Z34" s="10">
        <v>34.01</v>
      </c>
      <c r="AA34" s="10">
        <v>34.07</v>
      </c>
      <c r="AB34" s="95">
        <v>472900</v>
      </c>
      <c r="AC34" s="10">
        <v>34.07</v>
      </c>
      <c r="AD34" s="2">
        <f t="shared" si="0"/>
        <v>0.39999999999999858</v>
      </c>
      <c r="AE34" s="138">
        <f t="shared" si="1"/>
        <v>-6.7055393586005207E-3</v>
      </c>
    </row>
    <row r="35" spans="1:31" x14ac:dyDescent="0.25">
      <c r="W35" s="133">
        <v>42605</v>
      </c>
      <c r="X35" s="10">
        <v>33.82</v>
      </c>
      <c r="Y35" s="10">
        <v>34.380000000000003</v>
      </c>
      <c r="Z35" s="10">
        <v>33.82</v>
      </c>
      <c r="AA35" s="10">
        <v>34.299999999999997</v>
      </c>
      <c r="AB35" s="95">
        <v>491200</v>
      </c>
      <c r="AC35" s="10">
        <v>34.299999999999997</v>
      </c>
      <c r="AD35" s="2">
        <f t="shared" si="0"/>
        <v>0.56000000000000227</v>
      </c>
      <c r="AE35" s="138">
        <f t="shared" si="1"/>
        <v>1.9619500594530326E-2</v>
      </c>
    </row>
    <row r="36" spans="1:31" x14ac:dyDescent="0.25">
      <c r="L36" t="s">
        <v>219</v>
      </c>
      <c r="M36" s="2">
        <f>M47+K47-F47</f>
        <v>529.88000000000284</v>
      </c>
      <c r="W36" s="133">
        <v>42604</v>
      </c>
      <c r="X36" s="10">
        <v>33.24</v>
      </c>
      <c r="Y36" s="10">
        <v>33.659999999999997</v>
      </c>
      <c r="Z36" s="10">
        <v>33.229999999999997</v>
      </c>
      <c r="AA36" s="10">
        <v>33.64</v>
      </c>
      <c r="AB36" s="95">
        <v>266900</v>
      </c>
      <c r="AC36" s="10">
        <v>33.64</v>
      </c>
      <c r="AD36" s="2">
        <f t="shared" si="0"/>
        <v>0.42999999999999972</v>
      </c>
      <c r="AE36" s="138">
        <f t="shared" si="1"/>
        <v>-2.3724792408066353E-3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42601</v>
      </c>
      <c r="X37" s="10">
        <v>33.36</v>
      </c>
      <c r="Y37" s="10">
        <v>33.81</v>
      </c>
      <c r="Z37" s="10">
        <v>33.159999999999997</v>
      </c>
      <c r="AA37" s="10">
        <v>33.72</v>
      </c>
      <c r="AB37" s="95">
        <v>281600</v>
      </c>
      <c r="AC37" s="10">
        <v>33.72</v>
      </c>
      <c r="AD37" s="2">
        <f t="shared" si="0"/>
        <v>0.65000000000000568</v>
      </c>
      <c r="AE37" s="138">
        <f t="shared" si="1"/>
        <v>3.5714285714285587E-3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42600</v>
      </c>
      <c r="X38" s="10">
        <v>33.590000000000003</v>
      </c>
      <c r="Y38" s="10">
        <v>33.72</v>
      </c>
      <c r="Z38" s="10">
        <v>33.5</v>
      </c>
      <c r="AA38" s="10">
        <v>33.6</v>
      </c>
      <c r="AB38" s="95">
        <v>328700</v>
      </c>
      <c r="AC38" s="10">
        <v>33.6</v>
      </c>
      <c r="AD38" s="2">
        <f t="shared" si="0"/>
        <v>0.21999999999999886</v>
      </c>
      <c r="AE38" s="138">
        <f t="shared" si="1"/>
        <v>-8.9206066012492702E-4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42599</v>
      </c>
      <c r="X39" s="10">
        <v>33.5</v>
      </c>
      <c r="Y39" s="10">
        <v>33.67</v>
      </c>
      <c r="Z39" s="10">
        <v>33.33</v>
      </c>
      <c r="AA39" s="10">
        <v>33.630000000000003</v>
      </c>
      <c r="AB39" s="95">
        <v>324900</v>
      </c>
      <c r="AC39" s="10">
        <v>33.630000000000003</v>
      </c>
      <c r="AD39" s="2">
        <f t="shared" si="0"/>
        <v>0.34000000000000341</v>
      </c>
      <c r="AE39" s="138">
        <f t="shared" si="1"/>
        <v>2.6833631484795006E-3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42598</v>
      </c>
      <c r="X40" s="10">
        <v>33.700000000000003</v>
      </c>
      <c r="Y40" s="10">
        <v>33.770000000000003</v>
      </c>
      <c r="Z40" s="10">
        <v>33.42</v>
      </c>
      <c r="AA40" s="10">
        <v>33.54</v>
      </c>
      <c r="AB40" s="95">
        <v>251900</v>
      </c>
      <c r="AC40" s="10">
        <v>33.54</v>
      </c>
      <c r="AD40" s="2">
        <f t="shared" si="0"/>
        <v>0.35000000000000142</v>
      </c>
      <c r="AE40" s="138">
        <f t="shared" si="1"/>
        <v>-5.3380782918149849E-3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42597</v>
      </c>
      <c r="X41" s="10">
        <v>33.659999999999997</v>
      </c>
      <c r="Y41" s="10">
        <v>33.840000000000003</v>
      </c>
      <c r="Z41" s="10">
        <v>33.53</v>
      </c>
      <c r="AA41" s="10">
        <v>33.72</v>
      </c>
      <c r="AB41" s="95">
        <v>416800</v>
      </c>
      <c r="AC41" s="10">
        <v>33.72</v>
      </c>
      <c r="AD41" s="2">
        <f t="shared" si="0"/>
        <v>0.31000000000000227</v>
      </c>
      <c r="AE41" s="138">
        <f t="shared" si="1"/>
        <v>5.966587112171684E-3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42594</v>
      </c>
      <c r="X42" s="10">
        <v>33.74</v>
      </c>
      <c r="Y42" s="10">
        <v>33.89</v>
      </c>
      <c r="Z42" s="10">
        <v>33.43</v>
      </c>
      <c r="AA42" s="10">
        <v>33.520000000000003</v>
      </c>
      <c r="AB42" s="95">
        <v>300900</v>
      </c>
      <c r="AC42" s="10">
        <v>33.520000000000003</v>
      </c>
      <c r="AD42" s="2">
        <f t="shared" si="0"/>
        <v>0.46000000000000085</v>
      </c>
      <c r="AE42" s="138">
        <f t="shared" si="1"/>
        <v>-1.0625737898465104E-2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38.379000000000005</v>
      </c>
      <c r="T43" s="93" t="s">
        <v>98</v>
      </c>
      <c r="U43" s="439">
        <v>34.950000000000003</v>
      </c>
      <c r="W43" s="133">
        <v>42593</v>
      </c>
      <c r="X43" s="10">
        <v>33.659999999999997</v>
      </c>
      <c r="Y43" s="10">
        <v>34.06</v>
      </c>
      <c r="Z43" s="10">
        <v>33.659999999999997</v>
      </c>
      <c r="AA43" s="10">
        <v>33.880000000000003</v>
      </c>
      <c r="AB43" s="95">
        <v>398400</v>
      </c>
      <c r="AC43" s="10">
        <v>33.880000000000003</v>
      </c>
      <c r="AD43" s="2">
        <f t="shared" si="0"/>
        <v>0.40000000000000568</v>
      </c>
      <c r="AE43" s="138" t="e">
        <f t="shared" si="1"/>
        <v>#DIV/0!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38.030100000000004</v>
      </c>
      <c r="T44" s="93" t="s">
        <v>99</v>
      </c>
      <c r="U44" s="439">
        <v>35.07</v>
      </c>
      <c r="W44" s="133">
        <v>42593</v>
      </c>
      <c r="X44" s="10" t="s">
        <v>141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37.681200000000004</v>
      </c>
      <c r="T45" s="93" t="s">
        <v>100</v>
      </c>
      <c r="U45" s="439" t="s">
        <v>568</v>
      </c>
      <c r="W45" s="133">
        <v>42592</v>
      </c>
      <c r="X45" s="10">
        <v>34.01</v>
      </c>
      <c r="Y45" s="10">
        <v>34.07</v>
      </c>
      <c r="Z45" s="10">
        <v>33.67</v>
      </c>
      <c r="AA45" s="10">
        <v>33.729999999999997</v>
      </c>
      <c r="AB45" s="95">
        <v>319300</v>
      </c>
      <c r="AC45" s="10">
        <v>33.47</v>
      </c>
      <c r="AD45" s="2">
        <f t="shared" si="0"/>
        <v>0.39999999999999858</v>
      </c>
      <c r="AE45" s="138">
        <f t="shared" si="1"/>
        <v>-4.4616299821534922E-3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37.332300000000004</v>
      </c>
      <c r="Q46" s="2"/>
      <c r="T46" s="93" t="s">
        <v>101</v>
      </c>
      <c r="U46" s="439" t="s">
        <v>569</v>
      </c>
      <c r="W46" s="133">
        <v>42591</v>
      </c>
      <c r="X46" s="10">
        <v>34.049999999999997</v>
      </c>
      <c r="Y46" s="10">
        <v>34.21</v>
      </c>
      <c r="Z46" s="10">
        <v>33.79</v>
      </c>
      <c r="AA46" s="10">
        <v>33.880000000000003</v>
      </c>
      <c r="AB46" s="95">
        <v>346800</v>
      </c>
      <c r="AC46" s="10">
        <v>33.619999999999997</v>
      </c>
      <c r="AD46" s="2">
        <f t="shared" si="0"/>
        <v>0.42000000000000171</v>
      </c>
      <c r="AE46" s="138">
        <f t="shared" si="1"/>
        <v>-8.2595870206489952E-3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36.983400000000003</v>
      </c>
      <c r="Q47" s="2"/>
      <c r="T47" s="93" t="s">
        <v>102</v>
      </c>
      <c r="U47" s="439">
        <v>34.33</v>
      </c>
      <c r="W47" s="133">
        <v>42590</v>
      </c>
      <c r="X47" s="10">
        <v>34.130000000000003</v>
      </c>
      <c r="Y47" s="10">
        <v>34.369999999999997</v>
      </c>
      <c r="Z47" s="10">
        <v>34.03</v>
      </c>
      <c r="AA47" s="10">
        <v>34.159999999999997</v>
      </c>
      <c r="AB47" s="95">
        <v>517700</v>
      </c>
      <c r="AC47" s="10">
        <v>33.9</v>
      </c>
      <c r="AD47" s="2">
        <f t="shared" si="0"/>
        <v>0.33999999999999631</v>
      </c>
      <c r="AE47" s="138">
        <f t="shared" si="1"/>
        <v>4.4444444444444731E-3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36.634500000000003</v>
      </c>
      <c r="Q48" s="2"/>
      <c r="T48" s="93" t="s">
        <v>103</v>
      </c>
      <c r="U48" s="439">
        <v>1.37043</v>
      </c>
      <c r="W48" s="133">
        <v>42587</v>
      </c>
      <c r="X48" s="10">
        <v>33.57</v>
      </c>
      <c r="Y48" s="10">
        <v>34.119999999999997</v>
      </c>
      <c r="Z48" s="10">
        <v>33.520000000000003</v>
      </c>
      <c r="AA48" s="10">
        <v>34.01</v>
      </c>
      <c r="AB48" s="95">
        <v>482500</v>
      </c>
      <c r="AC48" s="10">
        <v>33.75</v>
      </c>
      <c r="AD48" s="2">
        <f t="shared" si="0"/>
        <v>0.59999999999999432</v>
      </c>
      <c r="AE48" s="138">
        <f t="shared" si="1"/>
        <v>1.9637462235649439E-2</v>
      </c>
    </row>
    <row r="49" spans="15:31" x14ac:dyDescent="0.25">
      <c r="O49" s="83">
        <v>1.04</v>
      </c>
      <c r="P49" s="83">
        <f t="shared" si="5"/>
        <v>36.285600000000002</v>
      </c>
      <c r="Q49" s="2"/>
      <c r="T49" s="93" t="s">
        <v>104</v>
      </c>
      <c r="U49" s="439" t="s">
        <v>447</v>
      </c>
      <c r="W49" s="133">
        <v>42586</v>
      </c>
      <c r="X49" s="10">
        <v>33.35</v>
      </c>
      <c r="Y49" s="10">
        <v>33.69</v>
      </c>
      <c r="Z49" s="10">
        <v>33.33</v>
      </c>
      <c r="AA49" s="10">
        <v>33.36</v>
      </c>
      <c r="AB49" s="95">
        <v>665800</v>
      </c>
      <c r="AC49" s="10">
        <v>33.1</v>
      </c>
      <c r="AD49" s="2">
        <f t="shared" si="0"/>
        <v>0.35999999999999943</v>
      </c>
      <c r="AE49" s="138">
        <f t="shared" si="1"/>
        <v>-1.8094089264172331E-3</v>
      </c>
    </row>
    <row r="50" spans="15:31" x14ac:dyDescent="0.25">
      <c r="O50" s="83">
        <v>1.03</v>
      </c>
      <c r="P50" s="83">
        <f t="shared" si="5"/>
        <v>35.936700000000002</v>
      </c>
      <c r="Q50" s="2"/>
      <c r="T50" s="93"/>
      <c r="U50" s="439"/>
      <c r="W50" s="133">
        <v>42585</v>
      </c>
      <c r="X50" s="10">
        <v>33.28</v>
      </c>
      <c r="Y50" s="10">
        <v>33.590000000000003</v>
      </c>
      <c r="Z50" s="10">
        <v>33.14</v>
      </c>
      <c r="AA50" s="10">
        <v>33.42</v>
      </c>
      <c r="AB50" s="95">
        <v>838600</v>
      </c>
      <c r="AC50" s="10">
        <v>33.159999999999997</v>
      </c>
      <c r="AD50" s="2">
        <f t="shared" si="0"/>
        <v>0.45000000000000284</v>
      </c>
      <c r="AE50" s="138">
        <f t="shared" si="1"/>
        <v>2.4183796856105388E-3</v>
      </c>
    </row>
    <row r="51" spans="15:31" x14ac:dyDescent="0.25">
      <c r="O51" s="83">
        <v>1.02</v>
      </c>
      <c r="P51" s="83">
        <f t="shared" si="5"/>
        <v>35.587800000000001</v>
      </c>
      <c r="Q51" s="2"/>
      <c r="T51" s="93" t="s">
        <v>105</v>
      </c>
      <c r="U51" s="439" t="s">
        <v>570</v>
      </c>
      <c r="W51" s="133">
        <v>42584</v>
      </c>
      <c r="X51" s="10">
        <v>33.57</v>
      </c>
      <c r="Y51" s="10">
        <v>33.770000000000003</v>
      </c>
      <c r="Z51" s="10">
        <v>33.159999999999997</v>
      </c>
      <c r="AA51" s="10">
        <v>33.340000000000003</v>
      </c>
      <c r="AB51" s="95">
        <v>876700</v>
      </c>
      <c r="AC51" s="10">
        <v>33.08</v>
      </c>
      <c r="AD51" s="2">
        <f t="shared" si="0"/>
        <v>0.61000000000000654</v>
      </c>
      <c r="AE51" s="138">
        <f t="shared" si="1"/>
        <v>-8.0959520239880511E-3</v>
      </c>
    </row>
    <row r="52" spans="15:31" x14ac:dyDescent="0.25">
      <c r="O52" s="83">
        <v>1.01</v>
      </c>
      <c r="P52" s="83">
        <f t="shared" si="5"/>
        <v>35.238900000000001</v>
      </c>
      <c r="Q52" s="2"/>
      <c r="T52" s="93" t="s">
        <v>106</v>
      </c>
      <c r="U52" s="439" t="s">
        <v>253</v>
      </c>
      <c r="W52" s="133">
        <v>42583</v>
      </c>
      <c r="X52" s="10">
        <v>33.36</v>
      </c>
      <c r="Y52" s="10">
        <v>33.81</v>
      </c>
      <c r="Z52" s="10">
        <v>33.159999999999997</v>
      </c>
      <c r="AA52" s="10">
        <v>33.61</v>
      </c>
      <c r="AB52" s="95">
        <v>1048400</v>
      </c>
      <c r="AC52" s="10">
        <v>33.35</v>
      </c>
      <c r="AD52" s="2">
        <f t="shared" si="0"/>
        <v>0.65000000000000568</v>
      </c>
      <c r="AE52" s="138">
        <f t="shared" si="1"/>
        <v>4.8207291352817538E-3</v>
      </c>
    </row>
    <row r="53" spans="15:31" x14ac:dyDescent="0.25">
      <c r="O53" s="83">
        <v>1</v>
      </c>
      <c r="P53" s="83">
        <f t="shared" si="5"/>
        <v>34.89</v>
      </c>
      <c r="Q53" s="2"/>
      <c r="T53" s="93" t="s">
        <v>107</v>
      </c>
      <c r="U53" s="440">
        <v>439011</v>
      </c>
      <c r="W53" s="133">
        <v>42580</v>
      </c>
      <c r="X53" s="10">
        <v>33.28</v>
      </c>
      <c r="Y53" s="10">
        <v>33.619999999999997</v>
      </c>
      <c r="Z53" s="10">
        <v>32.729999999999997</v>
      </c>
      <c r="AA53" s="10">
        <v>33.450000000000003</v>
      </c>
      <c r="AB53" s="95">
        <v>928400</v>
      </c>
      <c r="AC53" s="10">
        <v>33.19</v>
      </c>
      <c r="AD53" s="2">
        <f t="shared" si="0"/>
        <v>0.89000000000000057</v>
      </c>
      <c r="AE53" s="138">
        <f t="shared" si="1"/>
        <v>3.0220610456328512E-3</v>
      </c>
    </row>
    <row r="54" spans="15:31" x14ac:dyDescent="0.25">
      <c r="O54" s="83">
        <v>0.99</v>
      </c>
      <c r="P54" s="83">
        <f t="shared" si="5"/>
        <v>34.5411</v>
      </c>
      <c r="Q54" s="2"/>
      <c r="T54" s="93" t="s">
        <v>110</v>
      </c>
      <c r="U54" s="440">
        <v>542088</v>
      </c>
      <c r="W54" s="133">
        <v>42579</v>
      </c>
      <c r="X54" s="10">
        <v>31.54</v>
      </c>
      <c r="Y54" s="10">
        <v>33.590000000000003</v>
      </c>
      <c r="Z54" s="10">
        <v>31.54</v>
      </c>
      <c r="AA54" s="10">
        <v>33.35</v>
      </c>
      <c r="AB54" s="95">
        <v>1388000</v>
      </c>
      <c r="AC54" s="10">
        <v>33.090000000000003</v>
      </c>
      <c r="AD54" s="2">
        <f t="shared" si="0"/>
        <v>2.0500000000000043</v>
      </c>
      <c r="AE54" s="138">
        <f t="shared" si="1"/>
        <v>2.8917910447761486E-2</v>
      </c>
    </row>
    <row r="55" spans="15:31" x14ac:dyDescent="0.25">
      <c r="O55" s="83">
        <v>0.98</v>
      </c>
      <c r="P55" s="83">
        <f t="shared" si="5"/>
        <v>34.1922</v>
      </c>
      <c r="Q55" s="2"/>
      <c r="T55" s="93" t="s">
        <v>108</v>
      </c>
      <c r="U55" s="439" t="s">
        <v>571</v>
      </c>
      <c r="W55" s="133">
        <v>42578</v>
      </c>
      <c r="X55" s="10">
        <v>32.08</v>
      </c>
      <c r="Y55" s="10">
        <v>32.85</v>
      </c>
      <c r="Z55" s="10">
        <v>32.020000000000003</v>
      </c>
      <c r="AA55" s="10">
        <v>32.409999999999997</v>
      </c>
      <c r="AB55" s="95">
        <v>1261000</v>
      </c>
      <c r="AC55" s="10">
        <v>32.159999999999997</v>
      </c>
      <c r="AD55" s="2">
        <f t="shared" si="0"/>
        <v>0.82999999999999829</v>
      </c>
      <c r="AE55" s="138">
        <f t="shared" si="1"/>
        <v>1.3232514177693666E-2</v>
      </c>
    </row>
    <row r="56" spans="15:31" x14ac:dyDescent="0.25">
      <c r="O56" s="83">
        <v>0.97</v>
      </c>
      <c r="P56" s="83">
        <f t="shared" si="5"/>
        <v>33.843299999999999</v>
      </c>
      <c r="Q56" s="2"/>
      <c r="T56" s="93" t="s">
        <v>111</v>
      </c>
      <c r="U56" s="439">
        <v>20.95</v>
      </c>
      <c r="W56" s="133">
        <v>42577</v>
      </c>
      <c r="X56" s="10">
        <v>31.2</v>
      </c>
      <c r="Y56" s="10">
        <v>32.03</v>
      </c>
      <c r="Z56" s="10">
        <v>31.04</v>
      </c>
      <c r="AA56" s="10">
        <v>31.99</v>
      </c>
      <c r="AB56" s="95">
        <v>530400</v>
      </c>
      <c r="AC56" s="10">
        <v>31.74</v>
      </c>
      <c r="AD56" s="2">
        <f t="shared" si="0"/>
        <v>0.99000000000000199</v>
      </c>
      <c r="AE56" s="138">
        <f t="shared" si="1"/>
        <v>2.7516995791518228E-2</v>
      </c>
    </row>
    <row r="57" spans="15:31" x14ac:dyDescent="0.25">
      <c r="O57" s="83">
        <v>0.96</v>
      </c>
      <c r="P57" s="83">
        <f t="shared" si="5"/>
        <v>33.494399999999999</v>
      </c>
      <c r="Q57" s="2"/>
      <c r="T57" s="93" t="s">
        <v>112</v>
      </c>
      <c r="U57" s="439">
        <v>1.67</v>
      </c>
      <c r="W57" s="133">
        <v>42576</v>
      </c>
      <c r="X57" s="10">
        <v>31.04</v>
      </c>
      <c r="Y57" s="10">
        <v>31.19</v>
      </c>
      <c r="Z57" s="10">
        <v>30.84</v>
      </c>
      <c r="AA57" s="10">
        <v>31.13</v>
      </c>
      <c r="AB57" s="95">
        <v>477100</v>
      </c>
      <c r="AC57" s="10">
        <v>30.89</v>
      </c>
      <c r="AD57" s="2">
        <f t="shared" si="0"/>
        <v>0.35000000000000142</v>
      </c>
      <c r="AE57" s="138">
        <f t="shared" si="1"/>
        <v>2.271252433484694E-3</v>
      </c>
    </row>
    <row r="58" spans="15:31" x14ac:dyDescent="0.25">
      <c r="O58" s="83">
        <v>0.95</v>
      </c>
      <c r="P58" s="83">
        <f t="shared" si="5"/>
        <v>33.145499999999998</v>
      </c>
      <c r="Q58" s="2"/>
      <c r="T58" s="93" t="s">
        <v>109</v>
      </c>
      <c r="U58" s="439" t="s">
        <v>572</v>
      </c>
      <c r="W58" s="133">
        <v>42573</v>
      </c>
      <c r="X58" s="10">
        <v>30.51</v>
      </c>
      <c r="Y58" s="10">
        <v>31.16</v>
      </c>
      <c r="Z58" s="10">
        <v>30.47</v>
      </c>
      <c r="AA58" s="10">
        <v>31.06</v>
      </c>
      <c r="AB58" s="95">
        <v>561600</v>
      </c>
      <c r="AC58" s="10">
        <v>30.82</v>
      </c>
      <c r="AD58" s="2">
        <f t="shared" si="0"/>
        <v>0.69000000000000128</v>
      </c>
      <c r="AE58" s="138">
        <f t="shared" si="1"/>
        <v>5.8746736292427659E-3</v>
      </c>
    </row>
    <row r="59" spans="15:31" x14ac:dyDescent="0.25">
      <c r="O59" s="83">
        <v>0.94</v>
      </c>
      <c r="P59" s="83">
        <f t="shared" si="5"/>
        <v>32.796599999999998</v>
      </c>
      <c r="W59" s="133">
        <v>42572</v>
      </c>
      <c r="X59" s="10">
        <v>31.38</v>
      </c>
      <c r="Y59" s="10">
        <v>31.4</v>
      </c>
      <c r="Z59" s="10">
        <v>30.61</v>
      </c>
      <c r="AA59" s="10">
        <v>30.88</v>
      </c>
      <c r="AB59" s="95">
        <v>991600</v>
      </c>
      <c r="AC59" s="10">
        <v>30.64</v>
      </c>
      <c r="AD59" s="2">
        <f t="shared" si="0"/>
        <v>0.78999999999999915</v>
      </c>
      <c r="AE59" s="138">
        <f t="shared" si="1"/>
        <v>-2.2959183673469385E-2</v>
      </c>
    </row>
    <row r="60" spans="15:31" x14ac:dyDescent="0.25">
      <c r="O60" s="83">
        <v>0.93</v>
      </c>
      <c r="P60" s="83">
        <f t="shared" si="5"/>
        <v>32.447700000000005</v>
      </c>
      <c r="W60" s="133">
        <v>42571</v>
      </c>
      <c r="X60" s="10">
        <v>31.45</v>
      </c>
      <c r="Y60" s="10">
        <v>31.84</v>
      </c>
      <c r="Z60" s="10">
        <v>31.38</v>
      </c>
      <c r="AA60" s="10">
        <v>31.6</v>
      </c>
      <c r="AB60" s="95">
        <v>443800</v>
      </c>
      <c r="AC60" s="10">
        <v>31.36</v>
      </c>
      <c r="AD60" s="2">
        <f t="shared" si="0"/>
        <v>0.46000000000000085</v>
      </c>
      <c r="AE60" s="138">
        <f t="shared" si="1"/>
        <v>2.2371364653244186E-3</v>
      </c>
    </row>
    <row r="61" spans="15:31" x14ac:dyDescent="0.25">
      <c r="O61" s="83">
        <v>0.92</v>
      </c>
      <c r="P61" s="83">
        <f t="shared" si="5"/>
        <v>32.098800000000004</v>
      </c>
      <c r="W61" s="133">
        <v>42570</v>
      </c>
      <c r="X61" s="10">
        <v>31.46</v>
      </c>
      <c r="Y61" s="10">
        <v>31.7</v>
      </c>
      <c r="Z61" s="10">
        <v>31.42</v>
      </c>
      <c r="AA61" s="10">
        <v>31.53</v>
      </c>
      <c r="AB61" s="95">
        <v>439400</v>
      </c>
      <c r="AC61" s="10">
        <v>31.29</v>
      </c>
      <c r="AD61" s="2">
        <f t="shared" si="0"/>
        <v>0.27999999999999758</v>
      </c>
      <c r="AE61" s="138">
        <f t="shared" si="1"/>
        <v>-5.4036872218691245E-3</v>
      </c>
    </row>
    <row r="62" spans="15:31" x14ac:dyDescent="0.25">
      <c r="O62" s="83">
        <v>0.91</v>
      </c>
      <c r="P62" s="83">
        <f t="shared" si="5"/>
        <v>31.7499</v>
      </c>
      <c r="W62" s="133">
        <v>42569</v>
      </c>
      <c r="X62" s="10">
        <v>31.36</v>
      </c>
      <c r="Y62" s="10">
        <v>31.81</v>
      </c>
      <c r="Z62" s="10">
        <v>31.36</v>
      </c>
      <c r="AA62" s="10">
        <v>31.7</v>
      </c>
      <c r="AB62" s="95">
        <v>330000</v>
      </c>
      <c r="AC62" s="10">
        <v>31.46</v>
      </c>
      <c r="AD62" s="2">
        <f t="shared" si="0"/>
        <v>0.44999999999999929</v>
      </c>
      <c r="AE62" s="138">
        <f t="shared" si="1"/>
        <v>-9.526833915527444E-4</v>
      </c>
    </row>
    <row r="63" spans="15:31" x14ac:dyDescent="0.25">
      <c r="O63" s="83">
        <v>0.9</v>
      </c>
      <c r="P63" s="83">
        <f t="shared" si="5"/>
        <v>31.401</v>
      </c>
      <c r="W63" s="133">
        <v>42566</v>
      </c>
      <c r="X63" s="10">
        <v>31.56</v>
      </c>
      <c r="Y63" s="10">
        <v>31.78</v>
      </c>
      <c r="Z63" s="10">
        <v>31.35</v>
      </c>
      <c r="AA63" s="10">
        <v>31.73</v>
      </c>
      <c r="AB63" s="95">
        <v>658000</v>
      </c>
      <c r="AC63" s="10">
        <v>31.49</v>
      </c>
      <c r="AD63" s="2">
        <f t="shared" si="0"/>
        <v>0.42999999999999972</v>
      </c>
      <c r="AE63" s="138">
        <f t="shared" si="1"/>
        <v>6.7135549872121558E-3</v>
      </c>
    </row>
    <row r="64" spans="15:31" x14ac:dyDescent="0.25">
      <c r="W64" s="133">
        <v>42565</v>
      </c>
      <c r="X64" s="10">
        <v>31.86</v>
      </c>
      <c r="Y64" s="10">
        <v>32.03</v>
      </c>
      <c r="Z64" s="10">
        <v>31.5</v>
      </c>
      <c r="AA64" s="10">
        <v>31.52</v>
      </c>
      <c r="AB64" s="95">
        <v>568400</v>
      </c>
      <c r="AC64" s="10">
        <v>31.28</v>
      </c>
      <c r="AD64" s="2">
        <f t="shared" si="0"/>
        <v>0.53000000000000114</v>
      </c>
      <c r="AE64" s="138">
        <f t="shared" si="1"/>
        <v>-3.1959092361766306E-4</v>
      </c>
    </row>
    <row r="65" spans="23:31" x14ac:dyDescent="0.25">
      <c r="W65" s="133">
        <v>42564</v>
      </c>
      <c r="X65" s="10">
        <v>32.06</v>
      </c>
      <c r="Y65" s="10">
        <v>32.06</v>
      </c>
      <c r="Z65" s="10">
        <v>31.25</v>
      </c>
      <c r="AA65" s="10">
        <v>31.53</v>
      </c>
      <c r="AB65" s="95">
        <v>607500</v>
      </c>
      <c r="AC65" s="10">
        <v>31.29</v>
      </c>
      <c r="AD65" s="2">
        <f t="shared" si="0"/>
        <v>0.81000000000000227</v>
      </c>
      <c r="AE65" s="138">
        <f t="shared" si="1"/>
        <v>-8.8691796008869561E-3</v>
      </c>
    </row>
    <row r="66" spans="23:31" x14ac:dyDescent="0.25">
      <c r="W66" s="133">
        <v>42563</v>
      </c>
      <c r="X66" s="10">
        <v>31.76</v>
      </c>
      <c r="Y66" s="10">
        <v>31.89</v>
      </c>
      <c r="Z66" s="10">
        <v>31.35</v>
      </c>
      <c r="AA66" s="10">
        <v>31.82</v>
      </c>
      <c r="AB66" s="95">
        <v>738300</v>
      </c>
      <c r="AC66" s="10">
        <v>31.57</v>
      </c>
      <c r="AD66" s="2">
        <f t="shared" si="0"/>
        <v>0.53999999999999915</v>
      </c>
      <c r="AE66" s="138">
        <f t="shared" si="1"/>
        <v>1.7074742268041287E-2</v>
      </c>
    </row>
    <row r="67" spans="23:31" x14ac:dyDescent="0.25">
      <c r="W67" s="133">
        <v>42562</v>
      </c>
      <c r="X67" s="10">
        <v>31.5</v>
      </c>
      <c r="Y67" s="10">
        <v>31.62</v>
      </c>
      <c r="Z67" s="10">
        <v>31.02</v>
      </c>
      <c r="AA67" s="10">
        <v>31.28</v>
      </c>
      <c r="AB67" s="95">
        <v>700700</v>
      </c>
      <c r="AC67" s="10">
        <v>31.04</v>
      </c>
      <c r="AD67" s="2">
        <f>Y67-Z67</f>
        <v>0.60000000000000142</v>
      </c>
      <c r="AE67" s="138">
        <f>AC67/AC68-1</f>
        <v>1.9041365725541715E-2</v>
      </c>
    </row>
    <row r="68" spans="23:31" x14ac:dyDescent="0.25">
      <c r="W68" s="133">
        <v>42559</v>
      </c>
      <c r="X68" s="10">
        <v>30.5</v>
      </c>
      <c r="Y68" s="10">
        <v>30.99</v>
      </c>
      <c r="Z68" s="10">
        <v>30.44</v>
      </c>
      <c r="AA68" s="10">
        <v>30.7</v>
      </c>
      <c r="AB68" s="95">
        <v>1109000</v>
      </c>
      <c r="AC68" s="10">
        <v>30.46</v>
      </c>
      <c r="AD68" s="2">
        <f>Y68-Z68</f>
        <v>0.54999999999999716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42653</v>
      </c>
      <c r="X2" s="10">
        <v>100.16</v>
      </c>
      <c r="Y2" s="10">
        <v>101.03</v>
      </c>
      <c r="Z2" s="10">
        <v>99.64</v>
      </c>
      <c r="AA2" s="10">
        <v>99.98</v>
      </c>
      <c r="AB2" s="95">
        <v>4493300</v>
      </c>
      <c r="AC2" s="10">
        <v>99.98</v>
      </c>
      <c r="AD2" s="2">
        <f>Y2-Z2</f>
        <v>1.3900000000000006</v>
      </c>
      <c r="AE2" s="138">
        <f>AC2/AC3-1</f>
        <v>-5.9654006760786471E-3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99.98</v>
      </c>
      <c r="W3" s="133">
        <v>42650</v>
      </c>
      <c r="X3" s="10">
        <v>100.96</v>
      </c>
      <c r="Y3" s="10">
        <v>101.01</v>
      </c>
      <c r="Z3" s="10">
        <v>99.81</v>
      </c>
      <c r="AA3" s="10">
        <v>100.58</v>
      </c>
      <c r="AB3" s="95">
        <v>3938200</v>
      </c>
      <c r="AC3" s="10">
        <v>100.58</v>
      </c>
      <c r="AD3" s="2">
        <f t="shared" ref="AD3:AD66" si="0">Y3-Z3</f>
        <v>1.2000000000000028</v>
      </c>
      <c r="AE3" s="138">
        <f t="shared" ref="AE3:AE66" si="1">AC3/AC4-1</f>
        <v>-1.469435736677116E-2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99.98</v>
      </c>
      <c r="R4" s="527">
        <v>-6.0000000000000001E-3</v>
      </c>
      <c r="W4" s="133">
        <v>42649</v>
      </c>
      <c r="X4" s="10">
        <v>102.11</v>
      </c>
      <c r="Y4" s="10">
        <v>102.22</v>
      </c>
      <c r="Z4" s="10">
        <v>101.36</v>
      </c>
      <c r="AA4" s="10">
        <v>102.08</v>
      </c>
      <c r="AB4" s="95">
        <v>3651500</v>
      </c>
      <c r="AC4" s="10">
        <v>102.08</v>
      </c>
      <c r="AD4" s="2">
        <f t="shared" si="0"/>
        <v>0.85999999999999943</v>
      </c>
      <c r="AE4" s="138">
        <f t="shared" si="1"/>
        <v>-1.6625916870416368E-3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101.7</v>
      </c>
      <c r="Y5" s="10">
        <v>102.33</v>
      </c>
      <c r="Z5" s="10">
        <v>101.43</v>
      </c>
      <c r="AA5" s="10">
        <v>102.25</v>
      </c>
      <c r="AB5" s="95">
        <v>2744100</v>
      </c>
      <c r="AC5" s="10">
        <v>102.25</v>
      </c>
      <c r="AD5" s="2">
        <f t="shared" si="0"/>
        <v>0.89999999999999147</v>
      </c>
      <c r="AE5" s="138">
        <f t="shared" si="1"/>
        <v>8.0843931775607114E-3</v>
      </c>
    </row>
    <row r="6" spans="1:31" x14ac:dyDescent="0.25">
      <c r="O6" s="11" t="s">
        <v>64</v>
      </c>
      <c r="Q6" s="2">
        <f>Q3*Q2</f>
        <v>0</v>
      </c>
      <c r="W6" s="133">
        <v>42647</v>
      </c>
      <c r="X6" s="10">
        <v>102.57</v>
      </c>
      <c r="Y6" s="10">
        <v>102.81</v>
      </c>
      <c r="Z6" s="10">
        <v>101.3</v>
      </c>
      <c r="AA6" s="10">
        <v>101.43</v>
      </c>
      <c r="AB6" s="95">
        <v>3204200</v>
      </c>
      <c r="AC6" s="10">
        <v>101.43</v>
      </c>
      <c r="AD6" s="2">
        <f t="shared" si="0"/>
        <v>1.5100000000000051</v>
      </c>
      <c r="AE6" s="138">
        <f t="shared" si="1"/>
        <v>-9.7627648149956059E-3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42646</v>
      </c>
      <c r="X7" s="10">
        <v>101.6</v>
      </c>
      <c r="Y7" s="10">
        <v>102.67</v>
      </c>
      <c r="Z7" s="10">
        <v>101.29</v>
      </c>
      <c r="AA7" s="10">
        <v>102.43</v>
      </c>
      <c r="AB7" s="95">
        <v>3971700</v>
      </c>
      <c r="AC7" s="10">
        <v>102.43</v>
      </c>
      <c r="AD7" s="2">
        <f t="shared" si="0"/>
        <v>1.3799999999999955</v>
      </c>
      <c r="AE7" s="138">
        <f t="shared" si="1"/>
        <v>8.1692913385829069E-3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42643</v>
      </c>
      <c r="X8" s="10">
        <v>101.42</v>
      </c>
      <c r="Y8" s="10">
        <v>102.03</v>
      </c>
      <c r="Z8" s="10">
        <v>101.06</v>
      </c>
      <c r="AA8" s="10">
        <v>101.6</v>
      </c>
      <c r="AB8" s="95">
        <v>5053500</v>
      </c>
      <c r="AC8" s="10">
        <v>101.6</v>
      </c>
      <c r="AD8" s="2">
        <f t="shared" si="0"/>
        <v>0.96999999999999886</v>
      </c>
      <c r="AE8" s="138">
        <f t="shared" si="1"/>
        <v>5.343360379972184E-3</v>
      </c>
    </row>
    <row r="9" spans="1:31" x14ac:dyDescent="0.25">
      <c r="O9" s="11" t="s">
        <v>220</v>
      </c>
      <c r="Q9" s="138">
        <f>IF(Q2=0, 0, Q8/Q6)</f>
        <v>0</v>
      </c>
      <c r="W9" s="133">
        <v>42642</v>
      </c>
      <c r="X9" s="10">
        <v>102.78</v>
      </c>
      <c r="Y9" s="10">
        <v>102.78</v>
      </c>
      <c r="Z9" s="10">
        <v>100.88</v>
      </c>
      <c r="AA9" s="10">
        <v>101.06</v>
      </c>
      <c r="AB9" s="95">
        <v>3720000</v>
      </c>
      <c r="AC9" s="10">
        <v>101.06</v>
      </c>
      <c r="AD9" s="2">
        <f t="shared" si="0"/>
        <v>1.9000000000000057</v>
      </c>
      <c r="AE9" s="138">
        <f t="shared" si="1"/>
        <v>-1.260381045432335E-2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42641</v>
      </c>
      <c r="X10" s="10">
        <v>102.68</v>
      </c>
      <c r="Y10" s="10">
        <v>102.87</v>
      </c>
      <c r="Z10" s="10">
        <v>101.67</v>
      </c>
      <c r="AA10" s="10">
        <v>102.35</v>
      </c>
      <c r="AB10" s="95">
        <v>5010700</v>
      </c>
      <c r="AC10" s="10">
        <v>102.35</v>
      </c>
      <c r="AD10" s="2">
        <f t="shared" si="0"/>
        <v>1.2000000000000028</v>
      </c>
      <c r="AE10" s="138">
        <f t="shared" si="1"/>
        <v>0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2.5899999999999999E-2</v>
      </c>
      <c r="W11" s="133">
        <v>42640</v>
      </c>
      <c r="X11" s="10">
        <v>102.08</v>
      </c>
      <c r="Y11" s="10">
        <v>102.73</v>
      </c>
      <c r="Z11" s="10">
        <v>101.78</v>
      </c>
      <c r="AA11" s="10">
        <v>102.35</v>
      </c>
      <c r="AB11" s="95">
        <v>4299300</v>
      </c>
      <c r="AC11" s="10">
        <v>102.35</v>
      </c>
      <c r="AD11" s="2">
        <f t="shared" si="0"/>
        <v>0.95000000000000284</v>
      </c>
      <c r="AE11" s="138">
        <f t="shared" si="1"/>
        <v>1.173823730802992E-3</v>
      </c>
    </row>
    <row r="12" spans="1:31" x14ac:dyDescent="0.25">
      <c r="W12" s="133">
        <v>42639</v>
      </c>
      <c r="X12" s="10">
        <v>102.16</v>
      </c>
      <c r="Y12" s="10">
        <v>102.96</v>
      </c>
      <c r="Z12" s="10">
        <v>101.78</v>
      </c>
      <c r="AA12" s="10">
        <v>102.23</v>
      </c>
      <c r="AB12" s="95">
        <v>3354600</v>
      </c>
      <c r="AC12" s="10">
        <v>102.23</v>
      </c>
      <c r="AD12" s="2">
        <f t="shared" si="0"/>
        <v>1.1799999999999926</v>
      </c>
      <c r="AE12" s="138">
        <f t="shared" si="1"/>
        <v>-3.21762870514819E-3</v>
      </c>
    </row>
    <row r="13" spans="1:31" x14ac:dyDescent="0.25">
      <c r="W13" s="133">
        <v>42636</v>
      </c>
      <c r="X13" s="10">
        <v>102.1</v>
      </c>
      <c r="Y13" s="10">
        <v>103</v>
      </c>
      <c r="Z13" s="10">
        <v>101.91</v>
      </c>
      <c r="AA13" s="10">
        <v>102.56</v>
      </c>
      <c r="AB13" s="95">
        <v>2646400</v>
      </c>
      <c r="AC13" s="10">
        <v>102.56</v>
      </c>
      <c r="AD13" s="2">
        <f t="shared" si="0"/>
        <v>1.0900000000000034</v>
      </c>
      <c r="AE13" s="138">
        <f t="shared" si="1"/>
        <v>-4.2718446601941462E-3</v>
      </c>
    </row>
    <row r="14" spans="1:31" x14ac:dyDescent="0.25">
      <c r="W14" s="133">
        <v>42635</v>
      </c>
      <c r="X14" s="10">
        <v>102.73</v>
      </c>
      <c r="Y14" s="10">
        <v>103.48</v>
      </c>
      <c r="Z14" s="10">
        <v>102.62</v>
      </c>
      <c r="AA14" s="10">
        <v>103</v>
      </c>
      <c r="AB14" s="95">
        <v>3574600</v>
      </c>
      <c r="AC14" s="10">
        <v>103</v>
      </c>
      <c r="AD14" s="2">
        <f t="shared" si="0"/>
        <v>0.85999999999999943</v>
      </c>
      <c r="AE14" s="138">
        <f t="shared" si="1"/>
        <v>1.0200078462142104E-2</v>
      </c>
    </row>
    <row r="15" spans="1:31" x14ac:dyDescent="0.25">
      <c r="W15" s="133">
        <v>42634</v>
      </c>
      <c r="X15" s="10">
        <v>100.65</v>
      </c>
      <c r="Y15" s="10">
        <v>102.08</v>
      </c>
      <c r="Z15" s="10">
        <v>100.47</v>
      </c>
      <c r="AA15" s="10">
        <v>101.96</v>
      </c>
      <c r="AB15" s="95">
        <v>3144800</v>
      </c>
      <c r="AC15" s="10">
        <v>101.96</v>
      </c>
      <c r="AD15" s="2">
        <f t="shared" si="0"/>
        <v>1.6099999999999994</v>
      </c>
      <c r="AE15" s="138">
        <f t="shared" si="1"/>
        <v>1.7158818834796419E-2</v>
      </c>
    </row>
    <row r="16" spans="1:31" x14ac:dyDescent="0.25">
      <c r="W16" s="133">
        <v>42633</v>
      </c>
      <c r="X16" s="10">
        <v>100.77</v>
      </c>
      <c r="Y16" s="10">
        <v>101.5</v>
      </c>
      <c r="Z16" s="10">
        <v>100.24</v>
      </c>
      <c r="AA16" s="10">
        <v>100.24</v>
      </c>
      <c r="AB16" s="95">
        <v>3110100</v>
      </c>
      <c r="AC16" s="10">
        <v>100.24</v>
      </c>
      <c r="AD16" s="2">
        <f t="shared" si="0"/>
        <v>1.2600000000000051</v>
      </c>
      <c r="AE16" s="138">
        <f t="shared" si="1"/>
        <v>-1.9912385503784158E-3</v>
      </c>
    </row>
    <row r="17" spans="1:31" x14ac:dyDescent="0.25">
      <c r="W17" s="133">
        <v>42632</v>
      </c>
      <c r="X17" s="10">
        <v>100.5</v>
      </c>
      <c r="Y17" s="10">
        <v>101.18</v>
      </c>
      <c r="Z17" s="10">
        <v>100.23</v>
      </c>
      <c r="AA17" s="10">
        <v>100.44</v>
      </c>
      <c r="AB17" s="95">
        <v>3316100</v>
      </c>
      <c r="AC17" s="10">
        <v>100.44</v>
      </c>
      <c r="AD17" s="2">
        <f t="shared" si="0"/>
        <v>0.95000000000000284</v>
      </c>
      <c r="AE17" s="138">
        <f t="shared" si="1"/>
        <v>3.3966033966035258E-3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42629</v>
      </c>
      <c r="X18" s="10">
        <v>102.57</v>
      </c>
      <c r="Y18" s="10">
        <v>102.57</v>
      </c>
      <c r="Z18" s="10">
        <v>99.85</v>
      </c>
      <c r="AA18" s="10">
        <v>100.1</v>
      </c>
      <c r="AB18" s="95">
        <v>7724200</v>
      </c>
      <c r="AC18" s="10">
        <v>100.1</v>
      </c>
      <c r="AD18" s="2">
        <f t="shared" si="0"/>
        <v>2.7199999999999989</v>
      </c>
      <c r="AE18" s="138">
        <f t="shared" si="1"/>
        <v>-2.5411352351280336E-2</v>
      </c>
    </row>
    <row r="19" spans="1:31" x14ac:dyDescent="0.25">
      <c r="W19" s="133">
        <v>42628</v>
      </c>
      <c r="X19" s="10">
        <v>101.44</v>
      </c>
      <c r="Y19" s="10">
        <v>102.91</v>
      </c>
      <c r="Z19" s="10">
        <v>101.26</v>
      </c>
      <c r="AA19" s="10">
        <v>102.71</v>
      </c>
      <c r="AB19" s="95">
        <v>3139900</v>
      </c>
      <c r="AC19" s="10">
        <v>102.71</v>
      </c>
      <c r="AD19" s="2">
        <f t="shared" si="0"/>
        <v>1.6499999999999915</v>
      </c>
      <c r="AE19" s="138">
        <f t="shared" si="1"/>
        <v>1.0328546134172667E-2</v>
      </c>
    </row>
    <row r="20" spans="1:31" x14ac:dyDescent="0.25">
      <c r="W20" s="133">
        <v>42627</v>
      </c>
      <c r="X20" s="10">
        <v>102.19</v>
      </c>
      <c r="Y20" s="10">
        <v>102.86</v>
      </c>
      <c r="Z20" s="10">
        <v>101.44</v>
      </c>
      <c r="AA20" s="10">
        <v>101.66</v>
      </c>
      <c r="AB20" s="95">
        <v>4092200</v>
      </c>
      <c r="AC20" s="10">
        <v>101.66</v>
      </c>
      <c r="AD20" s="2">
        <f t="shared" si="0"/>
        <v>1.4200000000000017</v>
      </c>
      <c r="AE20" s="138">
        <f t="shared" si="1"/>
        <v>-6.4503518373729696E-3</v>
      </c>
    </row>
    <row r="21" spans="1:31" x14ac:dyDescent="0.25">
      <c r="W21" s="133">
        <v>42626</v>
      </c>
      <c r="X21" s="10">
        <v>103.07</v>
      </c>
      <c r="Y21" s="10">
        <v>103.35</v>
      </c>
      <c r="Z21" s="10">
        <v>102.05</v>
      </c>
      <c r="AA21" s="10">
        <v>102.32</v>
      </c>
      <c r="AB21" s="95">
        <v>3543300</v>
      </c>
      <c r="AC21" s="10">
        <v>102.32</v>
      </c>
      <c r="AD21" s="2">
        <f t="shared" si="0"/>
        <v>1.2999999999999972</v>
      </c>
      <c r="AE21" s="138">
        <f t="shared" si="1"/>
        <v>-1.6437566086705879E-2</v>
      </c>
    </row>
    <row r="22" spans="1:31" x14ac:dyDescent="0.25">
      <c r="W22" s="133">
        <v>42625</v>
      </c>
      <c r="X22" s="10">
        <v>102.2</v>
      </c>
      <c r="Y22" s="10">
        <v>104.35</v>
      </c>
      <c r="Z22" s="10">
        <v>101.89</v>
      </c>
      <c r="AA22" s="10">
        <v>104.03</v>
      </c>
      <c r="AB22" s="95">
        <v>3851800</v>
      </c>
      <c r="AC22" s="10">
        <v>104.03</v>
      </c>
      <c r="AD22" s="2">
        <f t="shared" si="0"/>
        <v>2.4599999999999937</v>
      </c>
      <c r="AE22" s="138">
        <f t="shared" si="1"/>
        <v>1.3147643163225586E-2</v>
      </c>
    </row>
    <row r="23" spans="1:31" x14ac:dyDescent="0.25">
      <c r="W23" s="133">
        <v>42622</v>
      </c>
      <c r="X23" s="10">
        <v>105</v>
      </c>
      <c r="Y23" s="10">
        <v>105.1</v>
      </c>
      <c r="Z23" s="10">
        <v>102.67</v>
      </c>
      <c r="AA23" s="10">
        <v>102.68</v>
      </c>
      <c r="AB23" s="95">
        <v>4258200</v>
      </c>
      <c r="AC23" s="10">
        <v>102.68</v>
      </c>
      <c r="AD23" s="2">
        <f t="shared" si="0"/>
        <v>2.4299999999999926</v>
      </c>
      <c r="AE23" s="138">
        <f t="shared" si="1"/>
        <v>-2.9030732860520048E-2</v>
      </c>
    </row>
    <row r="24" spans="1:31" x14ac:dyDescent="0.25">
      <c r="W24" s="133">
        <v>42621</v>
      </c>
      <c r="X24" s="10">
        <v>105.61</v>
      </c>
      <c r="Y24" s="10">
        <v>106.16</v>
      </c>
      <c r="Z24" s="10">
        <v>105.52</v>
      </c>
      <c r="AA24" s="10">
        <v>105.75</v>
      </c>
      <c r="AB24" s="95">
        <v>2810200</v>
      </c>
      <c r="AC24" s="10">
        <v>105.75</v>
      </c>
      <c r="AD24" s="2">
        <f t="shared" si="0"/>
        <v>0.64000000000000057</v>
      </c>
      <c r="AE24" s="138">
        <f t="shared" si="1"/>
        <v>-9.4473311289555717E-4</v>
      </c>
    </row>
    <row r="25" spans="1:31" x14ac:dyDescent="0.25">
      <c r="W25" s="133">
        <v>42620</v>
      </c>
      <c r="X25" s="10">
        <v>105.72</v>
      </c>
      <c r="Y25" s="10">
        <v>106.29</v>
      </c>
      <c r="Z25" s="10">
        <v>105.29</v>
      </c>
      <c r="AA25" s="10">
        <v>105.85</v>
      </c>
      <c r="AB25" s="95">
        <v>2524200</v>
      </c>
      <c r="AC25" s="10">
        <v>105.85</v>
      </c>
      <c r="AD25" s="2">
        <f t="shared" si="0"/>
        <v>1</v>
      </c>
      <c r="AE25" s="138">
        <f t="shared" si="1"/>
        <v>-1.5092915762664472E-3</v>
      </c>
    </row>
    <row r="26" spans="1:31" x14ac:dyDescent="0.25">
      <c r="W26" s="133">
        <v>42619</v>
      </c>
      <c r="X26" s="10">
        <v>107</v>
      </c>
      <c r="Y26" s="10">
        <v>107.49</v>
      </c>
      <c r="Z26" s="10">
        <v>105.48</v>
      </c>
      <c r="AA26" s="10">
        <v>106.01</v>
      </c>
      <c r="AB26" s="95">
        <v>3670700</v>
      </c>
      <c r="AC26" s="10">
        <v>106.01</v>
      </c>
      <c r="AD26" s="2">
        <f t="shared" si="0"/>
        <v>2.0099999999999909</v>
      </c>
      <c r="AE26" s="138">
        <f t="shared" si="1"/>
        <v>-8.6037594688114227E-3</v>
      </c>
    </row>
    <row r="27" spans="1:31" x14ac:dyDescent="0.25">
      <c r="L27" t="s">
        <v>219</v>
      </c>
      <c r="M27" s="2">
        <f>M35+K35-F35</f>
        <v>114.84999999999991</v>
      </c>
      <c r="W27" s="133">
        <v>42615</v>
      </c>
      <c r="X27" s="10">
        <v>107.19</v>
      </c>
      <c r="Y27" s="10">
        <v>107.72</v>
      </c>
      <c r="Z27" s="10">
        <v>106.48</v>
      </c>
      <c r="AA27" s="10">
        <v>106.93</v>
      </c>
      <c r="AB27" s="95">
        <v>3066700</v>
      </c>
      <c r="AC27" s="10">
        <v>106.93</v>
      </c>
      <c r="AD27" s="2">
        <f t="shared" si="0"/>
        <v>1.2399999999999949</v>
      </c>
      <c r="AE27" s="138">
        <f t="shared" si="1"/>
        <v>1.9677661169414939E-3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42614</v>
      </c>
      <c r="X28" s="10">
        <v>106.74</v>
      </c>
      <c r="Y28" s="10">
        <v>106.97</v>
      </c>
      <c r="Z28" s="10">
        <v>105.7</v>
      </c>
      <c r="AA28" s="10">
        <v>106.72</v>
      </c>
      <c r="AB28" s="95">
        <v>3231500</v>
      </c>
      <c r="AC28" s="10">
        <v>106.72</v>
      </c>
      <c r="AD28" s="2">
        <f t="shared" si="0"/>
        <v>1.269999999999996</v>
      </c>
      <c r="AE28" s="138">
        <f t="shared" si="1"/>
        <v>2.7247956403269047E-3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42613</v>
      </c>
      <c r="X29" s="10">
        <v>106.99</v>
      </c>
      <c r="Y29" s="10">
        <v>107.19</v>
      </c>
      <c r="Z29" s="10">
        <v>106.35</v>
      </c>
      <c r="AA29" s="10">
        <v>106.43</v>
      </c>
      <c r="AB29" s="95">
        <v>3349200</v>
      </c>
      <c r="AC29" s="10">
        <v>106.43</v>
      </c>
      <c r="AD29" s="2">
        <f t="shared" si="0"/>
        <v>0.84000000000000341</v>
      </c>
      <c r="AE29" s="138">
        <f t="shared" si="1"/>
        <v>-8.5700978108987913E-3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42612</v>
      </c>
      <c r="X30" s="10">
        <v>107.87</v>
      </c>
      <c r="Y30" s="10">
        <v>108.12</v>
      </c>
      <c r="Z30" s="10">
        <v>107.19</v>
      </c>
      <c r="AA30" s="10">
        <v>107.35</v>
      </c>
      <c r="AB30" s="95">
        <v>2390800</v>
      </c>
      <c r="AC30" s="10">
        <v>107.35</v>
      </c>
      <c r="AD30" s="2">
        <f t="shared" si="0"/>
        <v>0.93000000000000682</v>
      </c>
      <c r="AE30" s="138">
        <f t="shared" si="1"/>
        <v>-5.7423358340280561E-3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42611</v>
      </c>
      <c r="X31" s="10">
        <v>107.58</v>
      </c>
      <c r="Y31" s="10">
        <v>108.15</v>
      </c>
      <c r="Z31" s="10">
        <v>107.43</v>
      </c>
      <c r="AA31" s="10">
        <v>107.97</v>
      </c>
      <c r="AB31" s="95">
        <v>1793100</v>
      </c>
      <c r="AC31" s="10">
        <v>107.97</v>
      </c>
      <c r="AD31" s="2">
        <f t="shared" si="0"/>
        <v>0.71999999999999886</v>
      </c>
      <c r="AE31" s="138">
        <f t="shared" si="1"/>
        <v>6.1504053676264547E-3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42608</v>
      </c>
      <c r="X32" s="10">
        <v>107.94</v>
      </c>
      <c r="Y32" s="10">
        <v>108.29</v>
      </c>
      <c r="Z32" s="10">
        <v>106.94</v>
      </c>
      <c r="AA32" s="10">
        <v>107.31</v>
      </c>
      <c r="AB32" s="95">
        <v>2511100</v>
      </c>
      <c r="AC32" s="10">
        <v>107.31</v>
      </c>
      <c r="AD32" s="2">
        <f t="shared" si="0"/>
        <v>1.3500000000000085</v>
      </c>
      <c r="AE32" s="138">
        <f t="shared" si="1"/>
        <v>-3.8061641292238546E-3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42607</v>
      </c>
      <c r="X33" s="10">
        <v>107.75</v>
      </c>
      <c r="Y33" s="10">
        <v>108.14</v>
      </c>
      <c r="Z33" s="10">
        <v>107.41</v>
      </c>
      <c r="AA33" s="10">
        <v>107.72</v>
      </c>
      <c r="AB33" s="95">
        <v>1793600</v>
      </c>
      <c r="AC33" s="10">
        <v>107.72</v>
      </c>
      <c r="AD33" s="2">
        <f t="shared" si="0"/>
        <v>0.73000000000000398</v>
      </c>
      <c r="AE33" s="138">
        <f t="shared" si="1"/>
        <v>-2.2230455724341347E-3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42606</v>
      </c>
      <c r="X34" s="10">
        <v>108.02</v>
      </c>
      <c r="Y34" s="10">
        <v>108.32</v>
      </c>
      <c r="Z34" s="10">
        <v>107.6</v>
      </c>
      <c r="AA34" s="10">
        <v>107.96</v>
      </c>
      <c r="AB34" s="95">
        <v>2444700</v>
      </c>
      <c r="AC34" s="10">
        <v>107.96</v>
      </c>
      <c r="AD34" s="2">
        <f t="shared" si="0"/>
        <v>0.71999999999999886</v>
      </c>
      <c r="AE34" s="138">
        <f t="shared" si="1"/>
        <v>-3.7037037037046527E-4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42605</v>
      </c>
      <c r="X35" s="10">
        <v>109</v>
      </c>
      <c r="Y35" s="10">
        <v>109.35</v>
      </c>
      <c r="Z35" s="10">
        <v>108</v>
      </c>
      <c r="AA35" s="10">
        <v>108</v>
      </c>
      <c r="AB35" s="95">
        <v>3064100</v>
      </c>
      <c r="AC35" s="10">
        <v>108</v>
      </c>
      <c r="AD35" s="2">
        <f t="shared" si="0"/>
        <v>1.3499999999999943</v>
      </c>
      <c r="AE35" s="138">
        <f t="shared" si="1"/>
        <v>-4.6082949308755561E-3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42604</v>
      </c>
      <c r="X36" s="10">
        <v>108.52</v>
      </c>
      <c r="Y36" s="10">
        <v>108.99</v>
      </c>
      <c r="Z36" s="10">
        <v>108.14</v>
      </c>
      <c r="AA36" s="10">
        <v>108.5</v>
      </c>
      <c r="AB36" s="95">
        <v>2450500</v>
      </c>
      <c r="AC36" s="10">
        <v>108.5</v>
      </c>
      <c r="AD36" s="2">
        <f t="shared" si="0"/>
        <v>0.84999999999999432</v>
      </c>
      <c r="AE36" s="138">
        <f t="shared" si="1"/>
        <v>-5.8640278541323143E-3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42601</v>
      </c>
      <c r="X37" s="10">
        <v>109.01</v>
      </c>
      <c r="Y37" s="10">
        <v>109.42</v>
      </c>
      <c r="Z37" s="10">
        <v>108.9</v>
      </c>
      <c r="AA37" s="10">
        <v>109.14</v>
      </c>
      <c r="AB37" s="95">
        <v>2388800</v>
      </c>
      <c r="AC37" s="10">
        <v>109.14</v>
      </c>
      <c r="AD37" s="2">
        <f t="shared" si="0"/>
        <v>0.51999999999999602</v>
      </c>
      <c r="AE37" s="138">
        <f t="shared" si="1"/>
        <v>-1.7378578615201423E-3</v>
      </c>
    </row>
    <row r="38" spans="1:31" x14ac:dyDescent="0.25">
      <c r="W38" s="133">
        <v>42600</v>
      </c>
      <c r="X38" s="10">
        <v>109.05</v>
      </c>
      <c r="Y38" s="10">
        <v>109.42</v>
      </c>
      <c r="Z38" s="10">
        <v>108.85</v>
      </c>
      <c r="AA38" s="10">
        <v>109.33</v>
      </c>
      <c r="AB38" s="95">
        <v>1959800</v>
      </c>
      <c r="AC38" s="10">
        <v>109.33</v>
      </c>
      <c r="AD38" s="2">
        <f t="shared" si="0"/>
        <v>0.57000000000000739</v>
      </c>
      <c r="AE38" s="138">
        <f t="shared" si="1"/>
        <v>3.5799522673030104E-3</v>
      </c>
    </row>
    <row r="39" spans="1:31" ht="20.25" thickBot="1" x14ac:dyDescent="0.35">
      <c r="P39" s="585" t="s">
        <v>78</v>
      </c>
      <c r="Q39" s="585"/>
      <c r="W39" s="133">
        <v>42599</v>
      </c>
      <c r="X39" s="10">
        <v>108.55</v>
      </c>
      <c r="Y39" s="10">
        <v>109.01</v>
      </c>
      <c r="Z39" s="10">
        <v>108.2</v>
      </c>
      <c r="AA39" s="10">
        <v>108.94</v>
      </c>
      <c r="AB39" s="95">
        <v>2208000</v>
      </c>
      <c r="AC39" s="10">
        <v>108.94</v>
      </c>
      <c r="AD39" s="2">
        <f t="shared" si="0"/>
        <v>0.81000000000000227</v>
      </c>
      <c r="AE39" s="138" t="e">
        <f t="shared" si="1"/>
        <v>#DIV/0!</v>
      </c>
    </row>
    <row r="40" spans="1:31" ht="15.75" thickTop="1" x14ac:dyDescent="0.25">
      <c r="O40" s="2"/>
      <c r="P40" s="83">
        <v>1.1000000000000001</v>
      </c>
      <c r="Q40" s="83">
        <f>P40*$Q$4</f>
        <v>109.97800000000001</v>
      </c>
      <c r="W40" s="133">
        <v>42599</v>
      </c>
      <c r="X40" s="10" t="s">
        <v>224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O41" s="2"/>
      <c r="P41" s="83">
        <v>1.0900000000000001</v>
      </c>
      <c r="Q41" s="83">
        <f t="shared" ref="Q41:Q60" si="2">P41*$Q$4</f>
        <v>108.97820000000002</v>
      </c>
      <c r="W41" s="133">
        <v>42598</v>
      </c>
      <c r="X41" s="10">
        <v>109.21</v>
      </c>
      <c r="Y41" s="10">
        <v>109.62</v>
      </c>
      <c r="Z41" s="10">
        <v>109</v>
      </c>
      <c r="AA41" s="10">
        <v>109.16</v>
      </c>
      <c r="AB41" s="95">
        <v>2413700</v>
      </c>
      <c r="AC41" s="10">
        <v>108.5</v>
      </c>
      <c r="AD41" s="2">
        <f t="shared" si="0"/>
        <v>0.62000000000000455</v>
      </c>
      <c r="AE41" s="138">
        <f t="shared" si="1"/>
        <v>-4.8610474181418617E-3</v>
      </c>
    </row>
    <row r="42" spans="1:31" ht="20.25" thickBot="1" x14ac:dyDescent="0.35">
      <c r="O42" s="2"/>
      <c r="P42" s="83">
        <v>1.08</v>
      </c>
      <c r="Q42" s="83">
        <f t="shared" si="2"/>
        <v>107.97840000000001</v>
      </c>
      <c r="T42" s="91" t="s">
        <v>113</v>
      </c>
      <c r="W42" s="133">
        <v>42597</v>
      </c>
      <c r="X42" s="10">
        <v>109.17</v>
      </c>
      <c r="Y42" s="10">
        <v>109.83</v>
      </c>
      <c r="Z42" s="10">
        <v>109.17</v>
      </c>
      <c r="AA42" s="10">
        <v>109.69</v>
      </c>
      <c r="AB42" s="95">
        <v>2044500</v>
      </c>
      <c r="AC42" s="10">
        <v>109.03</v>
      </c>
      <c r="AD42" s="2">
        <f t="shared" si="0"/>
        <v>0.65999999999999659</v>
      </c>
      <c r="AE42" s="138">
        <f t="shared" si="1"/>
        <v>7.5778578689584819E-3</v>
      </c>
    </row>
    <row r="43" spans="1:31" ht="15.75" thickTop="1" x14ac:dyDescent="0.25">
      <c r="O43" s="2"/>
      <c r="P43" s="83">
        <v>1.07</v>
      </c>
      <c r="Q43" s="83">
        <f t="shared" si="2"/>
        <v>106.97860000000001</v>
      </c>
      <c r="T43" s="128" t="s">
        <v>98</v>
      </c>
      <c r="U43" s="98">
        <v>100.58</v>
      </c>
      <c r="W43" s="133">
        <v>42594</v>
      </c>
      <c r="X43" s="10">
        <v>109.02</v>
      </c>
      <c r="Y43" s="10">
        <v>109.18</v>
      </c>
      <c r="Z43" s="10">
        <v>108.55</v>
      </c>
      <c r="AA43" s="10">
        <v>108.87</v>
      </c>
      <c r="AB43" s="95">
        <v>1808400</v>
      </c>
      <c r="AC43" s="10">
        <v>108.21</v>
      </c>
      <c r="AD43" s="2">
        <f t="shared" si="0"/>
        <v>0.63000000000000966</v>
      </c>
      <c r="AE43" s="138">
        <f t="shared" si="1"/>
        <v>-2.8566162919277938E-3</v>
      </c>
    </row>
    <row r="44" spans="1:31" x14ac:dyDescent="0.25">
      <c r="O44" s="2"/>
      <c r="P44" s="83">
        <v>1.06</v>
      </c>
      <c r="Q44" s="83">
        <f t="shared" si="2"/>
        <v>105.97880000000001</v>
      </c>
      <c r="T44" s="93" t="s">
        <v>99</v>
      </c>
      <c r="U44" s="88">
        <v>100.16</v>
      </c>
      <c r="W44" s="133">
        <v>42593</v>
      </c>
      <c r="X44" s="10">
        <v>108.5</v>
      </c>
      <c r="Y44" s="10">
        <v>109.29</v>
      </c>
      <c r="Z44" s="10">
        <v>108.46</v>
      </c>
      <c r="AA44" s="10">
        <v>109.18</v>
      </c>
      <c r="AB44" s="95">
        <v>2005200</v>
      </c>
      <c r="AC44" s="10">
        <v>108.52</v>
      </c>
      <c r="AD44" s="2">
        <f t="shared" si="0"/>
        <v>0.83000000000001251</v>
      </c>
      <c r="AE44" s="138">
        <f t="shared" si="1"/>
        <v>9.7701684190936167E-3</v>
      </c>
    </row>
    <row r="45" spans="1:31" x14ac:dyDescent="0.25">
      <c r="O45" s="2"/>
      <c r="P45" s="83">
        <v>1.05</v>
      </c>
      <c r="Q45" s="83">
        <f t="shared" si="2"/>
        <v>104.97900000000001</v>
      </c>
      <c r="T45" s="93" t="s">
        <v>100</v>
      </c>
      <c r="U45" s="88" t="s">
        <v>573</v>
      </c>
      <c r="W45" s="133">
        <v>42592</v>
      </c>
      <c r="X45" s="10">
        <v>108.46</v>
      </c>
      <c r="Y45" s="10">
        <v>108.5</v>
      </c>
      <c r="Z45" s="10">
        <v>107.78</v>
      </c>
      <c r="AA45" s="10">
        <v>108.12</v>
      </c>
      <c r="AB45" s="95">
        <v>1658700</v>
      </c>
      <c r="AC45" s="10">
        <v>107.47</v>
      </c>
      <c r="AD45" s="2">
        <f t="shared" si="0"/>
        <v>0.71999999999999886</v>
      </c>
      <c r="AE45" s="138">
        <f t="shared" si="1"/>
        <v>-1.9502228826152601E-3</v>
      </c>
    </row>
    <row r="46" spans="1:31" x14ac:dyDescent="0.25">
      <c r="O46" s="2"/>
      <c r="P46" s="83">
        <v>1.04</v>
      </c>
      <c r="Q46" s="83">
        <f t="shared" si="2"/>
        <v>103.97920000000001</v>
      </c>
      <c r="T46" s="93" t="s">
        <v>101</v>
      </c>
      <c r="U46" s="88" t="s">
        <v>574</v>
      </c>
      <c r="W46" s="133">
        <v>42591</v>
      </c>
      <c r="X46" s="10">
        <v>108.01</v>
      </c>
      <c r="Y46" s="10">
        <v>108.4</v>
      </c>
      <c r="Z46" s="10">
        <v>107.87</v>
      </c>
      <c r="AA46" s="10">
        <v>108.34</v>
      </c>
      <c r="AB46" s="95">
        <v>2213100</v>
      </c>
      <c r="AC46" s="10">
        <v>107.68</v>
      </c>
      <c r="AD46" s="2">
        <f t="shared" si="0"/>
        <v>0.53000000000000114</v>
      </c>
      <c r="AE46" s="138">
        <f t="shared" si="1"/>
        <v>5.0401344035841955E-3</v>
      </c>
    </row>
    <row r="47" spans="1:31" x14ac:dyDescent="0.25">
      <c r="O47" s="2"/>
      <c r="P47" s="83">
        <v>1.03</v>
      </c>
      <c r="Q47" s="83">
        <f t="shared" si="2"/>
        <v>102.97940000000001</v>
      </c>
      <c r="T47" s="93" t="s">
        <v>102</v>
      </c>
      <c r="U47" s="88">
        <v>114</v>
      </c>
      <c r="W47" s="133">
        <v>42590</v>
      </c>
      <c r="X47" s="10">
        <v>107.74</v>
      </c>
      <c r="Y47" s="10">
        <v>108.34</v>
      </c>
      <c r="Z47" s="10">
        <v>107.49</v>
      </c>
      <c r="AA47" s="10">
        <v>107.79</v>
      </c>
      <c r="AB47" s="95">
        <v>3020900</v>
      </c>
      <c r="AC47" s="10">
        <v>107.14</v>
      </c>
      <c r="AD47" s="2">
        <f t="shared" si="0"/>
        <v>0.85000000000000853</v>
      </c>
      <c r="AE47" s="138">
        <f t="shared" si="1"/>
        <v>4.6689700252122712E-4</v>
      </c>
    </row>
    <row r="48" spans="1:31" x14ac:dyDescent="0.25">
      <c r="O48" s="2"/>
      <c r="P48" s="83">
        <v>1.02</v>
      </c>
      <c r="Q48" s="83">
        <f t="shared" si="2"/>
        <v>101.9796</v>
      </c>
      <c r="T48" s="93" t="s">
        <v>103</v>
      </c>
      <c r="U48" s="88">
        <v>0.94391800000000003</v>
      </c>
      <c r="W48" s="133">
        <v>42587</v>
      </c>
      <c r="X48" s="10">
        <v>106.85</v>
      </c>
      <c r="Y48" s="10">
        <v>107.74</v>
      </c>
      <c r="Z48" s="10">
        <v>106.68</v>
      </c>
      <c r="AA48" s="10">
        <v>107.74</v>
      </c>
      <c r="AB48" s="95">
        <v>2676100</v>
      </c>
      <c r="AC48" s="10">
        <v>107.09</v>
      </c>
      <c r="AD48" s="2">
        <f t="shared" si="0"/>
        <v>1.0599999999999881</v>
      </c>
      <c r="AE48" s="138">
        <f t="shared" si="1"/>
        <v>1.295875898600074E-2</v>
      </c>
    </row>
    <row r="49" spans="15:31" x14ac:dyDescent="0.25">
      <c r="O49" s="2"/>
      <c r="P49" s="83">
        <v>1.01</v>
      </c>
      <c r="Q49" s="83">
        <f t="shared" si="2"/>
        <v>100.97980000000001</v>
      </c>
      <c r="T49" s="93" t="s">
        <v>104</v>
      </c>
      <c r="U49" s="88" t="s">
        <v>428</v>
      </c>
      <c r="W49" s="133">
        <v>42586</v>
      </c>
      <c r="X49" s="10">
        <v>106.55</v>
      </c>
      <c r="Y49" s="10">
        <v>107.07</v>
      </c>
      <c r="Z49" s="10">
        <v>106.32</v>
      </c>
      <c r="AA49" s="10">
        <v>106.36</v>
      </c>
      <c r="AB49" s="95">
        <v>1862900</v>
      </c>
      <c r="AC49" s="10">
        <v>105.72</v>
      </c>
      <c r="AD49" s="2">
        <f t="shared" si="0"/>
        <v>0.75</v>
      </c>
      <c r="AE49" s="138">
        <f t="shared" si="1"/>
        <v>6.6256507335538117E-4</v>
      </c>
    </row>
    <row r="50" spans="15:31" x14ac:dyDescent="0.25">
      <c r="O50" s="2"/>
      <c r="P50" s="83">
        <v>1</v>
      </c>
      <c r="Q50" s="83">
        <f t="shared" si="2"/>
        <v>99.98</v>
      </c>
      <c r="T50" s="93"/>
      <c r="U50" s="88"/>
      <c r="W50" s="133">
        <v>42585</v>
      </c>
      <c r="X50" s="10">
        <v>106.27</v>
      </c>
      <c r="Y50" s="10">
        <v>106.52</v>
      </c>
      <c r="Z50" s="10">
        <v>106.02</v>
      </c>
      <c r="AA50" s="10">
        <v>106.29</v>
      </c>
      <c r="AB50" s="95">
        <v>2985400</v>
      </c>
      <c r="AC50" s="10">
        <v>105.65</v>
      </c>
      <c r="AD50" s="2">
        <f t="shared" si="0"/>
        <v>0.5</v>
      </c>
      <c r="AE50" s="138">
        <f t="shared" si="1"/>
        <v>1.8934014957872058E-4</v>
      </c>
    </row>
    <row r="51" spans="15:31" x14ac:dyDescent="0.25">
      <c r="O51" s="2"/>
      <c r="P51" s="83">
        <v>0.99</v>
      </c>
      <c r="Q51" s="83">
        <f t="shared" si="2"/>
        <v>98.980199999999996</v>
      </c>
      <c r="T51" s="93" t="s">
        <v>105</v>
      </c>
      <c r="U51" s="88" t="s">
        <v>575</v>
      </c>
      <c r="W51" s="133">
        <v>42584</v>
      </c>
      <c r="X51" s="10">
        <v>106.49</v>
      </c>
      <c r="Y51" s="10">
        <v>106.73</v>
      </c>
      <c r="Z51" s="10">
        <v>105.89</v>
      </c>
      <c r="AA51" s="10">
        <v>106.27</v>
      </c>
      <c r="AB51" s="95">
        <v>2384100</v>
      </c>
      <c r="AC51" s="10">
        <v>105.63</v>
      </c>
      <c r="AD51" s="2">
        <f t="shared" si="0"/>
        <v>0.84000000000000341</v>
      </c>
      <c r="AE51" s="138">
        <f t="shared" si="1"/>
        <v>-6.2094270392324402E-3</v>
      </c>
    </row>
    <row r="52" spans="15:31" x14ac:dyDescent="0.25">
      <c r="O52" s="2"/>
      <c r="P52" s="83">
        <v>0.98</v>
      </c>
      <c r="Q52" s="83">
        <f t="shared" si="2"/>
        <v>97.980400000000003</v>
      </c>
      <c r="T52" s="93" t="s">
        <v>106</v>
      </c>
      <c r="U52" s="88" t="s">
        <v>317</v>
      </c>
      <c r="W52" s="133">
        <v>42583</v>
      </c>
      <c r="X52" s="10">
        <v>107.46</v>
      </c>
      <c r="Y52" s="10">
        <v>107.65</v>
      </c>
      <c r="Z52" s="10">
        <v>106.5</v>
      </c>
      <c r="AA52" s="10">
        <v>106.94</v>
      </c>
      <c r="AB52" s="95">
        <v>3061600</v>
      </c>
      <c r="AC52" s="10">
        <v>106.29</v>
      </c>
      <c r="AD52" s="2">
        <f t="shared" si="0"/>
        <v>1.1500000000000057</v>
      </c>
      <c r="AE52" s="138">
        <f t="shared" si="1"/>
        <v>-6.6355140186915573E-3</v>
      </c>
    </row>
    <row r="53" spans="15:31" x14ac:dyDescent="0.25">
      <c r="P53" s="83">
        <v>0.97</v>
      </c>
      <c r="Q53" s="83">
        <f t="shared" si="2"/>
        <v>96.980599999999995</v>
      </c>
      <c r="T53" s="93" t="s">
        <v>107</v>
      </c>
      <c r="U53" s="90">
        <v>4517801</v>
      </c>
      <c r="W53" s="133">
        <v>42580</v>
      </c>
      <c r="X53" s="10">
        <v>107.5</v>
      </c>
      <c r="Y53" s="10">
        <v>108.08</v>
      </c>
      <c r="Z53" s="10">
        <v>107.19</v>
      </c>
      <c r="AA53" s="10">
        <v>107.65</v>
      </c>
      <c r="AB53" s="95">
        <v>3232600</v>
      </c>
      <c r="AC53" s="10">
        <v>107</v>
      </c>
      <c r="AD53" s="2">
        <f t="shared" si="0"/>
        <v>0.89000000000000057</v>
      </c>
      <c r="AE53" s="138">
        <f t="shared" si="1"/>
        <v>6.5463387262698625E-4</v>
      </c>
    </row>
    <row r="54" spans="15:31" x14ac:dyDescent="0.25">
      <c r="P54" s="83">
        <v>0.96</v>
      </c>
      <c r="Q54" s="83">
        <f t="shared" si="2"/>
        <v>95.980800000000002</v>
      </c>
      <c r="T54" s="93" t="s">
        <v>110</v>
      </c>
      <c r="U54" s="90">
        <v>3164420</v>
      </c>
      <c r="W54" s="133">
        <v>42579</v>
      </c>
      <c r="X54" s="10">
        <v>107.69</v>
      </c>
      <c r="Y54" s="10">
        <v>107.99</v>
      </c>
      <c r="Z54" s="10">
        <v>107.1</v>
      </c>
      <c r="AA54" s="10">
        <v>107.58</v>
      </c>
      <c r="AB54" s="95">
        <v>2806700</v>
      </c>
      <c r="AC54" s="10">
        <v>106.93</v>
      </c>
      <c r="AD54" s="2">
        <f t="shared" si="0"/>
        <v>0.89000000000000057</v>
      </c>
      <c r="AE54" s="138">
        <f t="shared" si="1"/>
        <v>-1.0276532137518668E-3</v>
      </c>
    </row>
    <row r="55" spans="15:31" x14ac:dyDescent="0.25">
      <c r="P55" s="83">
        <v>0.95</v>
      </c>
      <c r="Q55" s="83">
        <f t="shared" si="2"/>
        <v>94.980999999999995</v>
      </c>
      <c r="T55" s="93" t="s">
        <v>108</v>
      </c>
      <c r="U55" s="88" t="s">
        <v>576</v>
      </c>
      <c r="W55" s="133">
        <v>42578</v>
      </c>
      <c r="X55" s="10">
        <v>108.06</v>
      </c>
      <c r="Y55" s="10">
        <v>108.49</v>
      </c>
      <c r="Z55" s="10">
        <v>107.48</v>
      </c>
      <c r="AA55" s="10">
        <v>107.69</v>
      </c>
      <c r="AB55" s="95">
        <v>3995400</v>
      </c>
      <c r="AC55" s="10">
        <v>107.04</v>
      </c>
      <c r="AD55" s="2">
        <f t="shared" si="0"/>
        <v>1.0099999999999909</v>
      </c>
      <c r="AE55" s="138">
        <f t="shared" si="1"/>
        <v>-1.8649757553150792E-3</v>
      </c>
    </row>
    <row r="56" spans="15:31" x14ac:dyDescent="0.25">
      <c r="P56" s="83">
        <v>0.94</v>
      </c>
      <c r="Q56" s="83">
        <f t="shared" si="2"/>
        <v>93.981200000000001</v>
      </c>
      <c r="T56" s="93" t="s">
        <v>111</v>
      </c>
      <c r="U56" s="88">
        <v>11.79</v>
      </c>
      <c r="W56" s="133">
        <v>42577</v>
      </c>
      <c r="X56" s="10">
        <v>107.04</v>
      </c>
      <c r="Y56" s="10">
        <v>107.96</v>
      </c>
      <c r="Z56" s="10">
        <v>106.5</v>
      </c>
      <c r="AA56" s="10">
        <v>107.89</v>
      </c>
      <c r="AB56" s="95">
        <v>4414400</v>
      </c>
      <c r="AC56" s="10">
        <v>107.24</v>
      </c>
      <c r="AD56" s="2">
        <f t="shared" si="0"/>
        <v>1.4599999999999937</v>
      </c>
      <c r="AE56" s="138">
        <f t="shared" si="1"/>
        <v>3.0955585464333746E-2</v>
      </c>
    </row>
    <row r="57" spans="15:31" x14ac:dyDescent="0.25">
      <c r="P57" s="83">
        <v>0.93</v>
      </c>
      <c r="Q57" s="83">
        <f t="shared" si="2"/>
        <v>92.981400000000008</v>
      </c>
      <c r="T57" s="93" t="s">
        <v>112</v>
      </c>
      <c r="U57" s="88">
        <v>8.48</v>
      </c>
      <c r="W57" s="133">
        <v>42576</v>
      </c>
      <c r="X57" s="10">
        <v>105.05</v>
      </c>
      <c r="Y57" s="10">
        <v>105.2</v>
      </c>
      <c r="Z57" s="10">
        <v>104.42</v>
      </c>
      <c r="AA57" s="10">
        <v>104.65</v>
      </c>
      <c r="AB57" s="95">
        <v>3461300</v>
      </c>
      <c r="AC57" s="10">
        <v>104.02</v>
      </c>
      <c r="AD57" s="2">
        <f t="shared" si="0"/>
        <v>0.78000000000000114</v>
      </c>
      <c r="AE57" s="138">
        <f t="shared" si="1"/>
        <v>-4.4980380897693406E-3</v>
      </c>
    </row>
    <row r="58" spans="15:31" x14ac:dyDescent="0.25">
      <c r="P58" s="83">
        <v>0.92</v>
      </c>
      <c r="Q58" s="83">
        <f t="shared" si="2"/>
        <v>91.981600000000014</v>
      </c>
      <c r="T58" s="93" t="s">
        <v>109</v>
      </c>
      <c r="U58" s="88" t="s">
        <v>577</v>
      </c>
      <c r="W58" s="133">
        <v>42573</v>
      </c>
      <c r="X58" s="10">
        <v>104.77</v>
      </c>
      <c r="Y58" s="10">
        <v>105.2</v>
      </c>
      <c r="Z58" s="10">
        <v>104.5</v>
      </c>
      <c r="AA58" s="10">
        <v>105.13</v>
      </c>
      <c r="AB58" s="95">
        <v>3513900</v>
      </c>
      <c r="AC58" s="10">
        <v>104.49</v>
      </c>
      <c r="AD58" s="2">
        <f t="shared" si="0"/>
        <v>0.70000000000000284</v>
      </c>
      <c r="AE58" s="138">
        <f t="shared" si="1"/>
        <v>-6.8434559452523747E-3</v>
      </c>
    </row>
    <row r="59" spans="15:31" x14ac:dyDescent="0.25">
      <c r="P59" s="83">
        <v>0.91</v>
      </c>
      <c r="Q59" s="83">
        <f t="shared" si="2"/>
        <v>90.981800000000007</v>
      </c>
      <c r="W59" s="133">
        <v>42572</v>
      </c>
      <c r="X59" s="10">
        <v>106.37</v>
      </c>
      <c r="Y59" s="10">
        <v>106.74</v>
      </c>
      <c r="Z59" s="10">
        <v>105.61</v>
      </c>
      <c r="AA59" s="10">
        <v>105.85</v>
      </c>
      <c r="AB59" s="95">
        <v>3808900</v>
      </c>
      <c r="AC59" s="10">
        <v>105.21</v>
      </c>
      <c r="AD59" s="2">
        <f t="shared" si="0"/>
        <v>1.1299999999999955</v>
      </c>
      <c r="AE59" s="138">
        <f t="shared" si="1"/>
        <v>-1.8026565464897004E-3</v>
      </c>
    </row>
    <row r="60" spans="15:31" x14ac:dyDescent="0.25">
      <c r="P60" s="83">
        <v>0.9</v>
      </c>
      <c r="Q60" s="83">
        <f t="shared" si="2"/>
        <v>89.981999999999999</v>
      </c>
      <c r="W60" s="133">
        <v>42571</v>
      </c>
      <c r="X60" s="10">
        <v>105.69</v>
      </c>
      <c r="Y60" s="10">
        <v>106.28</v>
      </c>
      <c r="Z60" s="10">
        <v>105.56</v>
      </c>
      <c r="AA60" s="10">
        <v>106.04</v>
      </c>
      <c r="AB60" s="95">
        <v>2987400</v>
      </c>
      <c r="AC60" s="10">
        <v>105.4</v>
      </c>
      <c r="AD60" s="2">
        <f t="shared" si="0"/>
        <v>0.71999999999999886</v>
      </c>
      <c r="AE60" s="138">
        <f t="shared" si="1"/>
        <v>4.000762049914286E-3</v>
      </c>
    </row>
    <row r="61" spans="15:31" x14ac:dyDescent="0.25">
      <c r="W61" s="133">
        <v>42570</v>
      </c>
      <c r="X61" s="10">
        <v>104.99</v>
      </c>
      <c r="Y61" s="10">
        <v>105.94</v>
      </c>
      <c r="Z61" s="10">
        <v>104.89</v>
      </c>
      <c r="AA61" s="10">
        <v>105.62</v>
      </c>
      <c r="AB61" s="95">
        <v>3493900</v>
      </c>
      <c r="AC61" s="10">
        <v>104.98</v>
      </c>
      <c r="AD61" s="2">
        <f t="shared" si="0"/>
        <v>1.0499999999999972</v>
      </c>
      <c r="AE61" s="138">
        <f t="shared" si="1"/>
        <v>1.2398664759181166E-3</v>
      </c>
    </row>
    <row r="62" spans="15:31" x14ac:dyDescent="0.25">
      <c r="W62" s="133">
        <v>42569</v>
      </c>
      <c r="X62" s="10">
        <v>105.48</v>
      </c>
      <c r="Y62" s="10">
        <v>105.93</v>
      </c>
      <c r="Z62" s="10">
        <v>104.88</v>
      </c>
      <c r="AA62" s="10">
        <v>105.49</v>
      </c>
      <c r="AB62" s="95">
        <v>2185300</v>
      </c>
      <c r="AC62" s="10">
        <v>104.85</v>
      </c>
      <c r="AD62" s="2">
        <f t="shared" si="0"/>
        <v>1.0500000000000114</v>
      </c>
      <c r="AE62" s="138">
        <f t="shared" si="1"/>
        <v>-9.5365248903300781E-5</v>
      </c>
    </row>
    <row r="63" spans="15:31" x14ac:dyDescent="0.25">
      <c r="W63" s="133">
        <v>42566</v>
      </c>
      <c r="X63" s="10">
        <v>105.35</v>
      </c>
      <c r="Y63" s="10">
        <v>105.65</v>
      </c>
      <c r="Z63" s="10">
        <v>104.87</v>
      </c>
      <c r="AA63" s="10">
        <v>105.5</v>
      </c>
      <c r="AB63" s="95">
        <v>2836900</v>
      </c>
      <c r="AC63" s="10">
        <v>104.86</v>
      </c>
      <c r="AD63" s="2">
        <f t="shared" si="0"/>
        <v>0.78000000000000114</v>
      </c>
      <c r="AE63" s="138">
        <f t="shared" si="1"/>
        <v>3.4449760765549176E-3</v>
      </c>
    </row>
    <row r="64" spans="15:31" x14ac:dyDescent="0.25">
      <c r="W64" s="133">
        <v>42565</v>
      </c>
      <c r="X64" s="10">
        <v>105.98</v>
      </c>
      <c r="Y64" s="10">
        <v>105.99</v>
      </c>
      <c r="Z64" s="10">
        <v>104.94</v>
      </c>
      <c r="AA64" s="10">
        <v>105.14</v>
      </c>
      <c r="AB64" s="95">
        <v>3307400</v>
      </c>
      <c r="AC64" s="10">
        <v>104.5</v>
      </c>
      <c r="AD64" s="2">
        <f t="shared" si="0"/>
        <v>1.0499999999999972</v>
      </c>
      <c r="AE64" s="138">
        <f t="shared" si="1"/>
        <v>4.7869794159871581E-4</v>
      </c>
    </row>
    <row r="65" spans="23:31" x14ac:dyDescent="0.25">
      <c r="W65" s="133">
        <v>42564</v>
      </c>
      <c r="X65" s="10">
        <v>105.07</v>
      </c>
      <c r="Y65" s="10">
        <v>105.21</v>
      </c>
      <c r="Z65" s="10">
        <v>104.59</v>
      </c>
      <c r="AA65" s="10">
        <v>105.09</v>
      </c>
      <c r="AB65" s="95">
        <v>2950100</v>
      </c>
      <c r="AC65" s="10">
        <v>104.45</v>
      </c>
      <c r="AD65" s="2">
        <f t="shared" si="0"/>
        <v>0.61999999999999034</v>
      </c>
      <c r="AE65" s="138">
        <f t="shared" si="1"/>
        <v>5.5839029556175035E-3</v>
      </c>
    </row>
    <row r="66" spans="23:31" x14ac:dyDescent="0.25">
      <c r="W66" s="133">
        <v>42563</v>
      </c>
      <c r="X66" s="10">
        <v>104.23</v>
      </c>
      <c r="Y66" s="10">
        <v>105.06</v>
      </c>
      <c r="Z66" s="10">
        <v>104.09</v>
      </c>
      <c r="AA66" s="10">
        <v>104.5</v>
      </c>
      <c r="AB66" s="95">
        <v>3741400</v>
      </c>
      <c r="AC66" s="10">
        <v>103.87</v>
      </c>
      <c r="AD66" s="2">
        <f t="shared" si="0"/>
        <v>0.96999999999999886</v>
      </c>
      <c r="AE66" s="138">
        <f t="shared" si="1"/>
        <v>5.2259750314527231E-3</v>
      </c>
    </row>
    <row r="67" spans="23:31" x14ac:dyDescent="0.25">
      <c r="W67" s="133">
        <v>42562</v>
      </c>
      <c r="X67" s="10">
        <v>103.66</v>
      </c>
      <c r="Y67" s="10">
        <v>104.49</v>
      </c>
      <c r="Z67" s="10">
        <v>103.6</v>
      </c>
      <c r="AA67" s="10">
        <v>103.96</v>
      </c>
      <c r="AB67" s="95">
        <v>3317100</v>
      </c>
      <c r="AC67" s="10">
        <v>103.33</v>
      </c>
      <c r="AD67" s="2">
        <f>Y67-Z67</f>
        <v>0.89000000000000057</v>
      </c>
      <c r="AE67" s="138">
        <f>AC67/AC68-1</f>
        <v>2.9117732699213139E-3</v>
      </c>
    </row>
    <row r="68" spans="23:31" x14ac:dyDescent="0.25">
      <c r="W68" s="133">
        <v>42559</v>
      </c>
      <c r="X68" s="10">
        <v>102.91</v>
      </c>
      <c r="Y68" s="10">
        <v>103.74</v>
      </c>
      <c r="Z68" s="10">
        <v>102.57</v>
      </c>
      <c r="AA68" s="10">
        <v>103.66</v>
      </c>
      <c r="AB68" s="95">
        <v>3502900</v>
      </c>
      <c r="AC68" s="10">
        <v>103.03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42653</v>
      </c>
      <c r="X2" s="10">
        <v>136.97</v>
      </c>
      <c r="Y2" s="10">
        <v>138.35</v>
      </c>
      <c r="Z2" s="10">
        <v>136.97</v>
      </c>
      <c r="AA2" s="10">
        <v>138.08000000000001</v>
      </c>
      <c r="AB2" s="95">
        <v>2537000</v>
      </c>
      <c r="AC2" s="10">
        <v>138.08000000000001</v>
      </c>
      <c r="AD2" s="2">
        <f>Y2-Z2</f>
        <v>1.3799999999999955</v>
      </c>
      <c r="AE2" s="138">
        <f>AC2/AC3-1</f>
        <v>1.0390750768330292E-2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138.08000000000001</v>
      </c>
      <c r="W3" s="133">
        <v>42650</v>
      </c>
      <c r="X3" s="10">
        <v>137.21</v>
      </c>
      <c r="Y3" s="10">
        <v>137.55000000000001</v>
      </c>
      <c r="Z3" s="10">
        <v>135.97999999999999</v>
      </c>
      <c r="AA3" s="10">
        <v>136.66</v>
      </c>
      <c r="AB3" s="95">
        <v>2568700</v>
      </c>
      <c r="AC3" s="10">
        <v>136.66</v>
      </c>
      <c r="AD3" s="2">
        <f t="shared" ref="AD3:AD66" si="0">Y3-Z3</f>
        <v>1.5700000000000216</v>
      </c>
      <c r="AE3" s="138">
        <f t="shared" ref="AE3:AE66" si="1">AC3/AC4-1</f>
        <v>1.3922473803766877E-3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138.08000000000001</v>
      </c>
      <c r="R4" s="527">
        <v>1.04E-2</v>
      </c>
      <c r="W4" s="133">
        <v>42649</v>
      </c>
      <c r="X4" s="10">
        <v>137.31</v>
      </c>
      <c r="Y4" s="10">
        <v>137.49</v>
      </c>
      <c r="Z4" s="10">
        <v>135.66</v>
      </c>
      <c r="AA4" s="10">
        <v>136.47</v>
      </c>
      <c r="AB4" s="95">
        <v>4025300</v>
      </c>
      <c r="AC4" s="10">
        <v>136.47</v>
      </c>
      <c r="AD4" s="2">
        <f t="shared" si="0"/>
        <v>1.8300000000000125</v>
      </c>
      <c r="AE4" s="138">
        <f t="shared" si="1"/>
        <v>-8.2122093023255793E-3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42648</v>
      </c>
      <c r="X5" s="10">
        <v>138.21</v>
      </c>
      <c r="Y5" s="10">
        <v>138.93</v>
      </c>
      <c r="Z5" s="10">
        <v>136.6</v>
      </c>
      <c r="AA5" s="10">
        <v>137.6</v>
      </c>
      <c r="AB5" s="95">
        <v>4625600</v>
      </c>
      <c r="AC5" s="10">
        <v>137.6</v>
      </c>
      <c r="AD5" s="2">
        <f t="shared" si="0"/>
        <v>2.3300000000000125</v>
      </c>
      <c r="AE5" s="138">
        <f t="shared" si="1"/>
        <v>-4.0532715691951049E-3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42647</v>
      </c>
      <c r="X6" s="10">
        <v>138.69</v>
      </c>
      <c r="Y6" s="10">
        <v>139.36000000000001</v>
      </c>
      <c r="Z6" s="10">
        <v>137.16</v>
      </c>
      <c r="AA6" s="10">
        <v>138.16</v>
      </c>
      <c r="AB6" s="95">
        <v>2452600</v>
      </c>
      <c r="AC6" s="10">
        <v>138.16</v>
      </c>
      <c r="AD6" s="2">
        <f t="shared" si="0"/>
        <v>2.2000000000000171</v>
      </c>
      <c r="AE6" s="138">
        <f t="shared" si="1"/>
        <v>-2.3828435266085579E-3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42646</v>
      </c>
      <c r="X7" s="10">
        <v>139.35</v>
      </c>
      <c r="Y7" s="10">
        <v>139.72</v>
      </c>
      <c r="Z7" s="10">
        <v>138.03</v>
      </c>
      <c r="AA7" s="10">
        <v>138.49</v>
      </c>
      <c r="AB7" s="95">
        <v>2724400</v>
      </c>
      <c r="AC7" s="10">
        <v>138.49</v>
      </c>
      <c r="AD7" s="2">
        <f t="shared" si="0"/>
        <v>1.6899999999999977</v>
      </c>
      <c r="AE7" s="138">
        <f t="shared" si="1"/>
        <v>-1.0785714285714176E-2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42643</v>
      </c>
      <c r="X8" s="10">
        <v>139.18</v>
      </c>
      <c r="Y8" s="10">
        <v>140.47999999999999</v>
      </c>
      <c r="Z8" s="10">
        <v>138.41999999999999</v>
      </c>
      <c r="AA8" s="10">
        <v>140</v>
      </c>
      <c r="AB8" s="95">
        <v>4164100</v>
      </c>
      <c r="AC8" s="10">
        <v>140</v>
      </c>
      <c r="AD8" s="2">
        <f t="shared" si="0"/>
        <v>2.0600000000000023</v>
      </c>
      <c r="AE8" s="138">
        <f t="shared" si="1"/>
        <v>1.2145748987854255E-2</v>
      </c>
    </row>
    <row r="9" spans="1:43" x14ac:dyDescent="0.25">
      <c r="O9" s="11" t="s">
        <v>220</v>
      </c>
      <c r="Q9" s="138">
        <f>IF(Q2=0, 0, Q8/Q6)</f>
        <v>0</v>
      </c>
      <c r="W9" s="133">
        <v>42642</v>
      </c>
      <c r="X9" s="10">
        <v>140.18</v>
      </c>
      <c r="Y9" s="10">
        <v>140.28</v>
      </c>
      <c r="Z9" s="10">
        <v>137.84</v>
      </c>
      <c r="AA9" s="10">
        <v>138.32</v>
      </c>
      <c r="AB9" s="95">
        <v>2201000</v>
      </c>
      <c r="AC9" s="10">
        <v>138.32</v>
      </c>
      <c r="AD9" s="2">
        <f t="shared" si="0"/>
        <v>2.4399999999999977</v>
      </c>
      <c r="AE9" s="138">
        <f t="shared" si="1"/>
        <v>-1.4884979702300405E-2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42641</v>
      </c>
      <c r="X10" s="10">
        <v>141.13</v>
      </c>
      <c r="Y10" s="10">
        <v>141.71</v>
      </c>
      <c r="Z10" s="10">
        <v>139.66</v>
      </c>
      <c r="AA10" s="10">
        <v>140.41</v>
      </c>
      <c r="AB10" s="95">
        <v>1990400</v>
      </c>
      <c r="AC10" s="10">
        <v>140.41</v>
      </c>
      <c r="AD10" s="2">
        <f t="shared" si="0"/>
        <v>2.0500000000000114</v>
      </c>
      <c r="AE10" s="138">
        <f t="shared" si="1"/>
        <v>-2.6990553306341925E-3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1.83E-2</v>
      </c>
      <c r="W11" s="133">
        <v>42640</v>
      </c>
      <c r="X11" s="10">
        <v>139.99</v>
      </c>
      <c r="Y11" s="10">
        <v>140.84</v>
      </c>
      <c r="Z11" s="10">
        <v>138.69</v>
      </c>
      <c r="AA11" s="10">
        <v>140.79</v>
      </c>
      <c r="AB11" s="95">
        <v>3048600</v>
      </c>
      <c r="AC11" s="10">
        <v>140.79</v>
      </c>
      <c r="AD11" s="2">
        <f t="shared" si="0"/>
        <v>2.1500000000000057</v>
      </c>
      <c r="AE11" s="138">
        <f t="shared" si="1"/>
        <v>7.6581734898366616E-3</v>
      </c>
    </row>
    <row r="12" spans="1:43" x14ac:dyDescent="0.25">
      <c r="W12" s="133">
        <v>42639</v>
      </c>
      <c r="X12" s="10">
        <v>139.94999999999999</v>
      </c>
      <c r="Y12" s="10">
        <v>140.16999999999999</v>
      </c>
      <c r="Z12" s="10">
        <v>138.9</v>
      </c>
      <c r="AA12" s="10">
        <v>139.72</v>
      </c>
      <c r="AB12" s="95">
        <v>2636500</v>
      </c>
      <c r="AC12" s="10">
        <v>139.72</v>
      </c>
      <c r="AD12" s="2">
        <f t="shared" si="0"/>
        <v>1.2699999999999818</v>
      </c>
      <c r="AE12" s="138">
        <f t="shared" si="1"/>
        <v>-5.6223756316275963E-3</v>
      </c>
    </row>
    <row r="13" spans="1:43" x14ac:dyDescent="0.25">
      <c r="W13" s="133">
        <v>42636</v>
      </c>
      <c r="X13" s="10">
        <v>141.02000000000001</v>
      </c>
      <c r="Y13" s="10">
        <v>141.78</v>
      </c>
      <c r="Z13" s="10">
        <v>140.36000000000001</v>
      </c>
      <c r="AA13" s="10">
        <v>140.51</v>
      </c>
      <c r="AB13" s="95">
        <v>2802000</v>
      </c>
      <c r="AC13" s="10">
        <v>140.51</v>
      </c>
      <c r="AD13" s="2">
        <f t="shared" si="0"/>
        <v>1.4199999999999875</v>
      </c>
      <c r="AE13" s="138">
        <f t="shared" si="1"/>
        <v>-3.7577992058990262E-3</v>
      </c>
    </row>
    <row r="14" spans="1:43" x14ac:dyDescent="0.25">
      <c r="W14" s="133">
        <v>42635</v>
      </c>
      <c r="X14" s="10">
        <v>140.49</v>
      </c>
      <c r="Y14" s="10">
        <v>141.41</v>
      </c>
      <c r="Z14" s="10">
        <v>140.33000000000001</v>
      </c>
      <c r="AA14" s="10">
        <v>141.04</v>
      </c>
      <c r="AB14" s="95">
        <v>3018300</v>
      </c>
      <c r="AC14" s="10">
        <v>141.04</v>
      </c>
      <c r="AD14" s="2">
        <f t="shared" si="0"/>
        <v>1.0799999999999841</v>
      </c>
      <c r="AE14" s="138">
        <f t="shared" si="1"/>
        <v>8.0766206847258104E-3</v>
      </c>
    </row>
    <row r="15" spans="1:43" x14ac:dyDescent="0.25">
      <c r="W15" s="133">
        <v>42634</v>
      </c>
      <c r="X15" s="10">
        <v>138.19999999999999</v>
      </c>
      <c r="Y15" s="10">
        <v>139.96</v>
      </c>
      <c r="Z15" s="10">
        <v>137.99</v>
      </c>
      <c r="AA15" s="10">
        <v>139.91</v>
      </c>
      <c r="AB15" s="95">
        <v>3506600</v>
      </c>
      <c r="AC15" s="10">
        <v>139.91</v>
      </c>
      <c r="AD15" s="2">
        <f t="shared" si="0"/>
        <v>1.9699999999999989</v>
      </c>
      <c r="AE15" s="138">
        <f t="shared" si="1"/>
        <v>1.7749327125918368E-2</v>
      </c>
    </row>
    <row r="16" spans="1:43" x14ac:dyDescent="0.25">
      <c r="W16" s="133">
        <v>42633</v>
      </c>
      <c r="X16" s="10">
        <v>138.13</v>
      </c>
      <c r="Y16" s="10">
        <v>138.53</v>
      </c>
      <c r="Z16" s="10">
        <v>137.06</v>
      </c>
      <c r="AA16" s="10">
        <v>137.47</v>
      </c>
      <c r="AB16" s="95">
        <v>2425700</v>
      </c>
      <c r="AC16" s="10">
        <v>137.47</v>
      </c>
      <c r="AD16" s="2">
        <f t="shared" si="0"/>
        <v>1.4699999999999989</v>
      </c>
      <c r="AE16" s="138">
        <f t="shared" si="1"/>
        <v>-1.5252760023243273E-3</v>
      </c>
    </row>
    <row r="17" spans="1:31" x14ac:dyDescent="0.25">
      <c r="W17" s="133">
        <v>42632</v>
      </c>
      <c r="X17" s="10">
        <v>138.68</v>
      </c>
      <c r="Y17" s="10">
        <v>139.38999999999999</v>
      </c>
      <c r="Z17" s="10">
        <v>137.52000000000001</v>
      </c>
      <c r="AA17" s="10">
        <v>137.68</v>
      </c>
      <c r="AB17" s="95">
        <v>3239500</v>
      </c>
      <c r="AC17" s="10">
        <v>137.68</v>
      </c>
      <c r="AD17" s="2">
        <f t="shared" si="0"/>
        <v>1.8699999999999761</v>
      </c>
      <c r="AE17" s="138">
        <f t="shared" si="1"/>
        <v>-5.7052069040224307E-3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42629</v>
      </c>
      <c r="X18" s="10">
        <v>135.61000000000001</v>
      </c>
      <c r="Y18" s="10">
        <v>138.55000000000001</v>
      </c>
      <c r="Z18" s="10">
        <v>135.53</v>
      </c>
      <c r="AA18" s="10">
        <v>138.47</v>
      </c>
      <c r="AB18" s="95">
        <v>7421900</v>
      </c>
      <c r="AC18" s="10">
        <v>138.47</v>
      </c>
      <c r="AD18" s="2">
        <f t="shared" si="0"/>
        <v>3.0200000000000102</v>
      </c>
      <c r="AE18" s="138">
        <f t="shared" si="1"/>
        <v>2.1089890126096744E-2</v>
      </c>
    </row>
    <row r="19" spans="1:31" x14ac:dyDescent="0.25">
      <c r="W19" s="133">
        <v>42628</v>
      </c>
      <c r="X19" s="10">
        <v>133.03</v>
      </c>
      <c r="Y19" s="10">
        <v>136.09</v>
      </c>
      <c r="Z19" s="10">
        <v>132.88</v>
      </c>
      <c r="AA19" s="10">
        <v>135.61000000000001</v>
      </c>
      <c r="AB19" s="95">
        <v>3302900</v>
      </c>
      <c r="AC19" s="10">
        <v>135.61000000000001</v>
      </c>
      <c r="AD19" s="2">
        <f t="shared" si="0"/>
        <v>3.210000000000008</v>
      </c>
      <c r="AE19" s="138">
        <f t="shared" si="1"/>
        <v>1.4361582766100778E-2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42627</v>
      </c>
      <c r="X20" s="10">
        <v>133.87</v>
      </c>
      <c r="Y20" s="10">
        <v>134.69</v>
      </c>
      <c r="Z20" s="10">
        <v>132.97999999999999</v>
      </c>
      <c r="AA20" s="10">
        <v>133.69</v>
      </c>
      <c r="AB20" s="95">
        <v>4592400</v>
      </c>
      <c r="AC20" s="10">
        <v>133.69</v>
      </c>
      <c r="AD20" s="2">
        <f t="shared" si="0"/>
        <v>1.710000000000008</v>
      </c>
      <c r="AE20" s="138">
        <f t="shared" si="1"/>
        <v>-1.9410227696901039E-3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42626</v>
      </c>
      <c r="X21" s="10">
        <v>134.24</v>
      </c>
      <c r="Y21" s="10">
        <v>135.15</v>
      </c>
      <c r="Z21" s="10">
        <v>133.37</v>
      </c>
      <c r="AA21" s="10">
        <v>133.94999999999999</v>
      </c>
      <c r="AB21" s="95">
        <v>3331500</v>
      </c>
      <c r="AC21" s="10">
        <v>133.94999999999999</v>
      </c>
      <c r="AD21" s="2">
        <f t="shared" si="0"/>
        <v>1.7800000000000011</v>
      </c>
      <c r="AE21" s="138">
        <f t="shared" si="1"/>
        <v>-1.1657935512432771E-2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42625</v>
      </c>
      <c r="X22" s="10">
        <v>132.71</v>
      </c>
      <c r="Y22" s="10">
        <v>135.72</v>
      </c>
      <c r="Z22" s="10">
        <v>132.38999999999999</v>
      </c>
      <c r="AA22" s="10">
        <v>135.53</v>
      </c>
      <c r="AB22" s="95">
        <v>3457400</v>
      </c>
      <c r="AC22" s="10">
        <v>135.53</v>
      </c>
      <c r="AD22" s="2">
        <f t="shared" si="0"/>
        <v>3.3300000000000125</v>
      </c>
      <c r="AE22" s="138">
        <f t="shared" si="1"/>
        <v>1.4294267325250631E-2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42622</v>
      </c>
      <c r="X23" s="10">
        <v>134.71</v>
      </c>
      <c r="Y23" s="10">
        <v>135.15</v>
      </c>
      <c r="Z23" s="10">
        <v>133.62</v>
      </c>
      <c r="AA23" s="10">
        <v>133.62</v>
      </c>
      <c r="AB23" s="95">
        <v>3322300</v>
      </c>
      <c r="AC23" s="10">
        <v>133.62</v>
      </c>
      <c r="AD23" s="2">
        <f t="shared" si="0"/>
        <v>1.5300000000000011</v>
      </c>
      <c r="AE23" s="138">
        <f t="shared" si="1"/>
        <v>-1.3437684583579412E-2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42621</v>
      </c>
      <c r="X24" s="10">
        <v>134.47</v>
      </c>
      <c r="Y24" s="10">
        <v>135.62</v>
      </c>
      <c r="Z24" s="10">
        <v>134.41</v>
      </c>
      <c r="AA24" s="10">
        <v>135.44</v>
      </c>
      <c r="AB24" s="95">
        <v>2826700</v>
      </c>
      <c r="AC24" s="10">
        <v>135.44</v>
      </c>
      <c r="AD24" s="2">
        <f t="shared" si="0"/>
        <v>1.210000000000008</v>
      </c>
      <c r="AE24" s="138">
        <f t="shared" si="1"/>
        <v>3.3335802652048052E-3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42620</v>
      </c>
      <c r="X25" s="10">
        <v>135</v>
      </c>
      <c r="Y25" s="10">
        <v>135.96</v>
      </c>
      <c r="Z25" s="10">
        <v>134.19999999999999</v>
      </c>
      <c r="AA25" s="10">
        <v>134.99</v>
      </c>
      <c r="AB25" s="95">
        <v>2816300</v>
      </c>
      <c r="AC25" s="10">
        <v>134.99</v>
      </c>
      <c r="AD25" s="2">
        <f t="shared" si="0"/>
        <v>1.7600000000000193</v>
      </c>
      <c r="AE25" s="138" t="e">
        <f t="shared" si="1"/>
        <v>#DIV/0!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42620</v>
      </c>
      <c r="X26" s="10" t="s">
        <v>241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42619</v>
      </c>
      <c r="X27" s="10">
        <v>136.62</v>
      </c>
      <c r="Y27" s="10">
        <v>136.85</v>
      </c>
      <c r="Z27" s="10">
        <v>135.63</v>
      </c>
      <c r="AA27" s="10">
        <v>135.97</v>
      </c>
      <c r="AB27" s="95">
        <v>2242400</v>
      </c>
      <c r="AC27" s="10">
        <v>135.35</v>
      </c>
      <c r="AD27" s="2">
        <f t="shared" si="0"/>
        <v>1.2199999999999989</v>
      </c>
      <c r="AE27" s="138">
        <f t="shared" si="1"/>
        <v>-4.633034269745484E-3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42615</v>
      </c>
      <c r="X28" s="10">
        <v>136.5</v>
      </c>
      <c r="Y28" s="10">
        <v>136.78</v>
      </c>
      <c r="Z28" s="10">
        <v>135.76</v>
      </c>
      <c r="AA28" s="10">
        <v>136.61000000000001</v>
      </c>
      <c r="AB28" s="95">
        <v>2390500</v>
      </c>
      <c r="AC28" s="10">
        <v>135.97999999999999</v>
      </c>
      <c r="AD28" s="2">
        <f t="shared" si="0"/>
        <v>1.0200000000000102</v>
      </c>
      <c r="AE28" s="138">
        <f t="shared" si="1"/>
        <v>6.3647128478387938E-3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42614</v>
      </c>
      <c r="X29" s="10">
        <v>136.82</v>
      </c>
      <c r="Y29" s="10">
        <v>136.97999999999999</v>
      </c>
      <c r="Z29" s="10">
        <v>135.35</v>
      </c>
      <c r="AA29" s="10">
        <v>135.74</v>
      </c>
      <c r="AB29" s="95">
        <v>2765400</v>
      </c>
      <c r="AC29" s="10">
        <v>135.12</v>
      </c>
      <c r="AD29" s="2">
        <f t="shared" si="0"/>
        <v>1.6299999999999955</v>
      </c>
      <c r="AE29" s="138">
        <f t="shared" si="1"/>
        <v>-2.2153300841823986E-3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42613</v>
      </c>
      <c r="X30" s="10">
        <v>136.55000000000001</v>
      </c>
      <c r="Y30" s="10">
        <v>136.82</v>
      </c>
      <c r="Z30" s="10">
        <v>135.55000000000001</v>
      </c>
      <c r="AA30" s="10">
        <v>136.05000000000001</v>
      </c>
      <c r="AB30" s="95">
        <v>2837300</v>
      </c>
      <c r="AC30" s="10">
        <v>135.41999999999999</v>
      </c>
      <c r="AD30" s="2">
        <f t="shared" si="0"/>
        <v>1.2699999999999818</v>
      </c>
      <c r="AE30" s="138">
        <f t="shared" si="1"/>
        <v>-6.0187903699355783E-3</v>
      </c>
    </row>
    <row r="31" spans="1:31" x14ac:dyDescent="0.25">
      <c r="G31" s="3"/>
      <c r="H31" s="233"/>
      <c r="W31" s="133">
        <v>42612</v>
      </c>
      <c r="X31" s="10">
        <v>137.27000000000001</v>
      </c>
      <c r="Y31" s="10">
        <v>137.69</v>
      </c>
      <c r="Z31" s="10">
        <v>136.24</v>
      </c>
      <c r="AA31" s="10">
        <v>136.87</v>
      </c>
      <c r="AB31" s="95">
        <v>2026600</v>
      </c>
      <c r="AC31" s="10">
        <v>136.24</v>
      </c>
      <c r="AD31" s="2">
        <f t="shared" si="0"/>
        <v>1.4499999999999886</v>
      </c>
      <c r="AE31" s="138">
        <f t="shared" si="1"/>
        <v>-2.9274004683839117E-3</v>
      </c>
    </row>
    <row r="32" spans="1:31" x14ac:dyDescent="0.25">
      <c r="W32" s="133">
        <v>42611</v>
      </c>
      <c r="X32" s="10">
        <v>137.19999999999999</v>
      </c>
      <c r="Y32" s="10">
        <v>138.04</v>
      </c>
      <c r="Z32" s="10">
        <v>136.47999999999999</v>
      </c>
      <c r="AA32" s="10">
        <v>137.27000000000001</v>
      </c>
      <c r="AB32" s="95">
        <v>2315900</v>
      </c>
      <c r="AC32" s="10">
        <v>136.63999999999999</v>
      </c>
      <c r="AD32" s="2">
        <f t="shared" si="0"/>
        <v>1.5600000000000023</v>
      </c>
      <c r="AE32" s="138">
        <f t="shared" si="1"/>
        <v>4.779763217883426E-3</v>
      </c>
    </row>
    <row r="33" spans="1:31" x14ac:dyDescent="0.25">
      <c r="L33" t="s">
        <v>219</v>
      </c>
      <c r="M33" s="2">
        <f>M44+K44-F44</f>
        <v>176.70000000000073</v>
      </c>
      <c r="W33" s="133">
        <v>42608</v>
      </c>
      <c r="X33" s="10">
        <v>137.66999999999999</v>
      </c>
      <c r="Y33" s="10">
        <v>138.30000000000001</v>
      </c>
      <c r="Z33" s="10">
        <v>135.99</v>
      </c>
      <c r="AA33" s="10">
        <v>136.62</v>
      </c>
      <c r="AB33" s="95">
        <v>3082400</v>
      </c>
      <c r="AC33" s="10">
        <v>135.99</v>
      </c>
      <c r="AD33" s="2">
        <f t="shared" si="0"/>
        <v>2.3100000000000023</v>
      </c>
      <c r="AE33" s="138">
        <f t="shared" si="1"/>
        <v>-4.9754884027217727E-3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42607</v>
      </c>
      <c r="X34" s="10">
        <v>139.75</v>
      </c>
      <c r="Y34" s="10">
        <v>139.75</v>
      </c>
      <c r="Z34" s="10">
        <v>137.03</v>
      </c>
      <c r="AA34" s="10">
        <v>137.30000000000001</v>
      </c>
      <c r="AB34" s="95">
        <v>3891000</v>
      </c>
      <c r="AC34" s="10">
        <v>136.66999999999999</v>
      </c>
      <c r="AD34" s="2">
        <f t="shared" si="0"/>
        <v>2.7199999999999989</v>
      </c>
      <c r="AE34" s="138">
        <f t="shared" si="1"/>
        <v>-1.8386841916253727E-2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42606</v>
      </c>
      <c r="X35" s="10">
        <v>142</v>
      </c>
      <c r="Y35" s="10">
        <v>142.08000000000001</v>
      </c>
      <c r="Z35" s="10">
        <v>139.51</v>
      </c>
      <c r="AA35" s="10">
        <v>139.87</v>
      </c>
      <c r="AB35" s="95">
        <v>2529800</v>
      </c>
      <c r="AC35" s="10">
        <v>139.22999999999999</v>
      </c>
      <c r="AD35" s="2">
        <f t="shared" si="0"/>
        <v>2.5700000000000216</v>
      </c>
      <c r="AE35" s="138">
        <f t="shared" si="1"/>
        <v>-1.5067911714770954E-2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42605</v>
      </c>
      <c r="X36" s="10">
        <v>142.72999999999999</v>
      </c>
      <c r="Y36" s="10">
        <v>142.87</v>
      </c>
      <c r="Z36" s="10">
        <v>141.75</v>
      </c>
      <c r="AA36" s="10">
        <v>142.01</v>
      </c>
      <c r="AB36" s="95">
        <v>2295500</v>
      </c>
      <c r="AC36" s="10">
        <v>141.36000000000001</v>
      </c>
      <c r="AD36" s="2">
        <f t="shared" si="0"/>
        <v>1.1200000000000045</v>
      </c>
      <c r="AE36" s="138">
        <f t="shared" si="1"/>
        <v>-5.6561085972839376E-4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42604</v>
      </c>
      <c r="X37" s="10">
        <v>142.11000000000001</v>
      </c>
      <c r="Y37" s="10">
        <v>143</v>
      </c>
      <c r="Z37" s="10">
        <v>141.71</v>
      </c>
      <c r="AA37" s="10">
        <v>142.09</v>
      </c>
      <c r="AB37" s="95">
        <v>1587900</v>
      </c>
      <c r="AC37" s="10">
        <v>141.44</v>
      </c>
      <c r="AD37" s="2">
        <f t="shared" si="0"/>
        <v>1.289999999999992</v>
      </c>
      <c r="AE37" s="138">
        <f t="shared" si="1"/>
        <v>3.5363179857150762E-4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42601</v>
      </c>
      <c r="X38" s="10">
        <v>141.65</v>
      </c>
      <c r="Y38" s="10">
        <v>142.25</v>
      </c>
      <c r="Z38" s="10">
        <v>141.22</v>
      </c>
      <c r="AA38" s="10">
        <v>142.04</v>
      </c>
      <c r="AB38" s="95">
        <v>1950200</v>
      </c>
      <c r="AC38" s="10">
        <v>141.38999999999999</v>
      </c>
      <c r="AD38" s="2">
        <f t="shared" si="0"/>
        <v>1.0300000000000011</v>
      </c>
      <c r="AE38" s="138">
        <f t="shared" si="1"/>
        <v>-9.1859807801031312E-4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42600</v>
      </c>
      <c r="X39" s="10">
        <v>141.66999999999999</v>
      </c>
      <c r="Y39" s="10">
        <v>142.84</v>
      </c>
      <c r="Z39" s="10">
        <v>141.27000000000001</v>
      </c>
      <c r="AA39" s="10">
        <v>142.16999999999999</v>
      </c>
      <c r="AB39" s="95">
        <v>1572700</v>
      </c>
      <c r="AC39" s="10">
        <v>141.52000000000001</v>
      </c>
      <c r="AD39" s="2">
        <f t="shared" si="0"/>
        <v>1.5699999999999932</v>
      </c>
      <c r="AE39" s="138">
        <f t="shared" si="1"/>
        <v>3.2610236778676249E-3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42599</v>
      </c>
      <c r="X40" s="10">
        <v>141.29</v>
      </c>
      <c r="Y40" s="10">
        <v>141.91</v>
      </c>
      <c r="Z40" s="10">
        <v>140.66</v>
      </c>
      <c r="AA40" s="10">
        <v>141.71</v>
      </c>
      <c r="AB40" s="95">
        <v>1849100</v>
      </c>
      <c r="AC40" s="10">
        <v>141.06</v>
      </c>
      <c r="AD40" s="2">
        <f t="shared" si="0"/>
        <v>1.25</v>
      </c>
      <c r="AE40" s="138">
        <f t="shared" si="1"/>
        <v>4.4862208929714598E-3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5" t="s">
        <v>78</v>
      </c>
      <c r="P41" s="585"/>
      <c r="Q41" s="34"/>
      <c r="W41" s="133">
        <v>42598</v>
      </c>
      <c r="X41" s="10">
        <v>141.15</v>
      </c>
      <c r="Y41" s="10">
        <v>141.62</v>
      </c>
      <c r="Z41" s="10">
        <v>140.33000000000001</v>
      </c>
      <c r="AA41" s="10">
        <v>141.08000000000001</v>
      </c>
      <c r="AB41" s="95">
        <v>1688500</v>
      </c>
      <c r="AC41" s="10">
        <v>140.43</v>
      </c>
      <c r="AD41" s="2">
        <f t="shared" si="0"/>
        <v>1.289999999999992</v>
      </c>
      <c r="AE41" s="138">
        <f t="shared" si="1"/>
        <v>-3.8306022557990094E-3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151.88800000000003</v>
      </c>
      <c r="Q42" s="34"/>
      <c r="T42" s="91" t="s">
        <v>113</v>
      </c>
      <c r="W42" s="133">
        <v>42597</v>
      </c>
      <c r="X42" s="10">
        <v>142.96</v>
      </c>
      <c r="Y42" s="10">
        <v>143.11000000000001</v>
      </c>
      <c r="Z42" s="10">
        <v>141.49</v>
      </c>
      <c r="AA42" s="10">
        <v>141.62</v>
      </c>
      <c r="AB42" s="95">
        <v>2369600</v>
      </c>
      <c r="AC42" s="10">
        <v>140.97</v>
      </c>
      <c r="AD42" s="2">
        <f t="shared" si="0"/>
        <v>1.6200000000000045</v>
      </c>
      <c r="AE42" s="138">
        <f t="shared" si="1"/>
        <v>-8.789199831247374E-3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150.50720000000001</v>
      </c>
      <c r="Q43" s="34"/>
      <c r="T43" s="128" t="s">
        <v>98</v>
      </c>
      <c r="U43" s="98">
        <v>136.66</v>
      </c>
      <c r="W43" s="133">
        <v>42594</v>
      </c>
      <c r="X43" s="10">
        <v>142.16</v>
      </c>
      <c r="Y43" s="10">
        <v>143.13999999999999</v>
      </c>
      <c r="Z43" s="10">
        <v>141.5</v>
      </c>
      <c r="AA43" s="10">
        <v>142.88</v>
      </c>
      <c r="AB43" s="95">
        <v>1787900</v>
      </c>
      <c r="AC43" s="10">
        <v>142.22</v>
      </c>
      <c r="AD43" s="2">
        <f t="shared" si="0"/>
        <v>1.6399999999999864</v>
      </c>
      <c r="AE43" s="138">
        <f t="shared" si="1"/>
        <v>1.7609354088892193E-3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149.12640000000002</v>
      </c>
      <c r="Q44" s="34"/>
      <c r="T44" s="93" t="s">
        <v>99</v>
      </c>
      <c r="U44" s="88">
        <v>136.97</v>
      </c>
      <c r="W44" s="133">
        <v>42593</v>
      </c>
      <c r="X44" s="10">
        <v>142.24</v>
      </c>
      <c r="Y44" s="10">
        <v>143.06</v>
      </c>
      <c r="Z44" s="10">
        <v>141.44</v>
      </c>
      <c r="AA44" s="10">
        <v>142.63</v>
      </c>
      <c r="AB44" s="95">
        <v>1857500</v>
      </c>
      <c r="AC44" s="10">
        <v>141.97</v>
      </c>
      <c r="AD44" s="2">
        <f t="shared" si="0"/>
        <v>1.6200000000000045</v>
      </c>
      <c r="AE44" s="138">
        <f t="shared" si="1"/>
        <v>3.0380104564080579E-3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147.74560000000002</v>
      </c>
      <c r="Q45" s="83"/>
      <c r="T45" s="93" t="s">
        <v>100</v>
      </c>
      <c r="U45" s="88" t="s">
        <v>578</v>
      </c>
      <c r="W45" s="133">
        <v>42592</v>
      </c>
      <c r="X45" s="10">
        <v>141.87</v>
      </c>
      <c r="Y45" s="10">
        <v>142.34</v>
      </c>
      <c r="Z45" s="10">
        <v>140.93</v>
      </c>
      <c r="AA45" s="10">
        <v>142.19</v>
      </c>
      <c r="AB45" s="95">
        <v>1866300</v>
      </c>
      <c r="AC45" s="10">
        <v>141.54</v>
      </c>
      <c r="AD45" s="2">
        <f t="shared" si="0"/>
        <v>1.4099999999999966</v>
      </c>
      <c r="AE45" s="138">
        <f t="shared" si="1"/>
        <v>2.6209534603669482E-3</v>
      </c>
    </row>
    <row r="46" spans="1:31" x14ac:dyDescent="0.25">
      <c r="O46" s="83">
        <v>1.06</v>
      </c>
      <c r="P46" s="83">
        <f t="shared" si="5"/>
        <v>146.36480000000003</v>
      </c>
      <c r="Q46" s="83"/>
      <c r="T46" s="93" t="s">
        <v>101</v>
      </c>
      <c r="U46" s="88" t="s">
        <v>579</v>
      </c>
      <c r="W46" s="133">
        <v>42591</v>
      </c>
      <c r="X46" s="10">
        <v>142.55000000000001</v>
      </c>
      <c r="Y46" s="10">
        <v>143.13</v>
      </c>
      <c r="Z46" s="10">
        <v>141.68</v>
      </c>
      <c r="AA46" s="10">
        <v>141.82</v>
      </c>
      <c r="AB46" s="95">
        <v>2140700</v>
      </c>
      <c r="AC46" s="10">
        <v>141.16999999999999</v>
      </c>
      <c r="AD46" s="2">
        <f t="shared" si="0"/>
        <v>1.4499999999999886</v>
      </c>
      <c r="AE46" s="138">
        <f t="shared" si="1"/>
        <v>-2.1911224201300872E-3</v>
      </c>
    </row>
    <row r="47" spans="1:31" x14ac:dyDescent="0.25">
      <c r="O47" s="83">
        <v>1.05</v>
      </c>
      <c r="P47" s="83">
        <f t="shared" si="5"/>
        <v>144.98400000000001</v>
      </c>
      <c r="Q47" s="83"/>
      <c r="T47" s="93" t="s">
        <v>102</v>
      </c>
      <c r="U47" s="88">
        <v>161.94999999999999</v>
      </c>
      <c r="W47" s="133">
        <v>42590</v>
      </c>
      <c r="X47" s="10">
        <v>142.61000000000001</v>
      </c>
      <c r="Y47" s="10">
        <v>143.07</v>
      </c>
      <c r="Z47" s="10">
        <v>141.86000000000001</v>
      </c>
      <c r="AA47" s="10">
        <v>142.13</v>
      </c>
      <c r="AB47" s="95">
        <v>1846400</v>
      </c>
      <c r="AC47" s="10">
        <v>141.47999999999999</v>
      </c>
      <c r="AD47" s="2">
        <f t="shared" si="0"/>
        <v>1.2099999999999795</v>
      </c>
      <c r="AE47" s="138">
        <f t="shared" si="1"/>
        <v>-5.9720368158506787E-3</v>
      </c>
    </row>
    <row r="48" spans="1:31" x14ac:dyDescent="0.25">
      <c r="O48" s="83">
        <v>1.04</v>
      </c>
      <c r="P48" s="83">
        <f t="shared" si="5"/>
        <v>143.60320000000002</v>
      </c>
      <c r="Q48" s="83"/>
      <c r="T48" s="93" t="s">
        <v>103</v>
      </c>
      <c r="U48" s="88">
        <v>0.56417300000000004</v>
      </c>
      <c r="W48" s="133">
        <v>42587</v>
      </c>
      <c r="X48" s="10">
        <v>143.33000000000001</v>
      </c>
      <c r="Y48" s="10">
        <v>143.54</v>
      </c>
      <c r="Z48" s="10">
        <v>142.4</v>
      </c>
      <c r="AA48" s="10">
        <v>142.99</v>
      </c>
      <c r="AB48" s="95">
        <v>2000100</v>
      </c>
      <c r="AC48" s="10">
        <v>142.33000000000001</v>
      </c>
      <c r="AD48" s="2">
        <f t="shared" si="0"/>
        <v>1.1399999999999864</v>
      </c>
      <c r="AE48" s="138">
        <f t="shared" si="1"/>
        <v>1.9711369236183884E-3</v>
      </c>
    </row>
    <row r="49" spans="15:31" x14ac:dyDescent="0.25">
      <c r="O49" s="83">
        <v>1.03</v>
      </c>
      <c r="P49" s="83">
        <f t="shared" si="5"/>
        <v>142.22240000000002</v>
      </c>
      <c r="Q49" s="83"/>
      <c r="T49" s="93" t="s">
        <v>104</v>
      </c>
      <c r="U49" s="88" t="s">
        <v>395</v>
      </c>
      <c r="W49" s="133">
        <v>42586</v>
      </c>
      <c r="X49" s="10">
        <v>143.1</v>
      </c>
      <c r="Y49" s="10">
        <v>143.47999999999999</v>
      </c>
      <c r="Z49" s="10">
        <v>142.26</v>
      </c>
      <c r="AA49" s="10">
        <v>142.71</v>
      </c>
      <c r="AB49" s="95">
        <v>1890900</v>
      </c>
      <c r="AC49" s="10">
        <v>142.05000000000001</v>
      </c>
      <c r="AD49" s="2">
        <f t="shared" si="0"/>
        <v>1.2199999999999989</v>
      </c>
      <c r="AE49" s="138">
        <f t="shared" si="1"/>
        <v>-1.1953311770495079E-3</v>
      </c>
    </row>
    <row r="50" spans="15:31" x14ac:dyDescent="0.25">
      <c r="O50" s="83">
        <v>1.02</v>
      </c>
      <c r="P50" s="83">
        <f t="shared" si="5"/>
        <v>140.84160000000003</v>
      </c>
      <c r="Q50" s="83"/>
      <c r="T50" s="93"/>
      <c r="U50" s="88"/>
      <c r="W50" s="133">
        <v>42585</v>
      </c>
      <c r="X50" s="10">
        <v>143.33000000000001</v>
      </c>
      <c r="Y50" s="10">
        <v>143.62</v>
      </c>
      <c r="Z50" s="10">
        <v>142.43</v>
      </c>
      <c r="AA50" s="10">
        <v>142.88</v>
      </c>
      <c r="AB50" s="95">
        <v>1963600</v>
      </c>
      <c r="AC50" s="10">
        <v>142.22</v>
      </c>
      <c r="AD50" s="2">
        <f t="shared" si="0"/>
        <v>1.1899999999999977</v>
      </c>
      <c r="AE50" s="138">
        <f t="shared" si="1"/>
        <v>-2.0349449161461974E-3</v>
      </c>
    </row>
    <row r="51" spans="15:31" x14ac:dyDescent="0.25">
      <c r="O51" s="83">
        <v>1.01</v>
      </c>
      <c r="P51" s="83">
        <f t="shared" si="5"/>
        <v>139.46080000000001</v>
      </c>
      <c r="Q51" s="83"/>
      <c r="T51" s="93" t="s">
        <v>105</v>
      </c>
      <c r="U51" s="88" t="s">
        <v>580</v>
      </c>
      <c r="W51" s="133">
        <v>42584</v>
      </c>
      <c r="X51" s="10">
        <v>143.81</v>
      </c>
      <c r="Y51" s="10">
        <v>143.97</v>
      </c>
      <c r="Z51" s="10">
        <v>142.34</v>
      </c>
      <c r="AA51" s="10">
        <v>143.16999999999999</v>
      </c>
      <c r="AB51" s="95">
        <v>2679100</v>
      </c>
      <c r="AC51" s="10">
        <v>142.51</v>
      </c>
      <c r="AD51" s="2">
        <f t="shared" si="0"/>
        <v>1.6299999999999955</v>
      </c>
      <c r="AE51" s="138">
        <f t="shared" si="1"/>
        <v>-2.3801190059503652E-3</v>
      </c>
    </row>
    <row r="52" spans="15:31" x14ac:dyDescent="0.25">
      <c r="O52" s="83">
        <v>1</v>
      </c>
      <c r="P52" s="83">
        <f t="shared" si="5"/>
        <v>138.08000000000001</v>
      </c>
      <c r="Q52" s="83"/>
      <c r="T52" s="93" t="s">
        <v>106</v>
      </c>
      <c r="U52" s="88" t="s">
        <v>325</v>
      </c>
      <c r="W52" s="133">
        <v>42583</v>
      </c>
      <c r="X52" s="10">
        <v>143.41999999999999</v>
      </c>
      <c r="Y52" s="10">
        <v>144.16</v>
      </c>
      <c r="Z52" s="10">
        <v>143.04</v>
      </c>
      <c r="AA52" s="10">
        <v>143.51</v>
      </c>
      <c r="AB52" s="95">
        <v>2494900</v>
      </c>
      <c r="AC52" s="10">
        <v>142.85</v>
      </c>
      <c r="AD52" s="2">
        <f t="shared" si="0"/>
        <v>1.1200000000000045</v>
      </c>
      <c r="AE52" s="138">
        <f t="shared" si="1"/>
        <v>2.1748281184228446E-3</v>
      </c>
    </row>
    <row r="53" spans="15:31" x14ac:dyDescent="0.25">
      <c r="O53" s="83">
        <v>0.99</v>
      </c>
      <c r="P53" s="83">
        <f t="shared" si="5"/>
        <v>136.69920000000002</v>
      </c>
      <c r="Q53" s="83"/>
      <c r="T53" s="93" t="s">
        <v>107</v>
      </c>
      <c r="U53" s="90">
        <v>2585956</v>
      </c>
      <c r="W53" s="133">
        <v>42580</v>
      </c>
      <c r="X53" s="10">
        <v>141.85</v>
      </c>
      <c r="Y53" s="10">
        <v>143.9</v>
      </c>
      <c r="Z53" s="10">
        <v>141.6</v>
      </c>
      <c r="AA53" s="10">
        <v>143.19999999999999</v>
      </c>
      <c r="AB53" s="95">
        <v>3269700</v>
      </c>
      <c r="AC53" s="10">
        <v>142.54</v>
      </c>
      <c r="AD53" s="2">
        <f t="shared" si="0"/>
        <v>2.3000000000000114</v>
      </c>
      <c r="AE53" s="138">
        <f t="shared" si="1"/>
        <v>3.0964109781843607E-3</v>
      </c>
    </row>
    <row r="54" spans="15:31" x14ac:dyDescent="0.25">
      <c r="O54" s="83">
        <v>0.98</v>
      </c>
      <c r="P54" s="83">
        <f t="shared" si="5"/>
        <v>135.3184</v>
      </c>
      <c r="Q54" s="83"/>
      <c r="T54" s="93" t="s">
        <v>110</v>
      </c>
      <c r="U54" s="90">
        <v>2927500</v>
      </c>
      <c r="W54" s="133">
        <v>42579</v>
      </c>
      <c r="X54" s="10">
        <v>141.36000000000001</v>
      </c>
      <c r="Y54" s="10">
        <v>143.03</v>
      </c>
      <c r="Z54" s="10">
        <v>141.19</v>
      </c>
      <c r="AA54" s="10">
        <v>142.76</v>
      </c>
      <c r="AB54" s="95">
        <v>2517000</v>
      </c>
      <c r="AC54" s="10">
        <v>142.1</v>
      </c>
      <c r="AD54" s="2">
        <f t="shared" si="0"/>
        <v>1.8400000000000034</v>
      </c>
      <c r="AE54" s="138">
        <f t="shared" si="1"/>
        <v>7.5870382188185648E-3</v>
      </c>
    </row>
    <row r="55" spans="15:31" x14ac:dyDescent="0.25">
      <c r="O55" s="83">
        <v>0.97</v>
      </c>
      <c r="P55" s="83">
        <f t="shared" si="5"/>
        <v>133.9376</v>
      </c>
      <c r="Q55" s="83"/>
      <c r="T55" s="93" t="s">
        <v>108</v>
      </c>
      <c r="U55" s="88" t="s">
        <v>581</v>
      </c>
      <c r="W55" s="133">
        <v>42578</v>
      </c>
      <c r="X55" s="10">
        <v>141.16999999999999</v>
      </c>
      <c r="Y55" s="10">
        <v>142.34</v>
      </c>
      <c r="Z55" s="10">
        <v>139.91</v>
      </c>
      <c r="AA55" s="10">
        <v>141.68</v>
      </c>
      <c r="AB55" s="95">
        <v>2684100</v>
      </c>
      <c r="AC55" s="10">
        <v>141.03</v>
      </c>
      <c r="AD55" s="2">
        <f t="shared" si="0"/>
        <v>2.4300000000000068</v>
      </c>
      <c r="AE55" s="138">
        <f t="shared" si="1"/>
        <v>-1.4179369018085808E-4</v>
      </c>
    </row>
    <row r="56" spans="15:31" x14ac:dyDescent="0.25">
      <c r="O56" s="83">
        <v>0.96</v>
      </c>
      <c r="P56" s="83">
        <f t="shared" si="5"/>
        <v>132.55680000000001</v>
      </c>
      <c r="Q56" s="83"/>
      <c r="T56" s="93" t="s">
        <v>111</v>
      </c>
      <c r="U56" s="88">
        <v>21.61</v>
      </c>
      <c r="W56" s="133">
        <v>42577</v>
      </c>
      <c r="X56" s="10">
        <v>141.94</v>
      </c>
      <c r="Y56" s="10">
        <v>142.19</v>
      </c>
      <c r="Z56" s="10">
        <v>141.02000000000001</v>
      </c>
      <c r="AA56" s="10">
        <v>141.69999999999999</v>
      </c>
      <c r="AB56" s="95">
        <v>2668100</v>
      </c>
      <c r="AC56" s="10">
        <v>141.05000000000001</v>
      </c>
      <c r="AD56" s="2">
        <f t="shared" si="0"/>
        <v>1.1699999999999875</v>
      </c>
      <c r="AE56" s="138">
        <f t="shared" si="1"/>
        <v>-2.1264530762687972E-4</v>
      </c>
    </row>
    <row r="57" spans="15:31" x14ac:dyDescent="0.25">
      <c r="O57" s="83">
        <v>0.95</v>
      </c>
      <c r="P57" s="83">
        <f t="shared" si="5"/>
        <v>131.17600000000002</v>
      </c>
      <c r="Q57" s="83"/>
      <c r="T57" s="93" t="s">
        <v>112</v>
      </c>
      <c r="U57" s="88">
        <v>6.39</v>
      </c>
      <c r="W57" s="133">
        <v>42576</v>
      </c>
      <c r="X57" s="10">
        <v>143.55000000000001</v>
      </c>
      <c r="Y57" s="10">
        <v>143.88999999999999</v>
      </c>
      <c r="Z57" s="10">
        <v>141.41</v>
      </c>
      <c r="AA57" s="10">
        <v>141.72999999999999</v>
      </c>
      <c r="AB57" s="95">
        <v>2725600</v>
      </c>
      <c r="AC57" s="10">
        <v>141.08000000000001</v>
      </c>
      <c r="AD57" s="2">
        <f t="shared" si="0"/>
        <v>2.4799999999999898</v>
      </c>
      <c r="AE57" s="138">
        <f t="shared" si="1"/>
        <v>-1.363350346081238E-2</v>
      </c>
    </row>
    <row r="58" spans="15:31" x14ac:dyDescent="0.25">
      <c r="O58" s="83">
        <v>0.94</v>
      </c>
      <c r="P58" s="83">
        <f t="shared" si="5"/>
        <v>129.79519999999999</v>
      </c>
      <c r="Q58" s="83"/>
      <c r="T58" s="93" t="s">
        <v>109</v>
      </c>
      <c r="U58" s="88" t="s">
        <v>582</v>
      </c>
      <c r="W58" s="133">
        <v>42573</v>
      </c>
      <c r="X58" s="10">
        <v>143.69</v>
      </c>
      <c r="Y58" s="10">
        <v>144.05000000000001</v>
      </c>
      <c r="Z58" s="10">
        <v>142.91999999999999</v>
      </c>
      <c r="AA58" s="10">
        <v>143.69</v>
      </c>
      <c r="AB58" s="95">
        <v>2697500</v>
      </c>
      <c r="AC58" s="10">
        <v>143.03</v>
      </c>
      <c r="AD58" s="2">
        <f t="shared" si="0"/>
        <v>1.1300000000000239</v>
      </c>
      <c r="AE58" s="138">
        <f t="shared" si="1"/>
        <v>5.7661205259826875E-3</v>
      </c>
    </row>
    <row r="59" spans="15:31" x14ac:dyDescent="0.25">
      <c r="O59" s="83">
        <v>0.93</v>
      </c>
      <c r="P59" s="83">
        <f t="shared" si="5"/>
        <v>128.41440000000003</v>
      </c>
      <c r="Q59" s="83"/>
      <c r="W59" s="133">
        <v>42572</v>
      </c>
      <c r="X59" s="10">
        <v>142.71</v>
      </c>
      <c r="Y59" s="10">
        <v>143.72999999999999</v>
      </c>
      <c r="Z59" s="10">
        <v>142.13</v>
      </c>
      <c r="AA59" s="10">
        <v>142.87</v>
      </c>
      <c r="AB59" s="95">
        <v>3475100</v>
      </c>
      <c r="AC59" s="10">
        <v>142.21</v>
      </c>
      <c r="AD59" s="2">
        <f t="shared" si="0"/>
        <v>1.5999999999999943</v>
      </c>
      <c r="AE59" s="138">
        <f t="shared" si="1"/>
        <v>-1.053666760325922E-3</v>
      </c>
    </row>
    <row r="60" spans="15:31" x14ac:dyDescent="0.25">
      <c r="O60" s="83">
        <v>0.92</v>
      </c>
      <c r="P60" s="83">
        <f t="shared" si="5"/>
        <v>127.03360000000002</v>
      </c>
      <c r="Q60" s="83"/>
      <c r="W60" s="133">
        <v>42571</v>
      </c>
      <c r="X60" s="10">
        <v>143.47</v>
      </c>
      <c r="Y60" s="10">
        <v>144.47999999999999</v>
      </c>
      <c r="Z60" s="10">
        <v>142.81</v>
      </c>
      <c r="AA60" s="10">
        <v>143.02000000000001</v>
      </c>
      <c r="AB60" s="95">
        <v>5489800</v>
      </c>
      <c r="AC60" s="10">
        <v>142.36000000000001</v>
      </c>
      <c r="AD60" s="2">
        <f t="shared" si="0"/>
        <v>1.6699999999999875</v>
      </c>
      <c r="AE60" s="138">
        <f t="shared" si="1"/>
        <v>3.029662509687947E-3</v>
      </c>
    </row>
    <row r="61" spans="15:31" x14ac:dyDescent="0.25">
      <c r="O61" s="83">
        <v>0.91</v>
      </c>
      <c r="P61" s="83">
        <f t="shared" si="5"/>
        <v>125.65280000000001</v>
      </c>
      <c r="Q61" s="83"/>
      <c r="W61" s="133">
        <v>42570</v>
      </c>
      <c r="X61" s="10">
        <v>140.75</v>
      </c>
      <c r="Y61" s="10">
        <v>142.63</v>
      </c>
      <c r="Z61" s="10">
        <v>139.32</v>
      </c>
      <c r="AA61" s="10">
        <v>142.59</v>
      </c>
      <c r="AB61" s="95">
        <v>5326200</v>
      </c>
      <c r="AC61" s="10">
        <v>141.93</v>
      </c>
      <c r="AD61" s="2">
        <f t="shared" si="0"/>
        <v>3.3100000000000023</v>
      </c>
      <c r="AE61" s="138">
        <f t="shared" si="1"/>
        <v>1.3062098501070762E-2</v>
      </c>
    </row>
    <row r="62" spans="15:31" x14ac:dyDescent="0.25">
      <c r="O62" s="83">
        <v>0.9</v>
      </c>
      <c r="P62" s="83">
        <f t="shared" si="5"/>
        <v>124.27200000000002</v>
      </c>
      <c r="Q62" s="83"/>
      <c r="W62" s="133">
        <v>42569</v>
      </c>
      <c r="X62" s="10">
        <v>141.76</v>
      </c>
      <c r="Y62" s="10">
        <v>141.9</v>
      </c>
      <c r="Z62" s="10">
        <v>139.62</v>
      </c>
      <c r="AA62" s="10">
        <v>140.75</v>
      </c>
      <c r="AB62" s="95">
        <v>4166300</v>
      </c>
      <c r="AC62" s="10">
        <v>140.1</v>
      </c>
      <c r="AD62" s="2">
        <f t="shared" si="0"/>
        <v>2.2800000000000011</v>
      </c>
      <c r="AE62" s="138">
        <f t="shared" si="1"/>
        <v>-4.1228319590560503E-3</v>
      </c>
    </row>
    <row r="63" spans="15:31" x14ac:dyDescent="0.25">
      <c r="O63" s="34"/>
      <c r="W63" s="133">
        <v>42566</v>
      </c>
      <c r="X63" s="10">
        <v>141.65</v>
      </c>
      <c r="Y63" s="10">
        <v>142.78</v>
      </c>
      <c r="Z63" s="10">
        <v>141.06</v>
      </c>
      <c r="AA63" s="10">
        <v>141.33000000000001</v>
      </c>
      <c r="AB63" s="95">
        <v>3748700</v>
      </c>
      <c r="AC63" s="10">
        <v>140.68</v>
      </c>
      <c r="AD63" s="2">
        <f t="shared" si="0"/>
        <v>1.7199999999999989</v>
      </c>
      <c r="AE63" s="138">
        <f t="shared" si="1"/>
        <v>3.4952564376917739E-3</v>
      </c>
    </row>
    <row r="64" spans="15:31" x14ac:dyDescent="0.25">
      <c r="O64" s="34"/>
      <c r="W64" s="133">
        <v>42565</v>
      </c>
      <c r="X64" s="10">
        <v>142.38999999999999</v>
      </c>
      <c r="Y64" s="10">
        <v>142.85</v>
      </c>
      <c r="Z64" s="10">
        <v>140.47</v>
      </c>
      <c r="AA64" s="10">
        <v>140.84</v>
      </c>
      <c r="AB64" s="95">
        <v>3000700</v>
      </c>
      <c r="AC64" s="10">
        <v>140.19</v>
      </c>
      <c r="AD64" s="2">
        <f t="shared" si="0"/>
        <v>2.3799999999999955</v>
      </c>
      <c r="AE64" s="138">
        <f t="shared" si="1"/>
        <v>-4.5444862600299007E-3</v>
      </c>
    </row>
    <row r="65" spans="23:31" x14ac:dyDescent="0.25">
      <c r="W65" s="133">
        <v>42564</v>
      </c>
      <c r="X65" s="10">
        <v>140.96</v>
      </c>
      <c r="Y65" s="10">
        <v>141.59</v>
      </c>
      <c r="Z65" s="10">
        <v>139.91999999999999</v>
      </c>
      <c r="AA65" s="10">
        <v>141.47999999999999</v>
      </c>
      <c r="AB65" s="95">
        <v>3164700</v>
      </c>
      <c r="AC65" s="10">
        <v>140.83000000000001</v>
      </c>
      <c r="AD65" s="2">
        <f t="shared" si="0"/>
        <v>1.6700000000000159</v>
      </c>
      <c r="AE65" s="138">
        <f t="shared" si="1"/>
        <v>1.1564430397931424E-2</v>
      </c>
    </row>
    <row r="66" spans="23:31" x14ac:dyDescent="0.25">
      <c r="W66" s="133">
        <v>42563</v>
      </c>
      <c r="X66" s="10">
        <v>140.88999999999999</v>
      </c>
      <c r="Y66" s="10">
        <v>140.94999999999999</v>
      </c>
      <c r="Z66" s="10">
        <v>139.37</v>
      </c>
      <c r="AA66" s="10">
        <v>139.86000000000001</v>
      </c>
      <c r="AB66" s="95">
        <v>4310100</v>
      </c>
      <c r="AC66" s="10">
        <v>139.22</v>
      </c>
      <c r="AD66" s="2">
        <f t="shared" si="0"/>
        <v>1.5799999999999841</v>
      </c>
      <c r="AE66" s="138">
        <f t="shared" si="1"/>
        <v>-3.2932416953036503E-3</v>
      </c>
    </row>
    <row r="67" spans="23:31" x14ac:dyDescent="0.25">
      <c r="W67" s="133">
        <v>42562</v>
      </c>
      <c r="X67" s="10">
        <v>141.27000000000001</v>
      </c>
      <c r="Y67" s="10">
        <v>141.6</v>
      </c>
      <c r="Z67" s="10">
        <v>140.01</v>
      </c>
      <c r="AA67" s="10">
        <v>140.32</v>
      </c>
      <c r="AB67" s="95">
        <v>4084000</v>
      </c>
      <c r="AC67" s="10">
        <v>139.68</v>
      </c>
      <c r="AD67" s="2">
        <f>Y67-Z67</f>
        <v>1.5900000000000034</v>
      </c>
      <c r="AE67" s="138" t="e">
        <f>AC67/#REF!-1</f>
        <v>#REF!</v>
      </c>
    </row>
    <row r="68" spans="23:31" x14ac:dyDescent="0.25">
      <c r="W68" s="133">
        <v>42559</v>
      </c>
      <c r="X68" s="10">
        <v>141.69999999999999</v>
      </c>
      <c r="Y68" s="10">
        <v>141.78</v>
      </c>
      <c r="Z68" s="10">
        <v>139.55000000000001</v>
      </c>
      <c r="AA68" s="10">
        <v>141.27000000000001</v>
      </c>
      <c r="AB68" s="95">
        <v>3605500</v>
      </c>
      <c r="AC68" s="10">
        <v>140.62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2016-10-11T02:07:03Z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