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28" i="38" l="1"/>
  <c r="D728" i="38"/>
  <c r="E728" i="38"/>
  <c r="G728" i="38"/>
  <c r="H728" i="38"/>
  <c r="K728" i="38"/>
  <c r="L728" i="38"/>
  <c r="P728" i="38" s="1"/>
  <c r="Q728" i="38" s="1"/>
  <c r="M728" i="38"/>
  <c r="N728" i="38" s="1"/>
  <c r="S728" i="38"/>
  <c r="V728" i="38"/>
  <c r="X728" i="38" s="1"/>
  <c r="F29" i="97"/>
  <c r="G29" i="97"/>
  <c r="H29" i="97"/>
  <c r="F4" i="97"/>
  <c r="F42" i="74"/>
  <c r="J42" i="74"/>
  <c r="H42" i="74"/>
  <c r="G42" i="74"/>
  <c r="F8" i="74"/>
  <c r="F284" i="25"/>
  <c r="H284" i="25"/>
  <c r="G284" i="25"/>
  <c r="H55" i="92"/>
  <c r="G55" i="92"/>
  <c r="F55" i="92"/>
  <c r="F11" i="92"/>
  <c r="W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O727" i="38" s="1"/>
  <c r="S727" i="38"/>
  <c r="G85" i="81"/>
  <c r="K18" i="81"/>
  <c r="G54" i="92"/>
  <c r="H54" i="92"/>
  <c r="K8" i="92"/>
  <c r="F81" i="43"/>
  <c r="H81" i="43"/>
  <c r="G81" i="43"/>
  <c r="K12" i="43"/>
  <c r="Y728" i="38" l="1"/>
  <c r="P727" i="38"/>
  <c r="U727" i="38"/>
  <c r="Z727" i="38"/>
  <c r="F41" i="74"/>
  <c r="G41" i="74"/>
  <c r="H41" i="74"/>
  <c r="F80" i="43"/>
  <c r="G80" i="43"/>
  <c r="H80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N725" i="38"/>
  <c r="S725" i="38"/>
  <c r="F75" i="88"/>
  <c r="H75" i="88"/>
  <c r="G75" i="88"/>
  <c r="K13" i="88"/>
  <c r="O725" i="38" l="1"/>
  <c r="P725" i="38"/>
  <c r="Z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4" i="38" l="1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85" i="108"/>
  <c r="F85" i="108"/>
  <c r="H85" i="108"/>
  <c r="F19" i="108"/>
  <c r="M85" i="108"/>
  <c r="M19" i="108"/>
  <c r="C19" i="108"/>
  <c r="H19" i="108"/>
  <c r="K85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H85" i="107"/>
  <c r="K85" i="107"/>
  <c r="C19" i="107"/>
  <c r="K19" i="107"/>
  <c r="M85" i="107"/>
  <c r="C85" i="107"/>
  <c r="F85" i="107"/>
  <c r="F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H19" i="106"/>
  <c r="M85" i="106"/>
  <c r="K85" i="106"/>
  <c r="C85" i="106"/>
  <c r="F85" i="106"/>
  <c r="H85" i="106"/>
  <c r="F19" i="106"/>
  <c r="K19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5" i="46"/>
  <c r="C19" i="47"/>
  <c r="H19" i="47"/>
  <c r="M19" i="47"/>
  <c r="C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F85" i="105"/>
  <c r="C85" i="105"/>
  <c r="H19" i="105"/>
  <c r="M19" i="105"/>
  <c r="K19" i="105"/>
  <c r="K85" i="105"/>
  <c r="M85" i="105"/>
  <c r="C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H85" i="104"/>
  <c r="C85" i="104"/>
  <c r="M85" i="104"/>
  <c r="F85" i="104"/>
  <c r="C19" i="104"/>
  <c r="K19" i="104"/>
  <c r="H19" i="104"/>
  <c r="M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F19" i="103"/>
  <c r="H19" i="103"/>
  <c r="M19" i="103"/>
  <c r="C19" i="103"/>
  <c r="C85" i="103"/>
  <c r="F85" i="103"/>
  <c r="K85" i="103"/>
  <c r="H85" i="103"/>
  <c r="K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H85" i="102"/>
  <c r="K85" i="102"/>
  <c r="M19" i="102"/>
  <c r="K19" i="102"/>
  <c r="C85" i="102"/>
  <c r="F19" i="102"/>
  <c r="H19" i="102"/>
  <c r="F85" i="102"/>
  <c r="M85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F19" i="100"/>
  <c r="M19" i="101"/>
  <c r="H19" i="100"/>
  <c r="K19" i="99"/>
  <c r="M85" i="100"/>
  <c r="M85" i="101"/>
  <c r="M85" i="99"/>
  <c r="M19" i="100"/>
  <c r="H85" i="99"/>
  <c r="K19" i="101"/>
  <c r="K19" i="100"/>
  <c r="H19" i="101"/>
  <c r="H85" i="101"/>
  <c r="C85" i="99"/>
  <c r="H19" i="99"/>
  <c r="C19" i="100"/>
  <c r="F85" i="99"/>
  <c r="C85" i="101"/>
  <c r="K85" i="99"/>
  <c r="M19" i="99"/>
  <c r="C85" i="100"/>
  <c r="K85" i="100"/>
  <c r="C19" i="99"/>
  <c r="F85" i="101"/>
  <c r="H85" i="100"/>
  <c r="C19" i="101"/>
  <c r="F19" i="99"/>
  <c r="F19" i="101"/>
  <c r="F85" i="100"/>
  <c r="K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M85" i="98"/>
  <c r="C85" i="97"/>
  <c r="H19" i="97"/>
  <c r="K85" i="97"/>
  <c r="M85" i="97"/>
  <c r="F85" i="98"/>
  <c r="H19" i="98"/>
  <c r="H85" i="98"/>
  <c r="M19" i="97"/>
  <c r="F19" i="98"/>
  <c r="F19" i="97"/>
  <c r="C85" i="98"/>
  <c r="K19" i="98"/>
  <c r="C19" i="98"/>
  <c r="F85" i="97"/>
  <c r="K85" i="98"/>
  <c r="C19" i="97"/>
  <c r="M19" i="98"/>
  <c r="H85" i="97"/>
  <c r="K25" i="8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M19" i="96"/>
  <c r="H84" i="96"/>
  <c r="F19" i="96"/>
  <c r="C19" i="96"/>
  <c r="M84" i="96"/>
  <c r="H19" i="96"/>
  <c r="F84" i="96"/>
  <c r="K19" i="96"/>
  <c r="K84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M85" i="95"/>
  <c r="C19" i="95"/>
  <c r="C85" i="95"/>
  <c r="F19" i="95"/>
  <c r="K85" i="95"/>
  <c r="F85" i="95"/>
  <c r="H85" i="95"/>
  <c r="H19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K19" i="94"/>
  <c r="F85" i="94"/>
  <c r="C85" i="94"/>
  <c r="H85" i="94"/>
  <c r="H19" i="94"/>
  <c r="K85" i="94"/>
  <c r="M85" i="94"/>
  <c r="M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H85" i="93"/>
  <c r="M19" i="93"/>
  <c r="K85" i="93"/>
  <c r="C85" i="93"/>
  <c r="F85" i="93"/>
  <c r="F19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K19" i="91"/>
  <c r="K19" i="92"/>
  <c r="H85" i="92"/>
  <c r="M85" i="91"/>
  <c r="H85" i="91"/>
  <c r="F19" i="92"/>
  <c r="F85" i="91"/>
  <c r="F19" i="91"/>
  <c r="M19" i="91"/>
  <c r="C19" i="92"/>
  <c r="H19" i="91"/>
  <c r="F85" i="92"/>
  <c r="F19" i="47"/>
  <c r="C85" i="92"/>
  <c r="K85" i="92"/>
  <c r="C85" i="91"/>
  <c r="H19" i="92"/>
  <c r="M19" i="92"/>
  <c r="C19" i="91"/>
  <c r="M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85" i="90"/>
  <c r="H19" i="90"/>
  <c r="C19" i="90"/>
  <c r="F19" i="90"/>
  <c r="C85" i="90"/>
  <c r="M19" i="90"/>
  <c r="K19" i="90"/>
  <c r="H85" i="90"/>
  <c r="K85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K85" i="89"/>
  <c r="F85" i="89"/>
  <c r="H19" i="89"/>
  <c r="C19" i="89"/>
  <c r="M85" i="89"/>
  <c r="M19" i="89"/>
  <c r="H85" i="89"/>
  <c r="F19" i="89"/>
  <c r="C85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F25" i="88"/>
  <c r="H85" i="87"/>
  <c r="C101" i="88"/>
  <c r="H19" i="87"/>
  <c r="F19" i="87"/>
  <c r="K101" i="88"/>
  <c r="H101" i="88"/>
  <c r="K85" i="87"/>
  <c r="F85" i="87"/>
  <c r="K19" i="87"/>
  <c r="M101" i="88"/>
  <c r="M85" i="87"/>
  <c r="M19" i="87"/>
  <c r="C85" i="87"/>
  <c r="F101" i="88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H85" i="86"/>
  <c r="C85" i="86"/>
  <c r="M85" i="86"/>
  <c r="K85" i="86"/>
  <c r="F19" i="86"/>
  <c r="H19" i="86"/>
  <c r="C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19" i="85"/>
  <c r="H85" i="85"/>
  <c r="F85" i="85"/>
  <c r="M85" i="85"/>
  <c r="C19" i="85"/>
  <c r="C85" i="85"/>
  <c r="K85" i="85"/>
  <c r="F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07" i="84"/>
  <c r="H85" i="83"/>
  <c r="K19" i="83"/>
  <c r="M85" i="83"/>
  <c r="F85" i="83"/>
  <c r="H107" i="84"/>
  <c r="H25" i="84"/>
  <c r="C25" i="84"/>
  <c r="H19" i="83"/>
  <c r="C19" i="83"/>
  <c r="F25" i="84"/>
  <c r="C107" i="84"/>
  <c r="K85" i="83"/>
  <c r="M25" i="84"/>
  <c r="F19" i="83"/>
  <c r="K107" i="84"/>
  <c r="C85" i="83"/>
  <c r="F107" i="84"/>
  <c r="M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M18" i="74"/>
  <c r="M19" i="82"/>
  <c r="F60" i="82"/>
  <c r="C60" i="82"/>
  <c r="C18" i="74"/>
  <c r="H60" i="82"/>
  <c r="F19" i="82"/>
  <c r="K60" i="82"/>
  <c r="H19" i="82"/>
  <c r="C19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H96" i="31"/>
  <c r="F96" i="31"/>
  <c r="K96" i="31"/>
  <c r="C78" i="75"/>
  <c r="F78" i="75"/>
  <c r="H78" i="75"/>
  <c r="M78" i="75"/>
  <c r="K78" i="75"/>
  <c r="M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85" i="64"/>
  <c r="H85" i="64"/>
  <c r="M85" i="64"/>
  <c r="M19" i="64"/>
  <c r="K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M30" i="81"/>
  <c r="H30" i="81"/>
  <c r="F110" i="81"/>
  <c r="M110" i="81"/>
  <c r="F30" i="81"/>
  <c r="H110" i="81"/>
  <c r="C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85" i="80"/>
  <c r="K19" i="80"/>
  <c r="H85" i="80"/>
  <c r="F85" i="80"/>
  <c r="C19" i="80"/>
  <c r="K85" i="80"/>
  <c r="H19" i="80"/>
  <c r="F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C65" i="79"/>
  <c r="H19" i="79"/>
  <c r="K19" i="79"/>
  <c r="C19" i="79"/>
  <c r="M65" i="79"/>
  <c r="K65" i="79"/>
  <c r="M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F19" i="78"/>
  <c r="H85" i="78"/>
  <c r="M85" i="78"/>
  <c r="H19" i="78"/>
  <c r="C19" i="78"/>
  <c r="F85" i="78"/>
  <c r="C85" i="78"/>
  <c r="K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K89" i="77"/>
  <c r="C19" i="77"/>
  <c r="F19" i="77"/>
  <c r="M89" i="77"/>
  <c r="F89" i="77"/>
  <c r="M19" i="77"/>
  <c r="H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M19" i="76"/>
  <c r="H19" i="76"/>
  <c r="F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F93" i="68"/>
  <c r="H93" i="68"/>
  <c r="M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79" i="45"/>
  <c r="F79" i="45"/>
  <c r="K78" i="45"/>
  <c r="F78" i="45"/>
  <c r="K77" i="45"/>
  <c r="F77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18" i="25"/>
  <c r="H818" i="25"/>
  <c r="C818" i="25"/>
  <c r="M818" i="25"/>
  <c r="F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3" i="25" l="1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8" i="43"/>
  <c r="H98" i="43"/>
  <c r="C98" i="43"/>
  <c r="P24" i="43"/>
  <c r="P23" i="43"/>
  <c r="P22" i="43"/>
  <c r="P21" i="43"/>
  <c r="P20" i="43"/>
  <c r="P19" i="43"/>
  <c r="P18" i="43"/>
  <c r="K91" i="43"/>
  <c r="K98" i="43" s="1"/>
  <c r="F91" i="43"/>
  <c r="F98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2" i="58"/>
  <c r="H192" i="58"/>
  <c r="C192" i="58"/>
  <c r="K183" i="58"/>
  <c r="F183" i="58"/>
  <c r="K182" i="58"/>
  <c r="F182" i="58"/>
  <c r="K176" i="58"/>
  <c r="F176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P39" i="58"/>
  <c r="H151" i="58"/>
  <c r="G151" i="58"/>
  <c r="F151" i="58"/>
  <c r="P38" i="58"/>
  <c r="H150" i="58"/>
  <c r="G150" i="58"/>
  <c r="F150" i="58"/>
  <c r="P37" i="58"/>
  <c r="H149" i="58"/>
  <c r="G149" i="58"/>
  <c r="F149" i="58"/>
  <c r="P36" i="58"/>
  <c r="H148" i="58"/>
  <c r="G148" i="58"/>
  <c r="F148" i="58"/>
  <c r="P35" i="58"/>
  <c r="P34" i="58"/>
  <c r="P33" i="58"/>
  <c r="P32" i="58"/>
  <c r="H144" i="58"/>
  <c r="G144" i="58"/>
  <c r="F144" i="58"/>
  <c r="P31" i="58"/>
  <c r="H143" i="58"/>
  <c r="G143" i="58"/>
  <c r="F143" i="58"/>
  <c r="P30" i="58"/>
  <c r="H142" i="58"/>
  <c r="G142" i="58"/>
  <c r="F142" i="58"/>
  <c r="P29" i="58"/>
  <c r="H141" i="58"/>
  <c r="G141" i="58"/>
  <c r="F141" i="58"/>
  <c r="P28" i="58"/>
  <c r="H140" i="58"/>
  <c r="G140" i="58"/>
  <c r="F140" i="58"/>
  <c r="P27" i="58"/>
  <c r="H139" i="58"/>
  <c r="G139" i="58"/>
  <c r="F139" i="58"/>
  <c r="P26" i="58"/>
  <c r="H138" i="58"/>
  <c r="G138" i="58"/>
  <c r="F138" i="58"/>
  <c r="P25" i="58"/>
  <c r="H137" i="58"/>
  <c r="G137" i="58"/>
  <c r="F137" i="58"/>
  <c r="P24" i="58"/>
  <c r="H136" i="58"/>
  <c r="G136" i="58"/>
  <c r="F136" i="58"/>
  <c r="P23" i="58"/>
  <c r="H135" i="58"/>
  <c r="G135" i="58"/>
  <c r="F135" i="58"/>
  <c r="P22" i="58"/>
  <c r="H134" i="58"/>
  <c r="G134" i="58"/>
  <c r="F134" i="58"/>
  <c r="P21" i="58"/>
  <c r="H133" i="58"/>
  <c r="G133" i="58"/>
  <c r="F133" i="58"/>
  <c r="P20" i="58"/>
  <c r="H132" i="58"/>
  <c r="G132" i="58"/>
  <c r="F132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27" i="38" s="1"/>
  <c r="X727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5" i="31"/>
  <c r="C38" i="58"/>
  <c r="M19" i="45"/>
  <c r="K19" i="53"/>
  <c r="C19" i="62"/>
  <c r="F19" i="71"/>
  <c r="H72" i="59"/>
  <c r="K65" i="71"/>
  <c r="F19" i="53"/>
  <c r="H19" i="52"/>
  <c r="M19" i="59"/>
  <c r="F19" i="59"/>
  <c r="M23" i="17"/>
  <c r="C23" i="17"/>
  <c r="F19" i="75"/>
  <c r="M67" i="60"/>
  <c r="F19" i="60"/>
  <c r="F65" i="71"/>
  <c r="F38" i="58"/>
  <c r="F19" i="64"/>
  <c r="H19" i="60"/>
  <c r="C19" i="60"/>
  <c r="K90" i="72"/>
  <c r="F104" i="45"/>
  <c r="M156" i="49"/>
  <c r="C19" i="73"/>
  <c r="H19" i="53"/>
  <c r="K19" i="41"/>
  <c r="C119" i="7"/>
  <c r="C85" i="64"/>
  <c r="M19" i="69"/>
  <c r="F156" i="49"/>
  <c r="K19" i="75"/>
  <c r="C19" i="72"/>
  <c r="M72" i="59"/>
  <c r="M19" i="61"/>
  <c r="F100" i="34"/>
  <c r="M75" i="41"/>
  <c r="C19" i="64"/>
  <c r="F105" i="25"/>
  <c r="C19" i="52"/>
  <c r="C19" i="66"/>
  <c r="C19" i="55"/>
  <c r="H213" i="57"/>
  <c r="H19" i="68"/>
  <c r="M19" i="62"/>
  <c r="M19" i="34"/>
  <c r="K19" i="66"/>
  <c r="F19" i="68"/>
  <c r="K19" i="59"/>
  <c r="M19" i="54"/>
  <c r="M19" i="75"/>
  <c r="C193" i="58"/>
  <c r="H19" i="55"/>
  <c r="H100" i="34"/>
  <c r="F30" i="40"/>
  <c r="K55" i="50"/>
  <c r="M30" i="40"/>
  <c r="F119" i="7"/>
  <c r="K19" i="72"/>
  <c r="F55" i="50"/>
  <c r="M23" i="57"/>
  <c r="K94" i="52"/>
  <c r="H65" i="71"/>
  <c r="M19" i="63"/>
  <c r="C213" i="57"/>
  <c r="F67" i="60"/>
  <c r="M55" i="50"/>
  <c r="H19" i="41"/>
  <c r="F19" i="34"/>
  <c r="C19" i="59"/>
  <c r="C30" i="40"/>
  <c r="K19" i="55"/>
  <c r="M38" i="58"/>
  <c r="H19" i="50"/>
  <c r="F94" i="52"/>
  <c r="K19" i="63"/>
  <c r="K19" i="34"/>
  <c r="H105" i="25"/>
  <c r="C55" i="50"/>
  <c r="M193" i="58"/>
  <c r="F90" i="72"/>
  <c r="C19" i="50"/>
  <c r="K19" i="52"/>
  <c r="M451" i="17"/>
  <c r="H193" i="58"/>
  <c r="K72" i="59"/>
  <c r="M19" i="52"/>
  <c r="M100" i="34"/>
  <c r="M19" i="70"/>
  <c r="C19" i="45"/>
  <c r="H19" i="3"/>
  <c r="F19" i="50"/>
  <c r="C19" i="61"/>
  <c r="F25" i="43"/>
  <c r="M19" i="71"/>
  <c r="C86" i="53"/>
  <c r="K19" i="70"/>
  <c r="K30" i="40"/>
  <c r="C77" i="70"/>
  <c r="K119" i="7"/>
  <c r="C63" i="66"/>
  <c r="C19" i="75"/>
  <c r="F58" i="51"/>
  <c r="K65" i="63"/>
  <c r="K19" i="73"/>
  <c r="M19" i="3"/>
  <c r="H38" i="58"/>
  <c r="K193" i="58"/>
  <c r="M90" i="72"/>
  <c r="F19" i="61"/>
  <c r="C94" i="52"/>
  <c r="C19" i="41"/>
  <c r="H23" i="17"/>
  <c r="C451" i="17"/>
  <c r="H55" i="50"/>
  <c r="K451" i="17"/>
  <c r="F19" i="41"/>
  <c r="F19" i="62"/>
  <c r="F19" i="55"/>
  <c r="H104" i="45"/>
  <c r="F85" i="64"/>
  <c r="C90" i="72"/>
  <c r="H19" i="69"/>
  <c r="M19" i="53"/>
  <c r="C19" i="68"/>
  <c r="K19" i="60"/>
  <c r="C156" i="49"/>
  <c r="F18" i="74"/>
  <c r="M58" i="51"/>
  <c r="K23" i="57"/>
  <c r="F19" i="72"/>
  <c r="K81" i="61"/>
  <c r="M19" i="55"/>
  <c r="F75" i="41"/>
  <c r="F65" i="63"/>
  <c r="K19" i="71"/>
  <c r="H156" i="49"/>
  <c r="K23" i="17"/>
  <c r="M104" i="45"/>
  <c r="K104" i="45"/>
  <c r="H19" i="61"/>
  <c r="K75" i="41"/>
  <c r="C65" i="71"/>
  <c r="C19" i="3"/>
  <c r="H19" i="62"/>
  <c r="K19" i="54"/>
  <c r="M19" i="72"/>
  <c r="H19" i="54"/>
  <c r="H90" i="72"/>
  <c r="F19" i="63"/>
  <c r="F72" i="59"/>
  <c r="H65" i="63"/>
  <c r="K156" i="49"/>
  <c r="F81" i="61"/>
  <c r="M65" i="63"/>
  <c r="F23" i="57"/>
  <c r="K25" i="31"/>
  <c r="F30" i="49"/>
  <c r="K67" i="60"/>
  <c r="M19" i="68"/>
  <c r="H19" i="34"/>
  <c r="H19" i="70"/>
  <c r="F19" i="66"/>
  <c r="C19" i="69"/>
  <c r="C104" i="45"/>
  <c r="C30" i="49"/>
  <c r="C19" i="34"/>
  <c r="F86" i="53"/>
  <c r="F19" i="45"/>
  <c r="K19" i="62"/>
  <c r="H451" i="17"/>
  <c r="H19" i="63"/>
  <c r="M19" i="66"/>
  <c r="M51" i="54"/>
  <c r="F19" i="70"/>
  <c r="F19" i="69"/>
  <c r="M86" i="53"/>
  <c r="C75" i="41"/>
  <c r="K19" i="61"/>
  <c r="F451" i="17"/>
  <c r="K38" i="58"/>
  <c r="C25" i="31"/>
  <c r="C105" i="25"/>
  <c r="H25" i="31"/>
  <c r="M19" i="41"/>
  <c r="C19" i="70"/>
  <c r="C19" i="71"/>
  <c r="M63" i="66"/>
  <c r="H30" i="40"/>
  <c r="F213" i="57"/>
  <c r="M81" i="61"/>
  <c r="H19" i="59"/>
  <c r="C72" i="59"/>
  <c r="H81" i="61"/>
  <c r="K77" i="70"/>
  <c r="M119" i="7"/>
  <c r="M30" i="49"/>
  <c r="F19" i="3"/>
  <c r="K19" i="69"/>
  <c r="K63" i="66"/>
  <c r="K51" i="54"/>
  <c r="F19" i="73"/>
  <c r="H86" i="53"/>
  <c r="K86" i="53"/>
  <c r="K58" i="51"/>
  <c r="H63" i="66"/>
  <c r="C19" i="54"/>
  <c r="F51" i="54"/>
  <c r="C23" i="57"/>
  <c r="H75" i="41"/>
  <c r="H94" i="52"/>
  <c r="H51" i="54"/>
  <c r="K18" i="74"/>
  <c r="C100" i="34"/>
  <c r="C81" i="61"/>
  <c r="M213" i="57"/>
  <c r="H67" i="60"/>
  <c r="K19" i="3"/>
  <c r="H19" i="71"/>
  <c r="H19" i="73"/>
  <c r="C65" i="63"/>
  <c r="M19" i="50"/>
  <c r="K19" i="50"/>
  <c r="K213" i="57"/>
  <c r="F193" i="58"/>
  <c r="K19" i="68"/>
  <c r="F19" i="52"/>
  <c r="H19" i="72"/>
  <c r="C19" i="53"/>
  <c r="C19" i="63"/>
  <c r="M77" i="70"/>
  <c r="M94" i="52"/>
  <c r="H119" i="7"/>
  <c r="F77" i="70"/>
  <c r="M19" i="73"/>
  <c r="H19" i="66"/>
  <c r="H19" i="75"/>
  <c r="M25" i="31"/>
  <c r="F63" i="66"/>
  <c r="M19" i="60"/>
  <c r="C51" i="54"/>
  <c r="H77" i="70"/>
  <c r="K100" i="34"/>
  <c r="F19" i="54"/>
  <c r="C67" i="60"/>
  <c r="M65" i="71"/>
  <c r="F23" i="17"/>
  <c r="V725" i="38" l="1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1" i="74" s="1"/>
  <c r="K99" i="34"/>
  <c r="Q2" i="49"/>
  <c r="F155" i="49"/>
  <c r="Q2" i="41"/>
  <c r="Q8" i="41" s="1"/>
  <c r="F192" i="58"/>
  <c r="K19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27" i="38" s="1"/>
  <c r="Y72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9" i="43"/>
  <c r="Q10" i="43" s="1"/>
  <c r="J81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6" i="38" l="1"/>
  <c r="Y726" i="38" s="1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4" i="38" l="1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<sst xmlns="http://schemas.openxmlformats.org/spreadsheetml/2006/main" count="8007" uniqueCount="1295">
  <si>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</si>
  <si>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</si>
  <si>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</si>
  <si>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</si>
  <si>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</si>
  <si>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</si>
  <si>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</si>
  <si>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</si>
  <si>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</si>
  <si>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</si>
  <si>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</si>
  <si>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</si>
  <si>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</si>
  <si>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</si>
  <si>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</si>
  <si>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</si>
  <si>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</si>
  <si>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</si>
  <si>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</si>
  <si>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</si>
  <si>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</si>
  <si>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</si>
  <si>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</si>
  <si>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</si>
  <si>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</si>
  <si>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</si>
  <si>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</si>
  <si>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</si>
  <si>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</si>
  <si>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</si>
  <si>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</si>
  <si>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</si>
  <si>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</si>
  <si>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</si>
  <si>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</si>
  <si>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</si>
  <si>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</si>
  <si>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</si>
  <si>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</si>
  <si>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</si>
  <si>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</si>
  <si>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</si>
  <si>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</si>
  <si>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</si>
  <si>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</si>
  <si>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</si>
  <si>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</si>
  <si>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</si>
  <si>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</si>
  <si>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</si>
  <si>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</si>
  <si>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</si>
  <si>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</si>
  <si>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</si>
  <si>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</si>
  <si>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</si>
  <si>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</si>
  <si>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</si>
  <si>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</si>
  <si>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</si>
  <si>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</si>
  <si>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</si>
  <si>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</si>
  <si>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</si>
  <si>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</si>
  <si>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</si>
  <si>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</si>
  <si>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</si>
  <si>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</si>
  <si>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</si>
  <si>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</si>
  <si>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</si>
  <si>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</si>
  <si>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</si>
  <si>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</si>
  <si>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</si>
  <si>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</si>
  <si>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</si>
  <si>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</si>
  <si>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</si>
  <si>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</si>
  <si>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</si>
  <si>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</si>
  <si>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</si>
  <si>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</si>
  <si>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</si>
  <si>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</si>
  <si>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</si>
  <si>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</si>
  <si>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</si>
  <si>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</si>
  <si>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</si>
  <si>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</si>
  <si>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</si>
  <si>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</si>
  <si>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</si>
  <si>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</si>
  <si>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</si>
  <si>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</si>
  <si>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</si>
  <si>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</si>
  <si>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</si>
  <si>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</si>
  <si>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</si>
  <si>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</si>
  <si>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</si>
  <si>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</si>
  <si>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</si>
  <si>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</si>
  <si>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</si>
  <si>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</si>
  <si>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</si>
  <si>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</si>
  <si>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</si>
  <si>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</si>
  <si>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</si>
  <si>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</si>
  <si>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</si>
  <si>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</si>
  <si>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</si>
  <si>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</si>
  <si>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</si>
  <si>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</si>
  <si>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</si>
  <si>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</si>
  <si>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</si>
  <si>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</si>
  <si>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</si>
  <si>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</si>
  <si>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</si>
  <si>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</si>
  <si>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</si>
  <si>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</si>
  <si>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</si>
  <si>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</si>
  <si>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</si>
  <si>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</si>
  <si>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</si>
  <si>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</si>
  <si>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</si>
  <si>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</si>
  <si>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</si>
  <si>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</si>
  <si>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</si>
  <si>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</si>
  <si>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</si>
  <si>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</si>
  <si>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</si>
  <si>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</si>
  <si>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</si>
  <si>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</si>
  <si>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</si>
  <si>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</si>
  <si>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</si>
  <si>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</si>
  <si>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</si>
  <si>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</si>
  <si>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</si>
  <si>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</si>
  <si>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</si>
  <si>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</si>
  <si>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</si>
  <si>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</si>
  <si>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</si>
  <si>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</si>
  <si>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</si>
  <si>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</si>
  <si>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</si>
  <si>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</si>
  <si>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</si>
  <si>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</si>
  <si>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</si>
  <si>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</si>
  <si>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</si>
  <si>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</si>
  <si>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</si>
  <si>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</si>
  <si>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</si>
  <si>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</si>
  <si>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</si>
  <si>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</si>
  <si>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</si>
  <si>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</si>
  <si>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</si>
  <si>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</si>
  <si>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</si>
  <si>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</si>
  <si>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</si>
  <si>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</si>
  <si>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</si>
  <si>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</si>
  <si>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</si>
  <si>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</si>
  <si>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</si>
  <si>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</si>
  <si>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</si>
  <si>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</si>
  <si>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</si>
  <si>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</si>
  <si>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</si>
  <si>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</si>
  <si>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</si>
  <si>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</si>
  <si>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</si>
  <si>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</si>
  <si>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</si>
  <si>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</si>
  <si>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</si>
  <si>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</si>
  <si>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</si>
  <si>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</si>
  <si>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</si>
  <si>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</si>
  <si>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</si>
  <si>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</si>
  <si>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</si>
  <si>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</si>
  <si>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</si>
  <si>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</si>
  <si>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</si>
  <si>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</si>
  <si>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</si>
  <si>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</si>
  <si>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</si>
  <si>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</si>
  <si>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</si>
  <si>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</si>
  <si>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</si>
  <si>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</si>
  <si>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</si>
  <si>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</si>
  <si>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</si>
  <si>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</si>
  <si>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</si>
  <si>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</si>
  <si>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</si>
  <si>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</si>
  <si>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</si>
  <si>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</si>
  <si>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</si>
  <si>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</si>
  <si>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</si>
  <si>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</si>
  <si>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</si>
  <si>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</si>
  <si>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</si>
  <si>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</si>
  <si>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</si>
  <si>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</si>
  <si>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</si>
  <si>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</si>
  <si>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</si>
  <si>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</si>
  <si>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</si>
  <si>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</si>
  <si>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</si>
  <si>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</si>
  <si>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</si>
  <si>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</si>
  <si>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</si>
  <si>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</si>
  <si>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</si>
  <si>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</si>
  <si>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</si>
  <si>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</si>
  <si>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</si>
  <si>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</si>
  <si>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</si>
  <si>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</si>
  <si>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</si>
  <si>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</si>
  <si>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</si>
  <si>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</si>
  <si>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</si>
  <si>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</si>
  <si>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</si>
  <si>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</si>
  <si>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</si>
  <si>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</si>
  <si>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</si>
  <si>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</si>
  <si>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</si>
  <si>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</si>
  <si>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</si>
  <si>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</si>
  <si>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</si>
  <si>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</si>
  <si>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</si>
  <si>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</si>
  <si>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</si>
  <si>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</si>
  <si>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</si>
  <si>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</si>
  <si>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</si>
  <si>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</si>
  <si>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</si>
  <si>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</si>
  <si>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</si>
  <si>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</si>
  <si>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</si>
  <si>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</si>
  <si>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</si>
  <si>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</si>
  <si>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</si>
  <si>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</si>
  <si>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</si>
  <si>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</si>
  <si>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</si>
  <si>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</si>
  <si>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</si>
  <si>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</si>
  <si>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</si>
  <si>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</si>
  <si>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</si>
  <si>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</si>
  <si>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</si>
  <si>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</si>
  <si>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</si>
  <si>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</si>
  <si>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</si>
  <si>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</si>
  <si>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</si>
  <si>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</si>
  <si>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</si>
  <si>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</si>
  <si>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</si>
  <si>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</si>
  <si>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</si>
  <si>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</si>
  <si>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</si>
  <si>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</si>
  <si>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</si>
  <si>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</si>
  <si>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</si>
  <si>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</si>
  <si>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</si>
  <si>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</si>
  <si>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</si>
  <si>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</si>
  <si>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</si>
  <si>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</si>
  <si>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</si>
  <si>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</si>
  <si>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</si>
  <si>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</si>
  <si>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</si>
  <si>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</si>
  <si>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</si>
  <si>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</si>
  <si>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</si>
  <si>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</si>
  <si>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</si>
  <si>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</si>
  <si>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</si>
  <si>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</si>
  <si>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</si>
  <si>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</si>
  <si>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</si>
  <si>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</si>
  <si>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</si>
  <si>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</si>
  <si>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</si>
  <si>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</si>
  <si>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</si>
  <si>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</si>
  <si>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</si>
  <si>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</si>
  <si>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</si>
  <si>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</si>
  <si>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</si>
  <si>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</si>
  <si>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</si>
  <si>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</si>
  <si>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</si>
  <si>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</si>
  <si>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</si>
  <si>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</si>
  <si>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</si>
  <si>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</si>
  <si>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</si>
  <si>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</si>
  <si>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</si>
  <si>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</si>
  <si>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</si>
  <si>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</si>
  <si>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</si>
  <si>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</si>
  <si>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</si>
  <si>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</si>
  <si>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</si>
  <si>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</si>
  <si>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</si>
  <si>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</si>
  <si>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</si>
  <si>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</si>
  <si>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</si>
  <si>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</si>
  <si>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</si>
  <si>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</si>
  <si>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</si>
  <si>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</si>
  <si>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</si>
  <si>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</si>
  <si>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</si>
  <si>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</si>
  <si>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</si>
  <si>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</si>
  <si>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</si>
  <si>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</si>
  <si>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</si>
  <si>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</si>
  <si>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</si>
  <si>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</si>
  <si>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</si>
  <si>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</si>
  <si>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</si>
  <si>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</si>
  <si>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</si>
  <si>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</si>
  <si>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</si>
  <si>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</si>
  <si>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</si>
  <si>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</si>
  <si>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</si>
  <si>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</si>
  <si>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</si>
  <si>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</si>
  <si>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</si>
  <si>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</si>
  <si>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</si>
  <si>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</si>
  <si>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</si>
  <si>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</si>
  <si>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</si>
  <si>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</si>
  <si>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</si>
  <si>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</si>
  <si>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</si>
  <si>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</si>
  <si>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</si>
  <si>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</si>
  <si>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</si>
  <si>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</si>
  <si>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</si>
  <si>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</si>
  <si>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</si>
  <si>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</si>
  <si>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</si>
  <si>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</si>
  <si>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</si>
  <si>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</si>
  <si>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</si>
  <si>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</si>
  <si>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</si>
  <si>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</si>
  <si>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</si>
  <si>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</si>
  <si>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</si>
  <si>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</si>
  <si>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</si>
  <si>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</si>
  <si>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</si>
  <si>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</si>
  <si>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</si>
  <si>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</si>
  <si>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</si>
  <si>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</si>
  <si>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</si>
  <si>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</si>
  <si>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</si>
  <si>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</si>
  <si>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</si>
  <si>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</si>
  <si>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</si>
  <si>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</si>
  <si>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</si>
  <si>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</si>
  <si>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</si>
  <si>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</si>
  <si>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</si>
  <si>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</si>
  <si>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</si>
  <si>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</si>
  <si>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</si>
  <si>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</si>
  <si>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</si>
  <si>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</si>
  <si>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</si>
  <si>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</si>
  <si>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</si>
  <si>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</si>
  <si>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</si>
  <si>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</si>
  <si>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</si>
  <si>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</si>
  <si>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</si>
  <si>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</si>
  <si>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</si>
  <si>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</si>
  <si>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</si>
  <si>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</si>
  <si>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</si>
  <si>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</si>
  <si>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</si>
  <si>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</si>
  <si>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</si>
  <si>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</si>
  <si>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</si>
  <si>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</si>
  <si>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</si>
  <si>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</si>
  <si>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</si>
  <si>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</si>
  <si>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</si>
  <si>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</si>
  <si>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</si>
  <si>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</si>
  <si>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</si>
  <si>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</si>
  <si>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</si>
  <si>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</si>
  <si>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</si>
  <si>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</si>
  <si>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</si>
  <si>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</si>
  <si>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</si>
  <si>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</si>
  <si>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</si>
  <si>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</si>
  <si>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</si>
  <si>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</si>
  <si>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</si>
  <si>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</si>
  <si>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</si>
  <si>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</si>
  <si>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</si>
  <si>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</si>
  <si>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</si>
  <si>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</si>
  <si>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</si>
  <si>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</si>
  <si>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</si>
  <si>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</si>
  <si>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</si>
  <si>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</si>
  <si>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</si>
  <si>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</si>
  <si>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</si>
  <si>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</si>
  <si>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</si>
  <si>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</si>
  <si>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</si>
  <si>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</si>
  <si>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</si>
  <si>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</si>
  <si>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</si>
  <si>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</si>
  <si>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</si>
  <si>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</si>
  <si>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</si>
  <si>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</si>
  <si>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</si>
  <si>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</si>
  <si>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</si>
  <si>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</si>
  <si>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</si>
  <si>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</si>
  <si>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</si>
  <si>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</si>
  <si>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</si>
  <si>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</si>
  <si>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</si>
  <si>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</si>
  <si>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</si>
  <si>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</si>
  <si>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</si>
  <si>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</si>
  <si>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</si>
  <si>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</si>
  <si>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</si>
  <si>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</si>
  <si>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</si>
  <si>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</si>
  <si>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</si>
  <si>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</si>
  <si>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</si>
  <si>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</si>
  <si>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</si>
  <si>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</si>
  <si>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</si>
  <si>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</si>
  <si>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</si>
  <si>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</si>
  <si>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</si>
  <si>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</si>
  <si>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</si>
  <si>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</si>
  <si>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</si>
  <si>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</si>
  <si>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</si>
  <si>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</si>
  <si>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</si>
  <si>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</si>
  <si>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</si>
  <si>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</si>
  <si>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</si>
  <si>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</si>
  <si>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</si>
  <si>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</si>
  <si>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</si>
  <si>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</si>
  <si>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</si>
  <si>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</si>
  <si>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</si>
  <si>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</si>
  <si>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</si>
  <si>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</si>
  <si>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</si>
  <si>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</si>
  <si>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</si>
  <si>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</si>
  <si>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</si>
  <si>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</si>
  <si>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</si>
  <si>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</si>
  <si>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</si>
  <si>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</si>
  <si>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</si>
  <si>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</si>
  <si>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</si>
  <si>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</si>
  <si>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</si>
  <si>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</si>
  <si>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</si>
  <si>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</si>
  <si>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</si>
  <si>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</si>
  <si>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</si>
  <si>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</si>
  <si>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</si>
  <si>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</si>
  <si>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</si>
  <si>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</si>
  <si>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</si>
  <si>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</si>
  <si>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</si>
  <si>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</si>
  <si>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</si>
  <si>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</si>
  <si>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</si>
  <si>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</si>
  <si>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</si>
  <si>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</si>
  <si>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</si>
  <si>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</si>
  <si>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</si>
  <si>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</si>
  <si>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</si>
  <si>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</si>
  <si>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</si>
  <si>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</si>
  <si>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</si>
  <si>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</si>
  <si>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</si>
  <si>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</si>
  <si>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</si>
  <si>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</si>
  <si>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</si>
  <si>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</si>
  <si>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</si>
  <si>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</si>
  <si>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</si>
  <si>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</si>
  <si>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</si>
  <si>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</si>
  <si>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</si>
  <si>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</si>
  <si>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</si>
  <si>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</si>
  <si>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</si>
  <si>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</si>
  <si>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</si>
  <si>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</si>
  <si>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</si>
  <si>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</si>
  <si>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</si>
  <si>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</si>
  <si>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</si>
  <si>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</si>
  <si>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</si>
  <si>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</si>
  <si>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</si>
  <si>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</si>
  <si>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</si>
  <si>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</si>
  <si>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</si>
  <si>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</si>
  <si>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</si>
  <si>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</si>
  <si>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</si>
  <si>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</si>
  <si>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</si>
  <si>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</si>
  <si>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</si>
  <si>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</si>
  <si>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</si>
  <si>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</si>
  <si>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</si>
  <si>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</si>
  <si>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</si>
  <si>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</si>
  <si>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</si>
  <si>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</si>
  <si>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</si>
  <si>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</si>
  <si>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</si>
  <si>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</si>
  <si>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</si>
  <si>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</si>
  <si>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</si>
  <si>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</si>
  <si>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</si>
  <si>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</si>
  <si>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</si>
  <si>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</si>
  <si>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</si>
  <si>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</si>
  <si>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</si>
  <si>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</si>
  <si>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</si>
  <si>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</si>
  <si>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</si>
  <si>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</si>
  <si>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</si>
  <si>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</si>
  <si>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</si>
  <si>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</si>
  <si>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</si>
  <si>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</si>
  <si>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</si>
  <si>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</si>
  <si>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</si>
  <si>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</si>
  <si>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</si>
  <si>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</si>
  <si>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</si>
  <si>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</si>
  <si>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</si>
  <si>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</si>
  <si>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</si>
  <si>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</si>
  <si>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</si>
  <si>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</si>
  <si>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</si>
  <si>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</si>
  <si>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</si>
  <si>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</si>
  <si>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</si>
  <si>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</si>
  <si>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</si>
  <si>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</si>
  <si>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</si>
  <si>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</si>
  <si>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</si>
  <si>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</si>
  <si>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</si>
  <si>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</si>
  <si>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</si>
  <si>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</si>
  <si>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</si>
  <si>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</si>
  <si>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</si>
  <si>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</si>
  <si>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</si>
  <si>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</si>
  <si>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</si>
  <si>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</si>
  <si>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</si>
  <si>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</si>
  <si>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</si>
  <si>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</si>
  <si>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</si>
  <si>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</si>
  <si>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</si>
  <si>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</si>
  <si>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</si>
  <si>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</si>
  <si>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</si>
  <si>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</si>
  <si>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</si>
  <si>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</si>
  <si>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</si>
  <si>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</si>
  <si>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</si>
  <si>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</si>
  <si>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</si>
  <si>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</si>
  <si>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</si>
  <si>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</si>
  <si>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</si>
  <si>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</si>
  <si>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</si>
  <si>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</si>
  <si>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</si>
  <si>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</si>
  <si>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</si>
  <si>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</si>
  <si>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</si>
  <si>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</si>
  <si>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</si>
  <si>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</si>
  <si>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</si>
  <si>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</si>
  <si>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</si>
  <si>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</si>
  <si>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</si>
  <si>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</si>
  <si>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</si>
  <si>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</si>
  <si>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</si>
  <si>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</si>
  <si>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</si>
  <si>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</si>
  <si>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</si>
  <si>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</si>
  <si>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</si>
  <si>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</si>
  <si>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</si>
  <si>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</si>
  <si>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</si>
  <si>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</si>
  <si>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</si>
  <si>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</si>
  <si>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</si>
  <si>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</si>
  <si>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</si>
  <si>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</si>
  <si>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</si>
  <si>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</si>
  <si>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</si>
  <si>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</si>
  <si>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</si>
  <si>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</si>
  <si>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</si>
  <si>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</si>
  <si>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</si>
  <si>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</si>
  <si>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</si>
  <si>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</si>
  <si>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</si>
  <si>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</si>
  <si>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</si>
  <si>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</si>
  <si>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</si>
  <si>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</si>
  <si>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</si>
  <si>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</si>
  <si>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</si>
  <si>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</si>
  <si>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</si>
  <si>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</si>
  <si>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</si>
  <si>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</si>
  <si>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</si>
  <si>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</si>
  <si>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</si>
  <si>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</si>
  <si>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</si>
  <si>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</si>
  <si>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</si>
  <si>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</si>
  <si>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</si>
  <si>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</si>
  <si>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</si>
  <si>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</si>
  <si>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</si>
  <si>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</si>
  <si>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</si>
  <si>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</si>
  <si>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</si>
  <si>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</si>
  <si>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</si>
  <si>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</si>
  <si>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</si>
  <si>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</si>
  <si>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</si>
  <si>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</si>
  <si>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</si>
  <si>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</si>
  <si>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</si>
  <si>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</si>
  <si>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</si>
  <si>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</si>
  <si>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</si>
  <si>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</si>
  <si>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</si>
  <si>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</si>
  <si>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</si>
  <si>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</si>
  <si>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</si>
  <si>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</si>
  <si>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</si>
  <si>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</si>
  <si>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</si>
  <si>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</si>
  <si>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</si>
  <si>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</si>
  <si>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</si>
  <si>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</si>
  <si>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</si>
  <si>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</si>
  <si>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</si>
  <si>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</si>
  <si>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</si>
  <si>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</si>
  <si>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</si>
  <si>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</si>
  <si>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</si>
  <si>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</si>
  <si>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</si>
  <si>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</si>
  <si>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</si>
  <si>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</si>
  <si>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</si>
  <si>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</si>
  <si>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</si>
  <si>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</si>
  <si>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</si>
  <si>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</si>
  <si>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</si>
  <si>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</si>
  <si>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</si>
  <si>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</si>
  <si>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</si>
  <si>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</si>
  <si>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</si>
  <si>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</si>
  <si>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</si>
  <si>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</si>
  <si>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</si>
  <si>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</si>
  <si>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</si>
  <si>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</si>
  <si>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</si>
  <si>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</si>
  <si>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</si>
  <si>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</si>
  <si>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</si>
  <si>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</si>
  <si>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</si>
  <si>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</si>
  <si>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</si>
  <si>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</si>
  <si>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</si>
  <si>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</si>
  <si>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</si>
  <si>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</si>
  <si>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</si>
  <si>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</si>
  <si>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</si>
  <si>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</si>
  <si>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</si>
  <si>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</si>
  <si>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</si>
  <si>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</si>
  <si>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</si>
  <si>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</si>
  <si>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</si>
  <si>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</si>
  <si>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</si>
  <si>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</si>
  <si>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</si>
  <si>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</si>
  <si>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</si>
  <si>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</si>
  <si>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</si>
  <si>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</si>
  <si>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</si>
  <si>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</si>
  <si>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</si>
  <si>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</si>
  <si>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</si>
  <si>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</si>
  <si>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</si>
  <si>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</si>
  <si>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</si>
  <si>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</si>
  <si>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</si>
  <si>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</si>
  <si>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</si>
  <si>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</si>
  <si>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</si>
  <si>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</si>
  <si>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</si>
  <si>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</si>
  <si>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</si>
  <si>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</si>
  <si>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</si>
  <si>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</si>
  <si>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</si>
  <si>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</si>
  <si>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</si>
  <si>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</si>
  <si>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</si>
  <si>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</si>
  <si>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</si>
  <si>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</si>
  <si>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</si>
  <si>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</si>
  <si>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</si>
  <si>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</si>
  <si>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</si>
  <si>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</si>
  <si>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</si>
  <si>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</si>
  <si>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</si>
  <si>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</si>
  <si>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</si>
  <si>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</si>
  <si>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</si>
  <si>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</si>
  <si>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</si>
  <si>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</si>
  <si>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</si>
  <si>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</si>
  <si>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</si>
  <si>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</si>
  <si>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</si>
  <si>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</si>
  <si>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</si>
  <si>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</si>
  <si>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</si>
  <si>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</si>
  <si>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</si>
  <si>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</si>
  <si>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</si>
  <si>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</si>
  <si>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</si>
  <si>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</si>
  <si>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</si>
  <si>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</si>
  <si>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</si>
  <si>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</si>
  <si>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</si>
  <si>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</si>
  <si>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</si>
  <si>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</si>
  <si>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</si>
  <si>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</si>
  <si>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</si>
  <si>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</si>
  <si>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</si>
  <si>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</si>
  <si>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</si>
  <si>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</si>
  <si>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</si>
  <si>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</si>
  <si>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</si>
  <si>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</si>
  <si>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</si>
  <si>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</si>
  <si>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</si>
  <si>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</si>
  <si>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</si>
  <si>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</si>
  <si>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</si>
  <si>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</si>
  <si>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</si>
  <si>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</si>
  <si>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</si>
  <si>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</si>
  <si>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</si>
  <si>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</si>
  <si>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</si>
  <si>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</si>
  <si>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</si>
  <si>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</si>
  <si>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</si>
  <si>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</si>
  <si>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</si>
  <si>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</si>
  <si>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</si>
  <si>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</si>
  <si>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</si>
  <si>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</si>
  <si>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</si>
  <si>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</si>
  <si>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</si>
  <si>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</si>
  <si>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</si>
  <si>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</si>
  <si>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</si>
  <si>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</si>
  <si>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</si>
  <si>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</si>
  <si>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</si>
  <si>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</si>
  <si>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</si>
  <si>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</si>
  <si>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</si>
  <si>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</si>
  <si>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</si>
  <si>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</si>
  <si>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</si>
  <si>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</si>
  <si>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</si>
  <si>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</si>
  <si>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</si>
  <si>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</si>
  <si>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</si>
  <si>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</si>
  <si>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</si>
  <si>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</si>
  <si>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</si>
  <si>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</si>
  <si>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</si>
  <si>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</si>
  <si>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</si>
  <si>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</si>
  <si>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</si>
  <si>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</si>
  <si>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</si>
  <si>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</si>
  <si>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</si>
  <si>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</si>
  <si>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</si>
  <si>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</si>
  <si>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</si>
  <si>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</si>
  <si>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</si>
  <si>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</si>
  <si>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</si>
  <si>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</si>
  <si>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</si>
  <si>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</si>
  <si>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</si>
  <si>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</si>
  <si>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</si>
  <si>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</si>
  <si>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</si>
  <si>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</si>
  <si>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</si>
  <si>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</si>
  <si>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</si>
  <si>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</si>
  <si>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</si>
  <si>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</si>
  <si>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</si>
  <si>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</si>
  <si>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</si>
  <si>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</si>
  <si>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</si>
  <si>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</si>
  <si>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</si>
  <si>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</si>
  <si>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</si>
  <si>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</si>
  <si>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</si>
  <si>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</si>
  <si>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</si>
  <si>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</si>
  <si>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</si>
  <si>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</si>
  <si>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</si>
  <si>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</si>
  <si>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</si>
  <si>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</si>
  <si>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</si>
  <si>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</si>
  <si>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</si>
  <si>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</si>
  <si>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</si>
  <si>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</si>
  <si>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</si>
  <si>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</si>
  <si>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</si>
  <si>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</si>
  <si>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</si>
  <si>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</si>
  <si>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</si>
  <si>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</si>
  <si>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</si>
  <si>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</si>
  <si>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</si>
  <si>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</si>
  <si>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</si>
  <si>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</si>
  <si>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</si>
  <si>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</si>
  <si>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</si>
  <si>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</si>
  <si>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</si>
  <si>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</si>
  <si>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</si>
  <si>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</si>
  <si>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</si>
  <si>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</si>
  <si>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</si>
  <si>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</si>
  <si>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</si>
  <si>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</si>
  <si>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</si>
  <si>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</si>
  <si>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</si>
  <si>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</si>
  <si>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</si>
  <si>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</si>
  <si>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</si>
  <si>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</si>
  <si>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</si>
  <si>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</si>
  <si>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</si>
  <si>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</si>
  <si>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</si>
  <si>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</si>
  <si>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</si>
  <si>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</si>
  <si>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</si>
  <si>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</si>
  <si>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</si>
  <si>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</si>
  <si>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</si>
  <si>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</si>
  <si>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</si>
  <si>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</si>
  <si>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</si>
  <si>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</si>
  <si>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</si>
  <si>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</si>
  <si>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</si>
  <si>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</si>
  <si>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</si>
  <si>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</si>
  <si>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</si>
  <si>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</si>
  <si>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</si>
  <si>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</si>
  <si>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</si>
  <si>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</si>
  <si>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</si>
  <si>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</si>
  <si>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</si>
  <si>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</si>
  <si>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</si>
  <si>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</si>
  <si>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</si>
  <si>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</si>
  <si>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</si>
  <si>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</si>
  <si>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</si>
  <si>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</si>
  <si>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</si>
  <si>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</si>
  <si>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</si>
  <si>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</si>
  <si>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</si>
  <si>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</si>
  <si>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</si>
  <si>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</si>
  <si>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</si>
  <si>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</si>
  <si>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</si>
  <si>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</si>
  <si>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</si>
  <si>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</si>
  <si>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</si>
  <si>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</si>
  <si>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</si>
  <si>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</si>
  <si>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</si>
  <si>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</si>
  <si>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</si>
  <si>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</si>
  <si>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</si>
  <si>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</si>
  <si>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</si>
  <si>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</si>
  <si>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</si>
  <si>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</si>
  <si>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</si>
  <si>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</si>
  <si>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</si>
  <si>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</si>
  <si>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</si>
  <si>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</si>
  <si>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</si>
  <si>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</si>
  <si>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</si>
  <si>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</si>
  <si>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</si>
  <si>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</si>
  <si>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</si>
  <si>
    <t>ETF： XLC</t>
  </si>
  <si>
    <t>Marathon Oil Bought Permian Acreage In Lease Sale for $103m: RBC</t>
  </si>
  <si>
    <t>Lucid Energy signs natural gas transport deal with Marathon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</si>
</sst>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6"/>
      <tableStyleElement type="headerRow" dxfId="2925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529896"/>
        <c:axId val="469708368"/>
      </c:scatterChart>
      <c:valAx>
        <c:axId val="36552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8368"/>
        <c:crosses val="autoZero"/>
        <c:crossBetween val="midCat"/>
      </c:valAx>
      <c:valAx>
        <c:axId val="4697083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2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556472"/>
        <c:axId val="469707176"/>
      </c:scatterChart>
      <c:valAx>
        <c:axId val="479556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07176"/>
        <c:crosses val="autoZero"/>
        <c:crossBetween val="midCat"/>
      </c:valAx>
      <c:valAx>
        <c:axId val="46970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564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01816"/>
        <c:axId val="479689992"/>
      </c:scatterChart>
      <c:valAx>
        <c:axId val="479601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9992"/>
        <c:crosses val="autoZero"/>
        <c:crossBetween val="midCat"/>
      </c:valAx>
      <c:valAx>
        <c:axId val="4796899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0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87248"/>
        <c:axId val="479685680"/>
      </c:scatterChart>
      <c:valAx>
        <c:axId val="47968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5680"/>
        <c:crosses val="autoZero"/>
        <c:crossBetween val="midCat"/>
      </c:valAx>
      <c:valAx>
        <c:axId val="4796856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88032"/>
        <c:axId val="479690384"/>
      </c:scatterChart>
      <c:valAx>
        <c:axId val="47968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0384"/>
        <c:crosses val="autoZero"/>
        <c:crossBetween val="midCat"/>
      </c:valAx>
      <c:valAx>
        <c:axId val="4796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89600"/>
        <c:axId val="479690776"/>
      </c:scatterChart>
      <c:valAx>
        <c:axId val="47968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0776"/>
        <c:crosses val="autoZero"/>
        <c:crossBetween val="midCat"/>
      </c:valAx>
      <c:valAx>
        <c:axId val="4796907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91168"/>
        <c:axId val="479683720"/>
      </c:scatterChart>
      <c:valAx>
        <c:axId val="47969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3720"/>
        <c:crosses val="autoZero"/>
        <c:crossBetween val="midCat"/>
      </c:valAx>
      <c:valAx>
        <c:axId val="479683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11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84112"/>
        <c:axId val="479687640"/>
      </c:scatterChart>
      <c:valAx>
        <c:axId val="47968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7640"/>
        <c:crosses val="autoZero"/>
        <c:crossBetween val="midCat"/>
      </c:valAx>
      <c:valAx>
        <c:axId val="47968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8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003624"/>
        <c:axId val="480996960"/>
      </c:lineChart>
      <c:dateAx>
        <c:axId val="48100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96960"/>
        <c:crosses val="autoZero"/>
        <c:auto val="1"/>
        <c:lblOffset val="100"/>
        <c:baseTimeUnit val="days"/>
      </c:dateAx>
      <c:valAx>
        <c:axId val="4809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0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001664"/>
        <c:axId val="480997352"/>
      </c:lineChart>
      <c:dateAx>
        <c:axId val="48100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97352"/>
        <c:crosses val="autoZero"/>
        <c:auto val="1"/>
        <c:lblOffset val="100"/>
        <c:baseTimeUnit val="days"/>
      </c:dateAx>
      <c:valAx>
        <c:axId val="480997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0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98952"/>
        <c:axId val="482598560"/>
      </c:lineChart>
      <c:dateAx>
        <c:axId val="482598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8560"/>
        <c:crosses val="autoZero"/>
        <c:auto val="1"/>
        <c:lblOffset val="100"/>
        <c:baseTimeUnit val="days"/>
      </c:dateAx>
      <c:valAx>
        <c:axId val="482598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95816"/>
        <c:axId val="482599736"/>
      </c:lineChart>
      <c:dateAx>
        <c:axId val="482595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9736"/>
        <c:crosses val="autoZero"/>
        <c:auto val="1"/>
        <c:lblOffset val="100"/>
        <c:baseTimeUnit val="days"/>
      </c:dateAx>
      <c:valAx>
        <c:axId val="48259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02088"/>
        <c:axId val="482603264"/>
      </c:lineChart>
      <c:dateAx>
        <c:axId val="482602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264"/>
        <c:crosses val="autoZero"/>
        <c:auto val="1"/>
        <c:lblOffset val="100"/>
        <c:baseTimeUnit val="days"/>
      </c:dateAx>
      <c:valAx>
        <c:axId val="48260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601696"/>
        <c:axId val="482602872"/>
      </c:lineChart>
      <c:dateAx>
        <c:axId val="482601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872"/>
        <c:crosses val="autoZero"/>
        <c:auto val="1"/>
        <c:lblOffset val="100"/>
        <c:baseTimeUnit val="days"/>
      </c:dateAx>
      <c:valAx>
        <c:axId val="48260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596600"/>
        <c:axId val="482597776"/>
      </c:lineChart>
      <c:dateAx>
        <c:axId val="48259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7776"/>
        <c:crosses val="autoZero"/>
        <c:auto val="1"/>
        <c:lblOffset val="100"/>
        <c:baseTimeUnit val="days"/>
      </c:dateAx>
      <c:valAx>
        <c:axId val="48259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00128"/>
        <c:axId val="482382616"/>
      </c:lineChart>
      <c:dateAx>
        <c:axId val="482600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2616"/>
        <c:crosses val="autoZero"/>
        <c:auto val="1"/>
        <c:lblOffset val="100"/>
        <c:baseTimeUnit val="days"/>
      </c:dateAx>
      <c:valAx>
        <c:axId val="48238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3400"/>
        <c:axId val="482383792"/>
      </c:lineChart>
      <c:dateAx>
        <c:axId val="482383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3792"/>
        <c:crosses val="autoZero"/>
        <c:auto val="1"/>
        <c:lblOffset val="100"/>
        <c:baseTimeUnit val="days"/>
      </c:dateAx>
      <c:valAx>
        <c:axId val="48238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7128"/>
        <c:axId val="482377520"/>
      </c:lineChart>
      <c:dateAx>
        <c:axId val="482377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7520"/>
        <c:crosses val="autoZero"/>
        <c:auto val="1"/>
        <c:lblOffset val="100"/>
        <c:baseTimeUnit val="days"/>
      </c:dateAx>
      <c:valAx>
        <c:axId val="4823775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7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8696"/>
        <c:axId val="482377912"/>
      </c:lineChart>
      <c:dateAx>
        <c:axId val="48237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7912"/>
        <c:crosses val="autoZero"/>
        <c:auto val="1"/>
        <c:lblOffset val="100"/>
        <c:baseTimeUnit val="days"/>
      </c:dateAx>
      <c:valAx>
        <c:axId val="48237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9088"/>
        <c:axId val="482379480"/>
      </c:lineChart>
      <c:dateAx>
        <c:axId val="482379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9480"/>
        <c:crosses val="autoZero"/>
        <c:auto val="1"/>
        <c:lblOffset val="100"/>
        <c:baseTimeUnit val="days"/>
      </c:dateAx>
      <c:valAx>
        <c:axId val="482379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79872"/>
        <c:axId val="482380264"/>
      </c:lineChart>
      <c:dateAx>
        <c:axId val="482379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0264"/>
        <c:crosses val="autoZero"/>
        <c:auto val="1"/>
        <c:lblOffset val="100"/>
        <c:baseTimeUnit val="days"/>
      </c:dateAx>
      <c:valAx>
        <c:axId val="48238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001272"/>
        <c:axId val="494315640"/>
      </c:lineChart>
      <c:dateAx>
        <c:axId val="481001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5640"/>
        <c:crosses val="autoZero"/>
        <c:auto val="1"/>
        <c:lblOffset val="100"/>
        <c:baseTimeUnit val="days"/>
      </c:dateAx>
      <c:valAx>
        <c:axId val="49431564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0012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11328"/>
        <c:axId val="494311720"/>
      </c:lineChart>
      <c:dateAx>
        <c:axId val="494311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1720"/>
        <c:crosses val="autoZero"/>
        <c:auto val="1"/>
        <c:lblOffset val="100"/>
        <c:baseTimeUnit val="days"/>
      </c:dateAx>
      <c:valAx>
        <c:axId val="49431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13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17600"/>
        <c:axId val="494314072"/>
      </c:lineChart>
      <c:dateAx>
        <c:axId val="494317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4072"/>
        <c:crosses val="autoZero"/>
        <c:auto val="1"/>
        <c:lblOffset val="100"/>
        <c:baseTimeUnit val="days"/>
      </c:dateAx>
      <c:valAx>
        <c:axId val="49431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14464"/>
        <c:axId val="494314856"/>
      </c:lineChart>
      <c:dateAx>
        <c:axId val="494314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4856"/>
        <c:crosses val="autoZero"/>
        <c:auto val="1"/>
        <c:lblOffset val="100"/>
        <c:baseTimeUnit val="days"/>
      </c:dateAx>
      <c:valAx>
        <c:axId val="49431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15248"/>
        <c:axId val="494316424"/>
      </c:lineChart>
      <c:dateAx>
        <c:axId val="494315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6424"/>
        <c:crosses val="autoZero"/>
        <c:auto val="1"/>
        <c:lblOffset val="100"/>
        <c:baseTimeUnit val="days"/>
      </c:dateAx>
      <c:valAx>
        <c:axId val="49431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17992"/>
        <c:axId val="494317208"/>
      </c:lineChart>
      <c:dateAx>
        <c:axId val="494317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7208"/>
        <c:crosses val="autoZero"/>
        <c:auto val="1"/>
        <c:lblOffset val="100"/>
        <c:baseTimeUnit val="days"/>
      </c:dateAx>
      <c:valAx>
        <c:axId val="49431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17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8888"/>
        <c:axId val="497604576"/>
      </c:lineChart>
      <c:dateAx>
        <c:axId val="497608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4576"/>
        <c:crosses val="autoZero"/>
        <c:auto val="1"/>
        <c:lblOffset val="100"/>
        <c:baseTimeUnit val="days"/>
      </c:dateAx>
      <c:valAx>
        <c:axId val="49760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8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9280"/>
        <c:axId val="497607712"/>
      </c:lineChart>
      <c:dateAx>
        <c:axId val="497609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7712"/>
        <c:crosses val="autoZero"/>
        <c:auto val="1"/>
        <c:lblOffset val="100"/>
        <c:baseTimeUnit val="days"/>
      </c:dateAx>
      <c:valAx>
        <c:axId val="49760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9672"/>
        <c:axId val="497608104"/>
      </c:lineChart>
      <c:dateAx>
        <c:axId val="497609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8104"/>
        <c:crosses val="autoZero"/>
        <c:auto val="1"/>
        <c:lblOffset val="100"/>
        <c:baseTimeUnit val="days"/>
      </c:dateAx>
      <c:valAx>
        <c:axId val="49760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5360"/>
        <c:axId val="497610064"/>
      </c:lineChart>
      <c:dateAx>
        <c:axId val="49760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10064"/>
        <c:crosses val="autoZero"/>
        <c:auto val="1"/>
        <c:lblOffset val="100"/>
        <c:baseTimeUnit val="days"/>
      </c:dateAx>
      <c:valAx>
        <c:axId val="49761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3008"/>
        <c:axId val="497603792"/>
      </c:lineChart>
      <c:dateAx>
        <c:axId val="497603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3792"/>
        <c:crosses val="autoZero"/>
        <c:auto val="1"/>
        <c:lblOffset val="100"/>
        <c:baseTimeUnit val="days"/>
      </c:dateAx>
      <c:valAx>
        <c:axId val="497603792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06928"/>
        <c:axId val="497604968"/>
      </c:lineChart>
      <c:dateAx>
        <c:axId val="49760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4968"/>
        <c:crosses val="autoZero"/>
        <c:auto val="1"/>
        <c:lblOffset val="100"/>
        <c:baseTimeUnit val="days"/>
      </c:dateAx>
      <c:valAx>
        <c:axId val="49760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0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87168"/>
        <c:axId val="497890304"/>
      </c:lineChart>
      <c:dateAx>
        <c:axId val="49788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90304"/>
        <c:crosses val="autoZero"/>
        <c:auto val="1"/>
        <c:lblOffset val="100"/>
        <c:baseTimeUnit val="days"/>
      </c:dateAx>
      <c:valAx>
        <c:axId val="497890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87560"/>
        <c:axId val="497894224"/>
      </c:lineChart>
      <c:dateAx>
        <c:axId val="497887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94224"/>
        <c:crosses val="autoZero"/>
        <c:auto val="1"/>
        <c:lblOffset val="100"/>
        <c:baseTimeUnit val="days"/>
      </c:dateAx>
      <c:valAx>
        <c:axId val="4978942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8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91872"/>
        <c:axId val="497893048"/>
      </c:lineChart>
      <c:dateAx>
        <c:axId val="497891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93048"/>
        <c:crosses val="autoZero"/>
        <c:auto val="1"/>
        <c:lblOffset val="100"/>
        <c:baseTimeUnit val="days"/>
      </c:dateAx>
      <c:valAx>
        <c:axId val="49789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91480"/>
        <c:axId val="497889520"/>
      </c:lineChart>
      <c:dateAx>
        <c:axId val="497891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89520"/>
        <c:crosses val="autoZero"/>
        <c:auto val="1"/>
        <c:lblOffset val="100"/>
        <c:baseTimeUnit val="days"/>
      </c:dateAx>
      <c:valAx>
        <c:axId val="4978895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9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88736"/>
        <c:axId val="497889128"/>
      </c:lineChart>
      <c:dateAx>
        <c:axId val="497888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89128"/>
        <c:crosses val="autoZero"/>
        <c:auto val="1"/>
        <c:lblOffset val="100"/>
        <c:baseTimeUnit val="days"/>
      </c:dateAx>
      <c:valAx>
        <c:axId val="49788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8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957896"/>
        <c:axId val="508957504"/>
      </c:lineChart>
      <c:dateAx>
        <c:axId val="508957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7504"/>
        <c:crosses val="autoZero"/>
        <c:auto val="1"/>
        <c:lblOffset val="100"/>
        <c:baseTimeUnit val="days"/>
      </c:dateAx>
      <c:valAx>
        <c:axId val="50895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7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960640"/>
        <c:axId val="508958680"/>
      </c:lineChart>
      <c:dateAx>
        <c:axId val="50896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8680"/>
        <c:crosses val="autoZero"/>
        <c:auto val="1"/>
        <c:lblOffset val="100"/>
        <c:baseTimeUnit val="days"/>
      </c:dateAx>
      <c:valAx>
        <c:axId val="50895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MOS!$E$42:$E$129</c:f>
              <c:numCache>
                <c:formatCode>0.00</c:formatCode>
                <c:ptCount val="8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MOS!$D$42:$D$129</c:f>
              <c:numCache>
                <c:formatCode>0.00</c:formatCode>
                <c:ptCount val="8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61816"/>
        <c:axId val="508958288"/>
      </c:lineChart>
      <c:dateAx>
        <c:axId val="508961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8288"/>
        <c:crosses val="autoZero"/>
        <c:auto val="1"/>
        <c:lblOffset val="100"/>
        <c:baseTimeUnit val="days"/>
      </c:dateAx>
      <c:valAx>
        <c:axId val="50895828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1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MOS!$K$42:$K$129</c:f>
              <c:numCache>
                <c:formatCode>0.00</c:formatCode>
                <c:ptCount val="8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59856"/>
        <c:axId val="508959072"/>
      </c:lineChart>
      <c:dateAx>
        <c:axId val="508959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9072"/>
        <c:crosses val="autoZero"/>
        <c:auto val="1"/>
        <c:lblOffset val="100"/>
        <c:baseTimeUnit val="days"/>
      </c:dateAx>
      <c:valAx>
        <c:axId val="5089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963384"/>
        <c:axId val="508957112"/>
      </c:lineChart>
      <c:catAx>
        <c:axId val="508963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57112"/>
        <c:crosses val="autoZero"/>
        <c:auto val="1"/>
        <c:lblAlgn val="ctr"/>
        <c:lblOffset val="100"/>
        <c:noMultiLvlLbl val="0"/>
      </c:catAx>
      <c:valAx>
        <c:axId val="508957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96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946872"/>
        <c:axId val="518950792"/>
      </c:scatterChart>
      <c:valAx>
        <c:axId val="51894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50792"/>
        <c:crosses val="autoZero"/>
        <c:crossBetween val="midCat"/>
      </c:valAx>
      <c:valAx>
        <c:axId val="518950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46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949616"/>
        <c:axId val="518950400"/>
      </c:scatterChart>
      <c:valAx>
        <c:axId val="51894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50400"/>
        <c:crosses val="autoZero"/>
        <c:crossBetween val="midCat"/>
      </c:valAx>
      <c:valAx>
        <c:axId val="51895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4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53928"/>
        <c:axId val="518954320"/>
      </c:lineChart>
      <c:catAx>
        <c:axId val="518953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54320"/>
        <c:crosses val="autoZero"/>
        <c:auto val="1"/>
        <c:lblAlgn val="ctr"/>
        <c:lblOffset val="100"/>
        <c:noMultiLvlLbl val="0"/>
      </c:catAx>
      <c:valAx>
        <c:axId val="518954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5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00896"/>
        <c:axId val="532401288"/>
      </c:lineChart>
      <c:dateAx>
        <c:axId val="53240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1288"/>
        <c:crosses val="autoZero"/>
        <c:auto val="1"/>
        <c:lblOffset val="100"/>
        <c:baseTimeUnit val="days"/>
      </c:dateAx>
      <c:valAx>
        <c:axId val="532401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09912"/>
        <c:axId val="532404032"/>
      </c:lineChart>
      <c:dateAx>
        <c:axId val="53240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4032"/>
        <c:crosses val="autoZero"/>
        <c:auto val="1"/>
        <c:lblOffset val="100"/>
        <c:baseTimeUnit val="days"/>
      </c:dateAx>
      <c:valAx>
        <c:axId val="5324040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02856"/>
        <c:axId val="532403248"/>
      </c:lineChart>
      <c:dateAx>
        <c:axId val="53240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3248"/>
        <c:crosses val="autoZero"/>
        <c:auto val="1"/>
        <c:lblOffset val="100"/>
        <c:baseTimeUnit val="days"/>
      </c:dateAx>
      <c:valAx>
        <c:axId val="532403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398152"/>
        <c:axId val="532408736"/>
      </c:lineChart>
      <c:dateAx>
        <c:axId val="53239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8736"/>
        <c:crosses val="autoZero"/>
        <c:auto val="1"/>
        <c:lblOffset val="100"/>
        <c:baseTimeUnit val="days"/>
      </c:dateAx>
      <c:valAx>
        <c:axId val="53240873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9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00112"/>
        <c:axId val="532409128"/>
      </c:lineChart>
      <c:dateAx>
        <c:axId val="532400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9128"/>
        <c:crosses val="autoZero"/>
        <c:auto val="1"/>
        <c:lblOffset val="100"/>
        <c:baseTimeUnit val="days"/>
      </c:dateAx>
      <c:valAx>
        <c:axId val="53240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11088"/>
        <c:axId val="532413440"/>
      </c:lineChart>
      <c:dateAx>
        <c:axId val="532411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13440"/>
        <c:crosses val="autoZero"/>
        <c:auto val="1"/>
        <c:lblOffset val="100"/>
        <c:baseTimeUnit val="days"/>
      </c:dateAx>
      <c:valAx>
        <c:axId val="532413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413832"/>
        <c:axId val="532410696"/>
      </c:lineChart>
      <c:catAx>
        <c:axId val="532413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10696"/>
        <c:crosses val="autoZero"/>
        <c:auto val="1"/>
        <c:lblAlgn val="ctr"/>
        <c:lblOffset val="100"/>
        <c:noMultiLvlLbl val="0"/>
      </c:catAx>
      <c:valAx>
        <c:axId val="532410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1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13784"/>
        <c:axId val="520612216"/>
      </c:lineChart>
      <c:catAx>
        <c:axId val="520613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2216"/>
        <c:crosses val="autoZero"/>
        <c:auto val="1"/>
        <c:lblAlgn val="ctr"/>
        <c:lblOffset val="100"/>
        <c:noMultiLvlLbl val="0"/>
      </c:catAx>
      <c:valAx>
        <c:axId val="5206122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620840"/>
        <c:axId val="520614176"/>
      </c:lineChart>
      <c:dateAx>
        <c:axId val="520620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4176"/>
        <c:crosses val="autoZero"/>
        <c:auto val="1"/>
        <c:lblOffset val="100"/>
        <c:baseTimeUnit val="days"/>
      </c:dateAx>
      <c:valAx>
        <c:axId val="52061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618096"/>
        <c:axId val="520613392"/>
      </c:lineChart>
      <c:dateAx>
        <c:axId val="520618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3392"/>
        <c:crosses val="autoZero"/>
        <c:auto val="1"/>
        <c:lblOffset val="100"/>
        <c:baseTimeUnit val="days"/>
      </c:dateAx>
      <c:valAx>
        <c:axId val="52061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17312"/>
        <c:axId val="520622016"/>
      </c:lineChart>
      <c:dateAx>
        <c:axId val="52061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2016"/>
        <c:crosses val="autoZero"/>
        <c:auto val="1"/>
        <c:lblOffset val="100"/>
        <c:baseTimeUnit val="days"/>
      </c:dateAx>
      <c:valAx>
        <c:axId val="5206220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18488"/>
        <c:axId val="520618880"/>
      </c:lineChart>
      <c:dateAx>
        <c:axId val="52061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8880"/>
        <c:crosses val="autoZero"/>
        <c:auto val="1"/>
        <c:lblOffset val="100"/>
        <c:baseTimeUnit val="days"/>
      </c:dateAx>
      <c:valAx>
        <c:axId val="5206188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GIS!$E$28:$E$88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GIS!$D$28:$D$88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10256"/>
        <c:axId val="520610648"/>
      </c:lineChart>
      <c:dateAx>
        <c:axId val="520610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0648"/>
        <c:crosses val="autoZero"/>
        <c:auto val="1"/>
        <c:lblOffset val="100"/>
        <c:baseTimeUnit val="days"/>
      </c:dateAx>
      <c:valAx>
        <c:axId val="5206106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GIS!$F$28:$F$88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22800"/>
        <c:axId val="520624760"/>
      </c:lineChart>
      <c:dateAx>
        <c:axId val="52062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4760"/>
        <c:crosses val="autoZero"/>
        <c:auto val="1"/>
        <c:lblOffset val="100"/>
        <c:baseTimeUnit val="days"/>
      </c:dateAx>
      <c:valAx>
        <c:axId val="5206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25544"/>
        <c:axId val="520622408"/>
      </c:lineChart>
      <c:catAx>
        <c:axId val="520625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2408"/>
        <c:crosses val="autoZero"/>
        <c:auto val="1"/>
        <c:lblAlgn val="ctr"/>
        <c:lblOffset val="100"/>
        <c:noMultiLvlLbl val="0"/>
      </c:catAx>
      <c:valAx>
        <c:axId val="5206224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2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58024"/>
        <c:axId val="520660376"/>
      </c:lineChart>
      <c:dateAx>
        <c:axId val="520658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0376"/>
        <c:crosses val="autoZero"/>
        <c:auto val="1"/>
        <c:lblOffset val="100"/>
        <c:baseTimeUnit val="days"/>
      </c:dateAx>
      <c:valAx>
        <c:axId val="520660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5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9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24" dataDxfId="2923">
  <autoFilter ref="O15:W26"/>
  <tableColumns count="9">
    <tableColumn id="1" name="Date" dataDxfId="2922"/>
    <tableColumn id="2" name="Quarter" dataDxfId="2921"/>
    <tableColumn id="3" name="Time" dataDxfId="2920"/>
    <tableColumn id="4" name="EPS estimate" dataDxfId="2919"/>
    <tableColumn id="5" name="EPS Actual" dataDxfId="2918"/>
    <tableColumn id="6" name="Sales Estiamte (B)" dataDxfId="2917"/>
    <tableColumn id="7" name="Sales Actual (B)" dataDxfId="2916"/>
    <tableColumn id="8" name="Guidance" dataDxfId="2915"/>
    <tableColumn id="9" name="Reaction" dataDxfId="291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X14" sqref="X1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78">
        <v>20.350000000000001</v>
      </c>
      <c r="G2" s="78">
        <v>8.5083652173913258</v>
      </c>
      <c r="H2">
        <v>2300</v>
      </c>
      <c r="I2" s="2">
        <v>46805</v>
      </c>
      <c r="J2" s="2">
        <v>19569.240000000049</v>
      </c>
      <c r="K2" s="2">
        <v>27235.759999999951</v>
      </c>
      <c r="L2" s="736">
        <v>1.3917638089164366</v>
      </c>
      <c r="M2" s="2">
        <v>41851.331000001577</v>
      </c>
      <c r="N2">
        <v>700</v>
      </c>
      <c r="O2" t="s">
        <v>1254</v>
      </c>
      <c r="P2" s="736">
        <v>9.8280098280098278E-3</v>
      </c>
      <c r="Q2" s="736">
        <v>-8.3000000000000001E-3</v>
      </c>
      <c r="R2" s="2">
        <v>32.301587301587304</v>
      </c>
      <c r="S2" s="859">
        <v>43317</v>
      </c>
      <c r="T2" s="48"/>
      <c r="V2" s="48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32.39</v>
      </c>
      <c r="G3" s="78">
        <v>30.583778571428571</v>
      </c>
      <c r="H3">
        <v>1400</v>
      </c>
      <c r="I3" s="2">
        <v>45346</v>
      </c>
      <c r="J3" s="2">
        <v>42817.29</v>
      </c>
      <c r="K3" s="2">
        <v>2528.7099999999991</v>
      </c>
      <c r="L3" s="736">
        <v>5.9058151508421051E-2</v>
      </c>
      <c r="M3" s="2">
        <v>2528.7099999999991</v>
      </c>
      <c r="N3">
        <v>1200</v>
      </c>
      <c r="O3" t="s">
        <v>1238</v>
      </c>
      <c r="P3" s="736">
        <v>6.1747452917567149E-2</v>
      </c>
      <c r="Q3" s="736">
        <v>8.3999999999999995E-3</v>
      </c>
      <c r="R3" s="2">
        <v>9.3342939481268008</v>
      </c>
      <c r="S3" s="29">
        <v>43337</v>
      </c>
      <c r="W3" s="48"/>
    </row>
    <row r="4" spans="1:41" ht="21.95" customHeight="1" x14ac:dyDescent="0.25">
      <c r="A4" s="51"/>
      <c r="B4" s="152"/>
      <c r="C4" s="325"/>
      <c r="D4" s="788"/>
      <c r="E4" s="22" t="s">
        <v>174</v>
      </c>
      <c r="F4" s="2">
        <v>21.61</v>
      </c>
      <c r="G4" s="78">
        <v>25.043816666666661</v>
      </c>
      <c r="H4">
        <v>1200</v>
      </c>
      <c r="I4" s="2">
        <v>25932</v>
      </c>
      <c r="J4" s="2">
        <v>30052.579999999994</v>
      </c>
      <c r="K4" s="2">
        <v>-4120.5799999999945</v>
      </c>
      <c r="L4" s="736">
        <v>-0.13711235441349778</v>
      </c>
      <c r="M4" s="2">
        <v>-4045.5599999999945</v>
      </c>
      <c r="N4">
        <v>500</v>
      </c>
      <c r="O4" t="s">
        <v>1272</v>
      </c>
      <c r="P4" s="736">
        <v>4.257288292457196E-2</v>
      </c>
      <c r="Q4" s="736">
        <v>1.12E-2</v>
      </c>
      <c r="R4" s="2">
        <v>8.4745098039215687</v>
      </c>
      <c r="S4" s="859">
        <v>43319</v>
      </c>
      <c r="W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223</v>
      </c>
      <c r="F5" s="2">
        <v>30.3</v>
      </c>
      <c r="G5" s="78">
        <v>22.563642857142799</v>
      </c>
      <c r="H5">
        <v>700</v>
      </c>
      <c r="I5" s="2">
        <v>21210</v>
      </c>
      <c r="J5" s="2">
        <v>15794.549999999959</v>
      </c>
      <c r="K5" s="2">
        <v>5415.4500000000407</v>
      </c>
      <c r="L5" s="736">
        <v>0.34286826785188912</v>
      </c>
      <c r="M5" s="2">
        <v>6867.7100000000391</v>
      </c>
      <c r="N5">
        <v>200</v>
      </c>
      <c r="O5" t="s">
        <v>1265</v>
      </c>
      <c r="P5" s="736">
        <v>3.3003300330033004E-3</v>
      </c>
      <c r="Q5" s="736">
        <v>1.2E-2</v>
      </c>
      <c r="R5" s="2">
        <v>21.642857142857146</v>
      </c>
      <c r="S5" s="29">
        <v>43319</v>
      </c>
      <c r="T5" s="48"/>
      <c r="U5" s="48"/>
      <c r="V5" s="48"/>
      <c r="X5" s="850"/>
    </row>
    <row r="6" spans="1:41" ht="21.95" customHeight="1" x14ac:dyDescent="0.25">
      <c r="A6" s="50"/>
      <c r="B6" s="50"/>
      <c r="C6" s="51"/>
      <c r="D6" s="788"/>
      <c r="E6" s="22" t="s">
        <v>920</v>
      </c>
      <c r="F6" s="2">
        <v>57.239899999999999</v>
      </c>
      <c r="G6" s="78">
        <v>58.551366666666667</v>
      </c>
      <c r="H6">
        <v>300</v>
      </c>
      <c r="I6" s="2">
        <v>17171.97</v>
      </c>
      <c r="J6" s="2">
        <v>17565.41</v>
      </c>
      <c r="K6" s="2">
        <v>-393.43999999999869</v>
      </c>
      <c r="L6" s="736">
        <v>-2.2398566273147076E-2</v>
      </c>
      <c r="M6" s="2">
        <v>-393.43999999999869</v>
      </c>
      <c r="N6">
        <v>200</v>
      </c>
      <c r="O6" t="s">
        <v>1212</v>
      </c>
      <c r="P6" s="736">
        <v>4.3675827525904133E-2</v>
      </c>
      <c r="Q6" s="736">
        <v>1.15E-2</v>
      </c>
      <c r="R6" s="2">
        <v>15.102875989445909</v>
      </c>
      <c r="S6" s="859">
        <v>43317</v>
      </c>
      <c r="T6" s="48"/>
      <c r="V6" s="48"/>
    </row>
    <row r="7" spans="1:41" ht="21.95" customHeight="1" x14ac:dyDescent="0.25">
      <c r="A7" s="50"/>
      <c r="B7" s="50"/>
      <c r="C7" s="51"/>
      <c r="D7" s="788"/>
      <c r="E7" s="22" t="s">
        <v>1121</v>
      </c>
      <c r="F7" s="2">
        <v>49.799900000000001</v>
      </c>
      <c r="G7" s="78">
        <v>50.326900000000002</v>
      </c>
      <c r="H7">
        <v>300</v>
      </c>
      <c r="I7" s="2">
        <v>14939.970000000001</v>
      </c>
      <c r="J7" s="2">
        <v>15098.07</v>
      </c>
      <c r="K7" s="2">
        <v>-158.09999999999854</v>
      </c>
      <c r="L7" s="736">
        <v>-1.0471537090502315E-2</v>
      </c>
      <c r="M7" s="2">
        <v>-158.09999999999854</v>
      </c>
      <c r="N7" s="29">
        <v>43355</v>
      </c>
      <c r="O7"/>
      <c r="P7" s="736">
        <v>3.5341436428587204E-2</v>
      </c>
      <c r="Q7" s="736">
        <v>-1.01E-2</v>
      </c>
      <c r="R7" s="2"/>
      <c r="T7" s="48"/>
    </row>
    <row r="8" spans="1:41" ht="21.95" customHeight="1" x14ac:dyDescent="0.25">
      <c r="A8" s="50"/>
      <c r="B8" s="50"/>
      <c r="C8" s="51"/>
      <c r="D8" s="788"/>
      <c r="E8" s="22" t="s">
        <v>714</v>
      </c>
      <c r="F8" s="2">
        <v>68.799899999999994</v>
      </c>
      <c r="G8" s="78">
        <v>62.082000000000043</v>
      </c>
      <c r="H8">
        <v>200</v>
      </c>
      <c r="I8" s="2">
        <v>13759.98</v>
      </c>
      <c r="J8" s="2">
        <v>12416.400000000009</v>
      </c>
      <c r="K8" s="2">
        <v>1343.5799999999908</v>
      </c>
      <c r="L8" s="736">
        <v>0.10821010921039828</v>
      </c>
      <c r="M8" s="2">
        <v>1343.5799999999908</v>
      </c>
      <c r="N8">
        <v>200</v>
      </c>
      <c r="O8" t="s">
        <v>1287</v>
      </c>
      <c r="P8" s="736">
        <v>2.3255847755592671E-2</v>
      </c>
      <c r="Q8" s="736">
        <v>8.8999999999999999E-3</v>
      </c>
      <c r="R8" s="2">
        <v>11.514627615062761</v>
      </c>
      <c r="S8" s="859">
        <v>43317</v>
      </c>
      <c r="T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943</v>
      </c>
      <c r="F9" s="2">
        <v>38.149900000000002</v>
      </c>
      <c r="G9" s="78">
        <v>42.790885714285722</v>
      </c>
      <c r="H9">
        <v>350</v>
      </c>
      <c r="I9" s="2">
        <v>13352.465</v>
      </c>
      <c r="J9" s="2">
        <v>14976.810000000003</v>
      </c>
      <c r="K9" s="2">
        <v>-1624.3450000000012</v>
      </c>
      <c r="L9" s="736">
        <v>-0.10845734171696118</v>
      </c>
      <c r="M9" s="2">
        <v>-1624.3450000000012</v>
      </c>
      <c r="N9">
        <v>200</v>
      </c>
      <c r="O9" t="s">
        <v>1273</v>
      </c>
      <c r="P9" s="736">
        <v>1.9900000000000001E-2</v>
      </c>
      <c r="Q9" s="736">
        <v>-1.01E-2</v>
      </c>
      <c r="R9" s="2">
        <v>18.385493975903614</v>
      </c>
      <c r="S9" s="859">
        <v>43331</v>
      </c>
      <c r="T9" s="48"/>
      <c r="U9" s="48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60.58</v>
      </c>
      <c r="G10" s="78">
        <v>56.6158</v>
      </c>
      <c r="H10">
        <v>200</v>
      </c>
      <c r="I10" s="2">
        <v>12116</v>
      </c>
      <c r="J10" s="2">
        <v>11323.16</v>
      </c>
      <c r="K10" s="2">
        <v>792.84000000000015</v>
      </c>
      <c r="L10" s="736">
        <v>7.0019323227791502E-2</v>
      </c>
      <c r="M10" s="2">
        <v>792.84000000000015</v>
      </c>
      <c r="N10">
        <v>200</v>
      </c>
      <c r="O10" t="s">
        <v>1211</v>
      </c>
      <c r="P10" s="736">
        <v>4.62198745460548E-2</v>
      </c>
      <c r="Q10" s="736">
        <v>-5.7000000000000002E-3</v>
      </c>
      <c r="R10" s="2">
        <v>15.202007528230864</v>
      </c>
      <c r="S10" s="859">
        <v>43319</v>
      </c>
      <c r="U10" s="48"/>
      <c r="V10" s="48"/>
    </row>
    <row r="11" spans="1:41" ht="21.95" customHeight="1" x14ac:dyDescent="0.25">
      <c r="A11" s="51"/>
      <c r="B11" s="51"/>
      <c r="C11" s="51"/>
      <c r="D11" s="788"/>
      <c r="E11" s="22" t="s">
        <v>923</v>
      </c>
      <c r="F11" s="2">
        <v>190.54</v>
      </c>
      <c r="G11" s="78">
        <v>191.64816666666667</v>
      </c>
      <c r="H11">
        <v>60</v>
      </c>
      <c r="I11" s="2">
        <v>11432.4</v>
      </c>
      <c r="J11" s="2">
        <v>11498.89</v>
      </c>
      <c r="K11" s="2">
        <v>-66.489999999999782</v>
      </c>
      <c r="L11" s="736">
        <v>-5.782297247821362E-3</v>
      </c>
      <c r="M11" s="2">
        <v>-66.489999999999782</v>
      </c>
      <c r="N11" s="29">
        <v>43374</v>
      </c>
      <c r="O11" t="s">
        <v>1289</v>
      </c>
      <c r="P11" s="736">
        <v>1.0076624330849165E-2</v>
      </c>
      <c r="Q11" s="736">
        <v>-2.92E-2</v>
      </c>
      <c r="R11" s="2">
        <v>22.104408352668216</v>
      </c>
    </row>
    <row r="12" spans="1:41" ht="21.95" customHeight="1" x14ac:dyDescent="0.25">
      <c r="A12" s="50"/>
      <c r="B12" s="51"/>
      <c r="C12" s="51"/>
      <c r="D12" s="788"/>
      <c r="E12" s="22" t="s">
        <v>1194</v>
      </c>
      <c r="F12" s="2">
        <v>2591.6601000000001</v>
      </c>
      <c r="G12" s="78">
        <v>2747</v>
      </c>
      <c r="H12">
        <v>4</v>
      </c>
      <c r="I12" s="2">
        <v>10366.6404</v>
      </c>
      <c r="J12" s="2">
        <v>10988</v>
      </c>
      <c r="K12" s="2">
        <v>-621.35959999999977</v>
      </c>
      <c r="L12" s="736">
        <v>-5.654892610120129E-2</v>
      </c>
      <c r="M12" s="2">
        <v>-621.35959999999977</v>
      </c>
      <c r="N12">
        <v>2</v>
      </c>
      <c r="O12" t="s">
        <v>1261</v>
      </c>
      <c r="P12" s="736">
        <v>0</v>
      </c>
      <c r="Q12" s="736">
        <v>-6.0000000000000001E-3</v>
      </c>
      <c r="R12" s="2">
        <v>13.359072680412371</v>
      </c>
      <c r="S12" s="859">
        <v>43331</v>
      </c>
      <c r="U12" s="48"/>
    </row>
    <row r="13" spans="1:41" ht="21.95" customHeight="1" x14ac:dyDescent="0.25">
      <c r="A13" s="51"/>
      <c r="B13" s="51"/>
      <c r="C13" s="51"/>
      <c r="D13" s="788"/>
      <c r="E13" s="22" t="s">
        <v>195</v>
      </c>
      <c r="F13" s="2">
        <v>31.75</v>
      </c>
      <c r="G13" s="78">
        <v>15.931166666666668</v>
      </c>
      <c r="H13">
        <v>300</v>
      </c>
      <c r="I13" s="2">
        <v>9525</v>
      </c>
      <c r="J13" s="2">
        <v>4779.3500000000004</v>
      </c>
      <c r="K13" s="2">
        <v>4745.6500000000233</v>
      </c>
      <c r="L13" s="736">
        <v>0.99294883195413586</v>
      </c>
      <c r="M13" s="2">
        <v>6493.6200000000172</v>
      </c>
      <c r="N13">
        <v>300</v>
      </c>
      <c r="O13" t="s">
        <v>1288</v>
      </c>
      <c r="P13" s="736">
        <v>1.7637795275590552E-2</v>
      </c>
      <c r="Q13" s="736">
        <v>-1.9199999999999998E-2</v>
      </c>
      <c r="R13" s="2">
        <v>15.301204819277107</v>
      </c>
      <c r="S13" s="29">
        <v>43317</v>
      </c>
      <c r="T13" s="48"/>
      <c r="U13" s="48"/>
    </row>
    <row r="14" spans="1:41" ht="21.95" customHeight="1" x14ac:dyDescent="0.25">
      <c r="A14" s="50"/>
      <c r="B14" s="51"/>
      <c r="C14" s="51"/>
      <c r="D14" s="788"/>
      <c r="E14" s="22" t="s">
        <v>171</v>
      </c>
      <c r="F14" s="2">
        <v>47.429900000000004</v>
      </c>
      <c r="G14" s="78">
        <v>47.46305000000001</v>
      </c>
      <c r="H14">
        <v>200</v>
      </c>
      <c r="I14" s="2">
        <v>9485.9800000000014</v>
      </c>
      <c r="J14" s="2">
        <v>9492.6100000000024</v>
      </c>
      <c r="K14" s="2">
        <v>-6.6299999999991996</v>
      </c>
      <c r="L14" s="736">
        <v>-6.9843804812388217E-4</v>
      </c>
      <c r="M14" s="2">
        <v>43.320000000000618</v>
      </c>
      <c r="N14">
        <v>50</v>
      </c>
      <c r="O14" t="s">
        <v>1286</v>
      </c>
      <c r="P14" s="736">
        <v>4.1324143630916362E-2</v>
      </c>
      <c r="Q14" s="736">
        <v>-2.5000000000000001E-3</v>
      </c>
      <c r="R14" s="2">
        <v>15.705264900662252</v>
      </c>
      <c r="S14" s="859">
        <v>43320</v>
      </c>
      <c r="T14" s="48"/>
      <c r="U14" s="48"/>
    </row>
    <row r="15" spans="1:41" ht="21.95" customHeight="1" x14ac:dyDescent="0.25">
      <c r="A15" s="50"/>
      <c r="B15" s="50"/>
      <c r="C15" s="51"/>
      <c r="D15" s="788"/>
      <c r="E15" s="22" t="s">
        <v>324</v>
      </c>
      <c r="F15" s="2">
        <v>21.059899999999999</v>
      </c>
      <c r="G15" s="78">
        <v>19.223074999999998</v>
      </c>
      <c r="H15">
        <v>400</v>
      </c>
      <c r="I15" s="2">
        <v>8423.9599999999991</v>
      </c>
      <c r="J15" s="2">
        <v>7689.23</v>
      </c>
      <c r="K15" s="2">
        <v>734.72999999999956</v>
      </c>
      <c r="L15" s="736">
        <v>9.5553130807636194E-2</v>
      </c>
      <c r="M15" s="2">
        <v>1019.7000000000044</v>
      </c>
      <c r="N15">
        <v>200</v>
      </c>
      <c r="O15" t="s">
        <v>1254</v>
      </c>
      <c r="P15" s="736">
        <v>0</v>
      </c>
      <c r="Q15" s="736">
        <v>-2.0500000000000001E-2</v>
      </c>
      <c r="R15" s="2">
        <v>8.5958775510204077</v>
      </c>
      <c r="S15" s="29">
        <v>43345</v>
      </c>
      <c r="T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52.88</v>
      </c>
      <c r="G16" s="78">
        <v>48.23446666666667</v>
      </c>
      <c r="H16">
        <v>150</v>
      </c>
      <c r="I16" s="2">
        <v>7932</v>
      </c>
      <c r="J16" s="2">
        <v>7235.17</v>
      </c>
      <c r="K16" s="2">
        <v>696.82999999999993</v>
      </c>
      <c r="L16" s="736">
        <v>9.6311489571081238E-2</v>
      </c>
      <c r="M16" s="2">
        <v>1753.5699999999979</v>
      </c>
      <c r="N16">
        <v>100</v>
      </c>
      <c r="O16" t="s">
        <v>1241</v>
      </c>
      <c r="P16" s="736">
        <v>3.6006051437216337E-2</v>
      </c>
      <c r="Q16" s="736">
        <v>4.8999999999999998E-3</v>
      </c>
      <c r="R16" s="2">
        <v>10.791836734693877</v>
      </c>
      <c r="S16" s="859">
        <v>43323</v>
      </c>
      <c r="T16" s="48"/>
      <c r="V16" s="48"/>
      <c r="X16" s="48"/>
    </row>
    <row r="17" spans="1:41" ht="21.95" customHeight="1" x14ac:dyDescent="0.25">
      <c r="A17" s="51"/>
      <c r="B17" s="51"/>
      <c r="C17" s="51"/>
      <c r="D17" s="788"/>
      <c r="E17" s="22" t="s">
        <v>271</v>
      </c>
      <c r="F17" s="2">
        <v>75.64</v>
      </c>
      <c r="G17" s="78">
        <v>58.301000000000002</v>
      </c>
      <c r="H17">
        <v>100</v>
      </c>
      <c r="I17" s="2">
        <v>7564</v>
      </c>
      <c r="J17" s="2">
        <v>5830.1</v>
      </c>
      <c r="K17" s="2">
        <v>1733.8999999999996</v>
      </c>
      <c r="L17" s="736">
        <v>0.29740484725819449</v>
      </c>
      <c r="M17" s="2">
        <v>1931.1099999999951</v>
      </c>
      <c r="N17">
        <v>50</v>
      </c>
      <c r="O17" t="s">
        <v>1265</v>
      </c>
      <c r="P17" s="736">
        <v>2.6441036488630353E-2</v>
      </c>
      <c r="Q17" s="736">
        <v>-2.1399999999999999E-2</v>
      </c>
      <c r="R17" s="2">
        <v>10.844444444444445</v>
      </c>
      <c r="S17" s="29">
        <v>43324</v>
      </c>
      <c r="T17" s="48"/>
    </row>
    <row r="18" spans="1:41" ht="21.95" customHeight="1" x14ac:dyDescent="0.25">
      <c r="A18" s="50"/>
      <c r="B18" s="50"/>
      <c r="C18" s="51"/>
      <c r="D18" s="788"/>
      <c r="E18" s="22" t="s">
        <v>924</v>
      </c>
      <c r="F18" s="2">
        <v>49.0899</v>
      </c>
      <c r="G18" s="78">
        <v>35.128200000000021</v>
      </c>
      <c r="H18">
        <v>150</v>
      </c>
      <c r="I18" s="2">
        <v>7363.4849999999997</v>
      </c>
      <c r="J18" s="2">
        <v>5269.2300000000032</v>
      </c>
      <c r="K18" s="2">
        <v>2094.2549999999965</v>
      </c>
      <c r="L18" s="736">
        <v>0.39744991203648267</v>
      </c>
      <c r="M18" s="2">
        <v>2094.2549999999965</v>
      </c>
      <c r="N18" s="29">
        <v>43367</v>
      </c>
      <c r="O18" t="s">
        <v>1274</v>
      </c>
      <c r="P18" s="736">
        <v>2.811168896249534E-2</v>
      </c>
      <c r="Q18" s="736">
        <v>5.0299999999999997E-2</v>
      </c>
      <c r="R18" s="2">
        <v>11.156795454545454</v>
      </c>
      <c r="S18" s="859">
        <v>43314</v>
      </c>
      <c r="T18" s="48"/>
    </row>
    <row r="19" spans="1:41" ht="21.95" customHeight="1" x14ac:dyDescent="0.25">
      <c r="A19" s="50"/>
      <c r="B19" s="51"/>
      <c r="C19" s="51"/>
      <c r="D19" s="788"/>
      <c r="E19" s="22" t="s">
        <v>803</v>
      </c>
      <c r="F19" s="2">
        <v>23.82</v>
      </c>
      <c r="G19" s="78">
        <v>30.899533333333309</v>
      </c>
      <c r="H19">
        <v>300</v>
      </c>
      <c r="I19" s="2">
        <v>7146</v>
      </c>
      <c r="J19" s="2">
        <v>9269.8599999999933</v>
      </c>
      <c r="K19" s="2">
        <v>-2123.8599999999933</v>
      </c>
      <c r="L19" s="736">
        <v>-0.22911457130959845</v>
      </c>
      <c r="M19" s="2">
        <v>-2123.8599999999933</v>
      </c>
      <c r="N19">
        <v>100</v>
      </c>
      <c r="O19" t="s">
        <v>1193</v>
      </c>
      <c r="P19" s="736">
        <v>4.3660789252728802E-2</v>
      </c>
      <c r="Q19" s="736">
        <v>-2.46E-2</v>
      </c>
      <c r="R19" s="2">
        <v>14.011764705882353</v>
      </c>
      <c r="S19" s="859">
        <v>43324</v>
      </c>
    </row>
    <row r="20" spans="1:41" ht="21.95" customHeight="1" x14ac:dyDescent="0.25">
      <c r="A20" s="50"/>
      <c r="B20" s="50"/>
      <c r="C20" s="50"/>
      <c r="D20" s="788"/>
      <c r="E20" s="22" t="s">
        <v>1253</v>
      </c>
      <c r="F20" s="2">
        <v>55.58</v>
      </c>
      <c r="G20" s="78">
        <v>54.48</v>
      </c>
      <c r="H20">
        <v>100</v>
      </c>
      <c r="I20" s="2">
        <v>5558</v>
      </c>
      <c r="J20" s="2">
        <v>5448</v>
      </c>
      <c r="K20" s="2">
        <v>110</v>
      </c>
      <c r="L20" s="736">
        <v>2.0190895741556563E-2</v>
      </c>
      <c r="M20" s="2">
        <v>110</v>
      </c>
      <c r="N20" s="29">
        <v>43355</v>
      </c>
      <c r="O20" t="s">
        <v>1211</v>
      </c>
      <c r="P20" s="736">
        <v>3.0946383591219862E-2</v>
      </c>
      <c r="Q20" s="736">
        <v>1.09E-2</v>
      </c>
      <c r="R20" s="2">
        <v>13.947302383939773</v>
      </c>
      <c r="S20" s="859">
        <v>43331</v>
      </c>
      <c r="V20" s="48"/>
    </row>
    <row r="21" spans="1:41" ht="21.95" customHeight="1" x14ac:dyDescent="0.25">
      <c r="A21" s="51"/>
      <c r="B21" s="51"/>
      <c r="C21" s="51"/>
      <c r="D21" s="788"/>
      <c r="E21" s="22" t="s">
        <v>760</v>
      </c>
      <c r="F21" s="2">
        <v>12.51</v>
      </c>
      <c r="G21" s="78">
        <v>14.529125000000004</v>
      </c>
      <c r="H21">
        <v>400</v>
      </c>
      <c r="I21" s="2">
        <v>5004</v>
      </c>
      <c r="J21" s="2">
        <v>5811.6500000000015</v>
      </c>
      <c r="K21" s="2">
        <v>-807.65000000000146</v>
      </c>
      <c r="L21" s="736">
        <v>-0.13897086025483321</v>
      </c>
      <c r="M21" s="2">
        <v>-807.65000000000146</v>
      </c>
      <c r="N21">
        <v>200</v>
      </c>
      <c r="O21" t="s">
        <v>1261</v>
      </c>
      <c r="P21" s="736">
        <v>3.8369304556354913E-2</v>
      </c>
      <c r="Q21" s="736">
        <v>8.8999999999999999E-3</v>
      </c>
      <c r="R21" s="2">
        <v>13.168421052631579</v>
      </c>
      <c r="S21" s="29">
        <v>43337</v>
      </c>
      <c r="T21" s="48"/>
      <c r="V21" s="48"/>
      <c r="W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1"/>
      <c r="B22" s="51"/>
      <c r="C22" s="51"/>
      <c r="D22" s="788"/>
      <c r="E22" s="22" t="s">
        <v>901</v>
      </c>
      <c r="F22" s="2">
        <v>78</v>
      </c>
      <c r="G22" s="78">
        <v>65.015000000000029</v>
      </c>
      <c r="H22">
        <v>60</v>
      </c>
      <c r="I22" s="2">
        <v>4680</v>
      </c>
      <c r="J22" s="2">
        <v>3900.9000000000019</v>
      </c>
      <c r="K22" s="2">
        <v>779.09999999999854</v>
      </c>
      <c r="L22" s="736">
        <v>0.19972314081365786</v>
      </c>
      <c r="M22" s="2">
        <v>779.09999999999854</v>
      </c>
      <c r="N22">
        <v>60</v>
      </c>
      <c r="O22" t="s">
        <v>1275</v>
      </c>
      <c r="P22" s="736">
        <v>1.2307692307692308E-2</v>
      </c>
      <c r="Q22" s="736">
        <v>2.0999999999999999E-3</v>
      </c>
      <c r="R22" s="2">
        <v>21.971830985915496</v>
      </c>
      <c r="T22" s="48"/>
      <c r="V22" s="48"/>
      <c r="W22" s="48"/>
    </row>
    <row r="23" spans="1:41" ht="21.95" customHeight="1" x14ac:dyDescent="0.25">
      <c r="A23" s="50"/>
      <c r="B23" s="50"/>
      <c r="C23" s="51"/>
      <c r="D23" s="788"/>
      <c r="E23" s="22" t="s">
        <v>1206</v>
      </c>
      <c r="F23" s="2">
        <v>88.33</v>
      </c>
      <c r="G23" s="78">
        <v>79.599999999999994</v>
      </c>
      <c r="H23">
        <v>50</v>
      </c>
      <c r="I23" s="2">
        <v>4416.5</v>
      </c>
      <c r="J23" s="2">
        <v>3979.9999999999995</v>
      </c>
      <c r="K23" s="2">
        <v>436.5</v>
      </c>
      <c r="L23" s="736">
        <v>0.10967336683417091</v>
      </c>
      <c r="M23" s="2">
        <v>436.5</v>
      </c>
      <c r="N23">
        <v>50</v>
      </c>
      <c r="O23" t="s">
        <v>1254</v>
      </c>
      <c r="P23" s="736">
        <v>1.7208196535718329E-2</v>
      </c>
      <c r="Q23" s="736">
        <v>-3.5000000000000001E-3</v>
      </c>
      <c r="R23" s="2">
        <v>13.610169491525424</v>
      </c>
      <c r="T23" s="48"/>
      <c r="U23" s="48"/>
      <c r="V23" s="48"/>
    </row>
    <row r="24" spans="1:41" ht="21.95" customHeight="1" x14ac:dyDescent="0.25">
      <c r="A24" s="50"/>
      <c r="B24" s="51"/>
      <c r="C24" s="51"/>
      <c r="D24" s="788"/>
      <c r="E24" s="22" t="s">
        <v>828</v>
      </c>
      <c r="F24" s="2">
        <v>102.89</v>
      </c>
      <c r="G24" s="78">
        <v>75.106999999999942</v>
      </c>
      <c r="H24">
        <v>40</v>
      </c>
      <c r="I24" s="2">
        <v>4115.6000000000004</v>
      </c>
      <c r="J24" s="2">
        <v>3004.2799999999979</v>
      </c>
      <c r="K24" s="2">
        <v>1111.3200000000015</v>
      </c>
      <c r="L24" s="736">
        <v>0.36991225851119175</v>
      </c>
      <c r="M24" s="2">
        <v>1111.3200000000015</v>
      </c>
      <c r="N24">
        <v>40</v>
      </c>
      <c r="O24" t="s">
        <v>1180</v>
      </c>
      <c r="P24" s="736">
        <v>2.2159587909417824E-2</v>
      </c>
      <c r="Q24" s="736">
        <v>1.8700000000000001E-2</v>
      </c>
      <c r="R24" s="2">
        <v>21.615546218487395</v>
      </c>
      <c r="S24" s="29"/>
      <c r="T24" s="48"/>
      <c r="U24" s="48"/>
      <c r="V24" s="48"/>
    </row>
    <row r="25" spans="1:41" ht="21.95" customHeight="1" x14ac:dyDescent="0.25">
      <c r="A25" s="50"/>
      <c r="B25" s="50"/>
      <c r="C25" s="51"/>
      <c r="D25" s="788"/>
      <c r="E25" s="22" t="s">
        <v>937</v>
      </c>
      <c r="F25" s="2">
        <v>36.36</v>
      </c>
      <c r="G25" s="78">
        <v>26.792400000000015</v>
      </c>
      <c r="H25">
        <v>100</v>
      </c>
      <c r="I25" s="2">
        <v>3636</v>
      </c>
      <c r="J25" s="2">
        <v>2679.2400000000016</v>
      </c>
      <c r="K25" s="2">
        <v>956.7599999999984</v>
      </c>
      <c r="L25" s="736">
        <v>0.35710126752362531</v>
      </c>
      <c r="M25" s="2">
        <v>956.7599999999984</v>
      </c>
      <c r="N25">
        <v>100</v>
      </c>
      <c r="O25" t="s">
        <v>1290</v>
      </c>
      <c r="P25" s="736">
        <v>2.0902090209020903E-2</v>
      </c>
      <c r="Q25" s="736">
        <v>5.3E-3</v>
      </c>
      <c r="R25" s="2">
        <v>14.544</v>
      </c>
      <c r="S25" s="29">
        <v>43218</v>
      </c>
      <c r="T25" s="48"/>
    </row>
    <row r="26" spans="1:41" ht="21.95" customHeight="1" x14ac:dyDescent="0.25">
      <c r="A26" s="50"/>
      <c r="B26" s="50"/>
      <c r="C26" s="51"/>
      <c r="D26" s="788"/>
      <c r="E26" s="22" t="s">
        <v>897</v>
      </c>
      <c r="F26" s="2">
        <v>154.94990000000001</v>
      </c>
      <c r="G26" s="78">
        <v>85.54049999999981</v>
      </c>
      <c r="H26">
        <v>20</v>
      </c>
      <c r="I26" s="2">
        <v>3098.9980000000005</v>
      </c>
      <c r="J26" s="2">
        <v>1710.8099999999963</v>
      </c>
      <c r="K26" s="2">
        <v>1388.1880000000028</v>
      </c>
      <c r="L26" s="736">
        <v>0.81142149040513389</v>
      </c>
      <c r="M26" s="2">
        <v>1388.1880000000028</v>
      </c>
      <c r="N26" s="29">
        <v>43383</v>
      </c>
      <c r="O26" t="s">
        <v>1179</v>
      </c>
      <c r="P26" s="736">
        <v>3.3559234307347081E-3</v>
      </c>
      <c r="Q26" s="736">
        <v>-9.2999999999999992E-3</v>
      </c>
      <c r="R26" s="2">
        <v>17.975626450116014</v>
      </c>
      <c r="S26" s="859">
        <v>43324</v>
      </c>
      <c r="T26" s="345"/>
      <c r="U26" s="345"/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181.7199</v>
      </c>
      <c r="G27" s="78">
        <v>110.13333333333388</v>
      </c>
      <c r="H27">
        <v>15</v>
      </c>
      <c r="I27" s="2">
        <v>2725.7984999999999</v>
      </c>
      <c r="J27" s="2">
        <v>1652.0000000000082</v>
      </c>
      <c r="K27" s="2">
        <v>1073.7984999999926</v>
      </c>
      <c r="L27" s="736">
        <v>0.64999909200967698</v>
      </c>
      <c r="M27" s="2">
        <v>1073.7984999999926</v>
      </c>
      <c r="N27" s="29">
        <v>43357</v>
      </c>
      <c r="O27"/>
      <c r="P27" s="736">
        <v>7.0438075301604286E-3</v>
      </c>
      <c r="Q27" s="736">
        <v>3.3999999999999998E-3</v>
      </c>
      <c r="R27" s="2">
        <v>19.68</v>
      </c>
      <c r="S27" s="29"/>
      <c r="T27" s="48"/>
      <c r="U27" s="48"/>
    </row>
    <row r="28" spans="1:41" ht="21.95" customHeight="1" x14ac:dyDescent="0.25">
      <c r="A28" s="50"/>
      <c r="B28" s="50"/>
      <c r="C28" s="51"/>
      <c r="D28" s="788"/>
      <c r="E28" s="22" t="s">
        <v>173</v>
      </c>
      <c r="F28" s="2">
        <v>57.459899999999998</v>
      </c>
      <c r="G28" s="78">
        <v>23.517000000000152</v>
      </c>
      <c r="H28">
        <v>40</v>
      </c>
      <c r="I28" s="2">
        <v>2298.3959999999997</v>
      </c>
      <c r="J28" s="2">
        <v>940.68000000000609</v>
      </c>
      <c r="K28" s="2">
        <v>1357.7159999999922</v>
      </c>
      <c r="L28" s="736">
        <v>1.4433346090062349</v>
      </c>
      <c r="M28" s="2">
        <v>2962.2959999999939</v>
      </c>
      <c r="N28">
        <v>40</v>
      </c>
      <c r="O28" t="s">
        <v>1262</v>
      </c>
      <c r="P28" s="736">
        <v>2.9933919133169395E-2</v>
      </c>
      <c r="Q28" s="736">
        <v>1E-3</v>
      </c>
      <c r="R28" s="2">
        <v>12.712367256637169</v>
      </c>
      <c r="T28" s="48"/>
      <c r="W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78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T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1193</v>
      </c>
      <c r="P31" s="736">
        <v>2.3987034035656402E-2</v>
      </c>
      <c r="Q31" s="736">
        <v>-1.52E-2</v>
      </c>
      <c r="R31" s="2">
        <v>15.425000000000001</v>
      </c>
      <c r="U31" s="48"/>
      <c r="V31" s="48"/>
    </row>
    <row r="32" spans="1:41" ht="21.95" customHeight="1" x14ac:dyDescent="0.25">
      <c r="A32" s="60"/>
      <c r="B32" s="61"/>
      <c r="C32" s="60"/>
      <c r="D32" s="788"/>
      <c r="E32" s="22" t="s">
        <v>201</v>
      </c>
      <c r="F32" s="78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U32" s="48"/>
      <c r="V32" s="48"/>
    </row>
    <row r="33" spans="1:41" ht="21.95" customHeight="1" x14ac:dyDescent="0.25">
      <c r="A33" s="51"/>
      <c r="B33" s="51"/>
      <c r="C33" s="51"/>
      <c r="D33" s="788"/>
      <c r="E33" s="22" t="s">
        <v>222</v>
      </c>
      <c r="F33" s="78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S33" s="29"/>
      <c r="V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S34" s="29"/>
      <c r="U34" s="48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2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S35" s="29"/>
    </row>
    <row r="36" spans="1:41" ht="21.95" customHeight="1" x14ac:dyDescent="0.25">
      <c r="A36" s="50"/>
      <c r="B36" s="50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</row>
    <row r="37" spans="1:41" ht="21.95" customHeight="1" x14ac:dyDescent="0.25">
      <c r="A37" s="50"/>
      <c r="B37" s="50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1213</v>
      </c>
      <c r="P37" s="736">
        <v>0</v>
      </c>
      <c r="Q37" s="736">
        <v>1.5800000000000002E-2</v>
      </c>
      <c r="R37" s="2">
        <v>30.15625</v>
      </c>
      <c r="S37" s="29"/>
      <c r="U37" s="48"/>
      <c r="V37" s="48"/>
    </row>
    <row r="38" spans="1:41" ht="21.95" customHeight="1" x14ac:dyDescent="0.25">
      <c r="A38" s="51"/>
      <c r="B38" s="51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U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V39" s="48"/>
    </row>
    <row r="40" spans="1:41" ht="21.95" customHeight="1" x14ac:dyDescent="0.25">
      <c r="A40" s="51"/>
      <c r="B40" s="51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S40" s="29"/>
    </row>
    <row r="41" spans="1:41" ht="21.95" customHeight="1" x14ac:dyDescent="0.25">
      <c r="A41" s="50"/>
      <c r="B41" s="50"/>
      <c r="C41" s="51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T41" s="48"/>
      <c r="U41" s="48"/>
    </row>
    <row r="42" spans="1:41" ht="21.95" customHeight="1" x14ac:dyDescent="0.25">
      <c r="A42" s="50"/>
      <c r="B42" s="51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S42" s="29"/>
      <c r="T42" s="48"/>
      <c r="V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T43" s="48"/>
      <c r="V43" s="48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S44" s="29"/>
      <c r="T44" s="48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S45" s="29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T47" s="48"/>
    </row>
    <row r="48" spans="1:41" ht="21.95" customHeight="1" x14ac:dyDescent="0.25">
      <c r="A48" s="50"/>
      <c r="B48" s="50"/>
      <c r="C48" s="51"/>
      <c r="D48" s="788"/>
      <c r="E48" s="22" t="s">
        <v>674</v>
      </c>
      <c r="F48" s="2">
        <v>285.8</v>
      </c>
      <c r="G48" s="78">
        <v>285.8</v>
      </c>
      <c r="H48">
        <v>0</v>
      </c>
      <c r="I48" s="2">
        <v>0</v>
      </c>
      <c r="J48" s="2">
        <v>0</v>
      </c>
      <c r="K48" s="2">
        <v>4854.3499999999767</v>
      </c>
      <c r="L48" s="736">
        <v>0</v>
      </c>
      <c r="M48" s="2">
        <v>5079.1199999999772</v>
      </c>
      <c r="N48">
        <v>0</v>
      </c>
      <c r="O48" t="s">
        <v>1139</v>
      </c>
      <c r="P48" s="736">
        <v>0</v>
      </c>
      <c r="Q48" s="736">
        <v>3.6799999999999999E-2</v>
      </c>
      <c r="R48" s="2">
        <v>29.187091503267975</v>
      </c>
      <c r="S48" s="29">
        <v>43324</v>
      </c>
      <c r="T48" s="48"/>
      <c r="V48" s="48"/>
    </row>
    <row r="49" spans="1:41" ht="21.95" customHeight="1" x14ac:dyDescent="0.25">
      <c r="A49" s="50"/>
      <c r="B49" s="50"/>
      <c r="C49" s="51"/>
      <c r="D49" s="788"/>
      <c r="E49" s="22" t="s">
        <v>807</v>
      </c>
      <c r="F49" s="2">
        <v>104.2</v>
      </c>
      <c r="G49" s="78">
        <v>104.2</v>
      </c>
      <c r="H49">
        <v>0</v>
      </c>
      <c r="I49" s="2">
        <v>0</v>
      </c>
      <c r="J49" s="2">
        <v>0</v>
      </c>
      <c r="K49" s="2">
        <v>604.30000000000109</v>
      </c>
      <c r="L49" s="736">
        <v>0</v>
      </c>
      <c r="M49" s="2">
        <v>604.30000000000109</v>
      </c>
      <c r="N49">
        <v>0</v>
      </c>
      <c r="O49" t="s">
        <v>1098</v>
      </c>
      <c r="P49" s="736">
        <v>6.5259117082533593E-3</v>
      </c>
      <c r="Q49" s="736">
        <v>-6.6E-3</v>
      </c>
      <c r="R49" s="2">
        <v>21.936842105263157</v>
      </c>
      <c r="S49" s="29"/>
      <c r="T49" s="48"/>
      <c r="V49" s="48"/>
      <c r="W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0"/>
      <c r="C50" s="51"/>
      <c r="D50" s="788"/>
      <c r="E50" s="22" t="s">
        <v>659</v>
      </c>
      <c r="F50" s="2">
        <v>164.36</v>
      </c>
      <c r="G50" s="78">
        <v>164.36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24.568011958146489</v>
      </c>
      <c r="S50" s="29"/>
      <c r="U50" s="48"/>
    </row>
    <row r="51" spans="1:41" ht="21.95" customHeight="1" x14ac:dyDescent="0.25">
      <c r="A51" s="50"/>
      <c r="B51" s="51"/>
      <c r="C51" s="51"/>
      <c r="D51" s="788"/>
      <c r="E51" s="22" t="s">
        <v>938</v>
      </c>
      <c r="F51" s="2">
        <v>83.9</v>
      </c>
      <c r="G51" s="78">
        <v>83.9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7.6281287246722281E-3</v>
      </c>
      <c r="Q51" s="736">
        <v>1.0800000000000001E-2</v>
      </c>
      <c r="R51" s="2">
        <v>11.368563685636857</v>
      </c>
    </row>
    <row r="52" spans="1:41" ht="21.95" customHeight="1" x14ac:dyDescent="0.25">
      <c r="A52" s="152"/>
      <c r="B52" s="50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T52" s="48"/>
      <c r="U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152"/>
      <c r="B53" s="50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S53" s="29"/>
      <c r="T53" s="48"/>
    </row>
    <row r="54" spans="1:41" ht="21.95" customHeight="1" x14ac:dyDescent="0.25">
      <c r="A54" s="50"/>
      <c r="B54" s="50"/>
      <c r="C54" s="50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S54" s="29"/>
      <c r="U54" s="48"/>
    </row>
    <row r="55" spans="1:41" ht="21.95" customHeight="1" x14ac:dyDescent="0.25">
      <c r="A55" s="51"/>
      <c r="B55" s="51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  <c r="V55" s="48"/>
      <c r="W55" s="48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S56" s="29"/>
      <c r="U56" s="48"/>
      <c r="W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  <c r="W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U58" s="48"/>
    </row>
    <row r="59" spans="1:41" ht="21.95" customHeight="1" x14ac:dyDescent="0.25">
      <c r="A59" s="51"/>
      <c r="B59" s="50"/>
      <c r="C59" s="51"/>
      <c r="D59" s="788"/>
      <c r="E59" s="22" t="s">
        <v>194</v>
      </c>
      <c r="F59" s="78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S59" s="29"/>
      <c r="T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</row>
    <row r="61" spans="1:41" ht="21.95" customHeight="1" x14ac:dyDescent="0.25">
      <c r="A61" s="50"/>
      <c r="B61" s="51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W61" s="48"/>
    </row>
    <row r="62" spans="1:41" ht="21.95" customHeight="1" x14ac:dyDescent="0.25">
      <c r="A62" s="51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T62" s="48"/>
      <c r="U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78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U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U64" s="48"/>
      <c r="V64" s="48"/>
    </row>
    <row r="65" spans="1:41" ht="21.95" customHeight="1" x14ac:dyDescent="0.25">
      <c r="A65" s="50"/>
      <c r="B65" s="50"/>
      <c r="C65" s="50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S65" s="29"/>
      <c r="U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V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S67" s="29"/>
      <c r="T67" s="48"/>
      <c r="U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1"/>
      <c r="B68" s="50"/>
      <c r="C68" s="51"/>
      <c r="D68" s="788"/>
      <c r="E68" s="22" t="s">
        <v>264</v>
      </c>
      <c r="F68" s="78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 s="29"/>
      <c r="P69" s="736">
        <v>1.84E-2</v>
      </c>
      <c r="Q69" s="736">
        <v>6.0000000000000001E-3</v>
      </c>
      <c r="R69" s="2">
        <v>22.116153846153846</v>
      </c>
      <c r="U69" s="48"/>
    </row>
    <row r="70" spans="1:41" ht="21.95" customHeight="1" x14ac:dyDescent="0.25">
      <c r="A70" s="50"/>
      <c r="B70" s="50"/>
      <c r="C70" s="50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U70" s="48"/>
      <c r="V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78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W71" s="48"/>
      <c r="X71"/>
      <c r="Y71" s="2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1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78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U74" s="48"/>
      <c r="X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U75" s="48"/>
      <c r="V75" s="48"/>
      <c r="W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 s="2"/>
      <c r="AN75"/>
      <c r="AO75"/>
    </row>
    <row r="76" spans="1:41" ht="21.95" customHeight="1" x14ac:dyDescent="0.25">
      <c r="A76" s="50"/>
      <c r="B76" s="51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U76" s="48"/>
      <c r="V76" s="48"/>
    </row>
    <row r="77" spans="1:41" ht="21.95" customHeight="1" x14ac:dyDescent="0.25">
      <c r="A77" s="51"/>
      <c r="B77" s="152"/>
      <c r="C77" s="325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S77" s="29"/>
      <c r="T77" s="48"/>
      <c r="X77" s="736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 s="2"/>
      <c r="AN77"/>
      <c r="AO77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S78" s="29"/>
      <c r="T78" s="48"/>
      <c r="V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  <c r="W79" s="48"/>
      <c r="Y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S80" s="29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23" ht="21.95" customHeight="1" x14ac:dyDescent="0.25">
      <c r="A81" s="51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U81" s="48"/>
      <c r="V81" s="48"/>
    </row>
    <row r="82" spans="1:23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V82" s="48"/>
    </row>
    <row r="83" spans="1:23" ht="21.95" customHeight="1" x14ac:dyDescent="0.25">
      <c r="A83" s="50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W83" s="48"/>
    </row>
    <row r="84" spans="1:23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S84" s="29"/>
      <c r="U84" s="48"/>
    </row>
    <row r="85" spans="1:23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23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23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23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3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13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12" priority="577">
      <formula>$H2=0</formula>
    </cfRule>
  </conditionalFormatting>
  <conditionalFormatting sqref="K105:K200">
    <cfRule type="expression" dxfId="2911" priority="578">
      <formula>$J105=0</formula>
    </cfRule>
  </conditionalFormatting>
  <conditionalFormatting sqref="K105:K458">
    <cfRule type="expression" dxfId="2910" priority="619">
      <formula>$J105&lt;0</formula>
    </cfRule>
  </conditionalFormatting>
  <conditionalFormatting sqref="E59">
    <cfRule type="expression" dxfId="2909" priority="548">
      <formula>$H59=0</formula>
    </cfRule>
  </conditionalFormatting>
  <conditionalFormatting sqref="E5">
    <cfRule type="expression" dxfId="2908" priority="526">
      <formula>$H5=0</formula>
    </cfRule>
  </conditionalFormatting>
  <conditionalFormatting sqref="E60">
    <cfRule type="expression" dxfId="2907" priority="504">
      <formula>$H60=0</formula>
    </cfRule>
  </conditionalFormatting>
  <conditionalFormatting sqref="E62">
    <cfRule type="expression" dxfId="2906" priority="493">
      <formula>$H62=0</formula>
    </cfRule>
  </conditionalFormatting>
  <conditionalFormatting sqref="E61">
    <cfRule type="expression" dxfId="2905" priority="482">
      <formula>$H61=0</formula>
    </cfRule>
  </conditionalFormatting>
  <conditionalFormatting sqref="E8">
    <cfRule type="expression" dxfId="2904" priority="467">
      <formula>$H8=0</formula>
    </cfRule>
  </conditionalFormatting>
  <conditionalFormatting sqref="E63">
    <cfRule type="expression" dxfId="2903" priority="457">
      <formula>$H63=0</formula>
    </cfRule>
  </conditionalFormatting>
  <conditionalFormatting sqref="E20">
    <cfRule type="expression" dxfId="2902" priority="447">
      <formula>$H20=0</formula>
    </cfRule>
  </conditionalFormatting>
  <conditionalFormatting sqref="E64">
    <cfRule type="expression" dxfId="2901" priority="438">
      <formula>$H64=0</formula>
    </cfRule>
  </conditionalFormatting>
  <conditionalFormatting sqref="E65">
    <cfRule type="expression" dxfId="2900" priority="431">
      <formula>$H65=0</formula>
    </cfRule>
  </conditionalFormatting>
  <conditionalFormatting sqref="E11">
    <cfRule type="expression" dxfId="2899" priority="422">
      <formula>$H11=0</formula>
    </cfRule>
  </conditionalFormatting>
  <conditionalFormatting sqref="E9">
    <cfRule type="expression" dxfId="2898" priority="415">
      <formula>$H9=0</formula>
    </cfRule>
  </conditionalFormatting>
  <conditionalFormatting sqref="E66">
    <cfRule type="expression" dxfId="2897" priority="406">
      <formula>$H66=0</formula>
    </cfRule>
  </conditionalFormatting>
  <conditionalFormatting sqref="E10">
    <cfRule type="expression" dxfId="2896" priority="397">
      <formula>$H10=0</formula>
    </cfRule>
  </conditionalFormatting>
  <conditionalFormatting sqref="E26:E28 E30 E45:E49 E36:E43">
    <cfRule type="expression" dxfId="2895" priority="393">
      <formula>$H26=0</formula>
    </cfRule>
  </conditionalFormatting>
  <conditionalFormatting sqref="E29">
    <cfRule type="expression" dxfId="2894" priority="392">
      <formula>$H29=0</formula>
    </cfRule>
  </conditionalFormatting>
  <conditionalFormatting sqref="E31">
    <cfRule type="expression" dxfId="2893" priority="391">
      <formula>$H31=0</formula>
    </cfRule>
  </conditionalFormatting>
  <conditionalFormatting sqref="E32">
    <cfRule type="expression" dxfId="2892" priority="390">
      <formula>$H32=0</formula>
    </cfRule>
  </conditionalFormatting>
  <conditionalFormatting sqref="E44">
    <cfRule type="expression" dxfId="2891" priority="389">
      <formula>$H44=0</formula>
    </cfRule>
  </conditionalFormatting>
  <conditionalFormatting sqref="E35">
    <cfRule type="expression" dxfId="2890" priority="388">
      <formula>$H35=0</formula>
    </cfRule>
  </conditionalFormatting>
  <conditionalFormatting sqref="E33">
    <cfRule type="expression" dxfId="2889" priority="387">
      <formula>$H33=0</formula>
    </cfRule>
  </conditionalFormatting>
  <conditionalFormatting sqref="E34">
    <cfRule type="expression" dxfId="2888" priority="386">
      <formula>$H34=0</formula>
    </cfRule>
  </conditionalFormatting>
  <conditionalFormatting sqref="E67">
    <cfRule type="expression" dxfId="2887" priority="382">
      <formula>$H67=0</formula>
    </cfRule>
  </conditionalFormatting>
  <conditionalFormatting sqref="E69:E70">
    <cfRule type="expression" dxfId="2886" priority="375">
      <formula>$H69=0</formula>
    </cfRule>
  </conditionalFormatting>
  <conditionalFormatting sqref="E68">
    <cfRule type="expression" dxfId="2885" priority="368">
      <formula>$H68=0</formula>
    </cfRule>
  </conditionalFormatting>
  <conditionalFormatting sqref="E69:E70">
    <cfRule type="expression" dxfId="2884" priority="360">
      <formula>$H69=0</formula>
    </cfRule>
  </conditionalFormatting>
  <conditionalFormatting sqref="E71">
    <cfRule type="expression" dxfId="2883" priority="353">
      <formula>$H71=0</formula>
    </cfRule>
  </conditionalFormatting>
  <conditionalFormatting sqref="E72">
    <cfRule type="expression" dxfId="2882" priority="330">
      <formula>$H72=0</formula>
    </cfRule>
  </conditionalFormatting>
  <conditionalFormatting sqref="E72">
    <cfRule type="expression" dxfId="2881" priority="322">
      <formula>$H72=0</formula>
    </cfRule>
  </conditionalFormatting>
  <conditionalFormatting sqref="E74">
    <cfRule type="expression" dxfId="2880" priority="315">
      <formula>$H74=0</formula>
    </cfRule>
  </conditionalFormatting>
  <conditionalFormatting sqref="E73">
    <cfRule type="expression" dxfId="2879" priority="308">
      <formula>$H73=0</formula>
    </cfRule>
  </conditionalFormatting>
  <conditionalFormatting sqref="E75">
    <cfRule type="expression" dxfId="2878" priority="291">
      <formula>$H75=0</formula>
    </cfRule>
  </conditionalFormatting>
  <conditionalFormatting sqref="E7">
    <cfRule type="expression" dxfId="2877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6" priority="267">
      <formula>$H76=0</formula>
    </cfRule>
  </conditionalFormatting>
  <conditionalFormatting sqref="E77">
    <cfRule type="expression" dxfId="2875" priority="254">
      <formula>$H77=0</formula>
    </cfRule>
  </conditionalFormatting>
  <conditionalFormatting sqref="E78">
    <cfRule type="expression" dxfId="2874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73" priority="228">
      <formula>$H79=0</formula>
    </cfRule>
  </conditionalFormatting>
  <conditionalFormatting sqref="E80">
    <cfRule type="expression" dxfId="2872" priority="218">
      <formula>$H80=0</formula>
    </cfRule>
  </conditionalFormatting>
  <conditionalFormatting sqref="E81">
    <cfRule type="expression" dxfId="2871" priority="208">
      <formula>$H81=0</formula>
    </cfRule>
  </conditionalFormatting>
  <conditionalFormatting sqref="E82">
    <cfRule type="expression" dxfId="2870" priority="198">
      <formula>$H82=0</formula>
    </cfRule>
  </conditionalFormatting>
  <conditionalFormatting sqref="E83">
    <cfRule type="expression" dxfId="2869" priority="188">
      <formula>$H83=0</formula>
    </cfRule>
  </conditionalFormatting>
  <conditionalFormatting sqref="E84">
    <cfRule type="expression" dxfId="2868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67" priority="167">
      <formula>$H85=0</formula>
    </cfRule>
  </conditionalFormatting>
  <conditionalFormatting sqref="R105:R1048576">
    <cfRule type="expression" dxfId="2866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65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64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63" priority="132">
      <formula>K3&gt;0</formula>
    </cfRule>
    <cfRule type="expression" dxfId="2862" priority="133">
      <formula>K3&lt;0</formula>
    </cfRule>
  </conditionalFormatting>
  <conditionalFormatting sqref="K2 K4 K6 K8 K10 K12 K14 K16 K18 K20 K22 K24 K26 K28 K30">
    <cfRule type="expression" dxfId="2861" priority="130">
      <formula>K2&gt;0</formula>
    </cfRule>
    <cfRule type="expression" dxfId="2860" priority="131">
      <formula>K2&lt;0</formula>
    </cfRule>
  </conditionalFormatting>
  <conditionalFormatting sqref="K23 K25 K27 K29">
    <cfRule type="expression" dxfId="2859" priority="128">
      <formula>K23&gt;0</formula>
    </cfRule>
    <cfRule type="expression" dxfId="2858" priority="129">
      <formula>K23&lt;0</formula>
    </cfRule>
  </conditionalFormatting>
  <conditionalFormatting sqref="K31 K33 K40 K35 K42 K37:K38">
    <cfRule type="expression" dxfId="2857" priority="126">
      <formula>K31&gt;0</formula>
    </cfRule>
    <cfRule type="expression" dxfId="2856" priority="127">
      <formula>K31&lt;0</formula>
    </cfRule>
  </conditionalFormatting>
  <conditionalFormatting sqref="K32 K39 K34 K41 K36 K43">
    <cfRule type="expression" dxfId="2855" priority="124">
      <formula>K32&gt;0</formula>
    </cfRule>
    <cfRule type="expression" dxfId="2854" priority="125">
      <formula>K32&lt;0</formula>
    </cfRule>
  </conditionalFormatting>
  <conditionalFormatting sqref="K45 K47 K49 K51 K53">
    <cfRule type="expression" dxfId="2853" priority="122">
      <formula>K45&gt;0</formula>
    </cfRule>
    <cfRule type="expression" dxfId="2852" priority="123">
      <formula>K45&lt;0</formula>
    </cfRule>
  </conditionalFormatting>
  <conditionalFormatting sqref="K46 K48 K50 K52">
    <cfRule type="expression" dxfId="2851" priority="120">
      <formula>K46&gt;0</formula>
    </cfRule>
    <cfRule type="expression" dxfId="2850" priority="121">
      <formula>K46&lt;0</formula>
    </cfRule>
  </conditionalFormatting>
  <conditionalFormatting sqref="K54 K56 K58 K60">
    <cfRule type="expression" dxfId="2849" priority="118">
      <formula>K54&gt;0</formula>
    </cfRule>
    <cfRule type="expression" dxfId="2848" priority="119">
      <formula>K54&lt;0</formula>
    </cfRule>
  </conditionalFormatting>
  <conditionalFormatting sqref="K55 K57 K59">
    <cfRule type="expression" dxfId="2847" priority="116">
      <formula>K55&gt;0</formula>
    </cfRule>
    <cfRule type="expression" dxfId="2846" priority="117">
      <formula>K55&lt;0</formula>
    </cfRule>
  </conditionalFormatting>
  <conditionalFormatting sqref="K68 K70 K72 K74">
    <cfRule type="expression" dxfId="2845" priority="114">
      <formula>K68&gt;0</formula>
    </cfRule>
    <cfRule type="expression" dxfId="2844" priority="115">
      <formula>K68&lt;0</formula>
    </cfRule>
  </conditionalFormatting>
  <conditionalFormatting sqref="K69 K71 K73">
    <cfRule type="expression" dxfId="2843" priority="112">
      <formula>K69&gt;0</formula>
    </cfRule>
    <cfRule type="expression" dxfId="2842" priority="113">
      <formula>K69&lt;0</formula>
    </cfRule>
  </conditionalFormatting>
  <conditionalFormatting sqref="K75 K77 K79 K81 K83">
    <cfRule type="expression" dxfId="2841" priority="110">
      <formula>K75&gt;0</formula>
    </cfRule>
    <cfRule type="expression" dxfId="2840" priority="111">
      <formula>K75&lt;0</formula>
    </cfRule>
  </conditionalFormatting>
  <conditionalFormatting sqref="K76 K78 K80 K82">
    <cfRule type="expression" dxfId="2839" priority="108">
      <formula>K76&gt;0</formula>
    </cfRule>
    <cfRule type="expression" dxfId="2838" priority="109">
      <formula>K76&lt;0</formula>
    </cfRule>
  </conditionalFormatting>
  <conditionalFormatting sqref="K82 K84 K88 K90">
    <cfRule type="expression" dxfId="2837" priority="106">
      <formula>K82&gt;0</formula>
    </cfRule>
    <cfRule type="expression" dxfId="2836" priority="107">
      <formula>K82&lt;0</formula>
    </cfRule>
  </conditionalFormatting>
  <conditionalFormatting sqref="K83 K85 K89">
    <cfRule type="expression" dxfId="2835" priority="104">
      <formula>K83&gt;0</formula>
    </cfRule>
    <cfRule type="expression" dxfId="2834" priority="105">
      <formula>K83&lt;0</formula>
    </cfRule>
  </conditionalFormatting>
  <conditionalFormatting sqref="M105:M200">
    <cfRule type="expression" dxfId="2833" priority="102">
      <formula>$J105=0</formula>
    </cfRule>
  </conditionalFormatting>
  <conditionalFormatting sqref="M105:M458">
    <cfRule type="expression" dxfId="2832" priority="103">
      <formula>$J105&lt;0</formula>
    </cfRule>
  </conditionalFormatting>
  <conditionalFormatting sqref="M3 M5 M7 M9 M11 M13 M15 M17 M19 M21">
    <cfRule type="expression" dxfId="2831" priority="100">
      <formula>M3&gt;0</formula>
    </cfRule>
    <cfRule type="expression" dxfId="2830" priority="101">
      <formula>M3&lt;0</formula>
    </cfRule>
  </conditionalFormatting>
  <conditionalFormatting sqref="M2 M4 M6 M8 M10 M12 M14 M16 M18 M20 M22 M24 M26 M28 M30">
    <cfRule type="expression" dxfId="2829" priority="98">
      <formula>M2&gt;0</formula>
    </cfRule>
    <cfRule type="expression" dxfId="2828" priority="99">
      <formula>M2&lt;0</formula>
    </cfRule>
  </conditionalFormatting>
  <conditionalFormatting sqref="M23 M25 M27 M29">
    <cfRule type="expression" dxfId="2827" priority="96">
      <formula>M23&gt;0</formula>
    </cfRule>
    <cfRule type="expression" dxfId="2826" priority="97">
      <formula>M23&lt;0</formula>
    </cfRule>
  </conditionalFormatting>
  <conditionalFormatting sqref="M31 M33 M40 M35 M42 M37:M38">
    <cfRule type="expression" dxfId="2825" priority="94">
      <formula>M31&gt;0</formula>
    </cfRule>
    <cfRule type="expression" dxfId="2824" priority="95">
      <formula>M31&lt;0</formula>
    </cfRule>
  </conditionalFormatting>
  <conditionalFormatting sqref="M32 M39 M34 M41 M36 M43">
    <cfRule type="expression" dxfId="2823" priority="92">
      <formula>M32&gt;0</formula>
    </cfRule>
    <cfRule type="expression" dxfId="2822" priority="93">
      <formula>M32&lt;0</formula>
    </cfRule>
  </conditionalFormatting>
  <conditionalFormatting sqref="M45 M47 M49 M51 M53">
    <cfRule type="expression" dxfId="2821" priority="90">
      <formula>M45&gt;0</formula>
    </cfRule>
    <cfRule type="expression" dxfId="2820" priority="91">
      <formula>M45&lt;0</formula>
    </cfRule>
  </conditionalFormatting>
  <conditionalFormatting sqref="M46 M48 M50 M52">
    <cfRule type="expression" dxfId="2819" priority="88">
      <formula>M46&gt;0</formula>
    </cfRule>
    <cfRule type="expression" dxfId="2818" priority="89">
      <formula>M46&lt;0</formula>
    </cfRule>
  </conditionalFormatting>
  <conditionalFormatting sqref="M54 M56 M58 M60">
    <cfRule type="expression" dxfId="2817" priority="86">
      <formula>M54&gt;0</formula>
    </cfRule>
    <cfRule type="expression" dxfId="2816" priority="87">
      <formula>M54&lt;0</formula>
    </cfRule>
  </conditionalFormatting>
  <conditionalFormatting sqref="M55 M57 M59 M61">
    <cfRule type="expression" dxfId="2815" priority="84">
      <formula>M55&gt;0</formula>
    </cfRule>
    <cfRule type="expression" dxfId="2814" priority="85">
      <formula>M55&lt;0</formula>
    </cfRule>
  </conditionalFormatting>
  <conditionalFormatting sqref="M68 M70 M72 M74">
    <cfRule type="expression" dxfId="2813" priority="82">
      <formula>M68&gt;0</formula>
    </cfRule>
    <cfRule type="expression" dxfId="2812" priority="83">
      <formula>M68&lt;0</formula>
    </cfRule>
  </conditionalFormatting>
  <conditionalFormatting sqref="M67 M69 M71 M73">
    <cfRule type="expression" dxfId="2811" priority="80">
      <formula>M67&gt;0</formula>
    </cfRule>
    <cfRule type="expression" dxfId="2810" priority="81">
      <formula>M67&lt;0</formula>
    </cfRule>
  </conditionalFormatting>
  <conditionalFormatting sqref="M75 M77 M79 M81 M83">
    <cfRule type="expression" dxfId="2809" priority="78">
      <formula>M75&gt;0</formula>
    </cfRule>
    <cfRule type="expression" dxfId="2808" priority="79">
      <formula>M75&lt;0</formula>
    </cfRule>
  </conditionalFormatting>
  <conditionalFormatting sqref="M76 M78 M80 M82">
    <cfRule type="expression" dxfId="2807" priority="76">
      <formula>M76&gt;0</formula>
    </cfRule>
    <cfRule type="expression" dxfId="2806" priority="77">
      <formula>M76&lt;0</formula>
    </cfRule>
  </conditionalFormatting>
  <conditionalFormatting sqref="M82 M84 M88 M90">
    <cfRule type="expression" dxfId="2805" priority="74">
      <formula>M82&gt;0</formula>
    </cfRule>
    <cfRule type="expression" dxfId="2804" priority="75">
      <formula>M82&lt;0</formula>
    </cfRule>
  </conditionalFormatting>
  <conditionalFormatting sqref="M83 M85 M89">
    <cfRule type="expression" dxfId="2803" priority="72">
      <formula>M83&gt;0</formula>
    </cfRule>
    <cfRule type="expression" dxfId="2802" priority="73">
      <formula>M83&lt;0</formula>
    </cfRule>
  </conditionalFormatting>
  <conditionalFormatting sqref="L105:L200">
    <cfRule type="expression" dxfId="2801" priority="70">
      <formula>$J105=0</formula>
    </cfRule>
  </conditionalFormatting>
  <conditionalFormatting sqref="L105:L458">
    <cfRule type="expression" dxfId="2800" priority="71">
      <formula>$J105&lt;0</formula>
    </cfRule>
  </conditionalFormatting>
  <conditionalFormatting sqref="L3 L5 L7 L9 L11 L13 L15 L17 L19 L21">
    <cfRule type="expression" dxfId="2799" priority="68">
      <formula>L3&gt;0</formula>
    </cfRule>
    <cfRule type="expression" dxfId="2798" priority="69">
      <formula>L3&lt;0</formula>
    </cfRule>
  </conditionalFormatting>
  <conditionalFormatting sqref="L2 L4 L6 L8 L10 L12 L14 L16 L18 L20 L22 L24 L26 L28 L30">
    <cfRule type="expression" dxfId="2797" priority="66">
      <formula>L2&gt;0</formula>
    </cfRule>
    <cfRule type="expression" dxfId="2796" priority="67">
      <formula>L2&lt;0</formula>
    </cfRule>
  </conditionalFormatting>
  <conditionalFormatting sqref="L23 L25 L27 L29">
    <cfRule type="expression" dxfId="2795" priority="64">
      <formula>L23&gt;0</formula>
    </cfRule>
    <cfRule type="expression" dxfId="2794" priority="65">
      <formula>L23&lt;0</formula>
    </cfRule>
  </conditionalFormatting>
  <conditionalFormatting sqref="L31 L33 L40 L35 L42 L37:L38">
    <cfRule type="expression" dxfId="2793" priority="62">
      <formula>L31&gt;0</formula>
    </cfRule>
    <cfRule type="expression" dxfId="2792" priority="63">
      <formula>L31&lt;0</formula>
    </cfRule>
  </conditionalFormatting>
  <conditionalFormatting sqref="L32 L39 L34 L41 L36 L43">
    <cfRule type="expression" dxfId="2791" priority="60">
      <formula>L32&gt;0</formula>
    </cfRule>
    <cfRule type="expression" dxfId="2790" priority="61">
      <formula>L32&lt;0</formula>
    </cfRule>
  </conditionalFormatting>
  <conditionalFormatting sqref="L45 L47 L49 L51 L53">
    <cfRule type="expression" dxfId="2789" priority="58">
      <formula>L45&gt;0</formula>
    </cfRule>
    <cfRule type="expression" dxfId="2788" priority="59">
      <formula>L45&lt;0</formula>
    </cfRule>
  </conditionalFormatting>
  <conditionalFormatting sqref="L46 L48 L50 L52">
    <cfRule type="expression" dxfId="2787" priority="56">
      <formula>L46&gt;0</formula>
    </cfRule>
    <cfRule type="expression" dxfId="2786" priority="57">
      <formula>L46&lt;0</formula>
    </cfRule>
  </conditionalFormatting>
  <conditionalFormatting sqref="L54 L56 L58 L60 L62">
    <cfRule type="expression" dxfId="2785" priority="54">
      <formula>L54&gt;0</formula>
    </cfRule>
    <cfRule type="expression" dxfId="2784" priority="55">
      <formula>L54&lt;0</formula>
    </cfRule>
  </conditionalFormatting>
  <conditionalFormatting sqref="L55 L57 L59 L61">
    <cfRule type="expression" dxfId="2783" priority="52">
      <formula>L55&gt;0</formula>
    </cfRule>
    <cfRule type="expression" dxfId="2782" priority="53">
      <formula>L55&lt;0</formula>
    </cfRule>
  </conditionalFormatting>
  <conditionalFormatting sqref="L66 L68 L70 L72 L74">
    <cfRule type="expression" dxfId="2781" priority="50">
      <formula>L66&gt;0</formula>
    </cfRule>
    <cfRule type="expression" dxfId="2780" priority="51">
      <formula>L66&lt;0</formula>
    </cfRule>
  </conditionalFormatting>
  <conditionalFormatting sqref="L58:L79">
    <cfRule type="expression" dxfId="2779" priority="48">
      <formula>L58&gt;0</formula>
    </cfRule>
    <cfRule type="expression" dxfId="2778" priority="49">
      <formula>L58&lt;0</formula>
    </cfRule>
  </conditionalFormatting>
  <conditionalFormatting sqref="L75 L77 L79 L81 L83">
    <cfRule type="expression" dxfId="2777" priority="46">
      <formula>L75&gt;0</formula>
    </cfRule>
    <cfRule type="expression" dxfId="2776" priority="47">
      <formula>L75&lt;0</formula>
    </cfRule>
  </conditionalFormatting>
  <conditionalFormatting sqref="L76 L78 L80 L82">
    <cfRule type="expression" dxfId="2775" priority="44">
      <formula>L76&gt;0</formula>
    </cfRule>
    <cfRule type="expression" dxfId="2774" priority="45">
      <formula>L76&lt;0</formula>
    </cfRule>
  </conditionalFormatting>
  <conditionalFormatting sqref="L82 L84 L88 L90">
    <cfRule type="expression" dxfId="2773" priority="42">
      <formula>L82&gt;0</formula>
    </cfRule>
    <cfRule type="expression" dxfId="2772" priority="43">
      <formula>L82&lt;0</formula>
    </cfRule>
  </conditionalFormatting>
  <conditionalFormatting sqref="L83 L85 L89">
    <cfRule type="expression" dxfId="2771" priority="40">
      <formula>L83&gt;0</formula>
    </cfRule>
    <cfRule type="expression" dxfId="2770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9" priority="37">
      <formula>M44&gt;0</formula>
    </cfRule>
    <cfRule type="expression" dxfId="2768" priority="38">
      <formula>M44&lt;0</formula>
    </cfRule>
  </conditionalFormatting>
  <conditionalFormatting sqref="M62:M66">
    <cfRule type="expression" dxfId="2767" priority="35">
      <formula>M62&gt;0</formula>
    </cfRule>
    <cfRule type="expression" dxfId="2766" priority="36">
      <formula>M62&lt;0</formula>
    </cfRule>
  </conditionalFormatting>
  <conditionalFormatting sqref="E86">
    <cfRule type="expression" dxfId="2765" priority="34">
      <formula>$H86=0</formula>
    </cfRule>
  </conditionalFormatting>
  <conditionalFormatting sqref="K86">
    <cfRule type="expression" dxfId="2764" priority="32">
      <formula>K86&gt;0</formula>
    </cfRule>
    <cfRule type="expression" dxfId="2763" priority="33">
      <formula>K86&lt;0</formula>
    </cfRule>
  </conditionalFormatting>
  <conditionalFormatting sqref="M86">
    <cfRule type="expression" dxfId="2762" priority="30">
      <formula>M86&gt;0</formula>
    </cfRule>
    <cfRule type="expression" dxfId="2761" priority="31">
      <formula>M86&lt;0</formula>
    </cfRule>
  </conditionalFormatting>
  <conditionalFormatting sqref="L86">
    <cfRule type="expression" dxfId="2760" priority="28">
      <formula>L86&gt;0</formula>
    </cfRule>
    <cfRule type="expression" dxfId="2759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8" priority="22">
      <formula>K61&gt;0</formula>
    </cfRule>
    <cfRule type="expression" dxfId="2757" priority="23">
      <formula>K61&lt;0</formula>
    </cfRule>
  </conditionalFormatting>
  <conditionalFormatting sqref="K44">
    <cfRule type="expression" dxfId="2756" priority="20">
      <formula>K44&gt;0</formula>
    </cfRule>
    <cfRule type="expression" dxfId="2755" priority="21">
      <formula>K44&lt;0</formula>
    </cfRule>
  </conditionalFormatting>
  <conditionalFormatting sqref="E87">
    <cfRule type="expression" dxfId="2754" priority="19">
      <formula>$H87=0</formula>
    </cfRule>
  </conditionalFormatting>
  <conditionalFormatting sqref="K87">
    <cfRule type="expression" dxfId="2753" priority="17">
      <formula>K87&gt;0</formula>
    </cfRule>
    <cfRule type="expression" dxfId="2752" priority="18">
      <formula>K87&lt;0</formula>
    </cfRule>
  </conditionalFormatting>
  <conditionalFormatting sqref="M87">
    <cfRule type="expression" dxfId="2751" priority="15">
      <formula>M87&gt;0</formula>
    </cfRule>
    <cfRule type="expression" dxfId="2750" priority="16">
      <formula>M87&lt;0</formula>
    </cfRule>
  </conditionalFormatting>
  <conditionalFormatting sqref="L87">
    <cfRule type="expression" dxfId="2749" priority="13">
      <formula>L87&gt;0</formula>
    </cfRule>
    <cfRule type="expression" dxfId="2748" priority="14">
      <formula>L87&lt;0</formula>
    </cfRule>
  </conditionalFormatting>
  <conditionalFormatting sqref="E88">
    <cfRule type="expression" dxfId="2747" priority="9">
      <formula>$H88=0</formula>
    </cfRule>
  </conditionalFormatting>
  <conditionalFormatting sqref="E89">
    <cfRule type="expression" dxfId="2746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3" location="ABC!A1" display="ABC"/>
    <hyperlink ref="E12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7" location="IEMG!A1" display="IEMG"/>
    <hyperlink ref="E17" location="CVS!A1" display="CVS"/>
    <hyperlink ref="E44" location="ADBE!A1" display="ADBE"/>
    <hyperlink ref="E2" location="MRO!A1" display="MRO"/>
    <hyperlink ref="E21" location="GE!A1" display="GE"/>
    <hyperlink ref="E9" location="XRAY!A1" display="XRAY"/>
    <hyperlink ref="E45" location="XLP!A1" display="XLP"/>
    <hyperlink ref="E13" location="KR!A1" display="KR"/>
    <hyperlink ref="E46" location="F!A1" display="F"/>
    <hyperlink ref="E47" location="JNJ!A1" display="JNJ"/>
    <hyperlink ref="E48" location="ULTA!A1" display="ULTA"/>
    <hyperlink ref="E49" location="FRC!A1" display="FRC"/>
    <hyperlink ref="E50" location="AAP!A1" display="AAP"/>
    <hyperlink ref="E25" location="CMCSA!A1" display="CMCSA"/>
    <hyperlink ref="E51" location="XEC!A1" display="XEC"/>
    <hyperlink ref="E20" location="WRK!A1" display="WRK"/>
    <hyperlink ref="E10" location="MO!A1" display="MO"/>
    <hyperlink ref="E3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7" location="QQQ!A1" display="QQQ"/>
    <hyperlink ref="E8" location="WBA!A1" display="WBA"/>
    <hyperlink ref="E56" location="AZO!A1" display="AZO"/>
    <hyperlink ref="E18" location="FL!A1" display="FL"/>
    <hyperlink ref="E11" location="MLM!A1" display="MLM"/>
    <hyperlink ref="E6" location="KHC!A1" display="KHC"/>
    <hyperlink ref="E57" location="KBWY!A1" display="KBWY"/>
    <hyperlink ref="E26" location="AYI!A1" display="AYI"/>
    <hyperlink ref="E58" location="DIA!A1" display="DIA"/>
    <hyperlink ref="E22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9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8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80" location="DAL!A1" display="DAL"/>
    <hyperlink ref="E15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4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8"/>
  <sheetViews>
    <sheetView zoomScaleNormal="100" workbookViewId="0">
      <pane ySplit="1" topLeftCell="A708" activePane="bottomLeft" state="frozen"/>
      <selection pane="bottomLeft" activeCell="S732" sqref="S73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110285.83000000002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</sheetData>
  <conditionalFormatting sqref="L72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8">
    <cfRule type="colorScale" priority="9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8">
    <cfRule type="colorScale" priority="9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8">
    <cfRule type="colorScale" priority="9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6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111446.98756666813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110285.8675666682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110285.83000000002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3.7566668179351836E-2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5" priority="7">
      <formula>#REF!&gt;0</formula>
    </cfRule>
    <cfRule type="expression" dxfId="274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43" priority="58">
      <formula>F19&gt;0</formula>
    </cfRule>
    <cfRule type="expression" dxfId="274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41" priority="47">
      <formula>H25&gt;0</formula>
    </cfRule>
    <cfRule type="expression" dxfId="2740" priority="48">
      <formula>H25&lt;0</formula>
    </cfRule>
  </conditionalFormatting>
  <conditionalFormatting sqref="M39">
    <cfRule type="expression" dxfId="2739" priority="45">
      <formula>M39&gt;0</formula>
    </cfRule>
    <cfRule type="expression" dxfId="2738" priority="46">
      <formula>M39&lt;0</formula>
    </cfRule>
  </conditionalFormatting>
  <conditionalFormatting sqref="F61:F67">
    <cfRule type="expression" dxfId="2737" priority="43">
      <formula>F61&gt;0</formula>
    </cfRule>
    <cfRule type="expression" dxfId="2736" priority="44">
      <formula>F61&lt;0</formula>
    </cfRule>
  </conditionalFormatting>
  <conditionalFormatting sqref="H61:H67">
    <cfRule type="expression" dxfId="2735" priority="41">
      <formula>H61&gt;0</formula>
    </cfRule>
    <cfRule type="expression" dxfId="2734" priority="42">
      <formula>H61&lt;0</formula>
    </cfRule>
  </conditionalFormatting>
  <conditionalFormatting sqref="F21:F24">
    <cfRule type="expression" dxfId="2733" priority="39">
      <formula>F21&gt;0</formula>
    </cfRule>
    <cfRule type="expression" dxfId="2732" priority="40">
      <formula>F21&lt;0</formula>
    </cfRule>
  </conditionalFormatting>
  <conditionalFormatting sqref="H21:H24">
    <cfRule type="expression" dxfId="2731" priority="37">
      <formula>H21&gt;0</formula>
    </cfRule>
    <cfRule type="expression" dxfId="2730" priority="38">
      <formula>H21&lt;0</formula>
    </cfRule>
  </conditionalFormatting>
  <conditionalFormatting sqref="I25:I28">
    <cfRule type="expression" dxfId="2729" priority="31">
      <formula>I25&gt;0</formula>
    </cfRule>
    <cfRule type="expression" dxfId="2728" priority="32">
      <formula>I25&lt;0</formula>
    </cfRule>
  </conditionalFormatting>
  <conditionalFormatting sqref="I21:I24">
    <cfRule type="expression" dxfId="2727" priority="29">
      <formula>I21&gt;0</formula>
    </cfRule>
    <cfRule type="expression" dxfId="2726" priority="30">
      <formula>I21&lt;0</formula>
    </cfRule>
  </conditionalFormatting>
  <conditionalFormatting sqref="H29">
    <cfRule type="expression" dxfId="2725" priority="27">
      <formula>H29&gt;0</formula>
    </cfRule>
    <cfRule type="expression" dxfId="2724" priority="28">
      <formula>H29&lt;0</formula>
    </cfRule>
  </conditionalFormatting>
  <conditionalFormatting sqref="H30">
    <cfRule type="expression" dxfId="2723" priority="25">
      <formula>H30&gt;0</formula>
    </cfRule>
    <cfRule type="expression" dxfId="2722" priority="26">
      <formula>H30&lt;0</formula>
    </cfRule>
  </conditionalFormatting>
  <conditionalFormatting sqref="H31">
    <cfRule type="expression" dxfId="2721" priority="23">
      <formula>H31&gt;0</formula>
    </cfRule>
    <cfRule type="expression" dxfId="2720" priority="24">
      <formula>H31&lt;0</formula>
    </cfRule>
  </conditionalFormatting>
  <conditionalFormatting sqref="Q7">
    <cfRule type="expression" dxfId="2719" priority="21">
      <formula>Q7&gt;0</formula>
    </cfRule>
    <cfRule type="expression" dxfId="2718" priority="22">
      <formula>Q7&lt;0</formula>
    </cfRule>
  </conditionalFormatting>
  <conditionalFormatting sqref="Q8">
    <cfRule type="expression" dxfId="2717" priority="19">
      <formula>Q8&gt;0</formula>
    </cfRule>
    <cfRule type="expression" dxfId="2716" priority="20">
      <formula>Q8&lt;0</formula>
    </cfRule>
  </conditionalFormatting>
  <conditionalFormatting sqref="F73:F82">
    <cfRule type="expression" dxfId="2715" priority="17">
      <formula>F73&gt;0</formula>
    </cfRule>
    <cfRule type="expression" dxfId="2714" priority="18">
      <formula>F73&lt;0</formula>
    </cfRule>
  </conditionalFormatting>
  <conditionalFormatting sqref="H73:H76">
    <cfRule type="expression" dxfId="2713" priority="15">
      <formula>H73&gt;0</formula>
    </cfRule>
    <cfRule type="expression" dxfId="2712" priority="16">
      <formula>H73&lt;0</formula>
    </cfRule>
  </conditionalFormatting>
  <conditionalFormatting sqref="F69:F72">
    <cfRule type="expression" dxfId="2711" priority="13">
      <formula>F69&gt;0</formula>
    </cfRule>
    <cfRule type="expression" dxfId="2710" priority="14">
      <formula>F69&lt;0</formula>
    </cfRule>
  </conditionalFormatting>
  <conditionalFormatting sqref="H69:H72">
    <cfRule type="expression" dxfId="2709" priority="11">
      <formula>H69&gt;0</formula>
    </cfRule>
    <cfRule type="expression" dxfId="2708" priority="12">
      <formula>H69&lt;0</formula>
    </cfRule>
  </conditionalFormatting>
  <conditionalFormatting sqref="I73:I76">
    <cfRule type="expression" dxfId="2707" priority="9">
      <formula>I73&gt;0</formula>
    </cfRule>
    <cfRule type="expression" dxfId="2706" priority="10">
      <formula>I73&lt;0</formula>
    </cfRule>
  </conditionalFormatting>
  <conditionalFormatting sqref="I69:I72">
    <cfRule type="expression" dxfId="2705" priority="7">
      <formula>I69&gt;0</formula>
    </cfRule>
    <cfRule type="expression" dxfId="2704" priority="8">
      <formula>I69&lt;0</formula>
    </cfRule>
  </conditionalFormatting>
  <conditionalFormatting sqref="H77">
    <cfRule type="expression" dxfId="2703" priority="5">
      <formula>H77&gt;0</formula>
    </cfRule>
    <cfRule type="expression" dxfId="2702" priority="6">
      <formula>H77&lt;0</formula>
    </cfRule>
  </conditionalFormatting>
  <conditionalFormatting sqref="H78">
    <cfRule type="expression" dxfId="2701" priority="3">
      <formula>H78&gt;0</formula>
    </cfRule>
    <cfRule type="expression" dxfId="2700" priority="4">
      <formula>H78&lt;0</formula>
    </cfRule>
  </conditionalFormatting>
  <conditionalFormatting sqref="H79">
    <cfRule type="expression" dxfId="2699" priority="1">
      <formula>H79&gt;0</formula>
    </cfRule>
    <cfRule type="expression" dxfId="269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7" priority="29">
      <formula>N19&gt;0</formula>
    </cfRule>
    <cfRule type="expression" dxfId="269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5" priority="23">
      <formula>F22&gt;0</formula>
    </cfRule>
    <cfRule type="expression" dxfId="2694" priority="24">
      <formula>F22&lt;0</formula>
    </cfRule>
  </conditionalFormatting>
  <conditionalFormatting sqref="H22:H31">
    <cfRule type="expression" dxfId="2693" priority="21">
      <formula>H22&gt;0</formula>
    </cfRule>
    <cfRule type="expression" dxfId="2692" priority="22">
      <formula>H22&lt;0</formula>
    </cfRule>
  </conditionalFormatting>
  <conditionalFormatting sqref="I21:J31">
    <cfRule type="expression" dxfId="2691" priority="19">
      <formula>I21&gt;0</formula>
    </cfRule>
    <cfRule type="expression" dxfId="2690" priority="20">
      <formula>I21&lt;0</formula>
    </cfRule>
  </conditionalFormatting>
  <conditionalFormatting sqref="Q8">
    <cfRule type="expression" dxfId="2689" priority="11">
      <formula>Q8&gt;0</formula>
    </cfRule>
    <cfRule type="expression" dxfId="2688" priority="12">
      <formula>Q8&lt;0</formula>
    </cfRule>
  </conditionalFormatting>
  <conditionalFormatting sqref="Q7">
    <cfRule type="expression" dxfId="2687" priority="13">
      <formula>Q7&gt;0</formula>
    </cfRule>
    <cfRule type="expression" dxfId="2686" priority="14">
      <formula>Q7&lt;0</formula>
    </cfRule>
  </conditionalFormatting>
  <conditionalFormatting sqref="F56:F66">
    <cfRule type="expression" dxfId="2685" priority="9">
      <formula>F56&gt;0</formula>
    </cfRule>
    <cfRule type="expression" dxfId="2684" priority="10">
      <formula>F56&lt;0</formula>
    </cfRule>
  </conditionalFormatting>
  <conditionalFormatting sqref="H56:H66">
    <cfRule type="expression" dxfId="2683" priority="7">
      <formula>H56&gt;0</formula>
    </cfRule>
    <cfRule type="expression" dxfId="2682" priority="8">
      <formula>H56&lt;0</formula>
    </cfRule>
  </conditionalFormatting>
  <conditionalFormatting sqref="I56:I66">
    <cfRule type="expression" dxfId="2681" priority="5">
      <formula>I56&gt;0</formula>
    </cfRule>
    <cfRule type="expression" dxfId="2680" priority="6">
      <formula>I56&lt;0</formula>
    </cfRule>
  </conditionalFormatting>
  <conditionalFormatting sqref="F21">
    <cfRule type="expression" dxfId="2679" priority="3">
      <formula>F21&gt;0</formula>
    </cfRule>
    <cfRule type="expression" dxfId="2678" priority="4">
      <formula>F21&lt;0</formula>
    </cfRule>
  </conditionalFormatting>
  <conditionalFormatting sqref="H21">
    <cfRule type="expression" dxfId="2677" priority="1">
      <formula>H21&gt;0</formula>
    </cfRule>
    <cfRule type="expression" dxfId="267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5" priority="64">
      <formula>N23&gt;0</formula>
    </cfRule>
    <cfRule type="expression" dxfId="267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73" priority="58">
      <formula>F79&gt;0</formula>
    </cfRule>
    <cfRule type="expression" dxfId="2672" priority="59">
      <formula>F79&lt;0</formula>
    </cfRule>
  </conditionalFormatting>
  <conditionalFormatting sqref="H79:H97 H101:H118">
    <cfRule type="expression" dxfId="2671" priority="56">
      <formula>H79&gt;0</formula>
    </cfRule>
    <cfRule type="expression" dxfId="2670" priority="57">
      <formula>H79&lt;0</formula>
    </cfRule>
  </conditionalFormatting>
  <conditionalFormatting sqref="I75:I97 I100:I118">
    <cfRule type="expression" dxfId="2669" priority="54">
      <formula>I75&gt;0</formula>
    </cfRule>
    <cfRule type="expression" dxfId="2668" priority="55">
      <formula>I75&lt;0</formula>
    </cfRule>
  </conditionalFormatting>
  <conditionalFormatting sqref="Q7">
    <cfRule type="expression" dxfId="2667" priority="52">
      <formula>Q7&gt;0</formula>
    </cfRule>
    <cfRule type="expression" dxfId="2666" priority="53">
      <formula>Q7&lt;0</formula>
    </cfRule>
  </conditionalFormatting>
  <conditionalFormatting sqref="Q8">
    <cfRule type="expression" dxfId="2665" priority="50">
      <formula>Q8&gt;0</formula>
    </cfRule>
    <cfRule type="expression" dxfId="2664" priority="51">
      <formula>Q8&lt;0</formula>
    </cfRule>
  </conditionalFormatting>
  <conditionalFormatting sqref="F75:F78">
    <cfRule type="expression" dxfId="2663" priority="48">
      <formula>F75&gt;0</formula>
    </cfRule>
    <cfRule type="expression" dxfId="2662" priority="49">
      <formula>F75&lt;0</formula>
    </cfRule>
  </conditionalFormatting>
  <conditionalFormatting sqref="H75:H78">
    <cfRule type="expression" dxfId="2661" priority="46">
      <formula>H75&gt;0</formula>
    </cfRule>
    <cfRule type="expression" dxfId="2660" priority="47">
      <formula>H75&lt;0</formula>
    </cfRule>
  </conditionalFormatting>
  <conditionalFormatting sqref="F100:F114">
    <cfRule type="expression" dxfId="2659" priority="40">
      <formula>F100&gt;0</formula>
    </cfRule>
    <cfRule type="expression" dxfId="2658" priority="41">
      <formula>F100&lt;0</formula>
    </cfRule>
  </conditionalFormatting>
  <conditionalFormatting sqref="H100:H114">
    <cfRule type="expression" dxfId="2657" priority="38">
      <formula>H100&gt;0</formula>
    </cfRule>
    <cfRule type="expression" dxfId="2656" priority="39">
      <formula>H100&lt;0</formula>
    </cfRule>
  </conditionalFormatting>
  <conditionalFormatting sqref="F29:F67">
    <cfRule type="expression" dxfId="2655" priority="36">
      <formula>F29&gt;0</formula>
    </cfRule>
    <cfRule type="expression" dxfId="2654" priority="37">
      <formula>F29&lt;0</formula>
    </cfRule>
  </conditionalFormatting>
  <conditionalFormatting sqref="H29:H63">
    <cfRule type="expression" dxfId="2653" priority="34">
      <formula>H29&gt;0</formula>
    </cfRule>
    <cfRule type="expression" dxfId="2652" priority="35">
      <formula>H29&lt;0</formula>
    </cfRule>
  </conditionalFormatting>
  <conditionalFormatting sqref="J38:J68">
    <cfRule type="expression" dxfId="2651" priority="32">
      <formula>J38&gt;0</formula>
    </cfRule>
    <cfRule type="expression" dxfId="2650" priority="33">
      <formula>J38&lt;0</formula>
    </cfRule>
  </conditionalFormatting>
  <conditionalFormatting sqref="J43">
    <cfRule type="expression" dxfId="2649" priority="30">
      <formula>J43&gt;0</formula>
    </cfRule>
    <cfRule type="expression" dxfId="2648" priority="31">
      <formula>J43&lt;0</formula>
    </cfRule>
  </conditionalFormatting>
  <conditionalFormatting sqref="Q9">
    <cfRule type="expression" dxfId="2647" priority="24">
      <formula>Q9&gt;0</formula>
    </cfRule>
    <cfRule type="expression" dxfId="2646" priority="25">
      <formula>Q9&lt;0</formula>
    </cfRule>
  </conditionalFormatting>
  <conditionalFormatting sqref="R4">
    <cfRule type="expression" dxfId="2645" priority="26">
      <formula>R4&gt;0</formula>
    </cfRule>
    <cfRule type="expression" dxfId="264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43" priority="21">
      <formula>F120&gt;0</formula>
    </cfRule>
    <cfRule type="expression" dxfId="2642" priority="22">
      <formula>F120&lt;0</formula>
    </cfRule>
  </conditionalFormatting>
  <conditionalFormatting sqref="H120:H160">
    <cfRule type="expression" dxfId="2641" priority="19">
      <formula>H120&gt;0</formula>
    </cfRule>
    <cfRule type="expression" dxfId="2640" priority="20">
      <formula>H120&lt;0</formula>
    </cfRule>
  </conditionalFormatting>
  <conditionalFormatting sqref="J129:J160">
    <cfRule type="expression" dxfId="2639" priority="17">
      <formula>J129&gt;0</formula>
    </cfRule>
    <cfRule type="expression" dxfId="2638" priority="18">
      <formula>J129&lt;0</formula>
    </cfRule>
  </conditionalFormatting>
  <conditionalFormatting sqref="J134">
    <cfRule type="expression" dxfId="2637" priority="15">
      <formula>J134&gt;0</formula>
    </cfRule>
    <cfRule type="expression" dxfId="2636" priority="16">
      <formula>J134&lt;0</formula>
    </cfRule>
  </conditionalFormatting>
  <conditionalFormatting sqref="J31:J40">
    <cfRule type="expression" dxfId="2635" priority="13">
      <formula>J31&gt;0</formula>
    </cfRule>
    <cfRule type="expression" dxfId="2634" priority="14">
      <formula>J31&lt;0</formula>
    </cfRule>
  </conditionalFormatting>
  <conditionalFormatting sqref="J36:J37">
    <cfRule type="expression" dxfId="2633" priority="11">
      <formula>J36&gt;0</formula>
    </cfRule>
    <cfRule type="expression" dxfId="2632" priority="12">
      <formula>J36&lt;0</formula>
    </cfRule>
  </conditionalFormatting>
  <conditionalFormatting sqref="Q10">
    <cfRule type="expression" dxfId="2631" priority="9">
      <formula>Q10&gt;0</formula>
    </cfRule>
    <cfRule type="expression" dxfId="2630" priority="10">
      <formula>Q10&lt;0</formula>
    </cfRule>
  </conditionalFormatting>
  <conditionalFormatting sqref="K38:K55 K57:K68">
    <cfRule type="expression" dxfId="2629" priority="7">
      <formula>K38&gt;0</formula>
    </cfRule>
    <cfRule type="expression" dxfId="2628" priority="8">
      <formula>K38&lt;0</formula>
    </cfRule>
  </conditionalFormatting>
  <conditionalFormatting sqref="K43">
    <cfRule type="expression" dxfId="2627" priority="5">
      <formula>K43&gt;0</formula>
    </cfRule>
    <cfRule type="expression" dxfId="2626" priority="6">
      <formula>K43&lt;0</formula>
    </cfRule>
  </conditionalFormatting>
  <conditionalFormatting sqref="K31:K40">
    <cfRule type="expression" dxfId="2625" priority="3">
      <formula>K31&gt;0</formula>
    </cfRule>
    <cfRule type="expression" dxfId="2624" priority="4">
      <formula>K31&lt;0</formula>
    </cfRule>
  </conditionalFormatting>
  <conditionalFormatting sqref="K36:K37">
    <cfRule type="expression" dxfId="2623" priority="1">
      <formula>K36&gt;0</formula>
    </cfRule>
    <cfRule type="expression" dxfId="262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79.599999999999994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88.33</v>
      </c>
      <c r="R4" s="495">
        <v>-3.5000000000000001E-3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4416.5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3979.9999999999995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436.5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436.5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0.10967336683417087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1.7208196535718329E-2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13.610169491525424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97.163000000000011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96.279700000000005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95.3964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94.513100000000009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93.629800000000003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92.746499999999997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91.863200000000006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90.979900000000001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90.096599999999995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89.213300000000004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88.33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87.446699999999993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86.563400000000001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85.680099999999996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84.79679999999999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83.913499999999999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83.030199999999994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82.146900000000002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81.263599999999997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80.380300000000005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79.497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1" priority="31">
      <formula>F47&gt;0</formula>
    </cfRule>
    <cfRule type="expression" dxfId="2620" priority="32">
      <formula>F47&lt;0</formula>
    </cfRule>
  </conditionalFormatting>
  <conditionalFormatting sqref="Q7">
    <cfRule type="expression" dxfId="2619" priority="29">
      <formula>Q7&gt;0</formula>
    </cfRule>
    <cfRule type="expression" dxfId="2618" priority="30">
      <formula>Q7&lt;0</formula>
    </cfRule>
  </conditionalFormatting>
  <conditionalFormatting sqref="Q8">
    <cfRule type="expression" dxfId="2617" priority="27">
      <formula>Q8&gt;0</formula>
    </cfRule>
    <cfRule type="expression" dxfId="2616" priority="28">
      <formula>Q8&lt;0</formula>
    </cfRule>
  </conditionalFormatting>
  <conditionalFormatting sqref="F31:F46">
    <cfRule type="expression" dxfId="2615" priority="25">
      <formula>F31&gt;0</formula>
    </cfRule>
    <cfRule type="expression" dxfId="2614" priority="26">
      <formula>F31&lt;0</formula>
    </cfRule>
  </conditionalFormatting>
  <conditionalFormatting sqref="H31:H46">
    <cfRule type="expression" dxfId="2613" priority="23">
      <formula>H31&gt;0</formula>
    </cfRule>
    <cfRule type="expression" dxfId="2612" priority="24">
      <formula>H31&lt;0</formula>
    </cfRule>
  </conditionalFormatting>
  <conditionalFormatting sqref="Q10">
    <cfRule type="expression" dxfId="2611" priority="21">
      <formula>Q10&gt;0</formula>
    </cfRule>
    <cfRule type="expression" dxfId="2610" priority="22">
      <formula>Q10&lt;0</formula>
    </cfRule>
  </conditionalFormatting>
  <conditionalFormatting sqref="J25:J38">
    <cfRule type="expression" dxfId="2609" priority="19">
      <formula>J25&gt;0</formula>
    </cfRule>
    <cfRule type="expression" dxfId="2608" priority="20">
      <formula>J25&lt;0</formula>
    </cfRule>
  </conditionalFormatting>
  <conditionalFormatting sqref="K38">
    <cfRule type="expression" dxfId="2607" priority="17">
      <formula>K38&gt;0</formula>
    </cfRule>
    <cfRule type="expression" dxfId="2606" priority="18">
      <formula>K38&lt;0</formula>
    </cfRule>
  </conditionalFormatting>
  <conditionalFormatting sqref="L25:L38">
    <cfRule type="expression" dxfId="2605" priority="15">
      <formula>L25&gt;0</formula>
    </cfRule>
    <cfRule type="expression" dxfId="2604" priority="16">
      <formula>L25&lt;0</formula>
    </cfRule>
  </conditionalFormatting>
  <conditionalFormatting sqref="F89:F110">
    <cfRule type="expression" dxfId="2603" priority="13">
      <formula>F89&gt;0</formula>
    </cfRule>
    <cfRule type="expression" dxfId="2602" priority="14">
      <formula>F89&lt;0</formula>
    </cfRule>
  </conditionalFormatting>
  <conditionalFormatting sqref="H89:H110">
    <cfRule type="expression" dxfId="2601" priority="11">
      <formula>H89&gt;0</formula>
    </cfRule>
    <cfRule type="expression" dxfId="2600" priority="12">
      <formula>H89&lt;0</formula>
    </cfRule>
  </conditionalFormatting>
  <conditionalFormatting sqref="J89:J102">
    <cfRule type="expression" dxfId="2599" priority="9">
      <formula>J89&gt;0</formula>
    </cfRule>
    <cfRule type="expression" dxfId="2598" priority="10">
      <formula>J89&lt;0</formula>
    </cfRule>
  </conditionalFormatting>
  <conditionalFormatting sqref="K89:K102">
    <cfRule type="expression" dxfId="2597" priority="7">
      <formula>K89&gt;0</formula>
    </cfRule>
    <cfRule type="expression" dxfId="2596" priority="8">
      <formula>K89&lt;0</formula>
    </cfRule>
  </conditionalFormatting>
  <conditionalFormatting sqref="L89:L102">
    <cfRule type="expression" dxfId="2595" priority="5">
      <formula>L89&gt;0</formula>
    </cfRule>
    <cfRule type="expression" dxfId="2594" priority="6">
      <formula>L89&lt;0</formula>
    </cfRule>
  </conditionalFormatting>
  <conditionalFormatting sqref="F25:F30">
    <cfRule type="expression" dxfId="2593" priority="3">
      <formula>F25&gt;0</formula>
    </cfRule>
    <cfRule type="expression" dxfId="2592" priority="4">
      <formula>F25&lt;0</formula>
    </cfRule>
  </conditionalFormatting>
  <conditionalFormatting sqref="H25:H30">
    <cfRule type="expression" dxfId="2591" priority="1">
      <formula>H25&gt;0</formula>
    </cfRule>
    <cfRule type="expression" dxfId="25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2591.6601000000001</v>
      </c>
      <c r="R4" s="495">
        <v>-6.0000000000000001E-3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10366.6404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-621.35959999999977</v>
      </c>
      <c r="R7">
        <v>2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-621.35959999999977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-5.654892610120129E-2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13.359072680412371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2850.8261100000004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2824.9095090000001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2798.9929080000002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2773.0763070000003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2747.1597060000004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2721.243105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2695.3265040000001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2669.4099030000002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2643.4933020000003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2617.576701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2591.6601000000001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2565.7434990000002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2539.8268979999998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2513.9102969999999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2487.993696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2462.0770950000001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2436.1604939999997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2410.2438930000003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2384.3272919999999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2358.410691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2332.4940900000001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9" priority="31">
      <formula>F47&gt;0</formula>
    </cfRule>
    <cfRule type="expression" dxfId="2588" priority="32">
      <formula>F47&lt;0</formula>
    </cfRule>
  </conditionalFormatting>
  <conditionalFormatting sqref="Q7">
    <cfRule type="expression" dxfId="2587" priority="29">
      <formula>Q7&gt;0</formula>
    </cfRule>
    <cfRule type="expression" dxfId="2586" priority="30">
      <formula>Q7&lt;0</formula>
    </cfRule>
  </conditionalFormatting>
  <conditionalFormatting sqref="Q8">
    <cfRule type="expression" dxfId="2585" priority="27">
      <formula>Q8&gt;0</formula>
    </cfRule>
    <cfRule type="expression" dxfId="2584" priority="28">
      <formula>Q8&lt;0</formula>
    </cfRule>
  </conditionalFormatting>
  <conditionalFormatting sqref="F31:F46">
    <cfRule type="expression" dxfId="2583" priority="25">
      <formula>F31&gt;0</formula>
    </cfRule>
    <cfRule type="expression" dxfId="2582" priority="26">
      <formula>F31&lt;0</formula>
    </cfRule>
  </conditionalFormatting>
  <conditionalFormatting sqref="H31:H46">
    <cfRule type="expression" dxfId="2581" priority="23">
      <formula>H31&gt;0</formula>
    </cfRule>
    <cfRule type="expression" dxfId="2580" priority="24">
      <formula>H31&lt;0</formula>
    </cfRule>
  </conditionalFormatting>
  <conditionalFormatting sqref="Q10">
    <cfRule type="expression" dxfId="2579" priority="21">
      <formula>Q10&gt;0</formula>
    </cfRule>
    <cfRule type="expression" dxfId="2578" priority="22">
      <formula>Q10&lt;0</formula>
    </cfRule>
  </conditionalFormatting>
  <conditionalFormatting sqref="J25:J38">
    <cfRule type="expression" dxfId="2577" priority="19">
      <formula>J25&gt;0</formula>
    </cfRule>
    <cfRule type="expression" dxfId="2576" priority="20">
      <formula>J25&lt;0</formula>
    </cfRule>
  </conditionalFormatting>
  <conditionalFormatting sqref="K38">
    <cfRule type="expression" dxfId="2575" priority="17">
      <formula>K38&gt;0</formula>
    </cfRule>
    <cfRule type="expression" dxfId="2574" priority="18">
      <formula>K38&lt;0</formula>
    </cfRule>
  </conditionalFormatting>
  <conditionalFormatting sqref="L25:L38">
    <cfRule type="expression" dxfId="2573" priority="15">
      <formula>L25&gt;0</formula>
    </cfRule>
    <cfRule type="expression" dxfId="2572" priority="16">
      <formula>L25&lt;0</formula>
    </cfRule>
  </conditionalFormatting>
  <conditionalFormatting sqref="F89:F110">
    <cfRule type="expression" dxfId="2571" priority="13">
      <formula>F89&gt;0</formula>
    </cfRule>
    <cfRule type="expression" dxfId="2570" priority="14">
      <formula>F89&lt;0</formula>
    </cfRule>
  </conditionalFormatting>
  <conditionalFormatting sqref="H89:H110">
    <cfRule type="expression" dxfId="2569" priority="11">
      <formula>H89&gt;0</formula>
    </cfRule>
    <cfRule type="expression" dxfId="2568" priority="12">
      <formula>H89&lt;0</formula>
    </cfRule>
  </conditionalFormatting>
  <conditionalFormatting sqref="J89:J102">
    <cfRule type="expression" dxfId="2567" priority="9">
      <formula>J89&gt;0</formula>
    </cfRule>
    <cfRule type="expression" dxfId="2566" priority="10">
      <formula>J89&lt;0</formula>
    </cfRule>
  </conditionalFormatting>
  <conditionalFormatting sqref="K89:K102">
    <cfRule type="expression" dxfId="2565" priority="7">
      <formula>K89&gt;0</formula>
    </cfRule>
    <cfRule type="expression" dxfId="2564" priority="8">
      <formula>K89&lt;0</formula>
    </cfRule>
  </conditionalFormatting>
  <conditionalFormatting sqref="L89:L102">
    <cfRule type="expression" dxfId="2563" priority="5">
      <formula>L89&gt;0</formula>
    </cfRule>
    <cfRule type="expression" dxfId="2562" priority="6">
      <formula>L89&lt;0</formula>
    </cfRule>
  </conditionalFormatting>
  <conditionalFormatting sqref="F25:F30">
    <cfRule type="expression" dxfId="2561" priority="3">
      <formula>F25&gt;0</formula>
    </cfRule>
    <cfRule type="expression" dxfId="2560" priority="4">
      <formula>F25&lt;0</formula>
    </cfRule>
  </conditionalFormatting>
  <conditionalFormatting sqref="H25:H30">
    <cfRule type="expression" dxfId="2559" priority="1">
      <formula>H25&gt;0</formula>
    </cfRule>
    <cfRule type="expression" dxfId="25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7" priority="35">
      <formula>N19&gt;0</formula>
    </cfRule>
    <cfRule type="expression" dxfId="255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5" priority="21">
      <formula>F25&gt;0</formula>
    </cfRule>
    <cfRule type="expression" dxfId="2554" priority="22">
      <formula>F25&lt;0</formula>
    </cfRule>
  </conditionalFormatting>
  <conditionalFormatting sqref="H25:H47">
    <cfRule type="expression" dxfId="2553" priority="19">
      <formula>H25&gt;0</formula>
    </cfRule>
    <cfRule type="expression" dxfId="2552" priority="20">
      <formula>H25&lt;0</formula>
    </cfRule>
  </conditionalFormatting>
  <conditionalFormatting sqref="I25:I27">
    <cfRule type="expression" dxfId="2551" priority="15">
      <formula>I25&gt;0</formula>
    </cfRule>
    <cfRule type="expression" dxfId="2550" priority="16">
      <formula>I25&lt;0</formula>
    </cfRule>
  </conditionalFormatting>
  <conditionalFormatting sqref="Q7">
    <cfRule type="expression" dxfId="2549" priority="5">
      <formula>Q7&gt;0</formula>
    </cfRule>
    <cfRule type="expression" dxfId="2548" priority="6">
      <formula>Q7&lt;0</formula>
    </cfRule>
  </conditionalFormatting>
  <conditionalFormatting sqref="Q8">
    <cfRule type="expression" dxfId="2547" priority="3">
      <formula>Q8&gt;0</formula>
    </cfRule>
    <cfRule type="expression" dxfId="254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5" priority="9">
      <formula>F36&gt;0</formula>
    </cfRule>
    <cfRule type="expression" dxfId="2544" priority="10">
      <formula>F36&lt;0</formula>
    </cfRule>
  </conditionalFormatting>
  <conditionalFormatting sqref="F25:F35">
    <cfRule type="expression" dxfId="2543" priority="7">
      <formula>F25&gt;0</formula>
    </cfRule>
    <cfRule type="expression" dxfId="2542" priority="8">
      <formula>F25&lt;0</formula>
    </cfRule>
  </conditionalFormatting>
  <conditionalFormatting sqref="H25:H35">
    <cfRule type="expression" dxfId="2541" priority="5">
      <formula>H25&gt;0</formula>
    </cfRule>
    <cfRule type="expression" dxfId="2540" priority="6">
      <formula>H25&lt;0</formula>
    </cfRule>
  </conditionalFormatting>
  <conditionalFormatting sqref="Q7">
    <cfRule type="expression" dxfId="2539" priority="3">
      <formula>Q7&gt;0</formula>
    </cfRule>
    <cfRule type="expression" dxfId="2538" priority="4">
      <formula>Q7&lt;0</formula>
    </cfRule>
  </conditionalFormatting>
  <conditionalFormatting sqref="Q8">
    <cfRule type="expression" dxfId="2537" priority="1">
      <formula>Q8&gt;0</formula>
    </cfRule>
    <cfRule type="expression" dxfId="253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5" priority="37">
      <formula>F25&gt;0</formula>
    </cfRule>
    <cfRule type="expression" dxfId="2534" priority="38">
      <formula>F25&lt;0</formula>
    </cfRule>
  </conditionalFormatting>
  <conditionalFormatting sqref="Q7">
    <cfRule type="expression" dxfId="2533" priority="35">
      <formula>Q7&gt;0</formula>
    </cfRule>
    <cfRule type="expression" dxfId="2532" priority="36">
      <formula>Q7&lt;0</formula>
    </cfRule>
  </conditionalFormatting>
  <conditionalFormatting sqref="Q8">
    <cfRule type="expression" dxfId="2531" priority="33">
      <formula>Q8&gt;0</formula>
    </cfRule>
    <cfRule type="expression" dxfId="2530" priority="34">
      <formula>Q8&lt;0</formula>
    </cfRule>
  </conditionalFormatting>
  <conditionalFormatting sqref="F44:F46">
    <cfRule type="expression" dxfId="2529" priority="31">
      <formula>F44&gt;0</formula>
    </cfRule>
    <cfRule type="expression" dxfId="2528" priority="32">
      <formula>F44&lt;0</formula>
    </cfRule>
  </conditionalFormatting>
  <conditionalFormatting sqref="H44:H46">
    <cfRule type="expression" dxfId="2527" priority="29">
      <formula>H44&gt;0</formula>
    </cfRule>
    <cfRule type="expression" dxfId="2526" priority="30">
      <formula>H44&lt;0</formula>
    </cfRule>
  </conditionalFormatting>
  <conditionalFormatting sqref="F89:F110">
    <cfRule type="expression" dxfId="2525" priority="27">
      <formula>F89&gt;0</formula>
    </cfRule>
    <cfRule type="expression" dxfId="2524" priority="28">
      <formula>F89&lt;0</formula>
    </cfRule>
  </conditionalFormatting>
  <conditionalFormatting sqref="H89:H110">
    <cfRule type="expression" dxfId="2523" priority="25">
      <formula>H89&gt;0</formula>
    </cfRule>
    <cfRule type="expression" dxfId="2522" priority="26">
      <formula>H89&lt;0</formula>
    </cfRule>
  </conditionalFormatting>
  <conditionalFormatting sqref="Q10">
    <cfRule type="expression" dxfId="2521" priority="23">
      <formula>Q10&gt;0</formula>
    </cfRule>
    <cfRule type="expression" dxfId="2520" priority="24">
      <formula>Q10&lt;0</formula>
    </cfRule>
  </conditionalFormatting>
  <conditionalFormatting sqref="J25:J38">
    <cfRule type="expression" dxfId="2519" priority="21">
      <formula>J25&gt;0</formula>
    </cfRule>
    <cfRule type="expression" dxfId="2518" priority="22">
      <formula>J25&lt;0</formula>
    </cfRule>
  </conditionalFormatting>
  <conditionalFormatting sqref="K25:K38">
    <cfRule type="expression" dxfId="2517" priority="19">
      <formula>K25&gt;0</formula>
    </cfRule>
    <cfRule type="expression" dxfId="2516" priority="20">
      <formula>K25&lt;0</formula>
    </cfRule>
  </conditionalFormatting>
  <conditionalFormatting sqref="L25:L38">
    <cfRule type="expression" dxfId="2515" priority="17">
      <formula>L25&gt;0</formula>
    </cfRule>
    <cfRule type="expression" dxfId="2514" priority="18">
      <formula>L25&lt;0</formula>
    </cfRule>
  </conditionalFormatting>
  <conditionalFormatting sqref="J40">
    <cfRule type="expression" dxfId="2513" priority="15">
      <formula>J40&gt;0</formula>
    </cfRule>
    <cfRule type="expression" dxfId="2512" priority="16">
      <formula>J40&lt;0</formula>
    </cfRule>
  </conditionalFormatting>
  <conditionalFormatting sqref="L39">
    <cfRule type="expression" dxfId="2511" priority="11">
      <formula>L39&gt;0</formula>
    </cfRule>
    <cfRule type="expression" dxfId="2510" priority="12">
      <formula>L39&lt;0</formula>
    </cfRule>
  </conditionalFormatting>
  <conditionalFormatting sqref="F39">
    <cfRule type="expression" dxfId="2509" priority="9">
      <formula>F39&gt;0</formula>
    </cfRule>
    <cfRule type="expression" dxfId="2508" priority="10">
      <formula>F39&lt;0</formula>
    </cfRule>
  </conditionalFormatting>
  <conditionalFormatting sqref="H39">
    <cfRule type="expression" dxfId="2507" priority="7">
      <formula>H39&gt;0</formula>
    </cfRule>
    <cfRule type="expression" dxfId="2506" priority="8">
      <formula>H39&lt;0</formula>
    </cfRule>
  </conditionalFormatting>
  <conditionalFormatting sqref="J41">
    <cfRule type="expression" dxfId="2505" priority="5">
      <formula>J41&gt;0</formula>
    </cfRule>
    <cfRule type="expression" dxfId="2504" priority="6">
      <formula>J41&lt;0</formula>
    </cfRule>
  </conditionalFormatting>
  <conditionalFormatting sqref="J43">
    <cfRule type="expression" dxfId="2503" priority="3">
      <formula>J43&gt;0</formula>
    </cfRule>
    <cfRule type="expression" dxfId="2502" priority="4">
      <formula>J43&lt;0</formula>
    </cfRule>
  </conditionalFormatting>
  <conditionalFormatting sqref="J44">
    <cfRule type="expression" dxfId="2501" priority="1">
      <formula>J44&gt;0</formula>
    </cfRule>
    <cfRule type="expression" dxfId="250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9" priority="31">
      <formula>F29&gt;0</formula>
    </cfRule>
    <cfRule type="expression" dxfId="2498" priority="32">
      <formula>F29&lt;0</formula>
    </cfRule>
  </conditionalFormatting>
  <conditionalFormatting sqref="F29 F31:F35">
    <cfRule type="expression" dxfId="2497" priority="33">
      <formula>F29&gt;0</formula>
    </cfRule>
    <cfRule type="expression" dxfId="2496" priority="34">
      <formula>F29&lt;0</formula>
    </cfRule>
  </conditionalFormatting>
  <conditionalFormatting sqref="H29 H31:H35">
    <cfRule type="expression" dxfId="2495" priority="29">
      <formula>H29&gt;0</formula>
    </cfRule>
    <cfRule type="expression" dxfId="2494" priority="30">
      <formula>H29&lt;0</formula>
    </cfRule>
  </conditionalFormatting>
  <conditionalFormatting sqref="F21:F28">
    <cfRule type="expression" dxfId="2493" priority="27">
      <formula>F21&gt;0</formula>
    </cfRule>
    <cfRule type="expression" dxfId="2492" priority="28">
      <formula>F21&lt;0</formula>
    </cfRule>
  </conditionalFormatting>
  <conditionalFormatting sqref="H21:H28">
    <cfRule type="expression" dxfId="2491" priority="25">
      <formula>H21&gt;0</formula>
    </cfRule>
    <cfRule type="expression" dxfId="2490" priority="26">
      <formula>H21&lt;0</formula>
    </cfRule>
  </conditionalFormatting>
  <conditionalFormatting sqref="Q8">
    <cfRule type="expression" dxfId="2489" priority="21">
      <formula>Q8&gt;0</formula>
    </cfRule>
    <cfRule type="expression" dxfId="2488" priority="22">
      <formula>Q8&lt;0</formula>
    </cfRule>
  </conditionalFormatting>
  <conditionalFormatting sqref="Q7">
    <cfRule type="expression" dxfId="2487" priority="23">
      <formula>Q7&gt;0</formula>
    </cfRule>
    <cfRule type="expression" dxfId="2486" priority="24">
      <formula>Q7&lt;0</formula>
    </cfRule>
  </conditionalFormatting>
  <conditionalFormatting sqref="F30">
    <cfRule type="expression" dxfId="2485" priority="19">
      <formula>F30&gt;0</formula>
    </cfRule>
    <cfRule type="expression" dxfId="2484" priority="20">
      <formula>F30&lt;0</formula>
    </cfRule>
  </conditionalFormatting>
  <conditionalFormatting sqref="H30">
    <cfRule type="expression" dxfId="2483" priority="17">
      <formula>H30&gt;0</formula>
    </cfRule>
    <cfRule type="expression" dxfId="2482" priority="18">
      <formula>H30&lt;0</formula>
    </cfRule>
  </conditionalFormatting>
  <conditionalFormatting sqref="F68 F70:F74">
    <cfRule type="expression" dxfId="2481" priority="13">
      <formula>F68&gt;0</formula>
    </cfRule>
    <cfRule type="expression" dxfId="2480" priority="14">
      <formula>F68&lt;0</formula>
    </cfRule>
  </conditionalFormatting>
  <conditionalFormatting sqref="F68 F70:F74">
    <cfRule type="expression" dxfId="2479" priority="15">
      <formula>F68&gt;0</formula>
    </cfRule>
    <cfRule type="expression" dxfId="2478" priority="16">
      <formula>F68&lt;0</formula>
    </cfRule>
  </conditionalFormatting>
  <conditionalFormatting sqref="H68 H70:H74">
    <cfRule type="expression" dxfId="2477" priority="11">
      <formula>H68&gt;0</formula>
    </cfRule>
    <cfRule type="expression" dxfId="2476" priority="12">
      <formula>H68&lt;0</formula>
    </cfRule>
  </conditionalFormatting>
  <conditionalFormatting sqref="F60:F67">
    <cfRule type="expression" dxfId="2475" priority="9">
      <formula>F60&gt;0</formula>
    </cfRule>
    <cfRule type="expression" dxfId="2474" priority="10">
      <formula>F60&lt;0</formula>
    </cfRule>
  </conditionalFormatting>
  <conditionalFormatting sqref="H60:H67">
    <cfRule type="expression" dxfId="2473" priority="7">
      <formula>H60&gt;0</formula>
    </cfRule>
    <cfRule type="expression" dxfId="2472" priority="8">
      <formula>H60&lt;0</formula>
    </cfRule>
  </conditionalFormatting>
  <conditionalFormatting sqref="F69">
    <cfRule type="expression" dxfId="2471" priority="5">
      <formula>F69&gt;0</formula>
    </cfRule>
    <cfRule type="expression" dxfId="2470" priority="6">
      <formula>F69&lt;0</formula>
    </cfRule>
  </conditionalFormatting>
  <conditionalFormatting sqref="H69">
    <cfRule type="expression" dxfId="2469" priority="3">
      <formula>H69&gt;0</formula>
    </cfRule>
    <cfRule type="expression" dxfId="2468" priority="4">
      <formula>H69&lt;0</formula>
    </cfRule>
  </conditionalFormatting>
  <conditionalFormatting sqref="Q10">
    <cfRule type="expression" dxfId="2467" priority="1">
      <formula>Q10&gt;0</formula>
    </cfRule>
    <cfRule type="expression" dxfId="246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5" priority="11">
      <formula>F33&gt;0</formula>
    </cfRule>
    <cfRule type="expression" dxfId="2464" priority="12">
      <formula>F33&lt;0</formula>
    </cfRule>
  </conditionalFormatting>
  <conditionalFormatting sqref="Q7">
    <cfRule type="expression" dxfId="2463" priority="9">
      <formula>Q7&gt;0</formula>
    </cfRule>
    <cfRule type="expression" dxfId="2462" priority="10">
      <formula>Q7&lt;0</formula>
    </cfRule>
  </conditionalFormatting>
  <conditionalFormatting sqref="Q8">
    <cfRule type="expression" dxfId="2461" priority="7">
      <formula>Q8&gt;0</formula>
    </cfRule>
    <cfRule type="expression" dxfId="2460" priority="8">
      <formula>Q8&lt;0</formula>
    </cfRule>
  </conditionalFormatting>
  <conditionalFormatting sqref="F25:F32">
    <cfRule type="expression" dxfId="2459" priority="5">
      <formula>F25&gt;0</formula>
    </cfRule>
    <cfRule type="expression" dxfId="2458" priority="6">
      <formula>F25&lt;0</formula>
    </cfRule>
  </conditionalFormatting>
  <conditionalFormatting sqref="H25:H32">
    <cfRule type="expression" dxfId="2457" priority="3">
      <formula>H25&gt;0</formula>
    </cfRule>
    <cfRule type="expression" dxfId="2456" priority="4">
      <formula>H25&lt;0</formula>
    </cfRule>
  </conditionalFormatting>
  <conditionalFormatting sqref="Q10">
    <cfRule type="expression" dxfId="2455" priority="1">
      <formula>Q10&gt;0</formula>
    </cfRule>
    <cfRule type="expression" dxfId="245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53" priority="75">
      <formula>F32&gt;0</formula>
    </cfRule>
    <cfRule type="expression" dxfId="2452" priority="76">
      <formula>F32&lt;0</formula>
    </cfRule>
  </conditionalFormatting>
  <conditionalFormatting sqref="Q7">
    <cfRule type="expression" dxfId="2451" priority="73">
      <formula>Q7&gt;0</formula>
    </cfRule>
    <cfRule type="expression" dxfId="2450" priority="74">
      <formula>Q7&lt;0</formula>
    </cfRule>
  </conditionalFormatting>
  <conditionalFormatting sqref="Q8">
    <cfRule type="expression" dxfId="2449" priority="71">
      <formula>Q8&gt;0</formula>
    </cfRule>
    <cfRule type="expression" dxfId="244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7" priority="63">
      <formula>M58&gt;0</formula>
    </cfRule>
    <cfRule type="expression" dxfId="2446" priority="64">
      <formula>M58&lt;0</formula>
    </cfRule>
  </conditionalFormatting>
  <conditionalFormatting sqref="Q10">
    <cfRule type="expression" dxfId="2445" priority="61">
      <formula>Q10&gt;0</formula>
    </cfRule>
    <cfRule type="expression" dxfId="2444" priority="62">
      <formula>Q10&lt;0</formula>
    </cfRule>
  </conditionalFormatting>
  <conditionalFormatting sqref="F29:F31">
    <cfRule type="expression" dxfId="2443" priority="59">
      <formula>F29&gt;0</formula>
    </cfRule>
    <cfRule type="expression" dxfId="2442" priority="60">
      <formula>F29&lt;0</formula>
    </cfRule>
  </conditionalFormatting>
  <conditionalFormatting sqref="H29:H31">
    <cfRule type="expression" dxfId="2441" priority="57">
      <formula>H29&gt;0</formula>
    </cfRule>
    <cfRule type="expression" dxfId="2440" priority="58">
      <formula>H29&lt;0</formula>
    </cfRule>
  </conditionalFormatting>
  <conditionalFormatting sqref="F83:F94">
    <cfRule type="expression" dxfId="2439" priority="55">
      <formula>F83&gt;0</formula>
    </cfRule>
    <cfRule type="expression" dxfId="2438" priority="56">
      <formula>F83&lt;0</formula>
    </cfRule>
  </conditionalFormatting>
  <conditionalFormatting sqref="H83:H94">
    <cfRule type="expression" dxfId="2437" priority="53">
      <formula>H83&gt;0</formula>
    </cfRule>
    <cfRule type="expression" dxfId="2436" priority="54">
      <formula>H83&lt;0</formula>
    </cfRule>
  </conditionalFormatting>
  <conditionalFormatting sqref="J41">
    <cfRule type="expression" dxfId="2435" priority="51">
      <formula>J41&gt;0</formula>
    </cfRule>
    <cfRule type="expression" dxfId="2434" priority="52">
      <formula>J41&lt;0</formula>
    </cfRule>
  </conditionalFormatting>
  <conditionalFormatting sqref="J39:J47">
    <cfRule type="expression" dxfId="2433" priority="49">
      <formula>J39&gt;0</formula>
    </cfRule>
    <cfRule type="expression" dxfId="2432" priority="50">
      <formula>J39&lt;0</formula>
    </cfRule>
  </conditionalFormatting>
  <conditionalFormatting sqref="F48:F51 H48:H51">
    <cfRule type="expression" dxfId="2431" priority="47">
      <formula>F48&gt;0</formula>
    </cfRule>
    <cfRule type="expression" dxfId="2430" priority="48">
      <formula>F48&lt;0</formula>
    </cfRule>
  </conditionalFormatting>
  <conditionalFormatting sqref="J48:J57">
    <cfRule type="expression" dxfId="2429" priority="45">
      <formula>J48&gt;0</formula>
    </cfRule>
    <cfRule type="expression" dxfId="2428" priority="46">
      <formula>J48&lt;0</formula>
    </cfRule>
  </conditionalFormatting>
  <conditionalFormatting sqref="K45:K52">
    <cfRule type="expression" dxfId="2427" priority="43">
      <formula>K45&gt;0</formula>
    </cfRule>
    <cfRule type="expression" dxfId="2426" priority="44">
      <formula>K45&lt;0</formula>
    </cfRule>
  </conditionalFormatting>
  <conditionalFormatting sqref="K45:K52">
    <cfRule type="expression" dxfId="2425" priority="41">
      <formula>K45&gt;0</formula>
    </cfRule>
    <cfRule type="expression" dxfId="2424" priority="42">
      <formula>K45&lt;0</formula>
    </cfRule>
  </conditionalFormatting>
  <conditionalFormatting sqref="F102:F118 H102:H118 H120:H128 F120:F128">
    <cfRule type="expression" dxfId="2423" priority="37">
      <formula>F102&gt;0</formula>
    </cfRule>
    <cfRule type="expression" dxfId="2422" priority="38">
      <formula>F102&lt;0</formula>
    </cfRule>
  </conditionalFormatting>
  <conditionalFormatting sqref="F96:F101">
    <cfRule type="expression" dxfId="2421" priority="35">
      <formula>F96&gt;0</formula>
    </cfRule>
    <cfRule type="expression" dxfId="2420" priority="36">
      <formula>F96&lt;0</formula>
    </cfRule>
  </conditionalFormatting>
  <conditionalFormatting sqref="H96:H101">
    <cfRule type="expression" dxfId="2419" priority="33">
      <formula>H96&gt;0</formula>
    </cfRule>
    <cfRule type="expression" dxfId="2418" priority="34">
      <formula>H96&lt;0</formula>
    </cfRule>
  </conditionalFormatting>
  <conditionalFormatting sqref="J112">
    <cfRule type="expression" dxfId="2417" priority="31">
      <formula>J112&gt;0</formula>
    </cfRule>
    <cfRule type="expression" dxfId="2416" priority="32">
      <formula>J112&lt;0</formula>
    </cfRule>
  </conditionalFormatting>
  <conditionalFormatting sqref="J110:J118 J120">
    <cfRule type="expression" dxfId="2415" priority="29">
      <formula>J110&gt;0</formula>
    </cfRule>
    <cfRule type="expression" dxfId="2414" priority="30">
      <formula>J110&lt;0</formula>
    </cfRule>
  </conditionalFormatting>
  <conditionalFormatting sqref="F119 H119">
    <cfRule type="expression" dxfId="2413" priority="27">
      <formula>F119&gt;0</formula>
    </cfRule>
    <cfRule type="expression" dxfId="2412" priority="28">
      <formula>F119&lt;0</formula>
    </cfRule>
  </conditionalFormatting>
  <conditionalFormatting sqref="J119">
    <cfRule type="expression" dxfId="2411" priority="25">
      <formula>J119&gt;0</formula>
    </cfRule>
    <cfRule type="expression" dxfId="2410" priority="26">
      <formula>J119&lt;0</formula>
    </cfRule>
  </conditionalFormatting>
  <conditionalFormatting sqref="K112:K123">
    <cfRule type="expression" dxfId="2409" priority="23">
      <formula>K112&gt;0</formula>
    </cfRule>
    <cfRule type="expression" dxfId="2408" priority="24">
      <formula>K112&lt;0</formula>
    </cfRule>
  </conditionalFormatting>
  <conditionalFormatting sqref="K110:K123">
    <cfRule type="expression" dxfId="2407" priority="21">
      <formula>K110&gt;0</formula>
    </cfRule>
    <cfRule type="expression" dxfId="2406" priority="22">
      <formula>K110&lt;0</formula>
    </cfRule>
  </conditionalFormatting>
  <conditionalFormatting sqref="J121">
    <cfRule type="expression" dxfId="2405" priority="19">
      <formula>J121&gt;0</formula>
    </cfRule>
    <cfRule type="expression" dxfId="2404" priority="20">
      <formula>J121&lt;0</formula>
    </cfRule>
  </conditionalFormatting>
  <conditionalFormatting sqref="F25:F28">
    <cfRule type="expression" dxfId="2403" priority="17">
      <formula>F25&gt;0</formula>
    </cfRule>
    <cfRule type="expression" dxfId="2402" priority="18">
      <formula>F25&lt;0</formula>
    </cfRule>
  </conditionalFormatting>
  <conditionalFormatting sqref="H25:H28">
    <cfRule type="expression" dxfId="2401" priority="15">
      <formula>H25&gt;0</formula>
    </cfRule>
    <cfRule type="expression" dxfId="2400" priority="16">
      <formula>H25&lt;0</formula>
    </cfRule>
  </conditionalFormatting>
  <conditionalFormatting sqref="J27:J29">
    <cfRule type="expression" dxfId="2399" priority="13">
      <formula>J27&gt;0</formula>
    </cfRule>
    <cfRule type="expression" dxfId="2398" priority="14">
      <formula>J27&lt;0</formula>
    </cfRule>
  </conditionalFormatting>
  <conditionalFormatting sqref="J30:J31">
    <cfRule type="expression" dxfId="2397" priority="11">
      <formula>J30&gt;0</formula>
    </cfRule>
    <cfRule type="expression" dxfId="2396" priority="12">
      <formula>J30&lt;0</formula>
    </cfRule>
  </conditionalFormatting>
  <conditionalFormatting sqref="J33">
    <cfRule type="expression" dxfId="2395" priority="9">
      <formula>J33&gt;0</formula>
    </cfRule>
    <cfRule type="expression" dxfId="2394" priority="10">
      <formula>J33&lt;0</formula>
    </cfRule>
  </conditionalFormatting>
  <conditionalFormatting sqref="J34">
    <cfRule type="expression" dxfId="2393" priority="7">
      <formula>J34&gt;0</formula>
    </cfRule>
    <cfRule type="expression" dxfId="2392" priority="8">
      <formula>J34&lt;0</formula>
    </cfRule>
  </conditionalFormatting>
  <conditionalFormatting sqref="J35:J43">
    <cfRule type="expression" dxfId="2391" priority="5">
      <formula>J35&gt;0</formula>
    </cfRule>
    <cfRule type="expression" dxfId="239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9" priority="1">
      <formula>Q9&gt;0</formula>
    </cfRule>
    <cfRule type="expression" dxfId="238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7" priority="15">
      <formula>F39&gt;0</formula>
    </cfRule>
    <cfRule type="expression" dxfId="2386" priority="16">
      <formula>F39&lt;0</formula>
    </cfRule>
  </conditionalFormatting>
  <conditionalFormatting sqref="Q7">
    <cfRule type="expression" dxfId="2385" priority="13">
      <formula>Q7&gt;0</formula>
    </cfRule>
    <cfRule type="expression" dxfId="2384" priority="14">
      <formula>Q7&lt;0</formula>
    </cfRule>
  </conditionalFormatting>
  <conditionalFormatting sqref="Q8">
    <cfRule type="expression" dxfId="2383" priority="11">
      <formula>Q8&gt;0</formula>
    </cfRule>
    <cfRule type="expression" dxfId="2382" priority="12">
      <formula>Q8&lt;0</formula>
    </cfRule>
  </conditionalFormatting>
  <conditionalFormatting sqref="F25:F38">
    <cfRule type="expression" dxfId="2381" priority="9">
      <formula>F25&gt;0</formula>
    </cfRule>
    <cfRule type="expression" dxfId="2380" priority="10">
      <formula>F25&lt;0</formula>
    </cfRule>
  </conditionalFormatting>
  <conditionalFormatting sqref="H25:H38">
    <cfRule type="expression" dxfId="2379" priority="7">
      <formula>H25&gt;0</formula>
    </cfRule>
    <cfRule type="expression" dxfId="2378" priority="8">
      <formula>H25&lt;0</formula>
    </cfRule>
  </conditionalFormatting>
  <conditionalFormatting sqref="M55">
    <cfRule type="expression" dxfId="2377" priority="3">
      <formula>M55&gt;0</formula>
    </cfRule>
    <cfRule type="expression" dxfId="2376" priority="4">
      <formula>M55&lt;0</formula>
    </cfRule>
  </conditionalFormatting>
  <conditionalFormatting sqref="Q10">
    <cfRule type="expression" dxfId="2375" priority="1">
      <formula>Q10&gt;0</formula>
    </cfRule>
    <cfRule type="expression" dxfId="23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73" priority="27">
      <formula>F27&gt;0</formula>
    </cfRule>
    <cfRule type="expression" dxfId="2372" priority="28">
      <formula>F27&lt;0</formula>
    </cfRule>
  </conditionalFormatting>
  <conditionalFormatting sqref="Q8">
    <cfRule type="expression" dxfId="2371" priority="15">
      <formula>Q8&gt;0</formula>
    </cfRule>
    <cfRule type="expression" dxfId="2370" priority="16">
      <formula>Q8&lt;0</formula>
    </cfRule>
  </conditionalFormatting>
  <conditionalFormatting sqref="Q7">
    <cfRule type="expression" dxfId="2369" priority="17">
      <formula>Q7&gt;0</formula>
    </cfRule>
    <cfRule type="expression" dxfId="2368" priority="18">
      <formula>Q7&lt;0</formula>
    </cfRule>
  </conditionalFormatting>
  <conditionalFormatting sqref="F37:F38">
    <cfRule type="expression" dxfId="2367" priority="13">
      <formula>F37&gt;0</formula>
    </cfRule>
    <cfRule type="expression" dxfId="2366" priority="14">
      <formula>F37&lt;0</formula>
    </cfRule>
  </conditionalFormatting>
  <conditionalFormatting sqref="H37:H38">
    <cfRule type="expression" dxfId="2365" priority="11">
      <formula>H37&gt;0</formula>
    </cfRule>
    <cfRule type="expression" dxfId="2364" priority="12">
      <formula>H37&lt;0</formula>
    </cfRule>
  </conditionalFormatting>
  <conditionalFormatting sqref="F23:F26 H23:H26">
    <cfRule type="expression" dxfId="2363" priority="9">
      <formula>F23&gt;0</formula>
    </cfRule>
    <cfRule type="expression" dxfId="2362" priority="10">
      <formula>F23&lt;0</formula>
    </cfRule>
  </conditionalFormatting>
  <conditionalFormatting sqref="Q10">
    <cfRule type="expression" dxfId="2361" priority="3">
      <formula>Q10&gt;0</formula>
    </cfRule>
    <cfRule type="expression" dxfId="2360" priority="4">
      <formula>Q10&lt;0</formula>
    </cfRule>
  </conditionalFormatting>
  <conditionalFormatting sqref="F22 H22">
    <cfRule type="expression" dxfId="2359" priority="1">
      <formula>F22&gt;0</formula>
    </cfRule>
    <cfRule type="expression" dxfId="2358" priority="2">
      <formula>F22&lt;0</formula>
    </cfRule>
  </conditionalFormatting>
  <conditionalFormatting sqref="M41">
    <cfRule type="expression" dxfId="2357" priority="5">
      <formula>M41&gt;0</formula>
    </cfRule>
    <cfRule type="expression" dxfId="235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5" priority="29">
      <formula>F25&gt;0</formula>
    </cfRule>
    <cfRule type="expression" dxfId="2354" priority="30">
      <formula>F25&lt;0</formula>
    </cfRule>
  </conditionalFormatting>
  <conditionalFormatting sqref="Q7">
    <cfRule type="expression" dxfId="2353" priority="27">
      <formula>Q7&gt;0</formula>
    </cfRule>
    <cfRule type="expression" dxfId="2352" priority="28">
      <formula>Q7&lt;0</formula>
    </cfRule>
  </conditionalFormatting>
  <conditionalFormatting sqref="Q8">
    <cfRule type="expression" dxfId="2351" priority="25">
      <formula>Q8&gt;0</formula>
    </cfRule>
    <cfRule type="expression" dxfId="2350" priority="26">
      <formula>Q8&lt;0</formula>
    </cfRule>
  </conditionalFormatting>
  <conditionalFormatting sqref="Q10">
    <cfRule type="expression" dxfId="2349" priority="13">
      <formula>Q10&gt;0</formula>
    </cfRule>
    <cfRule type="expression" dxfId="2348" priority="14">
      <formula>Q10&lt;0</formula>
    </cfRule>
  </conditionalFormatting>
  <conditionalFormatting sqref="M46">
    <cfRule type="expression" dxfId="2347" priority="11">
      <formula>M46&gt;0</formula>
    </cfRule>
    <cfRule type="expression" dxfId="2346" priority="12">
      <formula>M46&lt;0</formula>
    </cfRule>
  </conditionalFormatting>
  <conditionalFormatting sqref="F80:F88 H80:H88">
    <cfRule type="expression" dxfId="2345" priority="9">
      <formula>F80&gt;0</formula>
    </cfRule>
    <cfRule type="expression" dxfId="2344" priority="10">
      <formula>F80&lt;0</formula>
    </cfRule>
  </conditionalFormatting>
  <conditionalFormatting sqref="F75:F79">
    <cfRule type="expression" dxfId="2343" priority="7">
      <formula>F75&gt;0</formula>
    </cfRule>
    <cfRule type="expression" dxfId="2342" priority="8">
      <formula>F75&lt;0</formula>
    </cfRule>
  </conditionalFormatting>
  <conditionalFormatting sqref="H75:H79">
    <cfRule type="expression" dxfId="2341" priority="5">
      <formula>H75&gt;0</formula>
    </cfRule>
    <cfRule type="expression" dxfId="2340" priority="6">
      <formula>H75&lt;0</formula>
    </cfRule>
  </conditionalFormatting>
  <conditionalFormatting sqref="F71:F74">
    <cfRule type="expression" dxfId="2339" priority="3">
      <formula>F71&gt;0</formula>
    </cfRule>
    <cfRule type="expression" dxfId="2338" priority="4">
      <formula>F71&lt;0</formula>
    </cfRule>
  </conditionalFormatting>
  <conditionalFormatting sqref="H71:H74">
    <cfRule type="expression" dxfId="2337" priority="1">
      <formula>H71&gt;0</formula>
    </cfRule>
    <cfRule type="expression" dxfId="233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5" priority="21">
      <formula>F47&gt;0</formula>
    </cfRule>
    <cfRule type="expression" dxfId="2334" priority="22">
      <formula>F47&lt;0</formula>
    </cfRule>
  </conditionalFormatting>
  <conditionalFormatting sqref="Q7">
    <cfRule type="expression" dxfId="2333" priority="19">
      <formula>Q7&gt;0</formula>
    </cfRule>
    <cfRule type="expression" dxfId="2332" priority="20">
      <formula>Q7&lt;0</formula>
    </cfRule>
  </conditionalFormatting>
  <conditionalFormatting sqref="Q8">
    <cfRule type="expression" dxfId="2331" priority="17">
      <formula>Q8&gt;0</formula>
    </cfRule>
    <cfRule type="expression" dxfId="2330" priority="18">
      <formula>Q8&lt;0</formula>
    </cfRule>
  </conditionalFormatting>
  <conditionalFormatting sqref="F25:F46">
    <cfRule type="expression" dxfId="2329" priority="15">
      <formula>F25&gt;0</formula>
    </cfRule>
    <cfRule type="expression" dxfId="2328" priority="16">
      <formula>F25&lt;0</formula>
    </cfRule>
  </conditionalFormatting>
  <conditionalFormatting sqref="H25:H46">
    <cfRule type="expression" dxfId="2327" priority="13">
      <formula>H25&gt;0</formula>
    </cfRule>
    <cfRule type="expression" dxfId="2326" priority="14">
      <formula>H25&lt;0</formula>
    </cfRule>
  </conditionalFormatting>
  <conditionalFormatting sqref="F89:F110">
    <cfRule type="expression" dxfId="2325" priority="11">
      <formula>F89&gt;0</formula>
    </cfRule>
    <cfRule type="expression" dxfId="2324" priority="12">
      <formula>F89&lt;0</formula>
    </cfRule>
  </conditionalFormatting>
  <conditionalFormatting sqref="H89:H110">
    <cfRule type="expression" dxfId="2323" priority="9">
      <formula>H89&gt;0</formula>
    </cfRule>
    <cfRule type="expression" dxfId="2322" priority="10">
      <formula>H89&lt;0</formula>
    </cfRule>
  </conditionalFormatting>
  <conditionalFormatting sqref="Q10">
    <cfRule type="expression" dxfId="2321" priority="7">
      <formula>Q10&gt;0</formula>
    </cfRule>
    <cfRule type="expression" dxfId="2320" priority="8">
      <formula>Q10&lt;0</formula>
    </cfRule>
  </conditionalFormatting>
  <conditionalFormatting sqref="J25:J38">
    <cfRule type="expression" dxfId="2319" priority="5">
      <formula>J25&gt;0</formula>
    </cfRule>
    <cfRule type="expression" dxfId="2318" priority="6">
      <formula>J25&lt;0</formula>
    </cfRule>
  </conditionalFormatting>
  <conditionalFormatting sqref="K25:K38">
    <cfRule type="expression" dxfId="2317" priority="3">
      <formula>K25&gt;0</formula>
    </cfRule>
    <cfRule type="expression" dxfId="2316" priority="4">
      <formula>K25&lt;0</formula>
    </cfRule>
  </conditionalFormatting>
  <conditionalFormatting sqref="L25:L38">
    <cfRule type="expression" dxfId="2315" priority="1">
      <formula>L25&gt;0</formula>
    </cfRule>
    <cfRule type="expression" dxfId="23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13" priority="23">
      <formula>F34&gt;0</formula>
    </cfRule>
    <cfRule type="expression" dxfId="2312" priority="24">
      <formula>F34&lt;0</formula>
    </cfRule>
  </conditionalFormatting>
  <conditionalFormatting sqref="Q7">
    <cfRule type="expression" dxfId="2311" priority="21">
      <formula>Q7&gt;0</formula>
    </cfRule>
    <cfRule type="expression" dxfId="2310" priority="22">
      <formula>Q7&lt;0</formula>
    </cfRule>
  </conditionalFormatting>
  <conditionalFormatting sqref="Q8">
    <cfRule type="expression" dxfId="2309" priority="19">
      <formula>Q8&gt;0</formula>
    </cfRule>
    <cfRule type="expression" dxfId="2308" priority="20">
      <formula>Q8&lt;0</formula>
    </cfRule>
  </conditionalFormatting>
  <conditionalFormatting sqref="F25:F33">
    <cfRule type="expression" dxfId="2307" priority="17">
      <formula>F25&gt;0</formula>
    </cfRule>
    <cfRule type="expression" dxfId="2306" priority="18">
      <formula>F25&lt;0</formula>
    </cfRule>
  </conditionalFormatting>
  <conditionalFormatting sqref="H25:H33">
    <cfRule type="expression" dxfId="2305" priority="15">
      <formula>H25&gt;0</formula>
    </cfRule>
    <cfRule type="expression" dxfId="2304" priority="16">
      <formula>H25&lt;0</formula>
    </cfRule>
  </conditionalFormatting>
  <conditionalFormatting sqref="M46">
    <cfRule type="expression" dxfId="2303" priority="13">
      <formula>M46&gt;0</formula>
    </cfRule>
    <cfRule type="expression" dxfId="2302" priority="14">
      <formula>M46&lt;0</formula>
    </cfRule>
  </conditionalFormatting>
  <conditionalFormatting sqref="F79:F87 H79:H87">
    <cfRule type="expression" dxfId="2301" priority="11">
      <formula>F79&gt;0</formula>
    </cfRule>
    <cfRule type="expression" dxfId="2300" priority="12">
      <formula>F79&lt;0</formula>
    </cfRule>
  </conditionalFormatting>
  <conditionalFormatting sqref="F70:F78">
    <cfRule type="expression" dxfId="2299" priority="9">
      <formula>F70&gt;0</formula>
    </cfRule>
    <cfRule type="expression" dxfId="2298" priority="10">
      <formula>F70&lt;0</formula>
    </cfRule>
  </conditionalFormatting>
  <conditionalFormatting sqref="H70:H78">
    <cfRule type="expression" dxfId="2297" priority="7">
      <formula>H70&gt;0</formula>
    </cfRule>
    <cfRule type="expression" dxfId="2296" priority="8">
      <formula>H70&lt;0</formula>
    </cfRule>
  </conditionalFormatting>
  <conditionalFormatting sqref="J27:K27 J30:K30 J33:K33 J36:K36 J39:K39 J42:K42">
    <cfRule type="expression" dxfId="2295" priority="5">
      <formula>J27&gt;0</formula>
    </cfRule>
    <cfRule type="expression" dxfId="2294" priority="6">
      <formula>J27&lt;0</formula>
    </cfRule>
  </conditionalFormatting>
  <conditionalFormatting sqref="J28:K29 J31:K32 J34:K35 J37:K38 J40:K41">
    <cfRule type="expression" dxfId="2293" priority="3">
      <formula>J28&gt;0</formula>
    </cfRule>
    <cfRule type="expression" dxfId="2292" priority="4">
      <formula>J28&lt;0</formula>
    </cfRule>
  </conditionalFormatting>
  <conditionalFormatting sqref="L27:L42">
    <cfRule type="expression" dxfId="2291" priority="1">
      <formula>L27&gt;0</formula>
    </cfRule>
    <cfRule type="expression" dxfId="229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9" priority="9">
      <formula>F57&gt;0</formula>
    </cfRule>
    <cfRule type="expression" dxfId="2288" priority="10">
      <formula>F57&lt;0</formula>
    </cfRule>
  </conditionalFormatting>
  <conditionalFormatting sqref="Q7">
    <cfRule type="expression" dxfId="2287" priority="7">
      <formula>Q7&gt;0</formula>
    </cfRule>
    <cfRule type="expression" dxfId="2286" priority="8">
      <formula>Q7&lt;0</formula>
    </cfRule>
  </conditionalFormatting>
  <conditionalFormatting sqref="Q8">
    <cfRule type="expression" dxfId="2285" priority="5">
      <formula>Q8&gt;0</formula>
    </cfRule>
    <cfRule type="expression" dxfId="2284" priority="6">
      <formula>Q8&lt;0</formula>
    </cfRule>
  </conditionalFormatting>
  <conditionalFormatting sqref="F25:F56">
    <cfRule type="expression" dxfId="2283" priority="3">
      <formula>F25&gt;0</formula>
    </cfRule>
    <cfRule type="expression" dxfId="2282" priority="4">
      <formula>F25&lt;0</formula>
    </cfRule>
  </conditionalFormatting>
  <conditionalFormatting sqref="H25:H56">
    <cfRule type="expression" dxfId="2281" priority="1">
      <formula>H25&gt;0</formula>
    </cfRule>
    <cfRule type="expression" dxfId="228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49.799900000000001</v>
      </c>
      <c r="R4" s="495">
        <v>-1.01E-2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14939.970000000001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-158.09999999999854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-158.09999999999854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-1.0471537090502199E-2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3.5341436428587204E-2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54.779890000000009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54.281891000000002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53.783892000000002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53.285893000000002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52.787894000000001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52.289895000000001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51.791896000000001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51.293897000000001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50.795898000000001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50.297899000000001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49.799900000000001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49.301901000000001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48.803902000000001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48.305903000000001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47.807904000000001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47.309905000000001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46.811906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46.313907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45.815908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45.317909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44.81991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9" priority="35">
      <formula>F47&gt;0</formula>
    </cfRule>
    <cfRule type="expression" dxfId="2278" priority="36">
      <formula>F47&lt;0</formula>
    </cfRule>
  </conditionalFormatting>
  <conditionalFormatting sqref="Q7">
    <cfRule type="expression" dxfId="2277" priority="33">
      <formula>Q7&gt;0</formula>
    </cfRule>
    <cfRule type="expression" dxfId="2276" priority="34">
      <formula>Q7&lt;0</formula>
    </cfRule>
  </conditionalFormatting>
  <conditionalFormatting sqref="Q8">
    <cfRule type="expression" dxfId="2275" priority="31">
      <formula>Q8&gt;0</formula>
    </cfRule>
    <cfRule type="expression" dxfId="2274" priority="32">
      <formula>Q8&lt;0</formula>
    </cfRule>
  </conditionalFormatting>
  <conditionalFormatting sqref="F30:F46">
    <cfRule type="expression" dxfId="2273" priority="29">
      <formula>F30&gt;0</formula>
    </cfRule>
    <cfRule type="expression" dxfId="2272" priority="30">
      <formula>F30&lt;0</formula>
    </cfRule>
  </conditionalFormatting>
  <conditionalFormatting sqref="H30:H46">
    <cfRule type="expression" dxfId="2271" priority="27">
      <formula>H30&gt;0</formula>
    </cfRule>
    <cfRule type="expression" dxfId="2270" priority="28">
      <formula>H30&lt;0</formula>
    </cfRule>
  </conditionalFormatting>
  <conditionalFormatting sqref="Q10">
    <cfRule type="expression" dxfId="2269" priority="25">
      <formula>Q10&gt;0</formula>
    </cfRule>
    <cfRule type="expression" dxfId="2268" priority="26">
      <formula>Q10&lt;0</formula>
    </cfRule>
  </conditionalFormatting>
  <conditionalFormatting sqref="J27:J35">
    <cfRule type="expression" dxfId="2267" priority="23">
      <formula>J27&gt;0</formula>
    </cfRule>
    <cfRule type="expression" dxfId="2266" priority="24">
      <formula>J27&lt;0</formula>
    </cfRule>
  </conditionalFormatting>
  <conditionalFormatting sqref="K27:K38">
    <cfRule type="expression" dxfId="2265" priority="21">
      <formula>K27&gt;0</formula>
    </cfRule>
    <cfRule type="expression" dxfId="2264" priority="22">
      <formula>K27&lt;0</formula>
    </cfRule>
  </conditionalFormatting>
  <conditionalFormatting sqref="L27:L38">
    <cfRule type="expression" dxfId="2263" priority="19">
      <formula>L27&gt;0</formula>
    </cfRule>
    <cfRule type="expression" dxfId="2262" priority="20">
      <formula>L27&lt;0</formula>
    </cfRule>
  </conditionalFormatting>
  <conditionalFormatting sqref="F89:F110">
    <cfRule type="expression" dxfId="2261" priority="17">
      <formula>F89&gt;0</formula>
    </cfRule>
    <cfRule type="expression" dxfId="2260" priority="18">
      <formula>F89&lt;0</formula>
    </cfRule>
  </conditionalFormatting>
  <conditionalFormatting sqref="H89:H110">
    <cfRule type="expression" dxfId="2259" priority="15">
      <formula>H89&gt;0</formula>
    </cfRule>
    <cfRule type="expression" dxfId="2258" priority="16">
      <formula>H89&lt;0</formula>
    </cfRule>
  </conditionalFormatting>
  <conditionalFormatting sqref="J89:J102">
    <cfRule type="expression" dxfId="2257" priority="13">
      <formula>J89&gt;0</formula>
    </cfRule>
    <cfRule type="expression" dxfId="2256" priority="14">
      <formula>J89&lt;0</formula>
    </cfRule>
  </conditionalFormatting>
  <conditionalFormatting sqref="K89:K102">
    <cfRule type="expression" dxfId="2255" priority="11">
      <formula>K89&gt;0</formula>
    </cfRule>
    <cfRule type="expression" dxfId="2254" priority="12">
      <formula>K89&lt;0</formula>
    </cfRule>
  </conditionalFormatting>
  <conditionalFormatting sqref="L89:L102">
    <cfRule type="expression" dxfId="2253" priority="9">
      <formula>L89&gt;0</formula>
    </cfRule>
    <cfRule type="expression" dxfId="2252" priority="10">
      <formula>L89&lt;0</formula>
    </cfRule>
  </conditionalFormatting>
  <conditionalFormatting sqref="F29">
    <cfRule type="expression" dxfId="2251" priority="7">
      <formula>F29&gt;0</formula>
    </cfRule>
    <cfRule type="expression" dxfId="2250" priority="8">
      <formula>F29&lt;0</formula>
    </cfRule>
  </conditionalFormatting>
  <conditionalFormatting sqref="H29">
    <cfRule type="expression" dxfId="2249" priority="5">
      <formula>H29&gt;0</formula>
    </cfRule>
    <cfRule type="expression" dxfId="2248" priority="6">
      <formula>H29&lt;0</formula>
    </cfRule>
  </conditionalFormatting>
  <conditionalFormatting sqref="F25:F28 H25:H28">
    <cfRule type="expression" dxfId="2247" priority="1">
      <formula>F25&gt;0</formula>
    </cfRule>
    <cfRule type="expression" dxfId="224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75.64</v>
      </c>
      <c r="R4" s="475">
        <v>-2.1399999999999999E-2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7564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1931.1099999999951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1733.8999999999996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0.29740484725819444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2.6441036488630353E-2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10.844444444444445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83.204000000000008</v>
      </c>
    </row>
    <row r="22" spans="1:16" x14ac:dyDescent="0.25">
      <c r="O22" s="81">
        <v>1.0900000000000001</v>
      </c>
      <c r="P22" s="81">
        <f t="shared" ref="P22:P41" si="0">O22*$Q$4</f>
        <v>82.447600000000008</v>
      </c>
    </row>
    <row r="23" spans="1:16" x14ac:dyDescent="0.25">
      <c r="O23" s="81">
        <v>1.08</v>
      </c>
      <c r="P23" s="81">
        <f t="shared" si="0"/>
        <v>81.691200000000009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80.93480000000001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80.178400000000011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79.421999999999997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78.665599999999998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77.909199999999998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77.152799999999999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76.3964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75.64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74.883600000000001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74.127200000000002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73.370800000000003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72.614400000000003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5">
        <f t="shared" si="8"/>
        <v>1842.1099999999954</v>
      </c>
      <c r="L36" s="39">
        <v>10.72</v>
      </c>
      <c r="O36" s="81">
        <v>0.95</v>
      </c>
      <c r="P36" s="81">
        <f t="shared" si="0"/>
        <v>71.858000000000004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71.101599999999991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70.345200000000006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69.588800000000006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68.832400000000007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68.076000000000008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5" priority="21">
      <formula>F57&gt;0</formula>
    </cfRule>
    <cfRule type="expression" dxfId="2244" priority="22">
      <formula>F57&lt;0</formula>
    </cfRule>
  </conditionalFormatting>
  <conditionalFormatting sqref="Q7">
    <cfRule type="expression" dxfId="2243" priority="19">
      <formula>Q7&gt;0</formula>
    </cfRule>
    <cfRule type="expression" dxfId="2242" priority="20">
      <formula>Q7&lt;0</formula>
    </cfRule>
  </conditionalFormatting>
  <conditionalFormatting sqref="Q8">
    <cfRule type="expression" dxfId="2241" priority="17">
      <formula>Q8&gt;0</formula>
    </cfRule>
    <cfRule type="expression" dxfId="2240" priority="18">
      <formula>Q8&lt;0</formula>
    </cfRule>
  </conditionalFormatting>
  <conditionalFormatting sqref="M58">
    <cfRule type="expression" dxfId="2239" priority="11">
      <formula>M58&gt;0</formula>
    </cfRule>
    <cfRule type="expression" dxfId="2238" priority="12">
      <formula>M58&lt;0</formula>
    </cfRule>
  </conditionalFormatting>
  <conditionalFormatting sqref="F84:F115">
    <cfRule type="expression" dxfId="2237" priority="9">
      <formula>F84&gt;0</formula>
    </cfRule>
    <cfRule type="expression" dxfId="2236" priority="10">
      <formula>F84&lt;0</formula>
    </cfRule>
  </conditionalFormatting>
  <conditionalFormatting sqref="H84:H115">
    <cfRule type="expression" dxfId="2235" priority="7">
      <formula>H84&gt;0</formula>
    </cfRule>
    <cfRule type="expression" dxfId="2234" priority="8">
      <formula>H84&lt;0</formula>
    </cfRule>
  </conditionalFormatting>
  <conditionalFormatting sqref="F25:F56 H25:H56">
    <cfRule type="expression" dxfId="2233" priority="5">
      <formula>F25&gt;0</formula>
    </cfRule>
    <cfRule type="expression" dxfId="2232" priority="6">
      <formula>F25&lt;0</formula>
    </cfRule>
  </conditionalFormatting>
  <conditionalFormatting sqref="J28:J30 K25:K30 J31:K38">
    <cfRule type="expression" dxfId="2231" priority="1">
      <formula>J25&gt;0</formula>
    </cfRule>
    <cfRule type="expression" dxfId="2230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9" priority="21">
      <formula>F47&gt;0</formula>
    </cfRule>
    <cfRule type="expression" dxfId="2228" priority="22">
      <formula>F47&lt;0</formula>
    </cfRule>
  </conditionalFormatting>
  <conditionalFormatting sqref="Q7">
    <cfRule type="expression" dxfId="2227" priority="19">
      <formula>Q7&gt;0</formula>
    </cfRule>
    <cfRule type="expression" dxfId="2226" priority="20">
      <formula>Q7&lt;0</formula>
    </cfRule>
  </conditionalFormatting>
  <conditionalFormatting sqref="Q8">
    <cfRule type="expression" dxfId="2225" priority="17">
      <formula>Q8&gt;0</formula>
    </cfRule>
    <cfRule type="expression" dxfId="2224" priority="18">
      <formula>Q8&lt;0</formula>
    </cfRule>
  </conditionalFormatting>
  <conditionalFormatting sqref="F25:F46">
    <cfRule type="expression" dxfId="2223" priority="15">
      <formula>F25&gt;0</formula>
    </cfRule>
    <cfRule type="expression" dxfId="2222" priority="16">
      <formula>F25&lt;0</formula>
    </cfRule>
  </conditionalFormatting>
  <conditionalFormatting sqref="H25:H46">
    <cfRule type="expression" dxfId="2221" priority="13">
      <formula>H25&gt;0</formula>
    </cfRule>
    <cfRule type="expression" dxfId="2220" priority="14">
      <formula>H25&lt;0</formula>
    </cfRule>
  </conditionalFormatting>
  <conditionalFormatting sqref="F89:F110">
    <cfRule type="expression" dxfId="2219" priority="11">
      <formula>F89&gt;0</formula>
    </cfRule>
    <cfRule type="expression" dxfId="2218" priority="12">
      <formula>F89&lt;0</formula>
    </cfRule>
  </conditionalFormatting>
  <conditionalFormatting sqref="H89:H110">
    <cfRule type="expression" dxfId="2217" priority="9">
      <formula>H89&gt;0</formula>
    </cfRule>
    <cfRule type="expression" dxfId="2216" priority="10">
      <formula>H89&lt;0</formula>
    </cfRule>
  </conditionalFormatting>
  <conditionalFormatting sqref="Q10">
    <cfRule type="expression" dxfId="2215" priority="7">
      <formula>Q10&gt;0</formula>
    </cfRule>
    <cfRule type="expression" dxfId="2214" priority="8">
      <formula>Q10&lt;0</formula>
    </cfRule>
  </conditionalFormatting>
  <conditionalFormatting sqref="J25:J38">
    <cfRule type="expression" dxfId="2213" priority="5">
      <formula>J25&gt;0</formula>
    </cfRule>
    <cfRule type="expression" dxfId="2212" priority="6">
      <formula>J25&lt;0</formula>
    </cfRule>
  </conditionalFormatting>
  <conditionalFormatting sqref="K25:K38">
    <cfRule type="expression" dxfId="2211" priority="3">
      <formula>K25&gt;0</formula>
    </cfRule>
    <cfRule type="expression" dxfId="2210" priority="4">
      <formula>K25&lt;0</formula>
    </cfRule>
  </conditionalFormatting>
  <conditionalFormatting sqref="L25:L38">
    <cfRule type="expression" dxfId="2209" priority="1">
      <formula>L25&gt;0</formula>
    </cfRule>
    <cfRule type="expression" dxfId="220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8.5083652173913258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20.350000000000001</v>
      </c>
      <c r="R4" s="475">
        <v>-8.3000000000000001E-3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46805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19569.240000000049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41851.331000001577</v>
      </c>
      <c r="R7">
        <v>700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27235.759999999951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1.3917638089164364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9.8280098280098278E-3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32.301587301587304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24.827000000000002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24.6235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24.42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24.2165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24.013000000000002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23.8095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23.606000000000002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23.4025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23.198999999999998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22.9955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22.792000000000005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22.588500000000003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22.385000000000005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22.181500000000003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21.978000000000002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21.774500000000003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21.571000000000002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21.367500000000003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21.164000000000001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20.960500000000003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20.757000000000001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20.553500000000003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20.350000000000001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20.1465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19.943000000000001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19.7395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19.536000000000001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19.3325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19.129000000000001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18.925500000000003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18.722000000000001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18.518500000000003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18.315000000000001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18.111500000000003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17.908000000000001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17.704499999999999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17.501000000000001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17.297499999999999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1294</v>
      </c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3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5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5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4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74">IF(C295=0, 0,D295*C295)</f>
        <v>68120</v>
      </c>
      <c r="H295" s="365">
        <f t="shared" ref="H295:H301" si="75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74"/>
        <v>0</v>
      </c>
      <c r="H296" s="365" t="str">
        <f t="shared" si="75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74"/>
        <v>0</v>
      </c>
      <c r="H297" s="365" t="str">
        <f t="shared" si="75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74"/>
        <v>75600</v>
      </c>
      <c r="H298" s="365">
        <f t="shared" si="75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74"/>
        <v>0</v>
      </c>
      <c r="H299" s="365" t="str">
        <f t="shared" si="75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74"/>
        <v>82367.28</v>
      </c>
      <c r="H300" s="365">
        <f t="shared" si="75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74"/>
        <v>0</v>
      </c>
      <c r="H301" s="365" t="str">
        <f t="shared" si="75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76">C303*(E303-D303)</f>
        <v>-29017.579999999998</v>
      </c>
      <c r="G303" s="363">
        <f t="shared" ref="G303:G332" si="77">D303*C303</f>
        <v>91417.900000000009</v>
      </c>
      <c r="H303" s="364">
        <f t="shared" ref="H303:H332" si="78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76"/>
        <v>-31836.35999999999</v>
      </c>
      <c r="G304" s="363">
        <f t="shared" si="77"/>
        <v>101483.62</v>
      </c>
      <c r="H304" s="364">
        <f t="shared" si="78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76"/>
        <v>-34009.06</v>
      </c>
      <c r="G305" s="363">
        <f t="shared" si="77"/>
        <v>109418.42</v>
      </c>
      <c r="H305" s="364">
        <f t="shared" si="78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76"/>
        <v>-34008.920000000006</v>
      </c>
      <c r="G306" s="363">
        <f t="shared" si="77"/>
        <v>101358.28000000001</v>
      </c>
      <c r="H306" s="364">
        <f t="shared" si="78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76"/>
        <v>-39575.879999999997</v>
      </c>
      <c r="G307" s="363">
        <f t="shared" si="77"/>
        <v>108716.71999999999</v>
      </c>
      <c r="H307" s="364">
        <f t="shared" si="78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76"/>
        <v>-38892.919999999991</v>
      </c>
      <c r="G308" s="363">
        <f t="shared" si="77"/>
        <v>110180.68</v>
      </c>
      <c r="H308" s="364">
        <f t="shared" si="78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76"/>
        <v>-39649.22</v>
      </c>
      <c r="G309" s="363">
        <f t="shared" si="77"/>
        <v>101232.94</v>
      </c>
      <c r="H309" s="364">
        <f t="shared" si="78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76"/>
        <v>-41303.94</v>
      </c>
      <c r="G310" s="363">
        <f t="shared" si="77"/>
        <v>94046.46</v>
      </c>
      <c r="H310" s="364">
        <f t="shared" si="78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76"/>
        <v>-42699.159999999996</v>
      </c>
      <c r="G311" s="363">
        <f t="shared" si="77"/>
        <v>101024.04</v>
      </c>
      <c r="H311" s="364">
        <f t="shared" si="78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76"/>
        <v>-47715.600000000006</v>
      </c>
      <c r="G312" s="363">
        <f t="shared" si="77"/>
        <v>107500.44</v>
      </c>
      <c r="H312" s="364">
        <f t="shared" si="78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76"/>
        <v>-46809.119999999995</v>
      </c>
      <c r="G313" s="363">
        <f t="shared" si="77"/>
        <v>113864.21999999999</v>
      </c>
      <c r="H313" s="364">
        <f t="shared" si="78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76"/>
        <v>-47694.16</v>
      </c>
      <c r="G314" s="363">
        <f t="shared" si="77"/>
        <v>126525.44</v>
      </c>
      <c r="H314" s="364">
        <f t="shared" si="78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76"/>
        <v>-48128</v>
      </c>
      <c r="G315" s="363">
        <f t="shared" si="77"/>
        <v>129280</v>
      </c>
      <c r="H315" s="364">
        <f t="shared" si="78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76"/>
        <v>-48155.4</v>
      </c>
      <c r="G316" s="363">
        <f t="shared" si="77"/>
        <v>113708.88</v>
      </c>
      <c r="H316" s="364">
        <f t="shared" si="78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76"/>
        <v>-42239.579999999994</v>
      </c>
      <c r="G317" s="363">
        <f t="shared" si="77"/>
        <v>100564.46</v>
      </c>
      <c r="H317" s="364">
        <f t="shared" si="78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76"/>
        <v>-42072.46</v>
      </c>
      <c r="G318" s="363">
        <f t="shared" si="77"/>
        <v>100397.34000000001</v>
      </c>
      <c r="H318" s="364">
        <f t="shared" si="78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76"/>
        <v>-45543.96</v>
      </c>
      <c r="G319" s="363">
        <f t="shared" si="77"/>
        <v>132958.98000000001</v>
      </c>
      <c r="H319" s="364">
        <f t="shared" si="78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76"/>
        <v>-45906.62000000001</v>
      </c>
      <c r="G320" s="363">
        <f t="shared" si="77"/>
        <v>158980.96</v>
      </c>
      <c r="H320" s="364">
        <f t="shared" si="78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76"/>
        <v>-51777.299999999996</v>
      </c>
      <c r="G321" s="363">
        <f t="shared" si="77"/>
        <v>171590.94</v>
      </c>
      <c r="H321" s="365">
        <f t="shared" si="78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76"/>
        <v>-49664.193999999989</v>
      </c>
      <c r="G322" s="363">
        <f t="shared" si="77"/>
        <v>158920.21399999998</v>
      </c>
      <c r="H322" s="365">
        <f t="shared" si="78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76"/>
        <v>-47987.500000000015</v>
      </c>
      <c r="G323" s="363">
        <f t="shared" si="77"/>
        <v>145958.78</v>
      </c>
      <c r="H323" s="365">
        <f t="shared" si="78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76"/>
        <v>-47702.966000000015</v>
      </c>
      <c r="G324" s="363">
        <f t="shared" si="77"/>
        <v>158434.24600000001</v>
      </c>
      <c r="H324" s="365">
        <f t="shared" si="78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76"/>
        <v>-60971.399999999987</v>
      </c>
      <c r="G325" s="363">
        <f t="shared" si="77"/>
        <v>170139.24</v>
      </c>
      <c r="H325" s="365">
        <f t="shared" si="78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76"/>
        <v>-77656.859999999986</v>
      </c>
      <c r="G326" s="363">
        <f t="shared" si="77"/>
        <v>166354.54</v>
      </c>
      <c r="H326" s="365">
        <f t="shared" si="78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76"/>
        <v>-85359.959999999992</v>
      </c>
      <c r="G327" s="363">
        <f t="shared" si="77"/>
        <v>169945.68</v>
      </c>
      <c r="H327" s="365">
        <f t="shared" si="78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76"/>
        <v>-100883.47199999999</v>
      </c>
      <c r="G328" s="363">
        <f t="shared" si="77"/>
        <v>169887.61199999999</v>
      </c>
      <c r="H328" s="364">
        <f t="shared" si="78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76"/>
        <v>-97651.02</v>
      </c>
      <c r="G329" s="363">
        <f t="shared" si="77"/>
        <v>169848.9</v>
      </c>
      <c r="H329" s="364">
        <f t="shared" si="78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76"/>
        <v>-97231.731999999989</v>
      </c>
      <c r="G330" s="363">
        <f t="shared" si="77"/>
        <v>165974.95199999999</v>
      </c>
      <c r="H330" s="364">
        <f t="shared" si="78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76"/>
        <v>-97234.865999999995</v>
      </c>
      <c r="G331" s="363">
        <f t="shared" si="77"/>
        <v>169723.08599999998</v>
      </c>
      <c r="H331" s="364">
        <f t="shared" si="78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76"/>
        <v>-104373.632</v>
      </c>
      <c r="G332" s="363">
        <f t="shared" si="77"/>
        <v>197776.17199999999</v>
      </c>
      <c r="H332" s="364">
        <f t="shared" si="78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76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76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79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79"/>
        <v>-94166.28</v>
      </c>
      <c r="G336" s="363">
        <f t="shared" ref="G336:G343" si="80">IF(C336=0, 0,D336*C336)</f>
        <v>165387.56</v>
      </c>
      <c r="H336" s="364">
        <f t="shared" ref="H336:H343" si="81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79"/>
        <v>-91969.787999999986</v>
      </c>
      <c r="G337" s="363">
        <f t="shared" si="80"/>
        <v>157393.788</v>
      </c>
      <c r="H337" s="364">
        <f t="shared" si="81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79"/>
        <v>-91154.7</v>
      </c>
      <c r="G338" s="363">
        <f t="shared" si="80"/>
        <v>145246.5</v>
      </c>
      <c r="H338" s="364">
        <f t="shared" si="81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79"/>
        <v>-92238.461999999985</v>
      </c>
      <c r="G339" s="363">
        <f t="shared" si="80"/>
        <v>161141.78199999998</v>
      </c>
      <c r="H339" s="364">
        <f t="shared" si="81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79"/>
        <v>-89571.54800000001</v>
      </c>
      <c r="G340" s="363">
        <f t="shared" si="80"/>
        <v>152607.92800000001</v>
      </c>
      <c r="H340" s="364">
        <f t="shared" si="81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79"/>
        <v>-89550.534</v>
      </c>
      <c r="G341" s="363">
        <f t="shared" si="80"/>
        <v>169006.91400000002</v>
      </c>
      <c r="H341" s="364">
        <f t="shared" si="81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79"/>
        <v>-89678.238000000012</v>
      </c>
      <c r="G342" s="363">
        <f t="shared" si="80"/>
        <v>165029.61800000002</v>
      </c>
      <c r="H342" s="364">
        <f t="shared" si="81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79"/>
        <v>-89511.821999999986</v>
      </c>
      <c r="G343" s="363">
        <f t="shared" si="80"/>
        <v>168968.20199999999</v>
      </c>
      <c r="H343" s="364">
        <f t="shared" si="81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82">C344*(E344-D344)</f>
        <v>-89632.347999999984</v>
      </c>
      <c r="G344" s="363">
        <f t="shared" ref="G344:G355" si="83">IF(C344=0, 0,D344*C344)</f>
        <v>164983.728</v>
      </c>
      <c r="H344" s="364">
        <f t="shared" ref="H344:H395" si="84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82"/>
        <v>-93372.971999999994</v>
      </c>
      <c r="G345" s="363">
        <f t="shared" si="83"/>
        <v>172761.372</v>
      </c>
      <c r="H345" s="364">
        <f t="shared" si="84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82"/>
        <v>-91747.44</v>
      </c>
      <c r="G346" s="363">
        <f t="shared" si="83"/>
        <v>168784.32</v>
      </c>
      <c r="H346" s="364">
        <f t="shared" si="84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82"/>
        <v>-80757.467999999993</v>
      </c>
      <c r="G347" s="363">
        <f t="shared" si="83"/>
        <v>159727.26799999998</v>
      </c>
      <c r="H347" s="365">
        <f t="shared" si="84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82"/>
        <v>-72386.955999999976</v>
      </c>
      <c r="G348" s="363">
        <f t="shared" si="83"/>
        <v>164888.61599999998</v>
      </c>
      <c r="H348" s="365">
        <f t="shared" si="84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82"/>
        <v>-62830.615999999987</v>
      </c>
      <c r="G349" s="363">
        <f t="shared" si="83"/>
        <v>164888.61599999998</v>
      </c>
      <c r="H349" s="365">
        <f t="shared" si="84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82"/>
        <v>-66133.584000000003</v>
      </c>
      <c r="G350" s="363">
        <f t="shared" si="83"/>
        <v>164387.60399999999</v>
      </c>
      <c r="H350" s="365">
        <f t="shared" si="84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82"/>
        <v>-61160.576000000008</v>
      </c>
      <c r="G351" s="363">
        <f t="shared" si="83"/>
        <v>164331.93599999999</v>
      </c>
      <c r="H351" s="365">
        <f t="shared" si="84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82"/>
        <v>-58033.889999999992</v>
      </c>
      <c r="G352" s="363">
        <f t="shared" si="83"/>
        <v>164266.99</v>
      </c>
      <c r="H352" s="365">
        <f t="shared" si="84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82"/>
        <v>-56328.439999999988</v>
      </c>
      <c r="G353" s="363">
        <f t="shared" si="83"/>
        <v>148531.07999999999</v>
      </c>
      <c r="H353" s="365">
        <f t="shared" si="84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82"/>
        <v>-57894.720000000016</v>
      </c>
      <c r="G354" s="363">
        <f t="shared" si="83"/>
        <v>163942.26</v>
      </c>
      <c r="H354" s="364">
        <f t="shared" si="84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82"/>
        <v>-58904.104000000007</v>
      </c>
      <c r="G355" s="363">
        <f t="shared" si="83"/>
        <v>167796.78400000001</v>
      </c>
      <c r="H355" s="364">
        <f t="shared" si="84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85">C356*(E356-D356)</f>
        <v>-69928.587000000014</v>
      </c>
      <c r="G356" s="363">
        <f t="shared" ref="G356:G395" si="86">IF(C356=0, 0,D356*C356)</f>
        <v>206559.20699999999</v>
      </c>
      <c r="H356" s="364">
        <f t="shared" si="84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85"/>
        <v>-66302.234199999992</v>
      </c>
      <c r="G357" s="363">
        <f t="shared" si="86"/>
        <v>185059.5742</v>
      </c>
      <c r="H357" s="364">
        <f t="shared" si="84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85"/>
        <v>-59729.712599999977</v>
      </c>
      <c r="G358" s="363">
        <f t="shared" si="86"/>
        <v>167542.63259999998</v>
      </c>
      <c r="H358" s="364">
        <f t="shared" si="84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85"/>
        <v>-65233.308000000005</v>
      </c>
      <c r="G359" s="363">
        <f t="shared" si="86"/>
        <v>188202.64799999999</v>
      </c>
      <c r="H359" s="364">
        <f t="shared" si="84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85"/>
        <v>-64902.603600000009</v>
      </c>
      <c r="G360" s="363">
        <f t="shared" si="86"/>
        <v>167102.28360000002</v>
      </c>
      <c r="H360" s="364">
        <f t="shared" si="84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85"/>
        <v>-66452.265800000008</v>
      </c>
      <c r="G361" s="363">
        <f t="shared" si="86"/>
        <v>168143.46580000001</v>
      </c>
      <c r="H361" s="364">
        <f t="shared" si="84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85"/>
        <v>-64191.270599999982</v>
      </c>
      <c r="G362" s="363">
        <f t="shared" si="86"/>
        <v>167068.4106</v>
      </c>
      <c r="H362" s="364">
        <f t="shared" si="84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85"/>
        <v>-53072.044600000016</v>
      </c>
      <c r="G363" s="363">
        <f t="shared" si="86"/>
        <v>155298.88460000002</v>
      </c>
      <c r="H363" s="364">
        <f t="shared" si="84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85"/>
        <v>-54016.789200000007</v>
      </c>
      <c r="G364" s="363">
        <f t="shared" si="86"/>
        <v>166959.04920000001</v>
      </c>
      <c r="H364" s="364">
        <f t="shared" si="84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85"/>
        <v>-40694.080000000002</v>
      </c>
      <c r="G365" s="363">
        <f t="shared" si="86"/>
        <v>148852.48000000001</v>
      </c>
      <c r="H365" s="364">
        <f t="shared" si="84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85"/>
        <v>-41622.116400000006</v>
      </c>
      <c r="G366" s="363">
        <f t="shared" si="86"/>
        <v>161235.47640000001</v>
      </c>
      <c r="H366" s="364">
        <f t="shared" si="84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85"/>
        <v>-39713.673000000003</v>
      </c>
      <c r="G367" s="363">
        <f t="shared" si="86"/>
        <v>166592.253</v>
      </c>
      <c r="H367" s="364">
        <f t="shared" si="84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85"/>
        <v>-39679.2474</v>
      </c>
      <c r="G368" s="363">
        <f t="shared" si="86"/>
        <v>160002.82739999998</v>
      </c>
      <c r="H368" s="364">
        <f t="shared" si="84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85"/>
        <v>-40600.177800000019</v>
      </c>
      <c r="G369" s="363">
        <f t="shared" si="86"/>
        <v>166510.9578</v>
      </c>
      <c r="H369" s="364">
        <f t="shared" si="84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85"/>
        <v>-37192.92720000002</v>
      </c>
      <c r="G370" s="363">
        <f t="shared" si="86"/>
        <v>159811.00720000002</v>
      </c>
      <c r="H370" s="364">
        <f t="shared" si="84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85"/>
        <v>-28198.487200000018</v>
      </c>
      <c r="G371" s="363">
        <f t="shared" si="86"/>
        <v>159811.00720000002</v>
      </c>
      <c r="H371" s="364">
        <f t="shared" si="84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85"/>
        <v>-32939.072999999997</v>
      </c>
      <c r="G372" s="363">
        <f t="shared" si="86"/>
        <v>166785.81299999999</v>
      </c>
      <c r="H372" s="364">
        <f t="shared" si="84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85"/>
        <v>-27080.606799999998</v>
      </c>
      <c r="G373" s="363">
        <f t="shared" si="86"/>
        <v>159610.92679999999</v>
      </c>
      <c r="H373" s="365">
        <f t="shared" si="84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85"/>
        <v>-23278.161400000005</v>
      </c>
      <c r="G374" s="363">
        <f t="shared" si="86"/>
        <v>159479.6814</v>
      </c>
      <c r="H374" s="365">
        <f t="shared" si="84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85"/>
        <v>-27860.058600000004</v>
      </c>
      <c r="G375" s="363">
        <f t="shared" si="86"/>
        <v>166739.35860000001</v>
      </c>
      <c r="H375" s="365">
        <f t="shared" si="84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85"/>
        <v>-29897.277600000016</v>
      </c>
      <c r="G376" s="363">
        <f t="shared" si="86"/>
        <v>166260.29760000002</v>
      </c>
      <c r="H376" s="365">
        <f t="shared" si="84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85"/>
        <v>-34709.179199999977</v>
      </c>
      <c r="G377" s="363">
        <f t="shared" si="86"/>
        <v>165846.07919999998</v>
      </c>
      <c r="H377" s="365">
        <f t="shared" si="84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85"/>
        <v>-41926.063800000004</v>
      </c>
      <c r="G378" s="363">
        <f t="shared" si="86"/>
        <v>165707.6838</v>
      </c>
      <c r="H378" s="365">
        <f t="shared" si="84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85"/>
        <v>-48426.330400000006</v>
      </c>
      <c r="G379" s="363">
        <f t="shared" si="86"/>
        <v>190547.59040000002</v>
      </c>
      <c r="H379" s="365">
        <f t="shared" si="84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85"/>
        <v>-48374.515200000002</v>
      </c>
      <c r="G380" s="363">
        <f t="shared" si="86"/>
        <v>165187.97520000002</v>
      </c>
      <c r="H380" s="364">
        <f t="shared" si="84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85"/>
        <v>-54432.172800000015</v>
      </c>
      <c r="G381" s="363">
        <f t="shared" si="86"/>
        <v>176588.49280000001</v>
      </c>
      <c r="H381" s="364">
        <f t="shared" si="84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85"/>
        <v>-49378.123800000016</v>
      </c>
      <c r="G382" s="363">
        <f t="shared" si="86"/>
        <v>164933.44380000001</v>
      </c>
      <c r="H382" s="364">
        <f t="shared" si="84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85"/>
        <v>-45614.280400000011</v>
      </c>
      <c r="G383" s="363">
        <f t="shared" si="86"/>
        <v>177274.02040000001</v>
      </c>
      <c r="H383" s="364">
        <f t="shared" si="84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85"/>
        <v>-45519.5052</v>
      </c>
      <c r="G384" s="363">
        <f t="shared" si="86"/>
        <v>164849.2452</v>
      </c>
      <c r="H384" s="364">
        <f t="shared" si="84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85"/>
        <v>-45770.165399999983</v>
      </c>
      <c r="G385" s="363">
        <f t="shared" si="86"/>
        <v>164809.56539999999</v>
      </c>
      <c r="H385" s="364">
        <f t="shared" si="84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85"/>
        <v>-41109.240599999997</v>
      </c>
      <c r="G386" s="363">
        <f t="shared" si="86"/>
        <v>164794.08059999999</v>
      </c>
      <c r="H386" s="364">
        <f t="shared" si="84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85"/>
        <v>-37211.283199999991</v>
      </c>
      <c r="G387" s="363">
        <f t="shared" si="86"/>
        <v>158269.10319999998</v>
      </c>
      <c r="H387" s="364">
        <f t="shared" si="84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85"/>
        <v>-38770.067999999999</v>
      </c>
      <c r="G388" s="363">
        <f t="shared" si="86"/>
        <v>164777.628</v>
      </c>
      <c r="H388" s="364">
        <f t="shared" si="84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85"/>
        <v>-33653.890400000018</v>
      </c>
      <c r="G389" s="363">
        <f t="shared" si="86"/>
        <v>157924.0104</v>
      </c>
      <c r="H389" s="364">
        <f t="shared" si="84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85"/>
        <v>-37103.516399999986</v>
      </c>
      <c r="G390" s="363">
        <f t="shared" si="86"/>
        <v>164562.77639999997</v>
      </c>
      <c r="H390" s="364">
        <f t="shared" si="84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85"/>
        <v>-39676.8966</v>
      </c>
      <c r="G391" s="363">
        <f t="shared" si="86"/>
        <v>164523.09660000002</v>
      </c>
      <c r="H391" s="364">
        <f t="shared" si="84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85"/>
        <v>-35572.456799999993</v>
      </c>
      <c r="G392" s="363">
        <f t="shared" si="86"/>
        <v>164483.41680000001</v>
      </c>
      <c r="H392" s="364">
        <f t="shared" si="84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85"/>
        <v>-29514.401999999984</v>
      </c>
      <c r="G393" s="363">
        <f t="shared" si="86"/>
        <v>143679.28200000001</v>
      </c>
      <c r="H393" s="364">
        <f t="shared" si="84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85"/>
        <v>-24105.848799999996</v>
      </c>
      <c r="G394" s="363">
        <f t="shared" si="86"/>
        <v>136358.20879999999</v>
      </c>
      <c r="H394" s="364">
        <f t="shared" si="84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85"/>
        <v>-24823.50120000001</v>
      </c>
      <c r="G395" s="363">
        <f t="shared" si="86"/>
        <v>143649.8412</v>
      </c>
      <c r="H395" s="364">
        <f t="shared" si="84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87">C396*(E396-D396)</f>
        <v>-33713.287800000006</v>
      </c>
      <c r="G396" s="363">
        <f t="shared" ref="G396:G404" si="88">IF(C396=0, 0,D396*C396)</f>
        <v>154198.0478</v>
      </c>
      <c r="H396" s="364">
        <f t="shared" ref="H396:H404" si="89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87"/>
        <v>-34191.285600000003</v>
      </c>
      <c r="G397" s="363">
        <f t="shared" si="88"/>
        <v>158702.04560000001</v>
      </c>
      <c r="H397" s="364">
        <f t="shared" si="89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87"/>
        <v>-33706.974000000009</v>
      </c>
      <c r="G398" s="363">
        <f t="shared" si="88"/>
        <v>158217.734</v>
      </c>
      <c r="H398" s="364">
        <f t="shared" si="89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87"/>
        <v>-35317.9254</v>
      </c>
      <c r="G399" s="363">
        <f t="shared" si="88"/>
        <v>163357.86540000001</v>
      </c>
      <c r="H399" s="364">
        <f t="shared" si="89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87"/>
        <v>-36815.103999999985</v>
      </c>
      <c r="G400" s="363">
        <f t="shared" si="88"/>
        <v>157985.78399999999</v>
      </c>
      <c r="H400" s="364">
        <f t="shared" si="89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87"/>
        <v>-40329.610399999998</v>
      </c>
      <c r="G401" s="363">
        <f t="shared" si="88"/>
        <v>157881.87039999999</v>
      </c>
      <c r="H401" s="364">
        <f t="shared" si="89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87"/>
        <v>-35684.1158</v>
      </c>
      <c r="G402" s="363">
        <f t="shared" si="88"/>
        <v>157782.59580000001</v>
      </c>
      <c r="H402" s="364">
        <f t="shared" si="89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87"/>
        <v>-23709.664000000008</v>
      </c>
      <c r="G403" s="363">
        <f t="shared" si="88"/>
        <v>134887.10400000002</v>
      </c>
      <c r="H403" s="365">
        <f t="shared" si="89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87"/>
        <v>-19054.279999999995</v>
      </c>
      <c r="G404" s="363">
        <f t="shared" si="88"/>
        <v>121666.28</v>
      </c>
      <c r="H404" s="365">
        <f t="shared" si="89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90">C405*(E405-D405)</f>
        <v>-21366.37</v>
      </c>
      <c r="G405" s="363">
        <f t="shared" ref="G405:G413" si="91">IF(C405=0, 0,D405*C405)</f>
        <v>129041.37</v>
      </c>
      <c r="H405" s="365">
        <f t="shared" ref="H405:H413" si="92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90"/>
        <v>-17585.480000000014</v>
      </c>
      <c r="G406" s="363">
        <f t="shared" si="91"/>
        <v>121421.48000000001</v>
      </c>
      <c r="H406" s="365">
        <f t="shared" si="92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90"/>
        <v>-23433.255999999998</v>
      </c>
      <c r="G407" s="363">
        <f t="shared" si="91"/>
        <v>134073.236</v>
      </c>
      <c r="H407" s="365">
        <f t="shared" si="92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90"/>
        <v>-21154.320000000003</v>
      </c>
      <c r="G408" s="363">
        <f t="shared" si="91"/>
        <v>138785.16</v>
      </c>
      <c r="H408" s="365">
        <f t="shared" si="92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90"/>
        <v>-29477.467400000005</v>
      </c>
      <c r="G409" s="363">
        <f t="shared" si="91"/>
        <v>152116.9474</v>
      </c>
      <c r="H409" s="365">
        <f t="shared" si="92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90"/>
        <v>-29453.938799999982</v>
      </c>
      <c r="G410" s="363">
        <f t="shared" si="91"/>
        <v>156191.41879999998</v>
      </c>
      <c r="H410" s="364">
        <f t="shared" si="92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90"/>
        <v>-19172.503200000017</v>
      </c>
      <c r="G411" s="363">
        <f t="shared" si="91"/>
        <v>140043.3432</v>
      </c>
      <c r="H411" s="364">
        <f t="shared" si="92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90"/>
        <v>-13448.017</v>
      </c>
      <c r="G412" s="363">
        <f t="shared" si="91"/>
        <v>132303.45699999999</v>
      </c>
      <c r="H412" s="364">
        <f t="shared" si="92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90"/>
        <v>-12142.820000000009</v>
      </c>
      <c r="G413" s="363">
        <f t="shared" si="91"/>
        <v>126387.82</v>
      </c>
      <c r="H413" s="364">
        <f t="shared" si="92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93">C414*(E414-D414)</f>
        <v>-11873.480000000014</v>
      </c>
      <c r="G414" s="363">
        <f t="shared" ref="G414:G435" si="94">IF(C414=0, 0,D414*C414)</f>
        <v>118633.48000000001</v>
      </c>
      <c r="H414" s="364">
        <f t="shared" ref="H414:H435" si="95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93"/>
        <v>-11929.199999999995</v>
      </c>
      <c r="G415" s="363">
        <f t="shared" si="94"/>
        <v>106009.2</v>
      </c>
      <c r="H415" s="364">
        <f t="shared" si="95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93"/>
        <v>-18473.284199999991</v>
      </c>
      <c r="G416" s="363">
        <f t="shared" si="94"/>
        <v>138853.4442</v>
      </c>
      <c r="H416" s="364">
        <f t="shared" si="95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93"/>
        <v>-18423.393999999993</v>
      </c>
      <c r="G417" s="363">
        <f t="shared" si="94"/>
        <v>146163.554</v>
      </c>
      <c r="H417" s="364">
        <f t="shared" si="95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93"/>
        <v>-17342.266799999998</v>
      </c>
      <c r="G418" s="363">
        <f t="shared" si="94"/>
        <v>138703.7868</v>
      </c>
      <c r="H418" s="364">
        <f t="shared" si="95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93"/>
        <v>-17312.610000000008</v>
      </c>
      <c r="G419" s="363">
        <f t="shared" si="94"/>
        <v>146094.13</v>
      </c>
      <c r="H419" s="364">
        <f t="shared" si="95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93"/>
        <v>-16618.370000000006</v>
      </c>
      <c r="G420" s="363">
        <f t="shared" si="94"/>
        <v>146094.13</v>
      </c>
      <c r="H420" s="364">
        <f t="shared" si="95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93"/>
        <v>-18614.310000000012</v>
      </c>
      <c r="G421" s="363">
        <f t="shared" si="94"/>
        <v>146094.13</v>
      </c>
      <c r="H421" s="364">
        <f t="shared" si="95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93"/>
        <v>-10717.330000000011</v>
      </c>
      <c r="G422" s="363">
        <f t="shared" si="94"/>
        <v>146094.13</v>
      </c>
      <c r="H422" s="364">
        <f t="shared" si="95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93"/>
        <v>-13335.061799999996</v>
      </c>
      <c r="G423" s="363">
        <f t="shared" si="94"/>
        <v>146939.08179999999</v>
      </c>
      <c r="H423" s="364">
        <f t="shared" si="95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93"/>
        <v>-14034.101799999982</v>
      </c>
      <c r="G424" s="363">
        <f t="shared" si="94"/>
        <v>146939.08179999999</v>
      </c>
      <c r="H424" s="364">
        <f t="shared" si="95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93"/>
        <v>-18125.222999999994</v>
      </c>
      <c r="G425" s="363">
        <f t="shared" si="94"/>
        <v>152910.723</v>
      </c>
      <c r="H425" s="364">
        <f t="shared" si="95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93"/>
        <v>-17204.112599999997</v>
      </c>
      <c r="G426" s="363">
        <f t="shared" si="94"/>
        <v>152812.03260000001</v>
      </c>
      <c r="H426" s="364">
        <f t="shared" si="95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93"/>
        <v>-21007.348200000015</v>
      </c>
      <c r="G427" s="363">
        <f t="shared" si="94"/>
        <v>152777.3082</v>
      </c>
      <c r="H427" s="364">
        <f t="shared" si="95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93"/>
        <v>-23836.109799999987</v>
      </c>
      <c r="G428" s="363">
        <f t="shared" si="94"/>
        <v>154748.68979999999</v>
      </c>
      <c r="H428" s="364">
        <f t="shared" si="95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93"/>
        <v>-28747.721799999992</v>
      </c>
      <c r="G429" s="363">
        <f t="shared" si="94"/>
        <v>157458.96179999999</v>
      </c>
      <c r="H429" s="364">
        <f t="shared" si="95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93"/>
        <v>-26852.387599999998</v>
      </c>
      <c r="G430" s="363">
        <f t="shared" si="94"/>
        <v>154703.22759999998</v>
      </c>
      <c r="H430" s="364">
        <f t="shared" si="95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93"/>
        <v>-32892.451199999996</v>
      </c>
      <c r="G431" s="363">
        <f t="shared" si="94"/>
        <v>157338.5912</v>
      </c>
      <c r="H431" s="364">
        <f t="shared" si="95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93"/>
        <v>-28045.401999999998</v>
      </c>
      <c r="G432" s="363">
        <f t="shared" si="94"/>
        <v>157325.32200000001</v>
      </c>
      <c r="H432" s="365">
        <f t="shared" si="95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93"/>
        <v>-28056.67200000001</v>
      </c>
      <c r="G433" s="363">
        <f t="shared" si="94"/>
        <v>154608.592</v>
      </c>
      <c r="H433" s="365">
        <f t="shared" si="95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93"/>
        <v>-34756.773799999995</v>
      </c>
      <c r="G434" s="363">
        <f t="shared" si="94"/>
        <v>157212.5338</v>
      </c>
      <c r="H434" s="365">
        <f t="shared" si="95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93"/>
        <v>-34901.771399999991</v>
      </c>
      <c r="G435" s="363">
        <f t="shared" si="94"/>
        <v>159747.97140000001</v>
      </c>
      <c r="H435" s="365">
        <f t="shared" si="95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96">C436*(E436-D436)</f>
        <v>-36344.291399999995</v>
      </c>
      <c r="G436" s="363">
        <f t="shared" ref="G436:G451" si="97">IF(C436=0, 0,D436*C436)</f>
        <v>166350.4914</v>
      </c>
      <c r="H436" s="365">
        <f t="shared" ref="H436:H451" si="98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96"/>
        <v>-29806.304399999986</v>
      </c>
      <c r="G437" s="363">
        <f t="shared" si="97"/>
        <v>159588.28439999997</v>
      </c>
      <c r="H437" s="365">
        <f t="shared" si="98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96"/>
        <v>-27362.67760000001</v>
      </c>
      <c r="G438" s="363">
        <f t="shared" si="97"/>
        <v>154100.15760000001</v>
      </c>
      <c r="H438" s="365">
        <f t="shared" si="98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96"/>
        <v>-25413.691800000004</v>
      </c>
      <c r="G439" s="363">
        <f t="shared" si="97"/>
        <v>152157.7518</v>
      </c>
      <c r="H439" s="364">
        <f t="shared" si="98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96"/>
        <v>-18660.303400000012</v>
      </c>
      <c r="G440" s="363">
        <f t="shared" si="97"/>
        <v>145445.88340000002</v>
      </c>
      <c r="H440" s="364">
        <f t="shared" si="98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96"/>
        <v>-16029.133799999994</v>
      </c>
      <c r="G441" s="363">
        <f t="shared" si="97"/>
        <v>145331.33379999999</v>
      </c>
      <c r="H441" s="364">
        <f t="shared" si="98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96"/>
        <v>-13680.976200000003</v>
      </c>
      <c r="G442" s="363">
        <f t="shared" si="97"/>
        <v>137741.23620000001</v>
      </c>
      <c r="H442" s="364">
        <f t="shared" si="98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96"/>
        <v>-9402.4621999999927</v>
      </c>
      <c r="G443" s="363">
        <f t="shared" si="97"/>
        <v>122097.06219999999</v>
      </c>
      <c r="H443" s="364">
        <f t="shared" si="98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96"/>
        <v>-2780.8000000000065</v>
      </c>
      <c r="G444" s="363">
        <f t="shared" si="97"/>
        <v>94520.8</v>
      </c>
      <c r="H444" s="364">
        <f t="shared" si="98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96"/>
        <v>-2111.0000000000005</v>
      </c>
      <c r="G445" s="363">
        <f t="shared" si="97"/>
        <v>86111</v>
      </c>
      <c r="H445" s="364">
        <f t="shared" si="98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96"/>
        <v>-7950.599999999994</v>
      </c>
      <c r="G446" s="363">
        <f t="shared" si="97"/>
        <v>101790.59999999999</v>
      </c>
      <c r="H446" s="364">
        <f t="shared" si="98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96"/>
        <v>-7870.8499999999922</v>
      </c>
      <c r="G447" s="363">
        <f t="shared" si="97"/>
        <v>109530.84999999999</v>
      </c>
      <c r="H447" s="364">
        <f t="shared" si="98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96"/>
        <v>-2961.0000000000055</v>
      </c>
      <c r="G448" s="363">
        <f t="shared" si="97"/>
        <v>101541</v>
      </c>
      <c r="H448" s="364">
        <f t="shared" si="98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96"/>
        <v>-3051.400000000001</v>
      </c>
      <c r="G449" s="363">
        <f t="shared" si="97"/>
        <v>93416.4</v>
      </c>
      <c r="H449" s="364">
        <f t="shared" si="98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96"/>
        <v>-3026.4999999999986</v>
      </c>
      <c r="G450" s="363">
        <f t="shared" si="97"/>
        <v>85176.5</v>
      </c>
      <c r="H450" s="364">
        <f t="shared" si="98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96"/>
        <v>-4876.1226000000042</v>
      </c>
      <c r="G451" s="363">
        <f t="shared" si="97"/>
        <v>88034.802599999995</v>
      </c>
      <c r="H451" s="364">
        <f t="shared" si="98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99">C454*(E454-D454)</f>
        <v>-5163.5724000000046</v>
      </c>
      <c r="G454" s="363">
        <f t="shared" ref="G454:G459" si="100">IF(C454=0, 0,D454*C454)</f>
        <v>103949.79240000001</v>
      </c>
      <c r="H454" s="364">
        <f t="shared" ref="H454:H459" si="101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99"/>
        <v>-7946.8199999999852</v>
      </c>
      <c r="G455" s="363">
        <f t="shared" si="100"/>
        <v>111789.71999999999</v>
      </c>
      <c r="H455" s="365">
        <f t="shared" si="101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99"/>
        <v>-7946.7637999999934</v>
      </c>
      <c r="G456" s="363">
        <f t="shared" si="100"/>
        <v>119564.66379999999</v>
      </c>
      <c r="H456" s="364">
        <f t="shared" si="101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99"/>
        <v>-11864.04560000001</v>
      </c>
      <c r="G457" s="363">
        <f t="shared" si="100"/>
        <v>127187.60560000001</v>
      </c>
      <c r="H457" s="364">
        <f t="shared" si="101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99"/>
        <v>-11894.083199999997</v>
      </c>
      <c r="G458" s="363">
        <f t="shared" si="100"/>
        <v>134727.64319999999</v>
      </c>
      <c r="H458" s="364">
        <f t="shared" si="101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99"/>
        <v>-7970.5317999999861</v>
      </c>
      <c r="G459" s="363">
        <f t="shared" si="100"/>
        <v>126902.75179999998</v>
      </c>
      <c r="H459" s="364">
        <f t="shared" si="101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02">C465*(E465-D465)</f>
        <v>-5839.4414759999936</v>
      </c>
      <c r="G465" s="363">
        <f t="shared" ref="G465:G471" si="103">IF(C465=0, 0,D465*C465)</f>
        <v>126153.70147599999</v>
      </c>
      <c r="H465" s="364">
        <f t="shared" ref="H465:H471" si="104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02"/>
        <v>-7235.2097400000011</v>
      </c>
      <c r="G466" s="363">
        <f t="shared" si="103"/>
        <v>126013.86974000001</v>
      </c>
      <c r="H466" s="364">
        <f t="shared" si="104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02"/>
        <v>-6801.3106039999893</v>
      </c>
      <c r="G467" s="363">
        <f t="shared" si="103"/>
        <v>125579.970604</v>
      </c>
      <c r="H467" s="364">
        <f t="shared" si="104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02"/>
        <v>-15816.44348</v>
      </c>
      <c r="G468" s="363">
        <f t="shared" si="103"/>
        <v>134522.96348000001</v>
      </c>
      <c r="H468" s="365">
        <f t="shared" si="104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02"/>
        <v>-15980.450220000002</v>
      </c>
      <c r="G469" s="363">
        <f t="shared" si="103"/>
        <v>140422.97021999999</v>
      </c>
      <c r="H469" s="365">
        <f t="shared" si="104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02"/>
        <v>-16022.453030000013</v>
      </c>
      <c r="G470" s="363">
        <f t="shared" si="103"/>
        <v>144766.97303000002</v>
      </c>
      <c r="H470" s="365">
        <f t="shared" si="104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02"/>
        <v>-15995.457559999995</v>
      </c>
      <c r="G471" s="363">
        <f t="shared" si="103"/>
        <v>149041.97756</v>
      </c>
      <c r="H471" s="365">
        <f t="shared" si="104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05">C472*(E472-D472)</f>
        <v>-19058.277097999995</v>
      </c>
      <c r="G472" s="363">
        <f t="shared" ref="G472:G479" si="106">IF(C472=0, 0,D472*C472)</f>
        <v>151845.05709799999</v>
      </c>
      <c r="H472" s="365">
        <f t="shared" ref="H472:H479" si="107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05"/>
        <v>-16640.780505999985</v>
      </c>
      <c r="G473" s="363">
        <f t="shared" si="106"/>
        <v>151797.06050599998</v>
      </c>
      <c r="H473" s="365">
        <f t="shared" si="107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05"/>
        <v>-16830.340505999982</v>
      </c>
      <c r="G474" s="363">
        <f t="shared" si="106"/>
        <v>151797.06050599998</v>
      </c>
      <c r="H474" s="365">
        <f t="shared" si="107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05"/>
        <v>-18246.039857999996</v>
      </c>
      <c r="G475" s="363">
        <f t="shared" si="106"/>
        <v>154609.05985799999</v>
      </c>
      <c r="H475" s="364">
        <f t="shared" si="107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05"/>
        <v>-20423.199632000014</v>
      </c>
      <c r="G476" s="363">
        <f t="shared" si="106"/>
        <v>157431.05963200002</v>
      </c>
      <c r="H476" s="364">
        <f t="shared" si="107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05"/>
        <v>-20451.260000000017</v>
      </c>
      <c r="G477" s="363">
        <f t="shared" si="106"/>
        <v>159151.26</v>
      </c>
      <c r="H477" s="364">
        <f t="shared" si="107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05"/>
        <v>-12770.498441999989</v>
      </c>
      <c r="G478" s="363">
        <f t="shared" si="106"/>
        <v>154553.19844199999</v>
      </c>
      <c r="H478" s="364">
        <f t="shared" si="107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05"/>
        <v>-12774.627693999981</v>
      </c>
      <c r="G479" s="363">
        <f t="shared" si="106"/>
        <v>148697.32769399998</v>
      </c>
      <c r="H479" s="364">
        <f t="shared" si="107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08">C480*(E480-D480)</f>
        <v>-10733.467693999992</v>
      </c>
      <c r="G480" s="363">
        <f t="shared" ref="G480:G491" si="109">IF(C480=0, 0,D480*C480)</f>
        <v>148697.32769399998</v>
      </c>
      <c r="H480" s="364">
        <f t="shared" ref="H480:H491" si="110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08"/>
        <v>-14237.112315999999</v>
      </c>
      <c r="G481" s="363">
        <f t="shared" si="109"/>
        <v>151573.33231600001</v>
      </c>
      <c r="H481" s="364">
        <f t="shared" si="110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08"/>
        <v>-14933.404899999989</v>
      </c>
      <c r="G482" s="363">
        <f t="shared" si="109"/>
        <v>148629.38489999998</v>
      </c>
      <c r="H482" s="364">
        <f t="shared" si="110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08"/>
        <v>-14951.241703999996</v>
      </c>
      <c r="G483" s="363">
        <f t="shared" si="109"/>
        <v>151529.221704</v>
      </c>
      <c r="H483" s="364">
        <f t="shared" si="110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08"/>
        <v>-14945.406348000004</v>
      </c>
      <c r="G484" s="363">
        <f t="shared" si="109"/>
        <v>154405.386348</v>
      </c>
      <c r="H484" s="364">
        <f t="shared" si="110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08"/>
        <v>-18303.73</v>
      </c>
      <c r="G485" s="363">
        <f t="shared" si="109"/>
        <v>158903.73000000001</v>
      </c>
      <c r="H485" s="364">
        <f t="shared" si="110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08"/>
        <v>-7311.0640000000021</v>
      </c>
      <c r="G486" s="363">
        <f t="shared" si="109"/>
        <v>148151.10399999999</v>
      </c>
      <c r="H486" s="364">
        <f t="shared" si="110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08"/>
        <v>-7285.3417480000098</v>
      </c>
      <c r="G487" s="363">
        <f t="shared" si="109"/>
        <v>143571.38174800001</v>
      </c>
      <c r="H487" s="364">
        <f t="shared" si="110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08"/>
        <v>-1007.5158000000105</v>
      </c>
      <c r="G488" s="363">
        <f t="shared" si="109"/>
        <v>138987.71580000001</v>
      </c>
      <c r="H488" s="364">
        <f t="shared" si="110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08"/>
        <v>-1091.5898499999998</v>
      </c>
      <c r="G489" s="363">
        <f t="shared" si="109"/>
        <v>127941.78985</v>
      </c>
      <c r="H489" s="364">
        <f t="shared" si="110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08"/>
        <v>-1074.5375999999919</v>
      </c>
      <c r="G490" s="363">
        <f t="shared" si="109"/>
        <v>124522.1376</v>
      </c>
      <c r="H490" s="364">
        <f t="shared" si="110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08"/>
        <v>-975.11200799999187</v>
      </c>
      <c r="G491" s="363">
        <f t="shared" si="109"/>
        <v>131005.31200799999</v>
      </c>
      <c r="H491" s="364">
        <f t="shared" si="110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11">C493*(E493-D493)</f>
        <v>-320.8720079999913</v>
      </c>
      <c r="G493" s="363">
        <f t="shared" ref="G493:G502" si="112">IF(C493=0, 0,D493*C493)</f>
        <v>131005.31200799999</v>
      </c>
      <c r="H493" s="364">
        <f t="shared" ref="H493:H502" si="113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11"/>
        <v>-3298.169357999996</v>
      </c>
      <c r="G494" s="363">
        <f t="shared" si="112"/>
        <v>138935.309358</v>
      </c>
      <c r="H494" s="364">
        <f t="shared" si="113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11"/>
        <v>-3293.1673579999938</v>
      </c>
      <c r="G495" s="363">
        <f t="shared" si="112"/>
        <v>146745.30735799999</v>
      </c>
      <c r="H495" s="364">
        <f t="shared" si="113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11"/>
        <v>1163.524950000012</v>
      </c>
      <c r="G496" s="363">
        <f t="shared" si="112"/>
        <v>130665.83504999999</v>
      </c>
      <c r="H496" s="364">
        <f t="shared" si="113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11"/>
        <v>1293.5203380000021</v>
      </c>
      <c r="G497" s="363">
        <f t="shared" si="112"/>
        <v>122475.839662</v>
      </c>
      <c r="H497" s="364">
        <f t="shared" si="113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11"/>
        <v>1201.2174379999781</v>
      </c>
      <c r="G498" s="363">
        <f t="shared" si="112"/>
        <v>138341.022562</v>
      </c>
      <c r="H498" s="364">
        <f t="shared" si="113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11"/>
        <v>-3368.3391059999908</v>
      </c>
      <c r="G499" s="363">
        <f t="shared" si="112"/>
        <v>143066.01910599999</v>
      </c>
      <c r="H499" s="364">
        <f t="shared" si="113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11"/>
        <v>-3374.3343760000034</v>
      </c>
      <c r="G500" s="363">
        <f t="shared" si="112"/>
        <v>147740.01437600001</v>
      </c>
      <c r="H500" s="364">
        <f t="shared" si="113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11"/>
        <v>-1890.1133999999961</v>
      </c>
      <c r="G501" s="363">
        <f t="shared" si="112"/>
        <v>154028.27340000001</v>
      </c>
      <c r="H501" s="364">
        <f t="shared" si="113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11"/>
        <v>-17012.580000000009</v>
      </c>
      <c r="G502" s="363">
        <f t="shared" si="112"/>
        <v>159012.58000000002</v>
      </c>
      <c r="H502" s="364">
        <f t="shared" si="113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14">C506*(E506-D506)</f>
        <v>-19935.600000000009</v>
      </c>
      <c r="G506" s="363">
        <f t="shared" ref="G506:G513" si="115">IF(C506=0, 0,D506*C506)</f>
        <v>187335.6</v>
      </c>
      <c r="H506" s="365">
        <f t="shared" ref="H506:H513" si="116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14"/>
        <v>-19900.075000000015</v>
      </c>
      <c r="G507" s="363">
        <f t="shared" si="115"/>
        <v>194275.07500000001</v>
      </c>
      <c r="H507" s="365">
        <f t="shared" si="116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14"/>
        <v>-22705.387499999997</v>
      </c>
      <c r="G508" s="363">
        <f t="shared" si="115"/>
        <v>194205.38750000001</v>
      </c>
      <c r="H508" s="365">
        <f t="shared" si="116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14"/>
        <v>-29391.250000000004</v>
      </c>
      <c r="G509" s="363">
        <f t="shared" si="115"/>
        <v>194141.25</v>
      </c>
      <c r="H509" s="365">
        <f t="shared" si="116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14"/>
        <v>-34359.325000000004</v>
      </c>
      <c r="G510" s="363">
        <f t="shared" si="115"/>
        <v>194109.32500000001</v>
      </c>
      <c r="H510" s="364">
        <f t="shared" si="116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14"/>
        <v>-16630.000000000004</v>
      </c>
      <c r="G511" s="363">
        <f t="shared" si="115"/>
        <v>158130</v>
      </c>
      <c r="H511" s="364">
        <f t="shared" si="116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14"/>
        <v>-21229.999999999996</v>
      </c>
      <c r="G512" s="363">
        <f t="shared" si="115"/>
        <v>171820</v>
      </c>
      <c r="H512" s="364">
        <f t="shared" si="116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14"/>
        <v>6109.9988400000047</v>
      </c>
      <c r="G513" s="363">
        <f t="shared" si="115"/>
        <v>118887.84116000001</v>
      </c>
      <c r="H513" s="364">
        <f t="shared" si="116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17">C514*(E514-D514)</f>
        <v>822.70680000000016</v>
      </c>
      <c r="G514" s="363">
        <f t="shared" ref="G514:G531" si="118">IF(C514=0, 0,D514*C514)</f>
        <v>126917.6532</v>
      </c>
      <c r="H514" s="364">
        <f t="shared" ref="H514:H531" si="119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17"/>
        <v>83.308799999990825</v>
      </c>
      <c r="G515" s="363">
        <f t="shared" si="118"/>
        <v>134772.8112</v>
      </c>
      <c r="H515" s="364">
        <f t="shared" si="119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17"/>
        <v>-4985.4834000000074</v>
      </c>
      <c r="G516" s="363">
        <f t="shared" si="118"/>
        <v>139206.5834</v>
      </c>
      <c r="H516" s="364">
        <f t="shared" si="119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17"/>
        <v>18978.923399999992</v>
      </c>
      <c r="G517" s="363">
        <f t="shared" si="118"/>
        <v>74535.756600000008</v>
      </c>
      <c r="H517" s="364">
        <f t="shared" si="119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17"/>
        <v>18638.087600000006</v>
      </c>
      <c r="G518" s="363">
        <f t="shared" si="118"/>
        <v>65051.332399999999</v>
      </c>
      <c r="H518" s="364">
        <f t="shared" si="119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17"/>
        <v>18627.5</v>
      </c>
      <c r="G519" s="363">
        <f t="shared" si="118"/>
        <v>70822.5</v>
      </c>
      <c r="H519" s="364">
        <f t="shared" si="119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17"/>
        <v>20177.499999999996</v>
      </c>
      <c r="G520" s="363">
        <f t="shared" si="118"/>
        <v>70822.5</v>
      </c>
      <c r="H520" s="364">
        <f t="shared" si="119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17"/>
        <v>21382.430000000011</v>
      </c>
      <c r="G521" s="363">
        <f t="shared" si="118"/>
        <v>70717.569999999992</v>
      </c>
      <c r="H521" s="364">
        <f t="shared" si="119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17"/>
        <v>20612.23</v>
      </c>
      <c r="G522" s="363">
        <f t="shared" si="118"/>
        <v>70637.77</v>
      </c>
      <c r="H522" s="364">
        <f t="shared" si="119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17"/>
        <v>22311.999999999993</v>
      </c>
      <c r="G523" s="363">
        <f t="shared" si="118"/>
        <v>70138</v>
      </c>
      <c r="H523" s="364">
        <f t="shared" si="119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17"/>
        <v>20873</v>
      </c>
      <c r="G524" s="363">
        <f t="shared" si="118"/>
        <v>70127</v>
      </c>
      <c r="H524" s="364">
        <f t="shared" si="119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17"/>
        <v>20073</v>
      </c>
      <c r="G525" s="363">
        <f t="shared" si="118"/>
        <v>70127</v>
      </c>
      <c r="H525" s="364">
        <f t="shared" si="119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17"/>
        <v>17654.651999999998</v>
      </c>
      <c r="G526" s="363">
        <f t="shared" si="118"/>
        <v>87765.347999999998</v>
      </c>
      <c r="H526" s="365">
        <f t="shared" si="119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17"/>
        <v>16484.261999999992</v>
      </c>
      <c r="G527" s="363">
        <f t="shared" si="118"/>
        <v>87375.737999999998</v>
      </c>
      <c r="H527" s="365">
        <f t="shared" si="119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17"/>
        <v>20939.061000000002</v>
      </c>
      <c r="G528" s="363">
        <f t="shared" si="118"/>
        <v>78335.938999999998</v>
      </c>
      <c r="H528" s="365">
        <f t="shared" si="119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17"/>
        <v>20604.060000000005</v>
      </c>
      <c r="G529" s="363">
        <f t="shared" si="118"/>
        <v>87275.94</v>
      </c>
      <c r="H529" s="365">
        <f t="shared" si="119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17"/>
        <v>17593.872000000007</v>
      </c>
      <c r="G530" s="363">
        <f t="shared" si="118"/>
        <v>87166.127999999997</v>
      </c>
      <c r="H530" s="365">
        <f t="shared" si="119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17"/>
        <v>16453.871999999999</v>
      </c>
      <c r="G531" s="363">
        <f t="shared" si="118"/>
        <v>87166.127999999997</v>
      </c>
      <c r="H531" s="365">
        <f t="shared" si="119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20">C532*(E532-D532)</f>
        <v>19333.872000000003</v>
      </c>
      <c r="G532" s="363">
        <f t="shared" ref="G532:G546" si="121">IF(C532=0, 0,D532*C532)</f>
        <v>87166.127999999997</v>
      </c>
      <c r="H532" s="365">
        <f t="shared" ref="H532:H546" si="122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20"/>
        <v>19450.98</v>
      </c>
      <c r="G533" s="363">
        <f t="shared" si="121"/>
        <v>87049.02</v>
      </c>
      <c r="H533" s="365">
        <f t="shared" si="122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20"/>
        <v>17423.978999999996</v>
      </c>
      <c r="G534" s="363">
        <f t="shared" si="121"/>
        <v>88777.021000000008</v>
      </c>
      <c r="H534" s="365">
        <f t="shared" si="122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20"/>
        <v>11978.979600000011</v>
      </c>
      <c r="G535" s="363">
        <f t="shared" si="121"/>
        <v>102078.02039999999</v>
      </c>
      <c r="H535" s="365">
        <f t="shared" si="122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20"/>
        <v>13568.870699999996</v>
      </c>
      <c r="G536" s="363">
        <f t="shared" si="121"/>
        <v>102006.1293</v>
      </c>
      <c r="H536" s="365">
        <f t="shared" si="122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20"/>
        <v>12886.949999999995</v>
      </c>
      <c r="G537" s="363">
        <f t="shared" si="121"/>
        <v>86653.05</v>
      </c>
      <c r="H537" s="365">
        <f t="shared" si="122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20"/>
        <v>13051.947999999999</v>
      </c>
      <c r="G538" s="363">
        <f t="shared" si="121"/>
        <v>103078.052</v>
      </c>
      <c r="H538" s="365">
        <f t="shared" si="122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20"/>
        <v>13089.952800000001</v>
      </c>
      <c r="G539" s="363">
        <f t="shared" si="121"/>
        <v>106358.0472</v>
      </c>
      <c r="H539" s="365">
        <f t="shared" si="122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20"/>
        <v>13075.699000000004</v>
      </c>
      <c r="G540" s="363">
        <f t="shared" si="121"/>
        <v>94759.300999999992</v>
      </c>
      <c r="H540" s="365">
        <f t="shared" si="122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20"/>
        <v>13867.271999999995</v>
      </c>
      <c r="G541" s="363">
        <f>IF(C541=0, 0,D541*C541)</f>
        <v>86212.728000000003</v>
      </c>
      <c r="H541" s="365">
        <f t="shared" si="122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20"/>
        <v>17083.611900000004</v>
      </c>
      <c r="G542" s="363">
        <f t="shared" si="121"/>
        <v>74235.388099999996</v>
      </c>
      <c r="H542" s="365">
        <f t="shared" si="122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20"/>
        <v>13252.614000000001</v>
      </c>
      <c r="G543" s="363">
        <f t="shared" si="121"/>
        <v>85867.385999999999</v>
      </c>
      <c r="H543" s="365">
        <f t="shared" si="122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20"/>
        <v>10351.611600000004</v>
      </c>
      <c r="G544" s="363">
        <f t="shared" si="121"/>
        <v>95446.388400000011</v>
      </c>
      <c r="H544" s="365">
        <f t="shared" si="122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20"/>
        <v>12307.2804</v>
      </c>
      <c r="G545" s="363">
        <f t="shared" si="121"/>
        <v>80602.719600000011</v>
      </c>
      <c r="H545" s="365">
        <f t="shared" si="122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20"/>
        <v>11781.900000000011</v>
      </c>
      <c r="G546" s="363">
        <f t="shared" si="121"/>
        <v>80387.100000000006</v>
      </c>
      <c r="H546" s="365">
        <f t="shared" si="122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23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24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23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24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23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24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23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24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23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24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23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24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23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24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23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24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23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24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23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24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23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24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23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24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23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24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23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24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23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24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23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24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23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24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23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24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23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24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23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24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23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24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23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24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23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24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23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24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23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24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23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24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23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24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23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24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23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23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23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25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23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25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23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25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23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25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23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25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23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25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23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25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23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25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23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25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23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25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23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25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23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25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23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25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23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23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23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26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23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26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23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26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23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26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23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26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23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26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23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26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23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26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23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26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23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26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23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26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23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26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23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26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23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26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23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26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23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26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23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26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23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26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23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26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27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26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27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26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27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26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27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26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27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26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27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26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27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26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27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26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27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26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27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26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27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26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27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26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27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26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27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26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27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26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27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26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27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26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27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26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27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26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27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26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27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26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27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26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27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26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27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26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27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26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27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26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27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26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27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26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27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26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27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26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27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26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27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26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27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26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27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26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27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26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27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26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27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26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27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26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27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26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27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26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27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26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27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27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27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27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27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27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27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27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27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27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27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27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27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27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27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27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27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27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27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27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27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27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27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28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28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28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28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28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28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28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28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28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28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28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28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28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28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28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28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29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28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29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28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29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28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29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28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29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28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29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28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29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28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29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28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29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28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29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28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29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28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29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28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29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28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29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28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29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28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29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28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29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28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29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28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29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28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29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28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29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28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29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28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29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28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29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28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29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28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29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28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29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28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29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28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29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28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29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28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29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28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29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28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29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28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29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28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29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28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29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28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29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28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29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28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29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28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29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28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29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28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29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28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29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28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29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28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29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28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29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28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29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28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29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28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29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30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29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30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29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30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29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30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29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30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29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30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29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30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29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30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29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30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29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30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29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30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29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30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29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30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29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30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29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30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29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29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29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31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29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31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29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31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29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31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29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31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29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31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29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31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29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31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29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31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29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31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29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29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32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29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32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29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32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29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32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29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32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29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32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29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32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29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32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29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32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29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32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32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32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32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32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32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32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32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3">
    <mergeCell ref="O23:P23"/>
    <mergeCell ref="A80:A82"/>
    <mergeCell ref="A87:A90"/>
  </mergeCells>
  <conditionalFormatting sqref="F302:F320 H302:H320 H455 F455 H526:H550 F526:F550 F127:F216 H127:H216 H269:H273 F269:F273 K109:K279 F283:F284 H283:H284 K284 K289:K292 H289:H292 F289:F292">
    <cfRule type="expression" dxfId="2207" priority="177">
      <formula>F109&gt;0</formula>
    </cfRule>
    <cfRule type="expression" dxfId="2206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05" priority="170">
      <formula>F295&gt;0</formula>
    </cfRule>
    <cfRule type="expression" dxfId="2204" priority="171">
      <formula>F295&lt;0</formula>
    </cfRule>
  </conditionalFormatting>
  <conditionalFormatting sqref="H295:H301">
    <cfRule type="expression" dxfId="2203" priority="166">
      <formula>H295&gt;0</formula>
    </cfRule>
    <cfRule type="expression" dxfId="2202" priority="167">
      <formula>H295&lt;0</formula>
    </cfRule>
  </conditionalFormatting>
  <conditionalFormatting sqref="Q8">
    <cfRule type="expression" dxfId="2201" priority="152">
      <formula>Q8&gt;0</formula>
    </cfRule>
    <cfRule type="expression" dxfId="2200" priority="153">
      <formula>Q8&lt;0</formula>
    </cfRule>
  </conditionalFormatting>
  <conditionalFormatting sqref="Q7">
    <cfRule type="expression" dxfId="2199" priority="154">
      <formula>Q7&gt;0</formula>
    </cfRule>
    <cfRule type="expression" dxfId="2198" priority="155">
      <formula>Q7&lt;0</formula>
    </cfRule>
  </conditionalFormatting>
  <conditionalFormatting sqref="F403:F409">
    <cfRule type="expression" dxfId="2197" priority="126">
      <formula>F403&gt;0</formula>
    </cfRule>
    <cfRule type="expression" dxfId="2196" priority="127">
      <formula>F403&lt;0</formula>
    </cfRule>
  </conditionalFormatting>
  <conditionalFormatting sqref="F328:F346 H328:H346">
    <cfRule type="expression" dxfId="2195" priority="148">
      <formula>F328&gt;0</formula>
    </cfRule>
    <cfRule type="expression" dxfId="2194" priority="149">
      <formula>F328&lt;0</formula>
    </cfRule>
  </conditionalFormatting>
  <conditionalFormatting sqref="F321:F327">
    <cfRule type="expression" dxfId="2193" priority="146">
      <formula>F321&gt;0</formula>
    </cfRule>
    <cfRule type="expression" dxfId="2192" priority="147">
      <formula>F321&lt;0</formula>
    </cfRule>
  </conditionalFormatting>
  <conditionalFormatting sqref="H321:H327">
    <cfRule type="expression" dxfId="2191" priority="144">
      <formula>H321&gt;0</formula>
    </cfRule>
    <cfRule type="expression" dxfId="2190" priority="145">
      <formula>H321&lt;0</formula>
    </cfRule>
  </conditionalFormatting>
  <conditionalFormatting sqref="F354:F372 H354:H372">
    <cfRule type="expression" dxfId="2189" priority="142">
      <formula>F354&gt;0</formula>
    </cfRule>
    <cfRule type="expression" dxfId="2188" priority="143">
      <formula>F354&lt;0</formula>
    </cfRule>
  </conditionalFormatting>
  <conditionalFormatting sqref="F347:F353">
    <cfRule type="expression" dxfId="2187" priority="140">
      <formula>F347&gt;0</formula>
    </cfRule>
    <cfRule type="expression" dxfId="2186" priority="141">
      <formula>F347&lt;0</formula>
    </cfRule>
  </conditionalFormatting>
  <conditionalFormatting sqref="H347:H353">
    <cfRule type="expression" dxfId="2185" priority="138">
      <formula>H347&gt;0</formula>
    </cfRule>
    <cfRule type="expression" dxfId="2184" priority="139">
      <formula>H347&lt;0</formula>
    </cfRule>
  </conditionalFormatting>
  <conditionalFormatting sqref="F380:F397 H380:H397">
    <cfRule type="expression" dxfId="2183" priority="136">
      <formula>F380&gt;0</formula>
    </cfRule>
    <cfRule type="expression" dxfId="2182" priority="137">
      <formula>F380&lt;0</formula>
    </cfRule>
  </conditionalFormatting>
  <conditionalFormatting sqref="F373:F379">
    <cfRule type="expression" dxfId="2181" priority="134">
      <formula>F373&gt;0</formula>
    </cfRule>
    <cfRule type="expression" dxfId="2180" priority="135">
      <formula>F373&lt;0</formula>
    </cfRule>
  </conditionalFormatting>
  <conditionalFormatting sqref="H373:H379">
    <cfRule type="expression" dxfId="2179" priority="132">
      <formula>H373&gt;0</formula>
    </cfRule>
    <cfRule type="expression" dxfId="2178" priority="133">
      <formula>H373&lt;0</formula>
    </cfRule>
  </conditionalFormatting>
  <conditionalFormatting sqref="F398:F402 H398:H402">
    <cfRule type="expression" dxfId="2177" priority="130">
      <formula>F398&gt;0</formula>
    </cfRule>
    <cfRule type="expression" dxfId="2176" priority="131">
      <formula>F398&lt;0</formula>
    </cfRule>
  </conditionalFormatting>
  <conditionalFormatting sqref="F410:F425 H410:H425">
    <cfRule type="expression" dxfId="2175" priority="128">
      <formula>F410&gt;0</formula>
    </cfRule>
    <cfRule type="expression" dxfId="2174" priority="129">
      <formula>F410&lt;0</formula>
    </cfRule>
  </conditionalFormatting>
  <conditionalFormatting sqref="H403:H409">
    <cfRule type="expression" dxfId="2173" priority="124">
      <formula>H403&gt;0</formula>
    </cfRule>
    <cfRule type="expression" dxfId="2172" priority="125">
      <formula>H403&lt;0</formula>
    </cfRule>
  </conditionalFormatting>
  <conditionalFormatting sqref="F426 H426">
    <cfRule type="expression" dxfId="2171" priority="122">
      <formula>F426&gt;0</formula>
    </cfRule>
    <cfRule type="expression" dxfId="2170" priority="123">
      <formula>F426&lt;0</formula>
    </cfRule>
  </conditionalFormatting>
  <conditionalFormatting sqref="F427:F431 H427:H431">
    <cfRule type="expression" dxfId="2169" priority="120">
      <formula>F427&gt;0</formula>
    </cfRule>
    <cfRule type="expression" dxfId="2168" priority="121">
      <formula>F427&lt;0</formula>
    </cfRule>
  </conditionalFormatting>
  <conditionalFormatting sqref="F439:F454 H439:H454">
    <cfRule type="expression" dxfId="2167" priority="118">
      <formula>F439&gt;0</formula>
    </cfRule>
    <cfRule type="expression" dxfId="2166" priority="119">
      <formula>F439&lt;0</formula>
    </cfRule>
  </conditionalFormatting>
  <conditionalFormatting sqref="F432:F438">
    <cfRule type="expression" dxfId="2165" priority="116">
      <formula>F432&gt;0</formula>
    </cfRule>
    <cfRule type="expression" dxfId="2164" priority="117">
      <formula>F432&lt;0</formula>
    </cfRule>
  </conditionalFormatting>
  <conditionalFormatting sqref="H432:H438">
    <cfRule type="expression" dxfId="2163" priority="114">
      <formula>H432&gt;0</formula>
    </cfRule>
    <cfRule type="expression" dxfId="2162" priority="115">
      <formula>H432&lt;0</formula>
    </cfRule>
  </conditionalFormatting>
  <conditionalFormatting sqref="F456:F461 H456:H461">
    <cfRule type="expression" dxfId="2161" priority="112">
      <formula>F456&gt;0</formula>
    </cfRule>
    <cfRule type="expression" dxfId="2160" priority="113">
      <formula>F456&lt;0</formula>
    </cfRule>
  </conditionalFormatting>
  <conditionalFormatting sqref="F462 H462">
    <cfRule type="expression" dxfId="2159" priority="110">
      <formula>F462&gt;0</formula>
    </cfRule>
    <cfRule type="expression" dxfId="2158" priority="111">
      <formula>F462&lt;0</formula>
    </cfRule>
  </conditionalFormatting>
  <conditionalFormatting sqref="F463:F467 H463:H467">
    <cfRule type="expression" dxfId="2157" priority="108">
      <formula>F463&gt;0</formula>
    </cfRule>
    <cfRule type="expression" dxfId="2156" priority="109">
      <formula>F463&lt;0</formula>
    </cfRule>
  </conditionalFormatting>
  <conditionalFormatting sqref="F475:F490 H475:H490">
    <cfRule type="expression" dxfId="2155" priority="106">
      <formula>F475&gt;0</formula>
    </cfRule>
    <cfRule type="expression" dxfId="2154" priority="107">
      <formula>F475&lt;0</formula>
    </cfRule>
  </conditionalFormatting>
  <conditionalFormatting sqref="F468:F474">
    <cfRule type="expression" dxfId="2153" priority="104">
      <formula>F468&gt;0</formula>
    </cfRule>
    <cfRule type="expression" dxfId="2152" priority="105">
      <formula>F468&lt;0</formula>
    </cfRule>
  </conditionalFormatting>
  <conditionalFormatting sqref="H468:H474">
    <cfRule type="expression" dxfId="2151" priority="102">
      <formula>H468&gt;0</formula>
    </cfRule>
    <cfRule type="expression" dxfId="2150" priority="103">
      <formula>H468&lt;0</formula>
    </cfRule>
  </conditionalFormatting>
  <conditionalFormatting sqref="F491:F496 H491:H496">
    <cfRule type="expression" dxfId="2149" priority="100">
      <formula>F491&gt;0</formula>
    </cfRule>
    <cfRule type="expression" dxfId="2148" priority="101">
      <formula>F491&lt;0</formula>
    </cfRule>
  </conditionalFormatting>
  <conditionalFormatting sqref="F497 H497">
    <cfRule type="expression" dxfId="2147" priority="98">
      <formula>F497&gt;0</formula>
    </cfRule>
    <cfRule type="expression" dxfId="2146" priority="99">
      <formula>F497&lt;0</formula>
    </cfRule>
  </conditionalFormatting>
  <conditionalFormatting sqref="F498:F502 H498:H502">
    <cfRule type="expression" dxfId="2145" priority="96">
      <formula>F498&gt;0</formula>
    </cfRule>
    <cfRule type="expression" dxfId="2144" priority="97">
      <formula>F498&lt;0</formula>
    </cfRule>
  </conditionalFormatting>
  <conditionalFormatting sqref="F510:F525 H510:H525">
    <cfRule type="expression" dxfId="2143" priority="94">
      <formula>F510&gt;0</formula>
    </cfRule>
    <cfRule type="expression" dxfId="2142" priority="95">
      <formula>F510&lt;0</formula>
    </cfRule>
  </conditionalFormatting>
  <conditionalFormatting sqref="F503:F509">
    <cfRule type="expression" dxfId="2141" priority="92">
      <formula>F503&gt;0</formula>
    </cfRule>
    <cfRule type="expression" dxfId="2140" priority="93">
      <formula>F503&lt;0</formula>
    </cfRule>
  </conditionalFormatting>
  <conditionalFormatting sqref="H503:H509">
    <cfRule type="expression" dxfId="2139" priority="90">
      <formula>H503&gt;0</formula>
    </cfRule>
    <cfRule type="expression" dxfId="2138" priority="91">
      <formula>H503&lt;0</formula>
    </cfRule>
  </conditionalFormatting>
  <conditionalFormatting sqref="M554">
    <cfRule type="expression" dxfId="2137" priority="88">
      <formula>M554&gt;0</formula>
    </cfRule>
    <cfRule type="expression" dxfId="2136" priority="89">
      <formula>M554&lt;0</formula>
    </cfRule>
  </conditionalFormatting>
  <conditionalFormatting sqref="F115:F126">
    <cfRule type="expression" dxfId="2135" priority="84">
      <formula>F115&gt;0</formula>
    </cfRule>
    <cfRule type="expression" dxfId="2134" priority="85">
      <formula>F115&lt;0</formula>
    </cfRule>
  </conditionalFormatting>
  <conditionalFormatting sqref="H115:H126">
    <cfRule type="expression" dxfId="2133" priority="82">
      <formula>H115&gt;0</formula>
    </cfRule>
    <cfRule type="expression" dxfId="2132" priority="83">
      <formula>H115&lt;0</formula>
    </cfRule>
  </conditionalFormatting>
  <conditionalFormatting sqref="F109:F114 H109:H114">
    <cfRule type="expression" dxfId="2131" priority="80">
      <formula>F109&gt;0</formula>
    </cfRule>
    <cfRule type="expression" dxfId="2130" priority="81">
      <formula>F109&lt;0</formula>
    </cfRule>
  </conditionalFormatting>
  <conditionalFormatting sqref="J111">
    <cfRule type="expression" dxfId="2129" priority="78">
      <formula>J111&gt;0</formula>
    </cfRule>
    <cfRule type="expression" dxfId="2128" priority="79">
      <formula>J111&lt;0</formula>
    </cfRule>
  </conditionalFormatting>
  <conditionalFormatting sqref="J112:J118">
    <cfRule type="expression" dxfId="2127" priority="76">
      <formula>J112&gt;0</formula>
    </cfRule>
    <cfRule type="expression" dxfId="2126" priority="77">
      <formula>J112&lt;0</formula>
    </cfRule>
  </conditionalFormatting>
  <conditionalFormatting sqref="L111:L193 L200 L202">
    <cfRule type="expression" dxfId="2125" priority="72">
      <formula>L111&gt;0</formula>
    </cfRule>
    <cfRule type="expression" dxfId="2124" priority="73">
      <formula>L111&lt;0</formula>
    </cfRule>
  </conditionalFormatting>
  <conditionalFormatting sqref="Q10">
    <cfRule type="expression" dxfId="2123" priority="70">
      <formula>Q10&gt;0</formula>
    </cfRule>
    <cfRule type="expression" dxfId="2122" priority="71">
      <formula>Q10&lt;0</formula>
    </cfRule>
  </conditionalFormatting>
  <conditionalFormatting sqref="H222:H224 F222:F224">
    <cfRule type="expression" dxfId="2121" priority="67">
      <formula>F222&gt;0</formula>
    </cfRule>
    <cfRule type="expression" dxfId="2120" priority="68">
      <formula>F222&lt;0</formula>
    </cfRule>
  </conditionalFormatting>
  <conditionalFormatting sqref="H218:H220 F218:F220">
    <cfRule type="expression" dxfId="2119" priority="65">
      <formula>F218&gt;0</formula>
    </cfRule>
    <cfRule type="expression" dxfId="2118" priority="66">
      <formula>F218&lt;0</formula>
    </cfRule>
  </conditionalFormatting>
  <conditionalFormatting sqref="H217 F217">
    <cfRule type="expression" dxfId="2117" priority="63">
      <formula>F217&gt;0</formula>
    </cfRule>
    <cfRule type="expression" dxfId="2116" priority="64">
      <formula>F217&lt;0</formula>
    </cfRule>
  </conditionalFormatting>
  <conditionalFormatting sqref="H221 F221">
    <cfRule type="expression" dxfId="2115" priority="61">
      <formula>F221&gt;0</formula>
    </cfRule>
    <cfRule type="expression" dxfId="2114" priority="62">
      <formula>F221&lt;0</formula>
    </cfRule>
  </conditionalFormatting>
  <conditionalFormatting sqref="H227:H230 F227:F230">
    <cfRule type="expression" dxfId="2113" priority="57">
      <formula>F227&gt;0</formula>
    </cfRule>
    <cfRule type="expression" dxfId="2112" priority="58">
      <formula>F227&lt;0</formula>
    </cfRule>
  </conditionalFormatting>
  <conditionalFormatting sqref="H225:H226 F225:F226">
    <cfRule type="expression" dxfId="2111" priority="55">
      <formula>F225&gt;0</formula>
    </cfRule>
    <cfRule type="expression" dxfId="2110" priority="56">
      <formula>F225&lt;0</formula>
    </cfRule>
  </conditionalFormatting>
  <conditionalFormatting sqref="H252 F252">
    <cfRule type="expression" dxfId="2109" priority="53">
      <formula>F252&gt;0</formula>
    </cfRule>
    <cfRule type="expression" dxfId="2108" priority="54">
      <formula>F252&lt;0</formula>
    </cfRule>
  </conditionalFormatting>
  <conditionalFormatting sqref="H233:H235 F233:F235">
    <cfRule type="expression" dxfId="2107" priority="51">
      <formula>F233&gt;0</formula>
    </cfRule>
    <cfRule type="expression" dxfId="2106" priority="52">
      <formula>F233&lt;0</formula>
    </cfRule>
  </conditionalFormatting>
  <conditionalFormatting sqref="H231:H232 F231:F232">
    <cfRule type="expression" dxfId="2105" priority="49">
      <formula>F231&gt;0</formula>
    </cfRule>
    <cfRule type="expression" dxfId="2104" priority="50">
      <formula>F231&lt;0</formula>
    </cfRule>
  </conditionalFormatting>
  <conditionalFormatting sqref="H245:H247 F245:F247">
    <cfRule type="expression" dxfId="2103" priority="47">
      <formula>F245&gt;0</formula>
    </cfRule>
    <cfRule type="expression" dxfId="2102" priority="48">
      <formula>F245&lt;0</formula>
    </cfRule>
  </conditionalFormatting>
  <conditionalFormatting sqref="H244 F244">
    <cfRule type="expression" dxfId="2101" priority="45">
      <formula>F244&gt;0</formula>
    </cfRule>
    <cfRule type="expression" dxfId="2100" priority="46">
      <formula>F244&lt;0</formula>
    </cfRule>
  </conditionalFormatting>
  <conditionalFormatting sqref="H241:H243 F241:F243">
    <cfRule type="expression" dxfId="2099" priority="43">
      <formula>F241&gt;0</formula>
    </cfRule>
    <cfRule type="expression" dxfId="2098" priority="44">
      <formula>F241&lt;0</formula>
    </cfRule>
  </conditionalFormatting>
  <conditionalFormatting sqref="H240 F240">
    <cfRule type="expression" dxfId="2097" priority="41">
      <formula>F240&gt;0</formula>
    </cfRule>
    <cfRule type="expression" dxfId="2096" priority="42">
      <formula>F240&lt;0</formula>
    </cfRule>
  </conditionalFormatting>
  <conditionalFormatting sqref="H237:H239 F237:F239">
    <cfRule type="expression" dxfId="2095" priority="39">
      <formula>F237&gt;0</formula>
    </cfRule>
    <cfRule type="expression" dxfId="2094" priority="40">
      <formula>F237&lt;0</formula>
    </cfRule>
  </conditionalFormatting>
  <conditionalFormatting sqref="H236 F236">
    <cfRule type="expression" dxfId="2093" priority="37">
      <formula>F236&gt;0</formula>
    </cfRule>
    <cfRule type="expression" dxfId="2092" priority="38">
      <formula>F236&lt;0</formula>
    </cfRule>
  </conditionalFormatting>
  <conditionalFormatting sqref="H249:H251 F249:F251">
    <cfRule type="expression" dxfId="2091" priority="35">
      <formula>F249&gt;0</formula>
    </cfRule>
    <cfRule type="expression" dxfId="2090" priority="36">
      <formula>F249&lt;0</formula>
    </cfRule>
  </conditionalFormatting>
  <conditionalFormatting sqref="H248 F248">
    <cfRule type="expression" dxfId="2089" priority="33">
      <formula>F248&gt;0</formula>
    </cfRule>
    <cfRule type="expression" dxfId="2088" priority="34">
      <formula>F248&lt;0</formula>
    </cfRule>
  </conditionalFormatting>
  <conditionalFormatting sqref="H256 F256">
    <cfRule type="expression" dxfId="2087" priority="29">
      <formula>F256&gt;0</formula>
    </cfRule>
    <cfRule type="expression" dxfId="2086" priority="30">
      <formula>F256&lt;0</formula>
    </cfRule>
  </conditionalFormatting>
  <conditionalFormatting sqref="H253:H255 F253:F255">
    <cfRule type="expression" dxfId="2085" priority="27">
      <formula>F253&gt;0</formula>
    </cfRule>
    <cfRule type="expression" dxfId="2084" priority="28">
      <formula>F253&lt;0</formula>
    </cfRule>
  </conditionalFormatting>
  <conditionalFormatting sqref="H267:H268 F267:F268">
    <cfRule type="expression" dxfId="2083" priority="25">
      <formula>F267&gt;0</formula>
    </cfRule>
    <cfRule type="expression" dxfId="2082" priority="26">
      <formula>F267&lt;0</formula>
    </cfRule>
  </conditionalFormatting>
  <conditionalFormatting sqref="H263:H266 F263:F266">
    <cfRule type="expression" dxfId="2081" priority="21">
      <formula>F263&gt;0</formula>
    </cfRule>
    <cfRule type="expression" dxfId="2080" priority="22">
      <formula>F263&lt;0</formula>
    </cfRule>
  </conditionalFormatting>
  <conditionalFormatting sqref="H261:H262 F261:F262">
    <cfRule type="expression" dxfId="2079" priority="19">
      <formula>F261&gt;0</formula>
    </cfRule>
    <cfRule type="expression" dxfId="2078" priority="20">
      <formula>F261&lt;0</formula>
    </cfRule>
  </conditionalFormatting>
  <conditionalFormatting sqref="H257:H260 F257:F260">
    <cfRule type="expression" dxfId="2077" priority="15">
      <formula>F257&gt;0</formula>
    </cfRule>
    <cfRule type="expression" dxfId="2076" priority="16">
      <formula>F257&lt;0</formula>
    </cfRule>
  </conditionalFormatting>
  <conditionalFormatting sqref="F276:F279 H276:H279">
    <cfRule type="expression" dxfId="2075" priority="13">
      <formula>F276&gt;0</formula>
    </cfRule>
    <cfRule type="expression" dxfId="2074" priority="14">
      <formula>F276&lt;0</formula>
    </cfRule>
  </conditionalFormatting>
  <conditionalFormatting sqref="F274:F275 H274:H275">
    <cfRule type="expression" dxfId="2073" priority="11">
      <formula>F274&gt;0</formula>
    </cfRule>
    <cfRule type="expression" dxfId="2072" priority="12">
      <formula>F274&lt;0</formula>
    </cfRule>
  </conditionalFormatting>
  <conditionalFormatting sqref="F280:F282 H280:H282 K280:K283">
    <cfRule type="expression" dxfId="2071" priority="5">
      <formula>F280&gt;0</formula>
    </cfRule>
    <cfRule type="expression" dxfId="2070" priority="6">
      <formula>F280&lt;0</formula>
    </cfRule>
  </conditionalFormatting>
  <conditionalFormatting sqref="K285:K288 H285:H288 F285:F288">
    <cfRule type="expression" dxfId="2069" priority="1">
      <formula>F285&gt;0</formula>
    </cfRule>
    <cfRule type="expression" dxfId="2068" priority="2">
      <formula>F285&lt;0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7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258</v>
      </c>
      <c r="AJ2">
        <f>$Q$2*$Q$4</f>
        <v>5004</v>
      </c>
      <c r="AK2">
        <f ca="1">AJ2*EXP(-$X$2 * AI2/365.25)</f>
        <v>5004</v>
      </c>
      <c r="AM2" s="2">
        <f>Q10</f>
        <v>0</v>
      </c>
      <c r="AO2">
        <f ca="1" xml:space="preserve"> (SUM(AB:AB) - SUM(AE:AE) - SUM(AH:AH) - SUM(AK:AK))/SUM(AB:AB)</f>
        <v>5.4261144143236351E-2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12.51</v>
      </c>
      <c r="R4" s="495">
        <v>8.8999999999999999E-3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5004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-807.65000000000146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-807.65000000000146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-0.13897086025483318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3.8369304556354913E-2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13.168421052631579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13.761000000000001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13.635900000000001</v>
      </c>
      <c r="W22" s="134"/>
    </row>
    <row r="23" spans="1:34" x14ac:dyDescent="0.25">
      <c r="O23" s="81">
        <v>1.08</v>
      </c>
      <c r="P23" s="81">
        <f t="shared" si="11"/>
        <v>13.510800000000001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13.3857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13.2606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13.1355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13.010400000000001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12.885300000000001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12.760199999999999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12.6351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12.51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12.3849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12.2598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12.134699999999999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12.009599999999999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11.884499999999999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11.759399999999999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11.6343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11.5092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11.3841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11.259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7" priority="25">
      <formula>F56&gt;0</formula>
    </cfRule>
    <cfRule type="expression" dxfId="2066" priority="26">
      <formula>F56&lt;0</formula>
    </cfRule>
  </conditionalFormatting>
  <conditionalFormatting sqref="Q7">
    <cfRule type="expression" dxfId="2065" priority="23">
      <formula>Q7&gt;0</formula>
    </cfRule>
    <cfRule type="expression" dxfId="2064" priority="24">
      <formula>Q7&lt;0</formula>
    </cfRule>
  </conditionalFormatting>
  <conditionalFormatting sqref="Q8">
    <cfRule type="expression" dxfId="2063" priority="21">
      <formula>Q8&gt;0</formula>
    </cfRule>
    <cfRule type="expression" dxfId="2062" priority="22">
      <formula>Q8&lt;0</formula>
    </cfRule>
  </conditionalFormatting>
  <conditionalFormatting sqref="F25:F30 F34:F55">
    <cfRule type="expression" dxfId="2061" priority="19">
      <formula>F25&gt;0</formula>
    </cfRule>
    <cfRule type="expression" dxfId="2060" priority="20">
      <formula>F25&lt;0</formula>
    </cfRule>
  </conditionalFormatting>
  <conditionalFormatting sqref="H25:H30 H34:H55">
    <cfRule type="expression" dxfId="2059" priority="17">
      <formula>H25&gt;0</formula>
    </cfRule>
    <cfRule type="expression" dxfId="2058" priority="18">
      <formula>H25&lt;0</formula>
    </cfRule>
  </conditionalFormatting>
  <conditionalFormatting sqref="F89:F110">
    <cfRule type="expression" dxfId="2057" priority="15">
      <formula>F89&gt;0</formula>
    </cfRule>
    <cfRule type="expression" dxfId="2056" priority="16">
      <formula>F89&lt;0</formula>
    </cfRule>
  </conditionalFormatting>
  <conditionalFormatting sqref="H89:H110">
    <cfRule type="expression" dxfId="2055" priority="13">
      <formula>H89&gt;0</formula>
    </cfRule>
    <cfRule type="expression" dxfId="2054" priority="14">
      <formula>H89&lt;0</formula>
    </cfRule>
  </conditionalFormatting>
  <conditionalFormatting sqref="Q10">
    <cfRule type="expression" dxfId="2053" priority="11">
      <formula>Q10&gt;0</formula>
    </cfRule>
    <cfRule type="expression" dxfId="2052" priority="12">
      <formula>Q10&lt;0</formula>
    </cfRule>
  </conditionalFormatting>
  <conditionalFormatting sqref="J25:J38">
    <cfRule type="expression" dxfId="2051" priority="9">
      <formula>J25&gt;0</formula>
    </cfRule>
    <cfRule type="expression" dxfId="2050" priority="10">
      <formula>J25&lt;0</formula>
    </cfRule>
  </conditionalFormatting>
  <conditionalFormatting sqref="K25:K38">
    <cfRule type="expression" dxfId="2049" priority="7">
      <formula>K25&gt;0</formula>
    </cfRule>
    <cfRule type="expression" dxfId="2048" priority="8">
      <formula>K25&lt;0</formula>
    </cfRule>
  </conditionalFormatting>
  <conditionalFormatting sqref="L25:L38">
    <cfRule type="expression" dxfId="2047" priority="5">
      <formula>L25&gt;0</formula>
    </cfRule>
    <cfRule type="expression" dxfId="204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5" priority="3">
      <formula>F31&gt;0</formula>
    </cfRule>
    <cfRule type="expression" dxfId="2044" priority="4">
      <formula>F31&lt;0</formula>
    </cfRule>
  </conditionalFormatting>
  <conditionalFormatting sqref="H31:H33">
    <cfRule type="expression" dxfId="2043" priority="1">
      <formula>H31&gt;0</formula>
    </cfRule>
    <cfRule type="expression" dxfId="204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38.149900000000002</v>
      </c>
      <c r="R4" s="495">
        <v>-1.01E-2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13352.465</v>
      </c>
      <c r="T5" s="770"/>
      <c r="U5" s="30"/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-1624.3450000000012</v>
      </c>
      <c r="R7">
        <v>200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-1624.3450000000012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-0.10845734171696114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18.385493975903614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41.964890000000004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41.583391000000006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41.201892000000008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40.820393000000003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40.438894000000005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40.057395000000007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39.675896000000002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39.294397000000004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38.912898000000006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38.531399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38.149900000000002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37.768401000000004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37.386901999999999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37.005403000000001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36.623904000000003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36.242404999999998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35.860906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35.479407000000002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35.097908000000004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34.716409000000006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34.334910000000001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41" priority="35">
      <formula>F60&gt;0</formula>
    </cfRule>
    <cfRule type="expression" dxfId="2040" priority="36">
      <formula>F60&lt;0</formula>
    </cfRule>
  </conditionalFormatting>
  <conditionalFormatting sqref="Q7">
    <cfRule type="expression" dxfId="2039" priority="33">
      <formula>Q7&gt;0</formula>
    </cfRule>
    <cfRule type="expression" dxfId="2038" priority="34">
      <formula>Q7&lt;0</formula>
    </cfRule>
  </conditionalFormatting>
  <conditionalFormatting sqref="Q8">
    <cfRule type="expression" dxfId="2037" priority="31">
      <formula>Q8&gt;0</formula>
    </cfRule>
    <cfRule type="expression" dxfId="2036" priority="32">
      <formula>Q8&lt;0</formula>
    </cfRule>
  </conditionalFormatting>
  <conditionalFormatting sqref="F31:F49 F51:F59">
    <cfRule type="expression" dxfId="2035" priority="29">
      <formula>F31&gt;0</formula>
    </cfRule>
    <cfRule type="expression" dxfId="2034" priority="30">
      <formula>F31&lt;0</formula>
    </cfRule>
  </conditionalFormatting>
  <conditionalFormatting sqref="H31:H49 H51:H59">
    <cfRule type="expression" dxfId="2033" priority="27">
      <formula>H31&gt;0</formula>
    </cfRule>
    <cfRule type="expression" dxfId="2032" priority="28">
      <formula>H31&lt;0</formula>
    </cfRule>
  </conditionalFormatting>
  <conditionalFormatting sqref="Q10">
    <cfRule type="expression" dxfId="2031" priority="25">
      <formula>Q10&gt;0</formula>
    </cfRule>
    <cfRule type="expression" dxfId="2030" priority="26">
      <formula>Q10&lt;0</formula>
    </cfRule>
  </conditionalFormatting>
  <conditionalFormatting sqref="J25:J38">
    <cfRule type="expression" dxfId="2029" priority="23">
      <formula>J25&gt;0</formula>
    </cfRule>
    <cfRule type="expression" dxfId="2028" priority="24">
      <formula>J25&lt;0</formula>
    </cfRule>
  </conditionalFormatting>
  <conditionalFormatting sqref="K38">
    <cfRule type="expression" dxfId="2027" priority="21">
      <formula>K38&gt;0</formula>
    </cfRule>
    <cfRule type="expression" dxfId="2026" priority="22">
      <formula>K38&lt;0</formula>
    </cfRule>
  </conditionalFormatting>
  <conditionalFormatting sqref="L25:L38">
    <cfRule type="expression" dxfId="2025" priority="19">
      <formula>L25&gt;0</formula>
    </cfRule>
    <cfRule type="expression" dxfId="2024" priority="20">
      <formula>L25&lt;0</formula>
    </cfRule>
  </conditionalFormatting>
  <conditionalFormatting sqref="F89:F110">
    <cfRule type="expression" dxfId="2023" priority="17">
      <formula>F89&gt;0</formula>
    </cfRule>
    <cfRule type="expression" dxfId="2022" priority="18">
      <formula>F89&lt;0</formula>
    </cfRule>
  </conditionalFormatting>
  <conditionalFormatting sqref="H89:H110">
    <cfRule type="expression" dxfId="2021" priority="15">
      <formula>H89&gt;0</formula>
    </cfRule>
    <cfRule type="expression" dxfId="2020" priority="16">
      <formula>H89&lt;0</formula>
    </cfRule>
  </conditionalFormatting>
  <conditionalFormatting sqref="J89:J102">
    <cfRule type="expression" dxfId="2019" priority="13">
      <formula>J89&gt;0</formula>
    </cfRule>
    <cfRule type="expression" dxfId="2018" priority="14">
      <formula>J89&lt;0</formula>
    </cfRule>
  </conditionalFormatting>
  <conditionalFormatting sqref="K89:K102">
    <cfRule type="expression" dxfId="2017" priority="11">
      <formula>K89&gt;0</formula>
    </cfRule>
    <cfRule type="expression" dxfId="2016" priority="12">
      <formula>K89&lt;0</formula>
    </cfRule>
  </conditionalFormatting>
  <conditionalFormatting sqref="L89:L102">
    <cfRule type="expression" dxfId="2015" priority="9">
      <formula>L89&gt;0</formula>
    </cfRule>
    <cfRule type="expression" dxfId="2014" priority="10">
      <formula>L89&lt;0</formula>
    </cfRule>
  </conditionalFormatting>
  <conditionalFormatting sqref="F25:F30">
    <cfRule type="expression" dxfId="2013" priority="7">
      <formula>F25&gt;0</formula>
    </cfRule>
    <cfRule type="expression" dxfId="2012" priority="8">
      <formula>F25&lt;0</formula>
    </cfRule>
  </conditionalFormatting>
  <conditionalFormatting sqref="H25:H30">
    <cfRule type="expression" dxfId="2011" priority="5">
      <formula>H25&gt;0</formula>
    </cfRule>
    <cfRule type="expression" dxfId="2010" priority="6">
      <formula>H25&lt;0</formula>
    </cfRule>
  </conditionalFormatting>
  <conditionalFormatting sqref="F50">
    <cfRule type="expression" dxfId="2009" priority="3">
      <formula>F50&gt;0</formula>
    </cfRule>
    <cfRule type="expression" dxfId="2008" priority="4">
      <formula>F50&lt;0</formula>
    </cfRule>
  </conditionalFormatting>
  <conditionalFormatting sqref="H50">
    <cfRule type="expression" dxfId="2007" priority="1">
      <formula>H50&gt;0</formula>
    </cfRule>
    <cfRule type="expression" dxfId="200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5" priority="35">
      <formula>F47&gt;0</formula>
    </cfRule>
    <cfRule type="expression" dxfId="2004" priority="36">
      <formula>F47&lt;0</formula>
    </cfRule>
  </conditionalFormatting>
  <conditionalFormatting sqref="Q7">
    <cfRule type="expression" dxfId="2003" priority="33">
      <formula>Q7&gt;0</formula>
    </cfRule>
    <cfRule type="expression" dxfId="2002" priority="34">
      <formula>Q7&lt;0</formula>
    </cfRule>
  </conditionalFormatting>
  <conditionalFormatting sqref="Q8">
    <cfRule type="expression" dxfId="2001" priority="31">
      <formula>Q8&gt;0</formula>
    </cfRule>
    <cfRule type="expression" dxfId="2000" priority="32">
      <formula>Q8&lt;0</formula>
    </cfRule>
  </conditionalFormatting>
  <conditionalFormatting sqref="F30:F46">
    <cfRule type="expression" dxfId="1999" priority="29">
      <formula>F30&gt;0</formula>
    </cfRule>
    <cfRule type="expression" dxfId="1998" priority="30">
      <formula>F30&lt;0</formula>
    </cfRule>
  </conditionalFormatting>
  <conditionalFormatting sqref="H30:H46">
    <cfRule type="expression" dxfId="1997" priority="27">
      <formula>H30&gt;0</formula>
    </cfRule>
    <cfRule type="expression" dxfId="1996" priority="28">
      <formula>H30&lt;0</formula>
    </cfRule>
  </conditionalFormatting>
  <conditionalFormatting sqref="Q10">
    <cfRule type="expression" dxfId="1995" priority="25">
      <formula>Q10&gt;0</formula>
    </cfRule>
    <cfRule type="expression" dxfId="1994" priority="26">
      <formula>Q10&lt;0</formula>
    </cfRule>
  </conditionalFormatting>
  <conditionalFormatting sqref="J25:J38">
    <cfRule type="expression" dxfId="1993" priority="23">
      <formula>J25&gt;0</formula>
    </cfRule>
    <cfRule type="expression" dxfId="1992" priority="24">
      <formula>J25&lt;0</formula>
    </cfRule>
  </conditionalFormatting>
  <conditionalFormatting sqref="K25:K38">
    <cfRule type="expression" dxfId="1991" priority="21">
      <formula>K25&gt;0</formula>
    </cfRule>
    <cfRule type="expression" dxfId="1990" priority="22">
      <formula>K25&lt;0</formula>
    </cfRule>
  </conditionalFormatting>
  <conditionalFormatting sqref="L25 L38">
    <cfRule type="expression" dxfId="1989" priority="19">
      <formula>L25&gt;0</formula>
    </cfRule>
    <cfRule type="expression" dxfId="1988" priority="20">
      <formula>L25&lt;0</formula>
    </cfRule>
  </conditionalFormatting>
  <conditionalFormatting sqref="F89:F110">
    <cfRule type="expression" dxfId="1987" priority="17">
      <formula>F89&gt;0</formula>
    </cfRule>
    <cfRule type="expression" dxfId="1986" priority="18">
      <formula>F89&lt;0</formula>
    </cfRule>
  </conditionalFormatting>
  <conditionalFormatting sqref="H89:H110">
    <cfRule type="expression" dxfId="1985" priority="15">
      <formula>H89&gt;0</formula>
    </cfRule>
    <cfRule type="expression" dxfId="1984" priority="16">
      <formula>H89&lt;0</formula>
    </cfRule>
  </conditionalFormatting>
  <conditionalFormatting sqref="J89:J102">
    <cfRule type="expression" dxfId="1983" priority="13">
      <formula>J89&gt;0</formula>
    </cfRule>
    <cfRule type="expression" dxfId="1982" priority="14">
      <formula>J89&lt;0</formula>
    </cfRule>
  </conditionalFormatting>
  <conditionalFormatting sqref="K89:K102">
    <cfRule type="expression" dxfId="1981" priority="11">
      <formula>K89&gt;0</formula>
    </cfRule>
    <cfRule type="expression" dxfId="1980" priority="12">
      <formula>K89&lt;0</formula>
    </cfRule>
  </conditionalFormatting>
  <conditionalFormatting sqref="L89:L102">
    <cfRule type="expression" dxfId="1979" priority="9">
      <formula>L89&gt;0</formula>
    </cfRule>
    <cfRule type="expression" dxfId="1978" priority="10">
      <formula>L89&lt;0</formula>
    </cfRule>
  </conditionalFormatting>
  <conditionalFormatting sqref="F25 F29">
    <cfRule type="expression" dxfId="1977" priority="7">
      <formula>F25&gt;0</formula>
    </cfRule>
    <cfRule type="expression" dxfId="1976" priority="8">
      <formula>F25&lt;0</formula>
    </cfRule>
  </conditionalFormatting>
  <conditionalFormatting sqref="H29 H25:H27">
    <cfRule type="expression" dxfId="1975" priority="5">
      <formula>H25&gt;0</formula>
    </cfRule>
    <cfRule type="expression" dxfId="1974" priority="6">
      <formula>H25&lt;0</formula>
    </cfRule>
  </conditionalFormatting>
  <conditionalFormatting sqref="F26:F28">
    <cfRule type="expression" dxfId="1973" priority="3">
      <formula>F26&gt;0</formula>
    </cfRule>
    <cfRule type="expression" dxfId="1972" priority="4">
      <formula>F26&lt;0</formula>
    </cfRule>
  </conditionalFormatting>
  <conditionalFormatting sqref="H28">
    <cfRule type="expression" dxfId="1971" priority="1">
      <formula>H28&gt;0</formula>
    </cfRule>
    <cfRule type="expression" dxfId="197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15.931166666666668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31.75</v>
      </c>
      <c r="R4" s="222">
        <v>-1.9199999999999998E-2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9525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4779.3500000000004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6493.6200000000172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4745.6500000000233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0.99294883195414085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1.7637795275590552E-2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15.301204819277107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34.925000000000004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34.607500000000002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34.29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33.972500000000004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33.655000000000001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33.337499999999999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33.020000000000003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32.702500000000001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32.384999999999998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32.067500000000003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31.75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31.432500000000001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31.114999999999998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30.797499999999999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30.48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30.162499999999998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29.844999999999999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29.5275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29.21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28.892500000000002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28.574999999999999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7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5">C175*(E175-D175)</f>
        <v>-33.800000000000097</v>
      </c>
      <c r="G175" s="363">
        <f t="shared" ref="G175:G188" si="26">D175*C175</f>
        <v>3591.7999999999997</v>
      </c>
      <c r="H175" s="364">
        <f t="shared" ref="H175:H188" si="27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5"/>
        <v>85.200000000000387</v>
      </c>
      <c r="G176" s="363">
        <f t="shared" si="26"/>
        <v>3591.7999999999997</v>
      </c>
      <c r="H176" s="364">
        <f t="shared" si="27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5"/>
        <v>-136.80000000000021</v>
      </c>
      <c r="G177" s="363">
        <f t="shared" si="26"/>
        <v>3591.7999999999997</v>
      </c>
      <c r="H177" s="364">
        <f t="shared" si="27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5"/>
        <v>-147.56000000000029</v>
      </c>
      <c r="G178" s="363">
        <f t="shared" si="26"/>
        <v>4959.3599999999997</v>
      </c>
      <c r="H178" s="364">
        <f t="shared" si="27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5"/>
        <v>-49.199999999999591</v>
      </c>
      <c r="G179" s="363">
        <f t="shared" si="26"/>
        <v>8408.4</v>
      </c>
      <c r="H179" s="364">
        <f t="shared" si="27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5"/>
        <v>109.60000000000036</v>
      </c>
      <c r="G180" s="363">
        <f t="shared" si="26"/>
        <v>6994.4000000000005</v>
      </c>
      <c r="H180" s="364">
        <f t="shared" si="27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5"/>
        <v>-6.4000000000007162</v>
      </c>
      <c r="G181" s="363">
        <f t="shared" si="26"/>
        <v>6994.4000000000005</v>
      </c>
      <c r="H181" s="364">
        <f t="shared" si="27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5"/>
        <v>166.71999999999912</v>
      </c>
      <c r="G182" s="363">
        <f t="shared" si="26"/>
        <v>5554.880000000001</v>
      </c>
      <c r="H182" s="364">
        <f t="shared" si="27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5"/>
        <v>218.88000000000034</v>
      </c>
      <c r="G183" s="363">
        <f t="shared" si="26"/>
        <v>5544.32</v>
      </c>
      <c r="H183" s="364">
        <f t="shared" si="27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5"/>
        <v>298.88000000000034</v>
      </c>
      <c r="G184" s="363">
        <f t="shared" si="26"/>
        <v>5544.32</v>
      </c>
      <c r="H184" s="364">
        <f t="shared" si="27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5"/>
        <v>363.18000000000006</v>
      </c>
      <c r="G185" s="363">
        <f t="shared" si="26"/>
        <v>1845.42</v>
      </c>
      <c r="H185" s="364">
        <f t="shared" si="27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5"/>
        <v>329.12000000000035</v>
      </c>
      <c r="G186" s="363">
        <f t="shared" si="26"/>
        <v>5384.48</v>
      </c>
      <c r="H186" s="364">
        <f t="shared" si="27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5"/>
        <v>169.60000000000036</v>
      </c>
      <c r="G187" s="363">
        <f t="shared" si="26"/>
        <v>5384</v>
      </c>
      <c r="H187" s="364">
        <f t="shared" si="27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5"/>
        <v>474.7199999999998</v>
      </c>
      <c r="G188" s="363">
        <f t="shared" si="26"/>
        <v>5384.48</v>
      </c>
      <c r="H188" s="364">
        <f t="shared" si="27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28">C189*(E189-D189)</f>
        <v>588.31999999999994</v>
      </c>
      <c r="G189" s="363">
        <f t="shared" ref="G189:G202" si="29">D189*C189</f>
        <v>5384.48</v>
      </c>
      <c r="H189" s="364">
        <f t="shared" ref="H189:H231" si="30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28"/>
        <v>673.12000000000012</v>
      </c>
      <c r="G190" s="363">
        <f t="shared" si="29"/>
        <v>5384.48</v>
      </c>
      <c r="H190" s="364">
        <f t="shared" si="30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28"/>
        <v>597.9200000000003</v>
      </c>
      <c r="G191" s="363">
        <f t="shared" si="29"/>
        <v>5384.48</v>
      </c>
      <c r="H191" s="364">
        <f t="shared" si="30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28"/>
        <v>489.12000000000035</v>
      </c>
      <c r="G192" s="363">
        <f t="shared" si="29"/>
        <v>5384.48</v>
      </c>
      <c r="H192" s="364">
        <f t="shared" si="30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28"/>
        <v>409.12000000000035</v>
      </c>
      <c r="G193" s="363">
        <f t="shared" si="29"/>
        <v>5384.48</v>
      </c>
      <c r="H193" s="364">
        <f t="shared" si="30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28"/>
        <v>439.52</v>
      </c>
      <c r="G194" s="363">
        <f t="shared" si="29"/>
        <v>5384.48</v>
      </c>
      <c r="H194" s="364">
        <f t="shared" si="30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28"/>
        <v>369.12000000000035</v>
      </c>
      <c r="G195" s="363">
        <f t="shared" si="29"/>
        <v>5384.48</v>
      </c>
      <c r="H195" s="364">
        <f t="shared" si="30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28"/>
        <v>341.92000000000007</v>
      </c>
      <c r="G196" s="363">
        <f t="shared" si="29"/>
        <v>5384.48</v>
      </c>
      <c r="H196" s="364">
        <f t="shared" si="30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28"/>
        <v>442.72000000000048</v>
      </c>
      <c r="G197" s="363">
        <f t="shared" si="29"/>
        <v>5384.48</v>
      </c>
      <c r="H197" s="364">
        <f t="shared" si="30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28"/>
        <v>90.619999999999621</v>
      </c>
      <c r="G198" s="363">
        <f t="shared" si="29"/>
        <v>7821.38</v>
      </c>
      <c r="H198" s="364">
        <f t="shared" si="30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28"/>
        <v>51.480000000000103</v>
      </c>
      <c r="G199" s="363">
        <f t="shared" si="29"/>
        <v>8837.92</v>
      </c>
      <c r="H199" s="364">
        <f t="shared" si="30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28"/>
        <v>-376.80000000000007</v>
      </c>
      <c r="G200" s="363">
        <f t="shared" si="29"/>
        <v>10159.799999999999</v>
      </c>
      <c r="H200" s="364">
        <f t="shared" si="30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28"/>
        <v>-388.00000000000239</v>
      </c>
      <c r="G201" s="363">
        <f t="shared" si="29"/>
        <v>13408.000000000002</v>
      </c>
      <c r="H201" s="364">
        <f t="shared" si="30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28"/>
        <v>-262.9400000000004</v>
      </c>
      <c r="G202" s="363">
        <f t="shared" si="29"/>
        <v>13354.939999999999</v>
      </c>
      <c r="H202" s="364">
        <f t="shared" si="30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28"/>
        <v>-514.93999999999858</v>
      </c>
      <c r="G203" s="363">
        <f t="shared" ref="G203:G208" si="31">D203*C203</f>
        <v>13354.939999999999</v>
      </c>
      <c r="H203" s="364">
        <f t="shared" si="30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28"/>
        <v>-582.93999999999892</v>
      </c>
      <c r="G204" s="363">
        <f t="shared" si="31"/>
        <v>16522.939999999999</v>
      </c>
      <c r="H204" s="364">
        <f t="shared" si="30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28"/>
        <v>-292.93999999999801</v>
      </c>
      <c r="G205" s="363">
        <f t="shared" si="31"/>
        <v>16522.939999999999</v>
      </c>
      <c r="H205" s="364">
        <f t="shared" si="30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28"/>
        <v>-217.93999999999869</v>
      </c>
      <c r="G206" s="363">
        <f t="shared" si="31"/>
        <v>16522.939999999999</v>
      </c>
      <c r="H206" s="364">
        <f t="shared" si="30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28"/>
        <v>-92.93999999999869</v>
      </c>
      <c r="G207" s="363">
        <f t="shared" si="31"/>
        <v>16522.939999999999</v>
      </c>
      <c r="H207" s="364">
        <f t="shared" si="30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28"/>
        <v>-397.93999999999841</v>
      </c>
      <c r="G208" s="363">
        <f t="shared" si="31"/>
        <v>16522.939999999999</v>
      </c>
      <c r="H208" s="364">
        <f t="shared" si="30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28"/>
        <v>-27.939999999997411</v>
      </c>
      <c r="G209" s="363">
        <f t="shared" ref="G209:G231" si="32">D209*C209</f>
        <v>16522.939999999999</v>
      </c>
      <c r="H209" s="364">
        <f t="shared" si="30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28"/>
        <v>-142.9399999999994</v>
      </c>
      <c r="G210" s="363">
        <f t="shared" si="32"/>
        <v>16522.939999999999</v>
      </c>
      <c r="H210" s="364">
        <f t="shared" si="30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28"/>
        <v>-357.93999999999926</v>
      </c>
      <c r="G211" s="363">
        <f t="shared" si="32"/>
        <v>16522.939999999999</v>
      </c>
      <c r="H211" s="364">
        <f t="shared" si="30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28"/>
        <v>-442.94000000000011</v>
      </c>
      <c r="G212" s="363">
        <f t="shared" si="32"/>
        <v>16522.939999999999</v>
      </c>
      <c r="H212" s="364">
        <f t="shared" si="30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28"/>
        <v>-542.93999999999801</v>
      </c>
      <c r="G213" s="363">
        <f t="shared" si="32"/>
        <v>16522.939999999999</v>
      </c>
      <c r="H213" s="364">
        <f t="shared" si="30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28"/>
        <v>-224.94000000000014</v>
      </c>
      <c r="G214" s="363">
        <f t="shared" si="32"/>
        <v>16474.939999999999</v>
      </c>
      <c r="H214" s="364">
        <f t="shared" si="30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28"/>
        <v>-139.93999999999929</v>
      </c>
      <c r="G215" s="363">
        <f t="shared" si="32"/>
        <v>16474.939999999999</v>
      </c>
      <c r="H215" s="364">
        <f t="shared" si="30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28"/>
        <v>-847.93799999999919</v>
      </c>
      <c r="G216" s="363">
        <f t="shared" si="32"/>
        <v>19639.937999999998</v>
      </c>
      <c r="H216" s="364">
        <f t="shared" si="30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28"/>
        <v>-833.93799999999771</v>
      </c>
      <c r="G217" s="363">
        <f t="shared" si="32"/>
        <v>22757.937999999998</v>
      </c>
      <c r="H217" s="364">
        <f t="shared" si="30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28"/>
        <v>-840.93799999999885</v>
      </c>
      <c r="G218" s="363">
        <f t="shared" si="32"/>
        <v>22757.937999999998</v>
      </c>
      <c r="H218" s="364">
        <f t="shared" si="30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28"/>
        <v>-700.9379999999968</v>
      </c>
      <c r="G219" s="363">
        <f t="shared" si="32"/>
        <v>22757.937999999998</v>
      </c>
      <c r="H219" s="364">
        <f t="shared" si="30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28"/>
        <v>-1125.9439999999984</v>
      </c>
      <c r="G220" s="363">
        <f t="shared" si="32"/>
        <v>25837.944</v>
      </c>
      <c r="H220" s="364">
        <f t="shared" si="30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28"/>
        <v>-1205.9439999999995</v>
      </c>
      <c r="G221" s="363">
        <f t="shared" si="32"/>
        <v>25837.944</v>
      </c>
      <c r="H221" s="364">
        <f t="shared" si="30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28"/>
        <v>-965.94399999999894</v>
      </c>
      <c r="G222" s="363">
        <f t="shared" si="32"/>
        <v>25837.944</v>
      </c>
      <c r="H222" s="364">
        <f t="shared" si="30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28"/>
        <v>-1477.9439999999995</v>
      </c>
      <c r="G223" s="363">
        <f t="shared" si="32"/>
        <v>25837.944</v>
      </c>
      <c r="H223" s="364">
        <f t="shared" si="30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28"/>
        <v>-1773.936000000002</v>
      </c>
      <c r="G224" s="363">
        <f t="shared" si="32"/>
        <v>28845.936000000002</v>
      </c>
      <c r="H224" s="364">
        <f t="shared" si="30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28"/>
        <v>-1935.9360000000017</v>
      </c>
      <c r="G225" s="363">
        <f t="shared" si="32"/>
        <v>28845.936000000002</v>
      </c>
      <c r="H225" s="364">
        <f t="shared" si="30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28"/>
        <v>-1989.9360000000006</v>
      </c>
      <c r="G226" s="363">
        <f t="shared" si="32"/>
        <v>28845.936000000002</v>
      </c>
      <c r="H226" s="364">
        <f t="shared" si="30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28"/>
        <v>-2133.9360000000006</v>
      </c>
      <c r="G227" s="363">
        <f t="shared" si="32"/>
        <v>28845.936000000002</v>
      </c>
      <c r="H227" s="364">
        <f t="shared" si="30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28"/>
        <v>-2505.9399999999991</v>
      </c>
      <c r="G228" s="363">
        <f t="shared" si="32"/>
        <v>31785.94</v>
      </c>
      <c r="H228" s="364">
        <f t="shared" si="30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28"/>
        <v>-2945.94</v>
      </c>
      <c r="G229" s="363">
        <f t="shared" si="32"/>
        <v>31785.94</v>
      </c>
      <c r="H229" s="364">
        <f t="shared" si="30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28"/>
        <v>-2415.9399999999991</v>
      </c>
      <c r="G230" s="363">
        <f t="shared" si="32"/>
        <v>31785.94</v>
      </c>
      <c r="H230" s="364">
        <f t="shared" si="30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28"/>
        <v>-2785.94</v>
      </c>
      <c r="G231" s="363">
        <f t="shared" si="32"/>
        <v>31785.94</v>
      </c>
      <c r="H231" s="364">
        <f t="shared" si="30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3">C232*(E232-D232)</f>
        <v>-1145.9399999999996</v>
      </c>
      <c r="G232" s="363">
        <f t="shared" ref="G232:G237" si="34">D232*C232</f>
        <v>31785.94</v>
      </c>
      <c r="H232" s="364">
        <f t="shared" ref="H232:H237" si="35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3"/>
        <v>-520.01099999999701</v>
      </c>
      <c r="G233" s="363">
        <f t="shared" si="34"/>
        <v>28654.010999999999</v>
      </c>
      <c r="H233" s="364">
        <f t="shared" si="35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3"/>
        <v>-783.99999999999886</v>
      </c>
      <c r="G234" s="363">
        <f t="shared" si="34"/>
        <v>31764</v>
      </c>
      <c r="H234" s="364">
        <f t="shared" si="35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3"/>
        <v>350.64000000000027</v>
      </c>
      <c r="G235" s="363">
        <f t="shared" si="34"/>
        <v>15759.359999999999</v>
      </c>
      <c r="H235" s="364">
        <f t="shared" si="35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3"/>
        <v>-398.86400000000037</v>
      </c>
      <c r="G236" s="363">
        <f t="shared" si="34"/>
        <v>25214.864000000001</v>
      </c>
      <c r="H236" s="364">
        <f t="shared" si="35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3"/>
        <v>1280.8600000000013</v>
      </c>
      <c r="G237" s="363">
        <f t="shared" si="34"/>
        <v>12271.14</v>
      </c>
      <c r="H237" s="364">
        <f t="shared" si="35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6">C238*(E238-D238)</f>
        <v>648.8599999999991</v>
      </c>
      <c r="G238" s="363">
        <f t="shared" ref="G238:G244" si="37">D238*C238</f>
        <v>12271.14</v>
      </c>
      <c r="H238" s="364">
        <f t="shared" ref="H238:H244" si="38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6"/>
        <v>1108.8599999999985</v>
      </c>
      <c r="G239" s="363">
        <f t="shared" si="37"/>
        <v>12211.14</v>
      </c>
      <c r="H239" s="364">
        <f t="shared" si="38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6"/>
        <v>1467.7889999999991</v>
      </c>
      <c r="G240" s="363">
        <f t="shared" si="37"/>
        <v>8789.2109999999993</v>
      </c>
      <c r="H240" s="364">
        <f t="shared" si="38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6"/>
        <v>1645.7100000000005</v>
      </c>
      <c r="G241" s="363">
        <f t="shared" si="37"/>
        <v>5310.29</v>
      </c>
      <c r="H241" s="364">
        <f t="shared" si="38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6"/>
        <v>1537.7099999999996</v>
      </c>
      <c r="G242" s="363">
        <f t="shared" si="37"/>
        <v>8728.2900000000009</v>
      </c>
      <c r="H242" s="364">
        <f t="shared" si="38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6"/>
        <v>1754.0499999999997</v>
      </c>
      <c r="G243" s="363">
        <f t="shared" si="37"/>
        <v>1717.95</v>
      </c>
      <c r="H243" s="364">
        <f t="shared" si="38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6"/>
        <v>1742.0399999999997</v>
      </c>
      <c r="G244" s="363">
        <f t="shared" si="37"/>
        <v>8673.9599999999991</v>
      </c>
      <c r="H244" s="364">
        <f t="shared" si="38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39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39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39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0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39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0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39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0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39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0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39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0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39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0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39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0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39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0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39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0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39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0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39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0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39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0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39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0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39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0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39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0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39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0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39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39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39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69" priority="115">
      <formula>F139&gt;0</formula>
    </cfRule>
    <cfRule type="expression" dxfId="1968" priority="116">
      <formula>F139&lt;0</formula>
    </cfRule>
  </conditionalFormatting>
  <conditionalFormatting sqref="F184:F197 F200:F244 F247:F248">
    <cfRule type="expression" dxfId="1967" priority="111">
      <formula>F184&gt;0</formula>
    </cfRule>
    <cfRule type="expression" dxfId="1966" priority="112">
      <formula>F184&lt;0</formula>
    </cfRule>
  </conditionalFormatting>
  <conditionalFormatting sqref="F184:F197 F200:F244 F247:F248">
    <cfRule type="expression" dxfId="1965" priority="113">
      <formula>F184&gt;0</formula>
    </cfRule>
    <cfRule type="expression" dxfId="1964" priority="114">
      <formula>F184&lt;0</formula>
    </cfRule>
  </conditionalFormatting>
  <conditionalFormatting sqref="H179:H197 H200:H244 H247:H248">
    <cfRule type="expression" dxfId="1963" priority="109">
      <formula>H179&gt;0</formula>
    </cfRule>
    <cfRule type="expression" dxfId="1962" priority="110">
      <formula>H179&lt;0</formula>
    </cfRule>
  </conditionalFormatting>
  <conditionalFormatting sqref="F175:F178">
    <cfRule type="expression" dxfId="1961" priority="103">
      <formula>F175&gt;0</formula>
    </cfRule>
    <cfRule type="expression" dxfId="1960" priority="104">
      <formula>F175&lt;0</formula>
    </cfRule>
  </conditionalFormatting>
  <conditionalFormatting sqref="H175:H178">
    <cfRule type="expression" dxfId="1959" priority="101">
      <formula>H175&gt;0</formula>
    </cfRule>
    <cfRule type="expression" dxfId="1958" priority="102">
      <formula>H175&lt;0</formula>
    </cfRule>
  </conditionalFormatting>
  <conditionalFormatting sqref="Q8">
    <cfRule type="expression" dxfId="1957" priority="97">
      <formula>Q8&gt;0</formula>
    </cfRule>
    <cfRule type="expression" dxfId="1956" priority="98">
      <formula>Q8&lt;0</formula>
    </cfRule>
  </conditionalFormatting>
  <conditionalFormatting sqref="Q7">
    <cfRule type="expression" dxfId="1955" priority="99">
      <formula>Q7&gt;0</formula>
    </cfRule>
    <cfRule type="expression" dxfId="1954" priority="100">
      <formula>Q7&lt;0</formula>
    </cfRule>
  </conditionalFormatting>
  <conditionalFormatting sqref="F198">
    <cfRule type="expression" dxfId="1953" priority="93">
      <formula>F198&gt;0</formula>
    </cfRule>
    <cfRule type="expression" dxfId="1952" priority="94">
      <formula>F198&lt;0</formula>
    </cfRule>
  </conditionalFormatting>
  <conditionalFormatting sqref="F198">
    <cfRule type="expression" dxfId="1951" priority="95">
      <formula>F198&gt;0</formula>
    </cfRule>
    <cfRule type="expression" dxfId="1950" priority="96">
      <formula>F198&lt;0</formula>
    </cfRule>
  </conditionalFormatting>
  <conditionalFormatting sqref="H198">
    <cfRule type="expression" dxfId="1949" priority="91">
      <formula>H198&gt;0</formula>
    </cfRule>
    <cfRule type="expression" dxfId="1948" priority="92">
      <formula>H198&lt;0</formula>
    </cfRule>
  </conditionalFormatting>
  <conditionalFormatting sqref="F199">
    <cfRule type="expression" dxfId="1947" priority="87">
      <formula>F199&gt;0</formula>
    </cfRule>
    <cfRule type="expression" dxfId="1946" priority="88">
      <formula>F199&lt;0</formula>
    </cfRule>
  </conditionalFormatting>
  <conditionalFormatting sqref="F199">
    <cfRule type="expression" dxfId="1945" priority="89">
      <formula>F199&gt;0</formula>
    </cfRule>
    <cfRule type="expression" dxfId="1944" priority="90">
      <formula>F199&lt;0</formula>
    </cfRule>
  </conditionalFormatting>
  <conditionalFormatting sqref="H199">
    <cfRule type="expression" dxfId="1943" priority="85">
      <formula>H199&gt;0</formula>
    </cfRule>
    <cfRule type="expression" dxfId="1942" priority="86">
      <formula>H199&lt;0</formula>
    </cfRule>
  </conditionalFormatting>
  <conditionalFormatting sqref="F245:F246">
    <cfRule type="expression" dxfId="1941" priority="81">
      <formula>F245&gt;0</formula>
    </cfRule>
    <cfRule type="expression" dxfId="1940" priority="82">
      <formula>F245&lt;0</formula>
    </cfRule>
  </conditionalFormatting>
  <conditionalFormatting sqref="F245:F246">
    <cfRule type="expression" dxfId="1939" priority="83">
      <formula>F245&gt;0</formula>
    </cfRule>
    <cfRule type="expression" dxfId="1938" priority="84">
      <formula>F245&lt;0</formula>
    </cfRule>
  </conditionalFormatting>
  <conditionalFormatting sqref="H245:H246">
    <cfRule type="expression" dxfId="1937" priority="79">
      <formula>H245&gt;0</formula>
    </cfRule>
    <cfRule type="expression" dxfId="1936" priority="80">
      <formula>H245&lt;0</formula>
    </cfRule>
  </conditionalFormatting>
  <conditionalFormatting sqref="F64:F79">
    <cfRule type="expression" dxfId="1935" priority="77">
      <formula>F64&gt;0</formula>
    </cfRule>
    <cfRule type="expression" dxfId="1934" priority="78">
      <formula>F64&lt;0</formula>
    </cfRule>
  </conditionalFormatting>
  <conditionalFormatting sqref="H64:H79">
    <cfRule type="expression" dxfId="1933" priority="75">
      <formula>H64&gt;0</formula>
    </cfRule>
    <cfRule type="expression" dxfId="1932" priority="76">
      <formula>H64&lt;0</formula>
    </cfRule>
  </conditionalFormatting>
  <conditionalFormatting sqref="Q10">
    <cfRule type="expression" dxfId="1931" priority="73">
      <formula>Q10&gt;0</formula>
    </cfRule>
    <cfRule type="expression" dxfId="1930" priority="74">
      <formula>Q10&lt;0</formula>
    </cfRule>
  </conditionalFormatting>
  <conditionalFormatting sqref="J74">
    <cfRule type="expression" dxfId="1929" priority="71">
      <formula>J74&gt;0</formula>
    </cfRule>
    <cfRule type="expression" dxfId="1928" priority="72">
      <formula>J74&lt;0</formula>
    </cfRule>
  </conditionalFormatting>
  <conditionalFormatting sqref="F81:F89">
    <cfRule type="expression" dxfId="1927" priority="65">
      <formula>F81&gt;0</formula>
    </cfRule>
    <cfRule type="expression" dxfId="1926" priority="66">
      <formula>F81&lt;0</formula>
    </cfRule>
  </conditionalFormatting>
  <conditionalFormatting sqref="H81:H89">
    <cfRule type="expression" dxfId="1925" priority="63">
      <formula>H81&gt;0</formula>
    </cfRule>
    <cfRule type="expression" dxfId="1924" priority="64">
      <formula>H81&lt;0</formula>
    </cfRule>
  </conditionalFormatting>
  <conditionalFormatting sqref="R4">
    <cfRule type="expression" dxfId="1923" priority="61">
      <formula>R4&gt;0</formula>
    </cfRule>
    <cfRule type="expression" dxfId="1922" priority="62">
      <formula>R4&lt;0</formula>
    </cfRule>
  </conditionalFormatting>
  <conditionalFormatting sqref="Q9">
    <cfRule type="expression" dxfId="1921" priority="59">
      <formula>Q9&gt;0</formula>
    </cfRule>
    <cfRule type="expression" dxfId="1920" priority="60">
      <formula>Q9&lt;0</formula>
    </cfRule>
  </conditionalFormatting>
  <conditionalFormatting sqref="F90:F113">
    <cfRule type="expression" dxfId="1919" priority="55">
      <formula>F90&gt;0</formula>
    </cfRule>
    <cfRule type="expression" dxfId="1918" priority="56">
      <formula>F90&lt;0</formula>
    </cfRule>
  </conditionalFormatting>
  <conditionalFormatting sqref="H90:H113">
    <cfRule type="expression" dxfId="1917" priority="53">
      <formula>H90&gt;0</formula>
    </cfRule>
    <cfRule type="expression" dxfId="1916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15" priority="49">
      <formula>F114&gt;0</formula>
    </cfRule>
    <cfRule type="expression" dxfId="1914" priority="50">
      <formula>F114&lt;0</formula>
    </cfRule>
  </conditionalFormatting>
  <conditionalFormatting sqref="H114:H138">
    <cfRule type="expression" dxfId="1913" priority="47">
      <formula>H114&gt;0</formula>
    </cfRule>
    <cfRule type="expression" dxfId="1912" priority="48">
      <formula>H114&lt;0</formula>
    </cfRule>
  </conditionalFormatting>
  <conditionalFormatting sqref="H148:H149 F148:F149">
    <cfRule type="expression" dxfId="1911" priority="29">
      <formula>F148&gt;0</formula>
    </cfRule>
    <cfRule type="expression" dxfId="1910" priority="30">
      <formula>F148&lt;0</formula>
    </cfRule>
  </conditionalFormatting>
  <conditionalFormatting sqref="H143:H147 F143:F147">
    <cfRule type="expression" dxfId="1909" priority="27">
      <formula>F143&gt;0</formula>
    </cfRule>
    <cfRule type="expression" dxfId="1908" priority="28">
      <formula>F143&lt;0</formula>
    </cfRule>
  </conditionalFormatting>
  <conditionalFormatting sqref="F80">
    <cfRule type="expression" dxfId="1907" priority="25">
      <formula>F80&gt;0</formula>
    </cfRule>
    <cfRule type="expression" dxfId="1906" priority="26">
      <formula>F80&lt;0</formula>
    </cfRule>
  </conditionalFormatting>
  <conditionalFormatting sqref="H80">
    <cfRule type="expression" dxfId="1905" priority="23">
      <formula>H80&gt;0</formula>
    </cfRule>
    <cfRule type="expression" dxfId="1904" priority="24">
      <formula>H80&lt;0</formula>
    </cfRule>
  </conditionalFormatting>
  <conditionalFormatting sqref="F171 H171">
    <cfRule type="expression" dxfId="1903" priority="21">
      <formula>F171&gt;0</formula>
    </cfRule>
    <cfRule type="expression" dxfId="1902" priority="22">
      <formula>F171&lt;0</formula>
    </cfRule>
  </conditionalFormatting>
  <conditionalFormatting sqref="F160:F164 H160:H164">
    <cfRule type="expression" dxfId="1901" priority="17">
      <formula>F160&gt;0</formula>
    </cfRule>
    <cfRule type="expression" dxfId="1900" priority="18">
      <formula>F160&lt;0</formula>
    </cfRule>
  </conditionalFormatting>
  <conditionalFormatting sqref="F157:F159 H157:H159">
    <cfRule type="expression" dxfId="1899" priority="13">
      <formula>F157&gt;0</formula>
    </cfRule>
    <cfRule type="expression" dxfId="1898" priority="14">
      <formula>F157&lt;0</formula>
    </cfRule>
  </conditionalFormatting>
  <conditionalFormatting sqref="F154:F156 H154:H156">
    <cfRule type="expression" dxfId="1897" priority="11">
      <formula>F154&gt;0</formula>
    </cfRule>
    <cfRule type="expression" dxfId="1896" priority="12">
      <formula>F154&lt;0</formula>
    </cfRule>
  </conditionalFormatting>
  <conditionalFormatting sqref="F153 H153">
    <cfRule type="expression" dxfId="1895" priority="9">
      <formula>F153&gt;0</formula>
    </cfRule>
    <cfRule type="expression" dxfId="1894" priority="10">
      <formula>F153&lt;0</formula>
    </cfRule>
  </conditionalFormatting>
  <conditionalFormatting sqref="F166:F167 H166:H167 K64:K167">
    <cfRule type="expression" dxfId="1893" priority="7">
      <formula>F64&gt;0</formula>
    </cfRule>
    <cfRule type="expression" dxfId="1892" priority="8">
      <formula>F64&lt;0</formula>
    </cfRule>
  </conditionalFormatting>
  <conditionalFormatting sqref="F165 H165">
    <cfRule type="expression" dxfId="1891" priority="5">
      <formula>F165&gt;0</formula>
    </cfRule>
    <cfRule type="expression" dxfId="1890" priority="6">
      <formula>F165&lt;0</formula>
    </cfRule>
  </conditionalFormatting>
  <conditionalFormatting sqref="F169:F170 H169:H170 K168:K170">
    <cfRule type="expression" dxfId="1889" priority="3">
      <formula>F168&gt;0</formula>
    </cfRule>
    <cfRule type="expression" dxfId="1888" priority="4">
      <formula>F168&lt;0</formula>
    </cfRule>
  </conditionalFormatting>
  <conditionalFormatting sqref="F168 H168">
    <cfRule type="expression" dxfId="1887" priority="1">
      <formula>F168&gt;0</formula>
    </cfRule>
    <cfRule type="expression" dxfId="1886" priority="2">
      <formula>F168&lt;0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5" priority="31">
      <formula>Q7&gt;0</formula>
    </cfRule>
    <cfRule type="expression" dxfId="1884" priority="32">
      <formula>Q7&lt;0</formula>
    </cfRule>
  </conditionalFormatting>
  <conditionalFormatting sqref="Q8">
    <cfRule type="expression" dxfId="1883" priority="29">
      <formula>Q8&gt;0</formula>
    </cfRule>
    <cfRule type="expression" dxfId="1882" priority="30">
      <formula>Q8&lt;0</formula>
    </cfRule>
  </conditionalFormatting>
  <conditionalFormatting sqref="F62:F65">
    <cfRule type="expression" dxfId="1881" priority="21">
      <formula>F62&gt;0</formula>
    </cfRule>
    <cfRule type="expression" dxfId="1880" priority="22">
      <formula>F62&lt;0</formula>
    </cfRule>
  </conditionalFormatting>
  <conditionalFormatting sqref="F66:F74 F78:F98 F102:F106">
    <cfRule type="expression" dxfId="1879" priority="17">
      <formula>F66&gt;0</formula>
    </cfRule>
    <cfRule type="expression" dxfId="1878" priority="18">
      <formula>F66&lt;0</formula>
    </cfRule>
  </conditionalFormatting>
  <conditionalFormatting sqref="F66:F74 F78:F98 F102:F106">
    <cfRule type="expression" dxfId="1877" priority="19">
      <formula>F66&gt;0</formula>
    </cfRule>
    <cfRule type="expression" dxfId="1876" priority="20">
      <formula>F66&lt;0</formula>
    </cfRule>
  </conditionalFormatting>
  <conditionalFormatting sqref="H62:H74 H78:H98 H102:H106">
    <cfRule type="expression" dxfId="1875" priority="15">
      <formula>H62&gt;0</formula>
    </cfRule>
    <cfRule type="expression" dxfId="1874" priority="16">
      <formula>H62&lt;0</formula>
    </cfRule>
  </conditionalFormatting>
  <conditionalFormatting sqref="F57:F61">
    <cfRule type="expression" dxfId="1873" priority="13">
      <formula>F57&gt;0</formula>
    </cfRule>
    <cfRule type="expression" dxfId="1872" priority="14">
      <formula>F57&lt;0</formula>
    </cfRule>
  </conditionalFormatting>
  <conditionalFormatting sqref="H57:H61">
    <cfRule type="expression" dxfId="1871" priority="11">
      <formula>H57&gt;0</formula>
    </cfRule>
    <cfRule type="expression" dxfId="1870" priority="12">
      <formula>H57&lt;0</formula>
    </cfRule>
  </conditionalFormatting>
  <conditionalFormatting sqref="F75:F77">
    <cfRule type="expression" dxfId="1869" priority="7">
      <formula>F75&gt;0</formula>
    </cfRule>
    <cfRule type="expression" dxfId="1868" priority="8">
      <formula>F75&lt;0</formula>
    </cfRule>
  </conditionalFormatting>
  <conditionalFormatting sqref="F75:F77">
    <cfRule type="expression" dxfId="1867" priority="9">
      <formula>F75&gt;0</formula>
    </cfRule>
    <cfRule type="expression" dxfId="1866" priority="10">
      <formula>F75&lt;0</formula>
    </cfRule>
  </conditionalFormatting>
  <conditionalFormatting sqref="H75:H77">
    <cfRule type="expression" dxfId="1865" priority="5">
      <formula>H75&gt;0</formula>
    </cfRule>
    <cfRule type="expression" dxfId="1864" priority="6">
      <formula>H75&lt;0</formula>
    </cfRule>
  </conditionalFormatting>
  <conditionalFormatting sqref="F22:F30">
    <cfRule type="expression" dxfId="1863" priority="3">
      <formula>F22&gt;0</formula>
    </cfRule>
    <cfRule type="expression" dxfId="1862" priority="4">
      <formula>F22&lt;0</formula>
    </cfRule>
  </conditionalFormatting>
  <conditionalFormatting sqref="F99:F101">
    <cfRule type="expression" dxfId="1861" priority="1">
      <formula>F99&gt;0</formula>
    </cfRule>
    <cfRule type="expression" dxfId="186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59" priority="25">
      <formula>F30&gt;0</formula>
    </cfRule>
    <cfRule type="expression" dxfId="1858" priority="26">
      <formula>F30&lt;0</formula>
    </cfRule>
  </conditionalFormatting>
  <conditionalFormatting sqref="Q7">
    <cfRule type="expression" dxfId="1857" priority="23">
      <formula>Q7&gt;0</formula>
    </cfRule>
    <cfRule type="expression" dxfId="1856" priority="24">
      <formula>Q7&lt;0</formula>
    </cfRule>
  </conditionalFormatting>
  <conditionalFormatting sqref="Q8">
    <cfRule type="expression" dxfId="1855" priority="21">
      <formula>Q8&gt;0</formula>
    </cfRule>
    <cfRule type="expression" dxfId="1854" priority="22">
      <formula>Q8&lt;0</formula>
    </cfRule>
  </conditionalFormatting>
  <conditionalFormatting sqref="M74">
    <cfRule type="expression" dxfId="1853" priority="15">
      <formula>M74&gt;0</formula>
    </cfRule>
    <cfRule type="expression" dxfId="1852" priority="16">
      <formula>M74&lt;0</formula>
    </cfRule>
  </conditionalFormatting>
  <conditionalFormatting sqref="F113:F149 H113:H149">
    <cfRule type="expression" dxfId="1851" priority="13">
      <formula>F113&gt;0</formula>
    </cfRule>
    <cfRule type="expression" dxfId="1850" priority="14">
      <formula>F113&lt;0</formula>
    </cfRule>
  </conditionalFormatting>
  <conditionalFormatting sqref="F105:F112">
    <cfRule type="expression" dxfId="1849" priority="11">
      <formula>F105&gt;0</formula>
    </cfRule>
    <cfRule type="expression" dxfId="1848" priority="12">
      <formula>F105&lt;0</formula>
    </cfRule>
  </conditionalFormatting>
  <conditionalFormatting sqref="H105:H112">
    <cfRule type="expression" dxfId="1847" priority="9">
      <formula>H105&gt;0</formula>
    </cfRule>
    <cfRule type="expression" dxfId="1846" priority="10">
      <formula>H105&lt;0</formula>
    </cfRule>
  </conditionalFormatting>
  <conditionalFormatting sqref="Q10">
    <cfRule type="expression" dxfId="1845" priority="7">
      <formula>Q10&gt;0</formula>
    </cfRule>
    <cfRule type="expression" dxfId="1844" priority="8">
      <formula>Q10&lt;0</formula>
    </cfRule>
  </conditionalFormatting>
  <conditionalFormatting sqref="F25:F29">
    <cfRule type="expression" dxfId="1843" priority="5">
      <formula>F25&gt;0</formula>
    </cfRule>
    <cfRule type="expression" dxfId="1842" priority="6">
      <formula>F25&lt;0</formula>
    </cfRule>
  </conditionalFormatting>
  <conditionalFormatting sqref="H25:H29">
    <cfRule type="expression" dxfId="1841" priority="3">
      <formula>H25&gt;0</formula>
    </cfRule>
    <cfRule type="expression" dxfId="1840" priority="4">
      <formula>H25&lt;0</formula>
    </cfRule>
  </conditionalFormatting>
  <conditionalFormatting sqref="J26:J35">
    <cfRule type="expression" dxfId="1839" priority="1">
      <formula>J26&gt;0</formula>
    </cfRule>
    <cfRule type="expression" dxfId="183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1248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5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37" priority="47">
      <formula>F7&gt;0</formula>
    </cfRule>
    <cfRule type="expression" dxfId="1836" priority="48">
      <formula>F7&lt;0</formula>
    </cfRule>
  </conditionalFormatting>
  <conditionalFormatting sqref="Q8">
    <cfRule type="expression" dxfId="1835" priority="45">
      <formula>Q8&gt;0</formula>
    </cfRule>
    <cfRule type="expression" dxfId="1834" priority="46">
      <formula>Q8&lt;0</formula>
    </cfRule>
  </conditionalFormatting>
  <conditionalFormatting sqref="F41:F60">
    <cfRule type="expression" dxfId="1833" priority="43">
      <formula>F41&gt;0</formula>
    </cfRule>
    <cfRule type="expression" dxfId="1832" priority="44">
      <formula>F41&lt;0</formula>
    </cfRule>
  </conditionalFormatting>
  <conditionalFormatting sqref="H41:H60">
    <cfRule type="expression" dxfId="1831" priority="41">
      <formula>H41&gt;0</formula>
    </cfRule>
    <cfRule type="expression" dxfId="1830" priority="42">
      <formula>H41&lt;0</formula>
    </cfRule>
  </conditionalFormatting>
  <conditionalFormatting sqref="Q10">
    <cfRule type="expression" dxfId="1829" priority="35">
      <formula>Q10&gt;0</formula>
    </cfRule>
    <cfRule type="expression" dxfId="1828" priority="36">
      <formula>Q10&lt;0</formula>
    </cfRule>
  </conditionalFormatting>
  <conditionalFormatting sqref="J36:J60">
    <cfRule type="expression" dxfId="1827" priority="33">
      <formula>J36&gt;0</formula>
    </cfRule>
    <cfRule type="expression" dxfId="1826" priority="34">
      <formula>J36&lt;0</formula>
    </cfRule>
  </conditionalFormatting>
  <conditionalFormatting sqref="K36:K49">
    <cfRule type="expression" dxfId="1825" priority="31">
      <formula>K36&gt;0</formula>
    </cfRule>
    <cfRule type="expression" dxfId="1824" priority="32">
      <formula>K36&lt;0</formula>
    </cfRule>
  </conditionalFormatting>
  <conditionalFormatting sqref="L36:L49">
    <cfRule type="expression" dxfId="1823" priority="29">
      <formula>L36&gt;0</formula>
    </cfRule>
    <cfRule type="expression" dxfId="1822" priority="30">
      <formula>L36&lt;0</formula>
    </cfRule>
  </conditionalFormatting>
  <conditionalFormatting sqref="F114:F135">
    <cfRule type="expression" dxfId="1821" priority="27">
      <formula>F114&gt;0</formula>
    </cfRule>
    <cfRule type="expression" dxfId="1820" priority="28">
      <formula>F114&lt;0</formula>
    </cfRule>
  </conditionalFormatting>
  <conditionalFormatting sqref="H114:H135">
    <cfRule type="expression" dxfId="1819" priority="25">
      <formula>H114&gt;0</formula>
    </cfRule>
    <cfRule type="expression" dxfId="1818" priority="26">
      <formula>H114&lt;0</formula>
    </cfRule>
  </conditionalFormatting>
  <conditionalFormatting sqref="J114:J127">
    <cfRule type="expression" dxfId="1817" priority="23">
      <formula>J114&gt;0</formula>
    </cfRule>
    <cfRule type="expression" dxfId="1816" priority="24">
      <formula>J114&lt;0</formula>
    </cfRule>
  </conditionalFormatting>
  <conditionalFormatting sqref="K114:K127">
    <cfRule type="expression" dxfId="1815" priority="21">
      <formula>K114&gt;0</formula>
    </cfRule>
    <cfRule type="expression" dxfId="1814" priority="22">
      <formula>K114&lt;0</formula>
    </cfRule>
  </conditionalFormatting>
  <conditionalFormatting sqref="L114:L127">
    <cfRule type="expression" dxfId="1813" priority="19">
      <formula>L114&gt;0</formula>
    </cfRule>
    <cfRule type="expression" dxfId="1812" priority="20">
      <formula>L114&lt;0</formula>
    </cfRule>
  </conditionalFormatting>
  <conditionalFormatting sqref="F36:F40">
    <cfRule type="expression" dxfId="1811" priority="17">
      <formula>F36&gt;0</formula>
    </cfRule>
    <cfRule type="expression" dxfId="1810" priority="18">
      <formula>F36&lt;0</formula>
    </cfRule>
  </conditionalFormatting>
  <conditionalFormatting sqref="H36:H40">
    <cfRule type="expression" dxfId="1809" priority="15">
      <formula>H36&gt;0</formula>
    </cfRule>
    <cfRule type="expression" dxfId="1808" priority="16">
      <formula>H36&lt;0</formula>
    </cfRule>
  </conditionalFormatting>
  <conditionalFormatting sqref="F61:F62">
    <cfRule type="expression" dxfId="1807" priority="13">
      <formula>F61&gt;0</formula>
    </cfRule>
    <cfRule type="expression" dxfId="1806" priority="14">
      <formula>F61&lt;0</formula>
    </cfRule>
  </conditionalFormatting>
  <conditionalFormatting sqref="H61:H62">
    <cfRule type="expression" dxfId="1805" priority="11">
      <formula>H61&gt;0</formula>
    </cfRule>
    <cfRule type="expression" dxfId="1804" priority="12">
      <formula>H61&lt;0</formula>
    </cfRule>
  </conditionalFormatting>
  <conditionalFormatting sqref="J61:J62">
    <cfRule type="expression" dxfId="1803" priority="9">
      <formula>J61&gt;0</formula>
    </cfRule>
    <cfRule type="expression" dxfId="1802" priority="10">
      <formula>J61&lt;0</formula>
    </cfRule>
  </conditionalFormatting>
  <conditionalFormatting sqref="J74:J75 H74:H75 F74:F75">
    <cfRule type="expression" dxfId="1801" priority="7">
      <formula>F74&gt;0</formula>
    </cfRule>
    <cfRule type="expression" dxfId="1800" priority="8">
      <formula>F74&lt;0</formula>
    </cfRule>
  </conditionalFormatting>
  <conditionalFormatting sqref="J79:J82 F79:F83 H79:H83">
    <cfRule type="expression" dxfId="1799" priority="3">
      <formula>F79&gt;0</formula>
    </cfRule>
    <cfRule type="expression" dxfId="1798" priority="4">
      <formula>F79&lt;0</formula>
    </cfRule>
  </conditionalFormatting>
  <conditionalFormatting sqref="J84:J86 F84:F86 H84:H86">
    <cfRule type="expression" dxfId="1797" priority="1">
      <formula>F84&gt;0</formula>
    </cfRule>
    <cfRule type="expression" dxfId="179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5" priority="21">
      <formula>F47&gt;0</formula>
    </cfRule>
    <cfRule type="expression" dxfId="1794" priority="22">
      <formula>F47&lt;0</formula>
    </cfRule>
  </conditionalFormatting>
  <conditionalFormatting sqref="Q7">
    <cfRule type="expression" dxfId="1793" priority="19">
      <formula>Q7&gt;0</formula>
    </cfRule>
    <cfRule type="expression" dxfId="1792" priority="20">
      <formula>Q7&lt;0</formula>
    </cfRule>
  </conditionalFormatting>
  <conditionalFormatting sqref="Q8">
    <cfRule type="expression" dxfId="1791" priority="17">
      <formula>Q8&gt;0</formula>
    </cfRule>
    <cfRule type="expression" dxfId="1790" priority="18">
      <formula>Q8&lt;0</formula>
    </cfRule>
  </conditionalFormatting>
  <conditionalFormatting sqref="F25:F46">
    <cfRule type="expression" dxfId="1789" priority="15">
      <formula>F25&gt;0</formula>
    </cfRule>
    <cfRule type="expression" dxfId="1788" priority="16">
      <formula>F25&lt;0</formula>
    </cfRule>
  </conditionalFormatting>
  <conditionalFormatting sqref="H25:H46">
    <cfRule type="expression" dxfId="1787" priority="13">
      <formula>H25&gt;0</formula>
    </cfRule>
    <cfRule type="expression" dxfId="1786" priority="14">
      <formula>H25&lt;0</formula>
    </cfRule>
  </conditionalFormatting>
  <conditionalFormatting sqref="F89:F110">
    <cfRule type="expression" dxfId="1785" priority="11">
      <formula>F89&gt;0</formula>
    </cfRule>
    <cfRule type="expression" dxfId="1784" priority="12">
      <formula>F89&lt;0</formula>
    </cfRule>
  </conditionalFormatting>
  <conditionalFormatting sqref="H89:H110">
    <cfRule type="expression" dxfId="1783" priority="9">
      <formula>H89&gt;0</formula>
    </cfRule>
    <cfRule type="expression" dxfId="1782" priority="10">
      <formula>H89&lt;0</formula>
    </cfRule>
  </conditionalFormatting>
  <conditionalFormatting sqref="Q10">
    <cfRule type="expression" dxfId="1781" priority="7">
      <formula>Q10&gt;0</formula>
    </cfRule>
    <cfRule type="expression" dxfId="1780" priority="8">
      <formula>Q10&lt;0</formula>
    </cfRule>
  </conditionalFormatting>
  <conditionalFormatting sqref="J25:J38">
    <cfRule type="expression" dxfId="1779" priority="5">
      <formula>J25&gt;0</formula>
    </cfRule>
    <cfRule type="expression" dxfId="1778" priority="6">
      <formula>J25&lt;0</formula>
    </cfRule>
  </conditionalFormatting>
  <conditionalFormatting sqref="K25:K38">
    <cfRule type="expression" dxfId="1777" priority="3">
      <formula>K25&gt;0</formula>
    </cfRule>
    <cfRule type="expression" dxfId="1776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5" priority="25">
      <formula>F7&gt;0</formula>
    </cfRule>
    <cfRule type="expression" dxfId="1774" priority="26">
      <formula>F7&lt;0</formula>
    </cfRule>
  </conditionalFormatting>
  <conditionalFormatting sqref="Q8">
    <cfRule type="expression" dxfId="1773" priority="23">
      <formula>Q8&gt;0</formula>
    </cfRule>
    <cfRule type="expression" dxfId="1772" priority="24">
      <formula>Q8&lt;0</formula>
    </cfRule>
  </conditionalFormatting>
  <conditionalFormatting sqref="F93:F114">
    <cfRule type="expression" dxfId="1771" priority="17">
      <formula>F93&gt;0</formula>
    </cfRule>
    <cfRule type="expression" dxfId="1770" priority="18">
      <formula>F93&lt;0</formula>
    </cfRule>
  </conditionalFormatting>
  <conditionalFormatting sqref="H93:H114">
    <cfRule type="expression" dxfId="1769" priority="15">
      <formula>H93&gt;0</formula>
    </cfRule>
    <cfRule type="expression" dxfId="1768" priority="16">
      <formula>H93&lt;0</formula>
    </cfRule>
  </conditionalFormatting>
  <conditionalFormatting sqref="Q10">
    <cfRule type="expression" dxfId="1767" priority="13">
      <formula>Q10&gt;0</formula>
    </cfRule>
    <cfRule type="expression" dxfId="1766" priority="14">
      <formula>Q10&lt;0</formula>
    </cfRule>
  </conditionalFormatting>
  <conditionalFormatting sqref="J25:J38">
    <cfRule type="expression" dxfId="1765" priority="11">
      <formula>J25&gt;0</formula>
    </cfRule>
    <cfRule type="expression" dxfId="1764" priority="12">
      <formula>J25&lt;0</formula>
    </cfRule>
  </conditionalFormatting>
  <conditionalFormatting sqref="K25:K38">
    <cfRule type="expression" dxfId="1763" priority="9">
      <formula>K25&gt;0</formula>
    </cfRule>
    <cfRule type="expression" dxfId="1762" priority="10">
      <formula>K25&lt;0</formula>
    </cfRule>
  </conditionalFormatting>
  <conditionalFormatting sqref="L25:L34">
    <cfRule type="expression" dxfId="1761" priority="7">
      <formula>L25&gt;0</formula>
    </cfRule>
    <cfRule type="expression" dxfId="1760" priority="8">
      <formula>L25&lt;0</formula>
    </cfRule>
  </conditionalFormatting>
  <conditionalFormatting sqref="J43">
    <cfRule type="expression" dxfId="1759" priority="5">
      <formula>J43&gt;0</formula>
    </cfRule>
    <cfRule type="expression" dxfId="1758" priority="6">
      <formula>J43&lt;0</formula>
    </cfRule>
  </conditionalFormatting>
  <conditionalFormatting sqref="M25:M34">
    <cfRule type="expression" dxfId="1757" priority="3">
      <formula>M25&gt;0</formula>
    </cfRule>
    <cfRule type="expression" dxfId="1756" priority="4">
      <formula>M25&lt;0</formula>
    </cfRule>
  </conditionalFormatting>
  <conditionalFormatting sqref="H61:H64 F61:F64">
    <cfRule type="expression" dxfId="1755" priority="1">
      <formula>F61&gt;0</formula>
    </cfRule>
    <cfRule type="expression" dxfId="175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1292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36.36</v>
      </c>
      <c r="R4" s="495">
        <v>5.3E-3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3636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956.7599999999984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956.7599999999984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0.35710126752362531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2.0902090209020903E-2</v>
      </c>
      <c r="R11">
        <v>0.19</v>
      </c>
    </row>
    <row r="12" spans="1:21" x14ac:dyDescent="0.25">
      <c r="H12" s="70"/>
      <c r="O12" s="11" t="s">
        <v>974</v>
      </c>
      <c r="Q12" s="1" t="s">
        <v>1290</v>
      </c>
    </row>
    <row r="13" spans="1:21" x14ac:dyDescent="0.25">
      <c r="H13" s="70"/>
      <c r="O13" s="11" t="s">
        <v>952</v>
      </c>
      <c r="Q13">
        <f>Q4/2.5</f>
        <v>14.544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39.996000000000002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39.632400000000004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39.268799999999999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38.905200000000001</v>
      </c>
      <c r="Q26" s="2"/>
      <c r="T26" s="1">
        <v>43300</v>
      </c>
      <c r="U26" t="s">
        <v>1190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38.541600000000003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38.178000000000004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37.814399999999999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37.450800000000001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37.087200000000003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36.723599999999998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36.36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35.996400000000001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35.632799999999996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35.269199999999998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34.9056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34.541999999999994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34.178399999999996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33.814799999999998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33.4512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33.087600000000002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32.724000000000004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3" priority="33">
      <formula>F54&gt;0</formula>
    </cfRule>
    <cfRule type="expression" dxfId="1752" priority="34">
      <formula>F54&lt;0</formula>
    </cfRule>
  </conditionalFormatting>
  <conditionalFormatting sqref="Q7">
    <cfRule type="expression" dxfId="1751" priority="31">
      <formula>Q7&gt;0</formula>
    </cfRule>
    <cfRule type="expression" dxfId="1750" priority="32">
      <formula>Q7&lt;0</formula>
    </cfRule>
  </conditionalFormatting>
  <conditionalFormatting sqref="Q8">
    <cfRule type="expression" dxfId="1749" priority="29">
      <formula>Q8&gt;0</formula>
    </cfRule>
    <cfRule type="expression" dxfId="1748" priority="30">
      <formula>Q8&lt;0</formula>
    </cfRule>
  </conditionalFormatting>
  <conditionalFormatting sqref="F30:F53">
    <cfRule type="expression" dxfId="1747" priority="27">
      <formula>F30&gt;0</formula>
    </cfRule>
    <cfRule type="expression" dxfId="1746" priority="28">
      <formula>F30&lt;0</formula>
    </cfRule>
  </conditionalFormatting>
  <conditionalFormatting sqref="H30:H53">
    <cfRule type="expression" dxfId="1745" priority="25">
      <formula>H30&gt;0</formula>
    </cfRule>
    <cfRule type="expression" dxfId="1744" priority="26">
      <formula>H30&lt;0</formula>
    </cfRule>
  </conditionalFormatting>
  <conditionalFormatting sqref="Q10">
    <cfRule type="expression" dxfId="1743" priority="23">
      <formula>Q10&gt;0</formula>
    </cfRule>
    <cfRule type="expression" dxfId="1742" priority="24">
      <formula>Q10&lt;0</formula>
    </cfRule>
  </conditionalFormatting>
  <conditionalFormatting sqref="J25:J38">
    <cfRule type="expression" dxfId="1741" priority="21">
      <formula>J25&gt;0</formula>
    </cfRule>
    <cfRule type="expression" dxfId="1740" priority="22">
      <formula>J25&lt;0</formula>
    </cfRule>
  </conditionalFormatting>
  <conditionalFormatting sqref="K25:K33">
    <cfRule type="expression" dxfId="1739" priority="19">
      <formula>K25&gt;0</formula>
    </cfRule>
    <cfRule type="expression" dxfId="1738" priority="20">
      <formula>K25&lt;0</formula>
    </cfRule>
  </conditionalFormatting>
  <conditionalFormatting sqref="L25:L38">
    <cfRule type="expression" dxfId="1737" priority="17">
      <formula>L25&gt;0</formula>
    </cfRule>
    <cfRule type="expression" dxfId="1736" priority="18">
      <formula>L25&lt;0</formula>
    </cfRule>
  </conditionalFormatting>
  <conditionalFormatting sqref="F89:F110">
    <cfRule type="expression" dxfId="1735" priority="15">
      <formula>F89&gt;0</formula>
    </cfRule>
    <cfRule type="expression" dxfId="1734" priority="16">
      <formula>F89&lt;0</formula>
    </cfRule>
  </conditionalFormatting>
  <conditionalFormatting sqref="H89:H110">
    <cfRule type="expression" dxfId="1733" priority="13">
      <formula>H89&gt;0</formula>
    </cfRule>
    <cfRule type="expression" dxfId="1732" priority="14">
      <formula>H89&lt;0</formula>
    </cfRule>
  </conditionalFormatting>
  <conditionalFormatting sqref="J89:J102">
    <cfRule type="expression" dxfId="1731" priority="11">
      <formula>J89&gt;0</formula>
    </cfRule>
    <cfRule type="expression" dxfId="1730" priority="12">
      <formula>J89&lt;0</formula>
    </cfRule>
  </conditionalFormatting>
  <conditionalFormatting sqref="K89:K102">
    <cfRule type="expression" dxfId="1729" priority="9">
      <formula>K89&gt;0</formula>
    </cfRule>
    <cfRule type="expression" dxfId="1728" priority="10">
      <formula>K89&lt;0</formula>
    </cfRule>
  </conditionalFormatting>
  <conditionalFormatting sqref="L89:L102">
    <cfRule type="expression" dxfId="1727" priority="7">
      <formula>L89&gt;0</formula>
    </cfRule>
    <cfRule type="expression" dxfId="1726" priority="8">
      <formula>L89&lt;0</formula>
    </cfRule>
  </conditionalFormatting>
  <conditionalFormatting sqref="F25:F29">
    <cfRule type="expression" dxfId="1725" priority="5">
      <formula>F25&gt;0</formula>
    </cfRule>
    <cfRule type="expression" dxfId="1724" priority="6">
      <formula>F25&lt;0</formula>
    </cfRule>
  </conditionalFormatting>
  <conditionalFormatting sqref="H25:H29">
    <cfRule type="expression" dxfId="1723" priority="3">
      <formula>H25&gt;0</formula>
    </cfRule>
    <cfRule type="expression" dxfId="1722" priority="4">
      <formula>H25&lt;0</formula>
    </cfRule>
  </conditionalFormatting>
  <conditionalFormatting sqref="F29">
    <cfRule type="expression" dxfId="1721" priority="1">
      <formula>F29&gt;0</formula>
    </cfRule>
    <cfRule type="expression" dxfId="172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9" priority="31">
      <formula>F47&gt;0</formula>
    </cfRule>
    <cfRule type="expression" dxfId="1718" priority="32">
      <formula>F47&lt;0</formula>
    </cfRule>
  </conditionalFormatting>
  <conditionalFormatting sqref="Q7">
    <cfRule type="expression" dxfId="1717" priority="29">
      <formula>Q7&gt;0</formula>
    </cfRule>
    <cfRule type="expression" dxfId="1716" priority="30">
      <formula>Q7&lt;0</formula>
    </cfRule>
  </conditionalFormatting>
  <conditionalFormatting sqref="Q8">
    <cfRule type="expression" dxfId="1715" priority="27">
      <formula>Q8&gt;0</formula>
    </cfRule>
    <cfRule type="expression" dxfId="1714" priority="28">
      <formula>Q8&lt;0</formula>
    </cfRule>
  </conditionalFormatting>
  <conditionalFormatting sqref="F30:F46">
    <cfRule type="expression" dxfId="1713" priority="25">
      <formula>F30&gt;0</formula>
    </cfRule>
    <cfRule type="expression" dxfId="1712" priority="26">
      <formula>F30&lt;0</formula>
    </cfRule>
  </conditionalFormatting>
  <conditionalFormatting sqref="H30:H46">
    <cfRule type="expression" dxfId="1711" priority="23">
      <formula>H30&gt;0</formula>
    </cfRule>
    <cfRule type="expression" dxfId="1710" priority="24">
      <formula>H30&lt;0</formula>
    </cfRule>
  </conditionalFormatting>
  <conditionalFormatting sqref="Q10">
    <cfRule type="expression" dxfId="1709" priority="21">
      <formula>Q10&gt;0</formula>
    </cfRule>
    <cfRule type="expression" dxfId="1708" priority="22">
      <formula>Q10&lt;0</formula>
    </cfRule>
  </conditionalFormatting>
  <conditionalFormatting sqref="J25:J38">
    <cfRule type="expression" dxfId="1707" priority="19">
      <formula>J25&gt;0</formula>
    </cfRule>
    <cfRule type="expression" dxfId="1706" priority="20">
      <formula>J25&lt;0</formula>
    </cfRule>
  </conditionalFormatting>
  <conditionalFormatting sqref="K25:K38">
    <cfRule type="expression" dxfId="1705" priority="17">
      <formula>K25&gt;0</formula>
    </cfRule>
    <cfRule type="expression" dxfId="1704" priority="18">
      <formula>K25&lt;0</formula>
    </cfRule>
  </conditionalFormatting>
  <conditionalFormatting sqref="L25:L38">
    <cfRule type="expression" dxfId="1703" priority="15">
      <formula>L25&gt;0</formula>
    </cfRule>
    <cfRule type="expression" dxfId="1702" priority="16">
      <formula>L25&lt;0</formula>
    </cfRule>
  </conditionalFormatting>
  <conditionalFormatting sqref="F89:F110">
    <cfRule type="expression" dxfId="1701" priority="13">
      <formula>F89&gt;0</formula>
    </cfRule>
    <cfRule type="expression" dxfId="1700" priority="14">
      <formula>F89&lt;0</formula>
    </cfRule>
  </conditionalFormatting>
  <conditionalFormatting sqref="H89:H110">
    <cfRule type="expression" dxfId="1699" priority="11">
      <formula>H89&gt;0</formula>
    </cfRule>
    <cfRule type="expression" dxfId="1698" priority="12">
      <formula>H89&lt;0</formula>
    </cfRule>
  </conditionalFormatting>
  <conditionalFormatting sqref="J89:J102">
    <cfRule type="expression" dxfId="1697" priority="9">
      <formula>J89&gt;0</formula>
    </cfRule>
    <cfRule type="expression" dxfId="1696" priority="10">
      <formula>J89&lt;0</formula>
    </cfRule>
  </conditionalFormatting>
  <conditionalFormatting sqref="K89:K102">
    <cfRule type="expression" dxfId="1695" priority="7">
      <formula>K89&gt;0</formula>
    </cfRule>
    <cfRule type="expression" dxfId="1694" priority="8">
      <formula>K89&lt;0</formula>
    </cfRule>
  </conditionalFormatting>
  <conditionalFormatting sqref="L89:L102">
    <cfRule type="expression" dxfId="1693" priority="5">
      <formula>L89&gt;0</formula>
    </cfRule>
    <cfRule type="expression" dxfId="1692" priority="6">
      <formula>L89&lt;0</formula>
    </cfRule>
  </conditionalFormatting>
  <conditionalFormatting sqref="F25:F29">
    <cfRule type="expression" dxfId="1691" priority="3">
      <formula>F25&gt;0</formula>
    </cfRule>
    <cfRule type="expression" dxfId="1690" priority="4">
      <formula>F25&lt;0</formula>
    </cfRule>
  </conditionalFormatting>
  <conditionalFormatting sqref="H25:H29">
    <cfRule type="expression" dxfId="1689" priority="1">
      <formula>H25&gt;0</formula>
    </cfRule>
    <cfRule type="expression" dxfId="16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55.58</v>
      </c>
      <c r="R4" s="495">
        <v>1.09E-2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5558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110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2.0190895741556535E-2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3.0946383591219862E-2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13.947302383939773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61.138000000000005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60.5822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60.026400000000002</v>
      </c>
    </row>
    <row r="20" spans="1:20" x14ac:dyDescent="0.25">
      <c r="O20" s="81">
        <v>1.07</v>
      </c>
      <c r="P20" s="81">
        <f t="shared" si="0"/>
        <v>59.470600000000005</v>
      </c>
    </row>
    <row r="21" spans="1:20" x14ac:dyDescent="0.25">
      <c r="O21" s="81">
        <v>1.06</v>
      </c>
      <c r="P21" s="81">
        <f t="shared" si="0"/>
        <v>58.9148</v>
      </c>
    </row>
    <row r="22" spans="1:20" x14ac:dyDescent="0.25">
      <c r="O22" s="81">
        <v>1.05</v>
      </c>
      <c r="P22" s="81">
        <f t="shared" si="0"/>
        <v>58.359000000000002</v>
      </c>
    </row>
    <row r="23" spans="1:20" x14ac:dyDescent="0.25">
      <c r="O23" s="81">
        <v>1.04</v>
      </c>
      <c r="P23" s="81">
        <f t="shared" si="0"/>
        <v>57.803199999999997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57.247399999999999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56.691600000000001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56.135799999999996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55.58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55.0242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54.468399999999995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53.912599999999998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53.3568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52.800999999999995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52.245199999999997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51.689399999999999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51.133600000000001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50.577800000000003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50.021999999999998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7" priority="35">
      <formula>F54&gt;0</formula>
    </cfRule>
    <cfRule type="expression" dxfId="1686" priority="36">
      <formula>F54&lt;0</formula>
    </cfRule>
  </conditionalFormatting>
  <conditionalFormatting sqref="Q7">
    <cfRule type="expression" dxfId="1685" priority="33">
      <formula>Q7&gt;0</formula>
    </cfRule>
    <cfRule type="expression" dxfId="1684" priority="34">
      <formula>Q7&lt;0</formula>
    </cfRule>
  </conditionalFormatting>
  <conditionalFormatting sqref="Q8">
    <cfRule type="expression" dxfId="1683" priority="31">
      <formula>Q8&gt;0</formula>
    </cfRule>
    <cfRule type="expression" dxfId="1682" priority="32">
      <formula>Q8&lt;0</formula>
    </cfRule>
  </conditionalFormatting>
  <conditionalFormatting sqref="F30:F53">
    <cfRule type="expression" dxfId="1681" priority="29">
      <formula>F30&gt;0</formula>
    </cfRule>
    <cfRule type="expression" dxfId="1680" priority="30">
      <formula>F30&lt;0</formula>
    </cfRule>
  </conditionalFormatting>
  <conditionalFormatting sqref="H30:H53">
    <cfRule type="expression" dxfId="1679" priority="27">
      <formula>H30&gt;0</formula>
    </cfRule>
    <cfRule type="expression" dxfId="1678" priority="28">
      <formula>H30&lt;0</formula>
    </cfRule>
  </conditionalFormatting>
  <conditionalFormatting sqref="Q10">
    <cfRule type="expression" dxfId="1677" priority="25">
      <formula>Q10&gt;0</formula>
    </cfRule>
    <cfRule type="expression" dxfId="1676" priority="26">
      <formula>Q10&lt;0</formula>
    </cfRule>
  </conditionalFormatting>
  <conditionalFormatting sqref="J25:J39">
    <cfRule type="expression" dxfId="1675" priority="23">
      <formula>J25&gt;0</formula>
    </cfRule>
    <cfRule type="expression" dxfId="1674" priority="24">
      <formula>J25&lt;0</formula>
    </cfRule>
  </conditionalFormatting>
  <conditionalFormatting sqref="K25:K39">
    <cfRule type="expression" dxfId="1673" priority="21">
      <formula>K25&gt;0</formula>
    </cfRule>
    <cfRule type="expression" dxfId="1672" priority="22">
      <formula>K25&lt;0</formula>
    </cfRule>
  </conditionalFormatting>
  <conditionalFormatting sqref="L25">
    <cfRule type="expression" dxfId="1671" priority="19">
      <formula>L25&gt;0</formula>
    </cfRule>
    <cfRule type="expression" dxfId="1670" priority="20">
      <formula>L25&lt;0</formula>
    </cfRule>
  </conditionalFormatting>
  <conditionalFormatting sqref="F89:F110">
    <cfRule type="expression" dxfId="1669" priority="17">
      <formula>F89&gt;0</formula>
    </cfRule>
    <cfRule type="expression" dxfId="1668" priority="18">
      <formula>F89&lt;0</formula>
    </cfRule>
  </conditionalFormatting>
  <conditionalFormatting sqref="H89:H110">
    <cfRule type="expression" dxfId="1667" priority="15">
      <formula>H89&gt;0</formula>
    </cfRule>
    <cfRule type="expression" dxfId="1666" priority="16">
      <formula>H89&lt;0</formula>
    </cfRule>
  </conditionalFormatting>
  <conditionalFormatting sqref="J89:J102">
    <cfRule type="expression" dxfId="1665" priority="13">
      <formula>J89&gt;0</formula>
    </cfRule>
    <cfRule type="expression" dxfId="1664" priority="14">
      <formula>J89&lt;0</formula>
    </cfRule>
  </conditionalFormatting>
  <conditionalFormatting sqref="K89:K102">
    <cfRule type="expression" dxfId="1663" priority="11">
      <formula>K89&gt;0</formula>
    </cfRule>
    <cfRule type="expression" dxfId="1662" priority="12">
      <formula>K89&lt;0</formula>
    </cfRule>
  </conditionalFormatting>
  <conditionalFormatting sqref="L89:L102">
    <cfRule type="expression" dxfId="1661" priority="9">
      <formula>L89&gt;0</formula>
    </cfRule>
    <cfRule type="expression" dxfId="1660" priority="10">
      <formula>L89&lt;0</formula>
    </cfRule>
  </conditionalFormatting>
  <conditionalFormatting sqref="F29 F25:F26">
    <cfRule type="expression" dxfId="1659" priority="7">
      <formula>F25&gt;0</formula>
    </cfRule>
    <cfRule type="expression" dxfId="1658" priority="8">
      <formula>F25&lt;0</formula>
    </cfRule>
  </conditionalFormatting>
  <conditionalFormatting sqref="H29 H25:H26">
    <cfRule type="expression" dxfId="1657" priority="5">
      <formula>H25&gt;0</formula>
    </cfRule>
    <cfRule type="expression" dxfId="1656" priority="6">
      <formula>H25&lt;0</formula>
    </cfRule>
  </conditionalFormatting>
  <conditionalFormatting sqref="F27:F28">
    <cfRule type="expression" dxfId="1655" priority="3">
      <formula>F27&gt;0</formula>
    </cfRule>
    <cfRule type="expression" dxfId="1654" priority="4">
      <formula>F27&lt;0</formula>
    </cfRule>
  </conditionalFormatting>
  <conditionalFormatting sqref="H27:H28">
    <cfRule type="expression" dxfId="1653" priority="1">
      <formula>H27&gt;0</formula>
    </cfRule>
    <cfRule type="expression" dxfId="165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60.58</v>
      </c>
      <c r="R4" s="495">
        <v>-5.7000000000000002E-3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12116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792.84000000000015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792.84000000000015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7.0019323227791544E-2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4.62198745460548E-2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15.202007528230864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66.638000000000005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66.032200000000003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65.426400000000001</v>
      </c>
    </row>
    <row r="20" spans="1:21" x14ac:dyDescent="0.25">
      <c r="O20" s="81">
        <v>1.07</v>
      </c>
      <c r="P20" s="81">
        <f t="shared" si="0"/>
        <v>64.820599999999999</v>
      </c>
    </row>
    <row r="21" spans="1:21" x14ac:dyDescent="0.25">
      <c r="O21" s="81">
        <v>1.06</v>
      </c>
      <c r="P21" s="81">
        <f t="shared" si="0"/>
        <v>64.214799999999997</v>
      </c>
    </row>
    <row r="22" spans="1:21" x14ac:dyDescent="0.25">
      <c r="O22" s="81">
        <v>1.05</v>
      </c>
      <c r="P22" s="81">
        <f t="shared" si="0"/>
        <v>63.609000000000002</v>
      </c>
    </row>
    <row r="23" spans="1:21" x14ac:dyDescent="0.25">
      <c r="O23" s="81">
        <v>1.04</v>
      </c>
      <c r="P23" s="81">
        <f t="shared" si="0"/>
        <v>63.0032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62.397399999999998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61.791600000000003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61.1858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60.58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59.974199999999996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59.368399999999994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58.762599999999999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58.156799999999997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57.550999999999995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56.945199999999993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56.339400000000005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55.733600000000003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55.127800000000001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54.521999999999998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/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" si="16">C48*(E48-D48)</f>
        <v>806.79999999999973</v>
      </c>
      <c r="G48" s="39">
        <f t="shared" ref="G48" si="17">D48*C48</f>
        <v>11323.2</v>
      </c>
      <c r="H48" s="222">
        <f t="shared" ref="H48" si="18">(E48-D48)/D48</f>
        <v>7.1251942913663963E-2</v>
      </c>
      <c r="I48" s="39"/>
      <c r="J48" s="39"/>
      <c r="K48" s="39"/>
      <c r="L48" s="39">
        <v>15.22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1" priority="35">
      <formula>F54&gt;0</formula>
    </cfRule>
    <cfRule type="expression" dxfId="1650" priority="36">
      <formula>F54&lt;0</formula>
    </cfRule>
  </conditionalFormatting>
  <conditionalFormatting sqref="Q7">
    <cfRule type="expression" dxfId="1649" priority="33">
      <formula>Q7&gt;0</formula>
    </cfRule>
    <cfRule type="expression" dxfId="1648" priority="34">
      <formula>Q7&lt;0</formula>
    </cfRule>
  </conditionalFormatting>
  <conditionalFormatting sqref="Q8">
    <cfRule type="expression" dxfId="1647" priority="31">
      <formula>Q8&gt;0</formula>
    </cfRule>
    <cfRule type="expression" dxfId="1646" priority="32">
      <formula>Q8&lt;0</formula>
    </cfRule>
  </conditionalFormatting>
  <conditionalFormatting sqref="F30:F53">
    <cfRule type="expression" dxfId="1645" priority="29">
      <formula>F30&gt;0</formula>
    </cfRule>
    <cfRule type="expression" dxfId="1644" priority="30">
      <formula>F30&lt;0</formula>
    </cfRule>
  </conditionalFormatting>
  <conditionalFormatting sqref="H30:H53">
    <cfRule type="expression" dxfId="1643" priority="27">
      <formula>H30&gt;0</formula>
    </cfRule>
    <cfRule type="expression" dxfId="1642" priority="28">
      <formula>H30&lt;0</formula>
    </cfRule>
  </conditionalFormatting>
  <conditionalFormatting sqref="Q10">
    <cfRule type="expression" dxfId="1641" priority="25">
      <formula>Q10&gt;0</formula>
    </cfRule>
    <cfRule type="expression" dxfId="1640" priority="26">
      <formula>Q10&lt;0</formula>
    </cfRule>
  </conditionalFormatting>
  <conditionalFormatting sqref="J25:J39">
    <cfRule type="expression" dxfId="1639" priority="23">
      <formula>J25&gt;0</formula>
    </cfRule>
    <cfRule type="expression" dxfId="1638" priority="24">
      <formula>J25&lt;0</formula>
    </cfRule>
  </conditionalFormatting>
  <conditionalFormatting sqref="K25:K39">
    <cfRule type="expression" dxfId="1637" priority="21">
      <formula>K25&gt;0</formula>
    </cfRule>
    <cfRule type="expression" dxfId="1636" priority="22">
      <formula>K25&lt;0</formula>
    </cfRule>
  </conditionalFormatting>
  <conditionalFormatting sqref="L25">
    <cfRule type="expression" dxfId="1635" priority="19">
      <formula>L25&gt;0</formula>
    </cfRule>
    <cfRule type="expression" dxfId="1634" priority="20">
      <formula>L25&lt;0</formula>
    </cfRule>
  </conditionalFormatting>
  <conditionalFormatting sqref="F89:F110">
    <cfRule type="expression" dxfId="1633" priority="17">
      <formula>F89&gt;0</formula>
    </cfRule>
    <cfRule type="expression" dxfId="1632" priority="18">
      <formula>F89&lt;0</formula>
    </cfRule>
  </conditionalFormatting>
  <conditionalFormatting sqref="H89:H110">
    <cfRule type="expression" dxfId="1631" priority="15">
      <formula>H89&gt;0</formula>
    </cfRule>
    <cfRule type="expression" dxfId="1630" priority="16">
      <formula>H89&lt;0</formula>
    </cfRule>
  </conditionalFormatting>
  <conditionalFormatting sqref="J89:J102">
    <cfRule type="expression" dxfId="1629" priority="13">
      <formula>J89&gt;0</formula>
    </cfRule>
    <cfRule type="expression" dxfId="1628" priority="14">
      <formula>J89&lt;0</formula>
    </cfRule>
  </conditionalFormatting>
  <conditionalFormatting sqref="K89:K102">
    <cfRule type="expression" dxfId="1627" priority="11">
      <formula>K89&gt;0</formula>
    </cfRule>
    <cfRule type="expression" dxfId="1626" priority="12">
      <formula>K89&lt;0</formula>
    </cfRule>
  </conditionalFormatting>
  <conditionalFormatting sqref="L89:L102">
    <cfRule type="expression" dxfId="1625" priority="9">
      <formula>L89&gt;0</formula>
    </cfRule>
    <cfRule type="expression" dxfId="1624" priority="10">
      <formula>L89&lt;0</formula>
    </cfRule>
  </conditionalFormatting>
  <conditionalFormatting sqref="F25 F29">
    <cfRule type="expression" dxfId="1623" priority="7">
      <formula>F25&gt;0</formula>
    </cfRule>
    <cfRule type="expression" dxfId="1622" priority="8">
      <formula>F25&lt;0</formula>
    </cfRule>
  </conditionalFormatting>
  <conditionalFormatting sqref="H25 H29">
    <cfRule type="expression" dxfId="1621" priority="5">
      <formula>H25&gt;0</formula>
    </cfRule>
    <cfRule type="expression" dxfId="1620" priority="6">
      <formula>H25&lt;0</formula>
    </cfRule>
  </conditionalFormatting>
  <conditionalFormatting sqref="F26:F28">
    <cfRule type="expression" dxfId="1619" priority="3">
      <formula>F26&gt;0</formula>
    </cfRule>
    <cfRule type="expression" dxfId="1618" priority="4">
      <formula>F26&lt;0</formula>
    </cfRule>
  </conditionalFormatting>
  <conditionalFormatting sqref="H26:H28">
    <cfRule type="expression" dxfId="1617" priority="1">
      <formula>H26&gt;0</formula>
    </cfRule>
    <cfRule type="expression" dxfId="161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32.39</v>
      </c>
      <c r="R4" s="495">
        <v>8.3999999999999995E-3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45346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2528.7099999999991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2528.7099999999991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5.9058151508420989E-2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6.1747452917567149E-2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9.3342939481268008</v>
      </c>
      <c r="T13" s="770"/>
    </row>
    <row r="14" spans="1:21" x14ac:dyDescent="0.25">
      <c r="H14" s="70"/>
      <c r="O14" s="11" t="s">
        <v>1205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35.629000000000005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35.305100000000003</v>
      </c>
    </row>
    <row r="20" spans="1:21" x14ac:dyDescent="0.25">
      <c r="O20" s="81">
        <v>1.08</v>
      </c>
      <c r="P20" s="81">
        <f t="shared" si="1"/>
        <v>34.981200000000001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34.657299999999999</v>
      </c>
    </row>
    <row r="22" spans="1:21" x14ac:dyDescent="0.25">
      <c r="O22" s="81">
        <v>1.06</v>
      </c>
      <c r="P22" s="81">
        <f t="shared" si="1"/>
        <v>34.333400000000005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1"/>
        <v>34.009500000000003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33.685600000000001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33.361699999999999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33.037800000000004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32.713900000000002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32.39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32.066099999999999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31.7422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31.418299999999999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31.0944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30.770499999999998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30.4466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30.122700000000002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29.798800000000004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29.474900000000002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29.151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2" si="8">C51*(E51-D51)</f>
        <v>1926.680000000001</v>
      </c>
      <c r="G51" s="39">
        <f t="shared" ref="G51:G52" si="9">D51*C51</f>
        <v>42817.32</v>
      </c>
      <c r="H51" s="222">
        <f t="shared" ref="H51:H52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8"/>
        <v>2240.0000000000018</v>
      </c>
      <c r="G52" s="39">
        <f t="shared" si="9"/>
        <v>42812</v>
      </c>
      <c r="H52" s="222">
        <f t="shared" si="10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5" priority="33">
      <formula>F59&gt;0</formula>
    </cfRule>
    <cfRule type="expression" dxfId="1614" priority="34">
      <formula>F59&lt;0</formula>
    </cfRule>
  </conditionalFormatting>
  <conditionalFormatting sqref="Q7">
    <cfRule type="expression" dxfId="1613" priority="31">
      <formula>Q7&gt;0</formula>
    </cfRule>
    <cfRule type="expression" dxfId="1612" priority="32">
      <formula>Q7&lt;0</formula>
    </cfRule>
  </conditionalFormatting>
  <conditionalFormatting sqref="Q8">
    <cfRule type="expression" dxfId="1611" priority="29">
      <formula>Q8&gt;0</formula>
    </cfRule>
    <cfRule type="expression" dxfId="1610" priority="30">
      <formula>Q8&lt;0</formula>
    </cfRule>
  </conditionalFormatting>
  <conditionalFormatting sqref="F30:F58">
    <cfRule type="expression" dxfId="1609" priority="27">
      <formula>F30&gt;0</formula>
    </cfRule>
    <cfRule type="expression" dxfId="1608" priority="28">
      <formula>F30&lt;0</formula>
    </cfRule>
  </conditionalFormatting>
  <conditionalFormatting sqref="H30:H58">
    <cfRule type="expression" dxfId="1607" priority="25">
      <formula>H30&gt;0</formula>
    </cfRule>
    <cfRule type="expression" dxfId="1606" priority="26">
      <formula>H30&lt;0</formula>
    </cfRule>
  </conditionalFormatting>
  <conditionalFormatting sqref="Q10">
    <cfRule type="expression" dxfId="1605" priority="23">
      <formula>Q10&gt;0</formula>
    </cfRule>
    <cfRule type="expression" dxfId="1604" priority="24">
      <formula>Q10&lt;0</formula>
    </cfRule>
  </conditionalFormatting>
  <conditionalFormatting sqref="J25:J38">
    <cfRule type="expression" dxfId="1603" priority="21">
      <formula>J25&gt;0</formula>
    </cfRule>
    <cfRule type="expression" dxfId="1602" priority="22">
      <formula>J25&lt;0</formula>
    </cfRule>
  </conditionalFormatting>
  <conditionalFormatting sqref="K25:K38">
    <cfRule type="expression" dxfId="1601" priority="19">
      <formula>K25&gt;0</formula>
    </cfRule>
    <cfRule type="expression" dxfId="1600" priority="20">
      <formula>K25&lt;0</formula>
    </cfRule>
  </conditionalFormatting>
  <conditionalFormatting sqref="L25:L33">
    <cfRule type="expression" dxfId="1599" priority="17">
      <formula>L25&gt;0</formula>
    </cfRule>
    <cfRule type="expression" dxfId="1598" priority="18">
      <formula>L25&lt;0</formula>
    </cfRule>
  </conditionalFormatting>
  <conditionalFormatting sqref="F89:F110">
    <cfRule type="expression" dxfId="1597" priority="15">
      <formula>F89&gt;0</formula>
    </cfRule>
    <cfRule type="expression" dxfId="1596" priority="16">
      <formula>F89&lt;0</formula>
    </cfRule>
  </conditionalFormatting>
  <conditionalFormatting sqref="H89:H110">
    <cfRule type="expression" dxfId="1595" priority="13">
      <formula>H89&gt;0</formula>
    </cfRule>
    <cfRule type="expression" dxfId="1594" priority="14">
      <formula>H89&lt;0</formula>
    </cfRule>
  </conditionalFormatting>
  <conditionalFormatting sqref="J89:J102">
    <cfRule type="expression" dxfId="1593" priority="11">
      <formula>J89&gt;0</formula>
    </cfRule>
    <cfRule type="expression" dxfId="1592" priority="12">
      <formula>J89&lt;0</formula>
    </cfRule>
  </conditionalFormatting>
  <conditionalFormatting sqref="K89:K102">
    <cfRule type="expression" dxfId="1591" priority="9">
      <formula>K89&gt;0</formula>
    </cfRule>
    <cfRule type="expression" dxfId="1590" priority="10">
      <formula>K89&lt;0</formula>
    </cfRule>
  </conditionalFormatting>
  <conditionalFormatting sqref="L89:L102">
    <cfRule type="expression" dxfId="1589" priority="7">
      <formula>L89&gt;0</formula>
    </cfRule>
    <cfRule type="expression" dxfId="1588" priority="8">
      <formula>L89&lt;0</formula>
    </cfRule>
  </conditionalFormatting>
  <conditionalFormatting sqref="F25:F29">
    <cfRule type="expression" dxfId="1587" priority="5">
      <formula>F25&gt;0</formula>
    </cfRule>
    <cfRule type="expression" dxfId="1586" priority="6">
      <formula>F25&lt;0</formula>
    </cfRule>
  </conditionalFormatting>
  <conditionalFormatting sqref="H25:H29">
    <cfRule type="expression" dxfId="1585" priority="3">
      <formula>H25&gt;0</formula>
    </cfRule>
    <cfRule type="expression" dxfId="1584" priority="4">
      <formula>H25&lt;0</formula>
    </cfRule>
  </conditionalFormatting>
  <conditionalFormatting sqref="Q9">
    <cfRule type="expression" dxfId="1583" priority="1">
      <formula>Q9&gt;0</formula>
    </cfRule>
    <cfRule type="expression" dxfId="1582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1" priority="24">
      <formula>F51&gt;0</formula>
    </cfRule>
    <cfRule type="expression" dxfId="1580" priority="25">
      <formula>F51&lt;0</formula>
    </cfRule>
  </conditionalFormatting>
  <conditionalFormatting sqref="Q7">
    <cfRule type="expression" dxfId="1579" priority="22">
      <formula>Q7&gt;0</formula>
    </cfRule>
    <cfRule type="expression" dxfId="1578" priority="23">
      <formula>Q7&lt;0</formula>
    </cfRule>
  </conditionalFormatting>
  <conditionalFormatting sqref="Q8">
    <cfRule type="expression" dxfId="1577" priority="20">
      <formula>Q8&gt;0</formula>
    </cfRule>
    <cfRule type="expression" dxfId="1576" priority="21">
      <formula>Q8&lt;0</formula>
    </cfRule>
  </conditionalFormatting>
  <conditionalFormatting sqref="F25:F50">
    <cfRule type="expression" dxfId="1575" priority="18">
      <formula>F25&gt;0</formula>
    </cfRule>
    <cfRule type="expression" dxfId="1574" priority="19">
      <formula>F25&lt;0</formula>
    </cfRule>
  </conditionalFormatting>
  <conditionalFormatting sqref="H25:H50">
    <cfRule type="expression" dxfId="1573" priority="16">
      <formula>H25&gt;0</formula>
    </cfRule>
    <cfRule type="expression" dxfId="1572" priority="17">
      <formula>H25&lt;0</formula>
    </cfRule>
  </conditionalFormatting>
  <conditionalFormatting sqref="F89:F110">
    <cfRule type="expression" dxfId="1571" priority="14">
      <formula>F89&gt;0</formula>
    </cfRule>
    <cfRule type="expression" dxfId="1570" priority="15">
      <formula>F89&lt;0</formula>
    </cfRule>
  </conditionalFormatting>
  <conditionalFormatting sqref="H89:H110">
    <cfRule type="expression" dxfId="1569" priority="12">
      <formula>H89&gt;0</formula>
    </cfRule>
    <cfRule type="expression" dxfId="1568" priority="13">
      <formula>H89&lt;0</formula>
    </cfRule>
  </conditionalFormatting>
  <conditionalFormatting sqref="Q10">
    <cfRule type="expression" dxfId="1567" priority="10">
      <formula>Q10&gt;0</formula>
    </cfRule>
    <cfRule type="expression" dxfId="1566" priority="11">
      <formula>Q10&lt;0</formula>
    </cfRule>
  </conditionalFormatting>
  <conditionalFormatting sqref="J25:J39">
    <cfRule type="expression" dxfId="1565" priority="8">
      <formula>J25&gt;0</formula>
    </cfRule>
    <cfRule type="expression" dxfId="1564" priority="9">
      <formula>J25&lt;0</formula>
    </cfRule>
  </conditionalFormatting>
  <conditionalFormatting sqref="K25:K38">
    <cfRule type="expression" dxfId="1563" priority="6">
      <formula>K25&gt;0</formula>
    </cfRule>
    <cfRule type="expression" dxfId="1562" priority="7">
      <formula>K25&lt;0</formula>
    </cfRule>
  </conditionalFormatting>
  <conditionalFormatting sqref="L25:L38">
    <cfRule type="expression" dxfId="1561" priority="4">
      <formula>L25&gt;0</formula>
    </cfRule>
    <cfRule type="expression" dxfId="156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9" priority="1">
      <formula>J40&gt;0</formula>
    </cfRule>
    <cfRule type="expression" dxfId="155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7" priority="74">
      <formula>F12&gt;0</formula>
    </cfRule>
    <cfRule type="expression" dxfId="155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5" priority="67">
      <formula>F124&gt;0</formula>
    </cfRule>
    <cfRule type="expression" dxfId="1554" priority="68">
      <formula>F124&lt;0</formula>
    </cfRule>
  </conditionalFormatting>
  <conditionalFormatting sqref="H124:H130">
    <cfRule type="expression" dxfId="1553" priority="55">
      <formula>H124&gt;0</formula>
    </cfRule>
    <cfRule type="expression" dxfId="1552" priority="56">
      <formula>H124&lt;0</formula>
    </cfRule>
  </conditionalFormatting>
  <conditionalFormatting sqref="H131">
    <cfRule type="expression" dxfId="1551" priority="53">
      <formula>H131&gt;0</formula>
    </cfRule>
    <cfRule type="expression" dxfId="1550" priority="54">
      <formula>H131&lt;0</formula>
    </cfRule>
  </conditionalFormatting>
  <conditionalFormatting sqref="H132">
    <cfRule type="expression" dxfId="1549" priority="51">
      <formula>H132&gt;0</formula>
    </cfRule>
    <cfRule type="expression" dxfId="1548" priority="52">
      <formula>H132&lt;0</formula>
    </cfRule>
  </conditionalFormatting>
  <conditionalFormatting sqref="H133:H135">
    <cfRule type="expression" dxfId="1547" priority="49">
      <formula>H133&gt;0</formula>
    </cfRule>
    <cfRule type="expression" dxfId="1546" priority="50">
      <formula>H133&lt;0</formula>
    </cfRule>
  </conditionalFormatting>
  <conditionalFormatting sqref="H136">
    <cfRule type="expression" dxfId="1545" priority="45">
      <formula>H136&gt;0</formula>
    </cfRule>
    <cfRule type="expression" dxfId="1544" priority="46">
      <formula>H136&lt;0</formula>
    </cfRule>
  </conditionalFormatting>
  <conditionalFormatting sqref="Q7">
    <cfRule type="expression" dxfId="1543" priority="39">
      <formula>Q7&gt;0</formula>
    </cfRule>
    <cfRule type="expression" dxfId="1542" priority="40">
      <formula>Q7&lt;0</formula>
    </cfRule>
  </conditionalFormatting>
  <conditionalFormatting sqref="Q8">
    <cfRule type="expression" dxfId="1541" priority="37">
      <formula>Q8&gt;0</formula>
    </cfRule>
    <cfRule type="expression" dxfId="1540" priority="38">
      <formula>Q8&lt;0</formula>
    </cfRule>
  </conditionalFormatting>
  <conditionalFormatting sqref="F167:F178 H167:H178">
    <cfRule type="expression" dxfId="1539" priority="35">
      <formula>F167&gt;0</formula>
    </cfRule>
    <cfRule type="expression" dxfId="1538" priority="36">
      <formula>F167&lt;0</formula>
    </cfRule>
  </conditionalFormatting>
  <conditionalFormatting sqref="F183:F197 H183:H197">
    <cfRule type="expression" dxfId="1537" priority="33">
      <formula>F183&gt;0</formula>
    </cfRule>
    <cfRule type="expression" dxfId="1536" priority="34">
      <formula>F183&lt;0</formula>
    </cfRule>
  </conditionalFormatting>
  <conditionalFormatting sqref="F198:F206 H198:H206">
    <cfRule type="expression" dxfId="1535" priority="31">
      <formula>F198&gt;0</formula>
    </cfRule>
    <cfRule type="expression" dxfId="1534" priority="32">
      <formula>F198&lt;0</formula>
    </cfRule>
  </conditionalFormatting>
  <conditionalFormatting sqref="F141:F147 H141:H147">
    <cfRule type="expression" dxfId="1533" priority="29">
      <formula>F141&gt;0</formula>
    </cfRule>
    <cfRule type="expression" dxfId="1532" priority="30">
      <formula>F141&lt;0</formula>
    </cfRule>
  </conditionalFormatting>
  <conditionalFormatting sqref="H149:H152 F149:F152">
    <cfRule type="expression" dxfId="1531" priority="27">
      <formula>F149&gt;0</formula>
    </cfRule>
    <cfRule type="expression" dxfId="1530" priority="28">
      <formula>F149&lt;0</formula>
    </cfRule>
  </conditionalFormatting>
  <conditionalFormatting sqref="F226 H215:H218 H257:H260 F257:F260 H226 H231:H233 F231:F233 F235:F244 H235:H244">
    <cfRule type="expression" dxfId="1529" priority="25">
      <formula>F215&gt;0</formula>
    </cfRule>
    <cfRule type="expression" dxfId="1528" priority="26">
      <formula>F215&lt;0</formula>
    </cfRule>
  </conditionalFormatting>
  <conditionalFormatting sqref="F207:F218">
    <cfRule type="expression" dxfId="1527" priority="23">
      <formula>F207&gt;0</formula>
    </cfRule>
    <cfRule type="expression" dxfId="1526" priority="24">
      <formula>F207&lt;0</formula>
    </cfRule>
  </conditionalFormatting>
  <conditionalFormatting sqref="H207:H208">
    <cfRule type="expression" dxfId="1525" priority="21">
      <formula>H207&gt;0</formula>
    </cfRule>
    <cfRule type="expression" dxfId="1524" priority="22">
      <formula>H207&lt;0</formula>
    </cfRule>
  </conditionalFormatting>
  <conditionalFormatting sqref="H209">
    <cfRule type="expression" dxfId="1523" priority="19">
      <formula>H209&gt;0</formula>
    </cfRule>
    <cfRule type="expression" dxfId="1522" priority="20">
      <formula>H209&lt;0</formula>
    </cfRule>
  </conditionalFormatting>
  <conditionalFormatting sqref="H210">
    <cfRule type="expression" dxfId="1521" priority="17">
      <formula>H210&gt;0</formula>
    </cfRule>
    <cfRule type="expression" dxfId="1520" priority="18">
      <formula>H210&lt;0</formula>
    </cfRule>
  </conditionalFormatting>
  <conditionalFormatting sqref="H211:H213">
    <cfRule type="expression" dxfId="1519" priority="15">
      <formula>H211&gt;0</formula>
    </cfRule>
    <cfRule type="expression" dxfId="1518" priority="16">
      <formula>H211&lt;0</formula>
    </cfRule>
  </conditionalFormatting>
  <conditionalFormatting sqref="H214">
    <cfRule type="expression" dxfId="1517" priority="13">
      <formula>H214&gt;0</formula>
    </cfRule>
    <cfRule type="expression" dxfId="1516" priority="14">
      <formula>H214&lt;0</formula>
    </cfRule>
  </conditionalFormatting>
  <conditionalFormatting sqref="F245:F256 H245:H256">
    <cfRule type="expression" dxfId="1515" priority="11">
      <formula>F245&gt;0</formula>
    </cfRule>
    <cfRule type="expression" dxfId="1514" priority="12">
      <formula>F245&lt;0</formula>
    </cfRule>
  </conditionalFormatting>
  <conditionalFormatting sqref="F261:F275 H261:H275">
    <cfRule type="expression" dxfId="1513" priority="9">
      <formula>F261&gt;0</formula>
    </cfRule>
    <cfRule type="expression" dxfId="1512" priority="10">
      <formula>F261&lt;0</formula>
    </cfRule>
  </conditionalFormatting>
  <conditionalFormatting sqref="F276:F283 H276:H283">
    <cfRule type="expression" dxfId="1511" priority="7">
      <formula>F276&gt;0</formula>
    </cfRule>
    <cfRule type="expression" dxfId="1510" priority="8">
      <formula>F276&lt;0</formula>
    </cfRule>
  </conditionalFormatting>
  <conditionalFormatting sqref="F219:F225 H219:H225">
    <cfRule type="expression" dxfId="1509" priority="5">
      <formula>F219&gt;0</formula>
    </cfRule>
    <cfRule type="expression" dxfId="1508" priority="6">
      <formula>F219&lt;0</formula>
    </cfRule>
  </conditionalFormatting>
  <conditionalFormatting sqref="H227:H230 F227:F230">
    <cfRule type="expression" dxfId="1507" priority="3">
      <formula>F227&gt;0</formula>
    </cfRule>
    <cfRule type="expression" dxfId="1506" priority="4">
      <formula>F227&lt;0</formula>
    </cfRule>
  </conditionalFormatting>
  <conditionalFormatting sqref="H234 F234">
    <cfRule type="expression" dxfId="1505" priority="1">
      <formula>F234&gt;0</formula>
    </cfRule>
    <cfRule type="expression" dxfId="150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3" priority="43">
      <formula>F33&gt;0</formula>
    </cfRule>
    <cfRule type="expression" dxfId="1502" priority="44">
      <formula>F33&lt;0</formula>
    </cfRule>
  </conditionalFormatting>
  <conditionalFormatting sqref="Q7">
    <cfRule type="expression" dxfId="1501" priority="41">
      <formula>Q7&gt;0</formula>
    </cfRule>
    <cfRule type="expression" dxfId="1500" priority="42">
      <formula>Q7&lt;0</formula>
    </cfRule>
  </conditionalFormatting>
  <conditionalFormatting sqref="Q8">
    <cfRule type="expression" dxfId="1499" priority="39">
      <formula>Q8&gt;0</formula>
    </cfRule>
    <cfRule type="expression" dxfId="1498" priority="40">
      <formula>Q8&lt;0</formula>
    </cfRule>
  </conditionalFormatting>
  <conditionalFormatting sqref="F29 F32">
    <cfRule type="expression" dxfId="1497" priority="37">
      <formula>F29&gt;0</formula>
    </cfRule>
    <cfRule type="expression" dxfId="1496" priority="38">
      <formula>F29&lt;0</formula>
    </cfRule>
  </conditionalFormatting>
  <conditionalFormatting sqref="H29 H32">
    <cfRule type="expression" dxfId="1495" priority="35">
      <formula>H29&gt;0</formula>
    </cfRule>
    <cfRule type="expression" dxfId="1494" priority="36">
      <formula>H29&lt;0</formula>
    </cfRule>
  </conditionalFormatting>
  <conditionalFormatting sqref="F30:F31">
    <cfRule type="expression" dxfId="1493" priority="33">
      <formula>F30&gt;0</formula>
    </cfRule>
    <cfRule type="expression" dxfId="1492" priority="34">
      <formula>F30&lt;0</formula>
    </cfRule>
  </conditionalFormatting>
  <conditionalFormatting sqref="H30:H31">
    <cfRule type="expression" dxfId="1491" priority="31">
      <formula>H30&gt;0</formula>
    </cfRule>
    <cfRule type="expression" dxfId="1490" priority="32">
      <formula>H30&lt;0</formula>
    </cfRule>
  </conditionalFormatting>
  <conditionalFormatting sqref="F105:F140 H105:H140">
    <cfRule type="expression" dxfId="1489" priority="29">
      <formula>F105&gt;0</formula>
    </cfRule>
    <cfRule type="expression" dxfId="1488" priority="30">
      <formula>F105&lt;0</formula>
    </cfRule>
  </conditionalFormatting>
  <conditionalFormatting sqref="F96:F99">
    <cfRule type="expression" dxfId="1487" priority="27">
      <formula>F96&gt;0</formula>
    </cfRule>
    <cfRule type="expression" dxfId="1486" priority="28">
      <formula>F96&lt;0</formula>
    </cfRule>
  </conditionalFormatting>
  <conditionalFormatting sqref="H96:H99">
    <cfRule type="expression" dxfId="1485" priority="25">
      <formula>H96&gt;0</formula>
    </cfRule>
    <cfRule type="expression" dxfId="1484" priority="26">
      <formula>H96&lt;0</formula>
    </cfRule>
  </conditionalFormatting>
  <conditionalFormatting sqref="F25:F28">
    <cfRule type="expression" dxfId="1483" priority="19">
      <formula>F25&gt;0</formula>
    </cfRule>
    <cfRule type="expression" dxfId="1482" priority="20">
      <formula>F25&lt;0</formula>
    </cfRule>
  </conditionalFormatting>
  <conditionalFormatting sqref="H25:H28">
    <cfRule type="expression" dxfId="1481" priority="17">
      <formula>H25&gt;0</formula>
    </cfRule>
    <cfRule type="expression" dxfId="1480" priority="18">
      <formula>H25&lt;0</formula>
    </cfRule>
  </conditionalFormatting>
  <conditionalFormatting sqref="J27">
    <cfRule type="expression" dxfId="1479" priority="15">
      <formula>J27&gt;0</formula>
    </cfRule>
    <cfRule type="expression" dxfId="1478" priority="16">
      <formula>J27&lt;0</formula>
    </cfRule>
  </conditionalFormatting>
  <conditionalFormatting sqref="F104">
    <cfRule type="expression" dxfId="1477" priority="13">
      <formula>F104&gt;0</formula>
    </cfRule>
    <cfRule type="expression" dxfId="1476" priority="14">
      <formula>F104&lt;0</formula>
    </cfRule>
  </conditionalFormatting>
  <conditionalFormatting sqref="H104">
    <cfRule type="expression" dxfId="1475" priority="11">
      <formula>H104&gt;0</formula>
    </cfRule>
    <cfRule type="expression" dxfId="1474" priority="12">
      <formula>H104&lt;0</formula>
    </cfRule>
  </conditionalFormatting>
  <conditionalFormatting sqref="F100:F103">
    <cfRule type="expression" dxfId="1473" priority="9">
      <formula>F100&gt;0</formula>
    </cfRule>
    <cfRule type="expression" dxfId="1472" priority="10">
      <formula>F100&lt;0</formula>
    </cfRule>
  </conditionalFormatting>
  <conditionalFormatting sqref="H100:H103">
    <cfRule type="expression" dxfId="1471" priority="7">
      <formula>H100&gt;0</formula>
    </cfRule>
    <cfRule type="expression" dxfId="1470" priority="8">
      <formula>H100&lt;0</formula>
    </cfRule>
  </conditionalFormatting>
  <conditionalFormatting sqref="J102">
    <cfRule type="expression" dxfId="1469" priority="5">
      <formula>J102&gt;0</formula>
    </cfRule>
    <cfRule type="expression" dxfId="1468" priority="6">
      <formula>J102&lt;0</formula>
    </cfRule>
  </conditionalFormatting>
  <conditionalFormatting sqref="Q10">
    <cfRule type="expression" dxfId="1467" priority="3">
      <formula>Q10&gt;0</formula>
    </cfRule>
    <cfRule type="expression" dxfId="1466" priority="4">
      <formula>Q10&lt;0</formula>
    </cfRule>
  </conditionalFormatting>
  <conditionalFormatting sqref="M71">
    <cfRule type="expression" dxfId="1465" priority="1">
      <formula>M71&gt;0</formula>
    </cfRule>
    <cfRule type="expression" dxfId="146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3" priority="33">
      <formula>F34&gt;0</formula>
    </cfRule>
    <cfRule type="expression" dxfId="1462" priority="34">
      <formula>F34&lt;0</formula>
    </cfRule>
  </conditionalFormatting>
  <conditionalFormatting sqref="Q7">
    <cfRule type="expression" dxfId="1461" priority="31">
      <formula>Q7&gt;0</formula>
    </cfRule>
    <cfRule type="expression" dxfId="1460" priority="32">
      <formula>Q7&lt;0</formula>
    </cfRule>
  </conditionalFormatting>
  <conditionalFormatting sqref="Q8">
    <cfRule type="expression" dxfId="1459" priority="29">
      <formula>Q8&gt;0</formula>
    </cfRule>
    <cfRule type="expression" dxfId="1458" priority="30">
      <formula>Q8&lt;0</formula>
    </cfRule>
  </conditionalFormatting>
  <conditionalFormatting sqref="F27:F33">
    <cfRule type="expression" dxfId="1457" priority="27">
      <formula>F27&gt;0</formula>
    </cfRule>
    <cfRule type="expression" dxfId="1456" priority="28">
      <formula>F27&lt;0</formula>
    </cfRule>
  </conditionalFormatting>
  <conditionalFormatting sqref="H27:H33">
    <cfRule type="expression" dxfId="1455" priority="25">
      <formula>H27&gt;0</formula>
    </cfRule>
    <cfRule type="expression" dxfId="1454" priority="26">
      <formula>H27&lt;0</formula>
    </cfRule>
  </conditionalFormatting>
  <conditionalFormatting sqref="M46">
    <cfRule type="expression" dxfId="1453" priority="23">
      <formula>M46&gt;0</formula>
    </cfRule>
    <cfRule type="expression" dxfId="1452" priority="24">
      <formula>M46&lt;0</formula>
    </cfRule>
  </conditionalFormatting>
  <conditionalFormatting sqref="F79:F87 H79:H87">
    <cfRule type="expression" dxfId="1451" priority="21">
      <formula>F79&gt;0</formula>
    </cfRule>
    <cfRule type="expression" dxfId="1450" priority="22">
      <formula>F79&lt;0</formula>
    </cfRule>
  </conditionalFormatting>
  <conditionalFormatting sqref="F73 F77:F78">
    <cfRule type="expression" dxfId="1449" priority="19">
      <formula>F73&gt;0</formula>
    </cfRule>
    <cfRule type="expression" dxfId="1448" priority="20">
      <formula>F73&lt;0</formula>
    </cfRule>
  </conditionalFormatting>
  <conditionalFormatting sqref="H73 H77:H78">
    <cfRule type="expression" dxfId="1447" priority="17">
      <formula>H73&gt;0</formula>
    </cfRule>
    <cfRule type="expression" dxfId="1446" priority="18">
      <formula>H73&lt;0</formula>
    </cfRule>
  </conditionalFormatting>
  <conditionalFormatting sqref="F70:F72">
    <cfRule type="expression" dxfId="1445" priority="15">
      <formula>F70&gt;0</formula>
    </cfRule>
    <cfRule type="expression" dxfId="1444" priority="16">
      <formula>F70&lt;0</formula>
    </cfRule>
  </conditionalFormatting>
  <conditionalFormatting sqref="H70:H72">
    <cfRule type="expression" dxfId="1443" priority="13">
      <formula>H70&gt;0</formula>
    </cfRule>
    <cfRule type="expression" dxfId="1442" priority="14">
      <formula>H70&lt;0</formula>
    </cfRule>
  </conditionalFormatting>
  <conditionalFormatting sqref="F25:F26">
    <cfRule type="expression" dxfId="1441" priority="11">
      <formula>F25&gt;0</formula>
    </cfRule>
    <cfRule type="expression" dxfId="1440" priority="12">
      <formula>F25&lt;0</formula>
    </cfRule>
  </conditionalFormatting>
  <conditionalFormatting sqref="H25:H26">
    <cfRule type="expression" dxfId="1439" priority="9">
      <formula>H25&gt;0</formula>
    </cfRule>
    <cfRule type="expression" dxfId="1438" priority="10">
      <formula>H25&lt;0</formula>
    </cfRule>
  </conditionalFormatting>
  <conditionalFormatting sqref="F76">
    <cfRule type="expression" dxfId="1437" priority="7">
      <formula>F76&gt;0</formula>
    </cfRule>
    <cfRule type="expression" dxfId="1436" priority="8">
      <formula>F76&lt;0</formula>
    </cfRule>
  </conditionalFormatting>
  <conditionalFormatting sqref="H76">
    <cfRule type="expression" dxfId="1435" priority="5">
      <formula>H76&gt;0</formula>
    </cfRule>
    <cfRule type="expression" dxfId="1434" priority="6">
      <formula>H76&lt;0</formula>
    </cfRule>
  </conditionalFormatting>
  <conditionalFormatting sqref="F74:F75">
    <cfRule type="expression" dxfId="1433" priority="3">
      <formula>F74&gt;0</formula>
    </cfRule>
    <cfRule type="expression" dxfId="1432" priority="4">
      <formula>F74&lt;0</formula>
    </cfRule>
  </conditionalFormatting>
  <conditionalFormatting sqref="H74:H75">
    <cfRule type="expression" dxfId="1431" priority="1">
      <formula>H74&gt;0</formula>
    </cfRule>
    <cfRule type="expression" dxfId="143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181.7199</v>
      </c>
      <c r="R4" s="495">
        <v>3.3999999999999998E-3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2725.7984999999999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1073.7984999999926</v>
      </c>
      <c r="R7" s="29">
        <v>43357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1073.7984999999926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0.64999909200967754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7.0438075301604286E-3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199.89189000000002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198.074691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196.25749200000001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194.440293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192.62309400000001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190.80589499999999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188.988696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187.17149699999999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185.354298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183.53709899999998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181.7199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179.90270100000001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178.08550199999999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176.268303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174.45110399999999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172.633905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170.81670599999998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168.99950699999999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167.18230800000001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165.36510899999999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163.54791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9" priority="37">
      <formula>F54&gt;0</formula>
    </cfRule>
    <cfRule type="expression" dxfId="1428" priority="38">
      <formula>F54&lt;0</formula>
    </cfRule>
  </conditionalFormatting>
  <conditionalFormatting sqref="Q7">
    <cfRule type="expression" dxfId="1427" priority="35">
      <formula>Q7&gt;0</formula>
    </cfRule>
    <cfRule type="expression" dxfId="1426" priority="36">
      <formula>Q7&lt;0</formula>
    </cfRule>
  </conditionalFormatting>
  <conditionalFormatting sqref="Q8">
    <cfRule type="expression" dxfId="1425" priority="33">
      <formula>Q8&gt;0</formula>
    </cfRule>
    <cfRule type="expression" dxfId="1424" priority="34">
      <formula>Q8&lt;0</formula>
    </cfRule>
  </conditionalFormatting>
  <conditionalFormatting sqref="F31:F53">
    <cfRule type="expression" dxfId="1423" priority="31">
      <formula>F31&gt;0</formula>
    </cfRule>
    <cfRule type="expression" dxfId="1422" priority="32">
      <formula>F31&lt;0</formula>
    </cfRule>
  </conditionalFormatting>
  <conditionalFormatting sqref="H31:H53">
    <cfRule type="expression" dxfId="1421" priority="29">
      <formula>H31&gt;0</formula>
    </cfRule>
    <cfRule type="expression" dxfId="1420" priority="30">
      <formula>H31&lt;0</formula>
    </cfRule>
  </conditionalFormatting>
  <conditionalFormatting sqref="Q10">
    <cfRule type="expression" dxfId="1419" priority="27">
      <formula>Q10&gt;0</formula>
    </cfRule>
    <cfRule type="expression" dxfId="1418" priority="28">
      <formula>Q10&lt;0</formula>
    </cfRule>
  </conditionalFormatting>
  <conditionalFormatting sqref="J25:J38">
    <cfRule type="expression" dxfId="1417" priority="25">
      <formula>J25&gt;0</formula>
    </cfRule>
    <cfRule type="expression" dxfId="1416" priority="26">
      <formula>J25&lt;0</formula>
    </cfRule>
  </conditionalFormatting>
  <conditionalFormatting sqref="K25:K38">
    <cfRule type="expression" dxfId="1415" priority="23">
      <formula>K25&gt;0</formula>
    </cfRule>
    <cfRule type="expression" dxfId="1414" priority="24">
      <formula>K25&lt;0</formula>
    </cfRule>
  </conditionalFormatting>
  <conditionalFormatting sqref="L25:L38">
    <cfRule type="expression" dxfId="1413" priority="21">
      <formula>L25&gt;0</formula>
    </cfRule>
    <cfRule type="expression" dxfId="1412" priority="22">
      <formula>L25&lt;0</formula>
    </cfRule>
  </conditionalFormatting>
  <conditionalFormatting sqref="F89:F110">
    <cfRule type="expression" dxfId="1411" priority="19">
      <formula>F89&gt;0</formula>
    </cfRule>
    <cfRule type="expression" dxfId="1410" priority="20">
      <formula>F89&lt;0</formula>
    </cfRule>
  </conditionalFormatting>
  <conditionalFormatting sqref="H89:H110">
    <cfRule type="expression" dxfId="1409" priority="17">
      <formula>H89&gt;0</formula>
    </cfRule>
    <cfRule type="expression" dxfId="1408" priority="18">
      <formula>H89&lt;0</formula>
    </cfRule>
  </conditionalFormatting>
  <conditionalFormatting sqref="J89:J102">
    <cfRule type="expression" dxfId="1407" priority="15">
      <formula>J89&gt;0</formula>
    </cfRule>
    <cfRule type="expression" dxfId="1406" priority="16">
      <formula>J89&lt;0</formula>
    </cfRule>
  </conditionalFormatting>
  <conditionalFormatting sqref="K89:K102">
    <cfRule type="expression" dxfId="1405" priority="13">
      <formula>K89&gt;0</formula>
    </cfRule>
    <cfRule type="expression" dxfId="1404" priority="14">
      <formula>K89&lt;0</formula>
    </cfRule>
  </conditionalFormatting>
  <conditionalFormatting sqref="L89:L102">
    <cfRule type="expression" dxfId="1403" priority="11">
      <formula>L89&gt;0</formula>
    </cfRule>
    <cfRule type="expression" dxfId="1402" priority="12">
      <formula>L89&lt;0</formula>
    </cfRule>
  </conditionalFormatting>
  <conditionalFormatting sqref="F25:F28">
    <cfRule type="expression" dxfId="1401" priority="9">
      <formula>F25&gt;0</formula>
    </cfRule>
    <cfRule type="expression" dxfId="1400" priority="10">
      <formula>F25&lt;0</formula>
    </cfRule>
  </conditionalFormatting>
  <conditionalFormatting sqref="H25:H28">
    <cfRule type="expression" dxfId="1399" priority="7">
      <formula>H25&gt;0</formula>
    </cfRule>
    <cfRule type="expression" dxfId="1398" priority="8">
      <formula>H25&lt;0</formula>
    </cfRule>
  </conditionalFormatting>
  <conditionalFormatting sqref="F29:F30">
    <cfRule type="expression" dxfId="1397" priority="3">
      <formula>F29&gt;0</formula>
    </cfRule>
    <cfRule type="expression" dxfId="1396" priority="4">
      <formula>F29&lt;0</formula>
    </cfRule>
  </conditionalFormatting>
  <conditionalFormatting sqref="H29:H30">
    <cfRule type="expression" dxfId="1395" priority="1">
      <formula>H29&gt;0</formula>
    </cfRule>
    <cfRule type="expression" dxfId="1394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68.799899999999994</v>
      </c>
      <c r="R4" s="495">
        <v>8.8999999999999999E-3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13759.98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1343.5799999999908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1343.5799999999908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0.10821010921039834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2.3255847755592671E-2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11.514627615062761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75.67989</v>
      </c>
      <c r="V22" s="134"/>
    </row>
    <row r="23" spans="1:22" x14ac:dyDescent="0.25">
      <c r="O23" s="81">
        <v>1.0900000000000001</v>
      </c>
      <c r="P23" s="81">
        <f t="shared" ref="P23:P42" si="2">O23*$Q$4</f>
        <v>74.991890999999995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74.303892000000005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73.615893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72.927893999999995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72.23989499999999</v>
      </c>
      <c r="V27" s="134"/>
    </row>
    <row r="28" spans="1:22" x14ac:dyDescent="0.25">
      <c r="O28" s="81">
        <v>1.04</v>
      </c>
      <c r="P28" s="81">
        <f t="shared" si="2"/>
        <v>71.551895999999999</v>
      </c>
      <c r="V28" s="134"/>
    </row>
    <row r="29" spans="1:22" x14ac:dyDescent="0.25">
      <c r="O29" s="81">
        <v>1.03</v>
      </c>
      <c r="P29" s="81">
        <f t="shared" si="2"/>
        <v>70.863896999999994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70.175897999999989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69.487898999999999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68.799899999999994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68.111900999999989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67.423901999999998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66.735902999999993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66.047903999999988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65.359904999999998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64.671905999999993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63.983906999999995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63.295907999999997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62.607908999999999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61.919909999999994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93" priority="29">
      <formula>F7&gt;0</formula>
    </cfRule>
    <cfRule type="expression" dxfId="1392" priority="30">
      <formula>F7&lt;0</formula>
    </cfRule>
  </conditionalFormatting>
  <conditionalFormatting sqref="Q8">
    <cfRule type="expression" dxfId="1391" priority="27">
      <formula>Q8&gt;0</formula>
    </cfRule>
    <cfRule type="expression" dxfId="1390" priority="28">
      <formula>Q8&lt;0</formula>
    </cfRule>
  </conditionalFormatting>
  <conditionalFormatting sqref="F111:F132">
    <cfRule type="expression" dxfId="1389" priority="21">
      <formula>F111&gt;0</formula>
    </cfRule>
    <cfRule type="expression" dxfId="1388" priority="22">
      <formula>F111&lt;0</formula>
    </cfRule>
  </conditionalFormatting>
  <conditionalFormatting sqref="H111:H132">
    <cfRule type="expression" dxfId="1387" priority="19">
      <formula>H111&gt;0</formula>
    </cfRule>
    <cfRule type="expression" dxfId="1386" priority="20">
      <formula>H111&lt;0</formula>
    </cfRule>
  </conditionalFormatting>
  <conditionalFormatting sqref="Q10">
    <cfRule type="expression" dxfId="1385" priority="17">
      <formula>Q10&gt;0</formula>
    </cfRule>
    <cfRule type="expression" dxfId="1384" priority="18">
      <formula>Q10&lt;0</formula>
    </cfRule>
  </conditionalFormatting>
  <conditionalFormatting sqref="J31:J44">
    <cfRule type="expression" dxfId="1383" priority="15">
      <formula>J31&gt;0</formula>
    </cfRule>
    <cfRule type="expression" dxfId="1382" priority="16">
      <formula>J31&lt;0</formula>
    </cfRule>
  </conditionalFormatting>
  <conditionalFormatting sqref="K31:K44">
    <cfRule type="expression" dxfId="1381" priority="13">
      <formula>K31&gt;0</formula>
    </cfRule>
    <cfRule type="expression" dxfId="1380" priority="14">
      <formula>K31&lt;0</formula>
    </cfRule>
  </conditionalFormatting>
  <conditionalFormatting sqref="L31:L35 L37:L44">
    <cfRule type="expression" dxfId="1379" priority="11">
      <formula>L31&gt;0</formula>
    </cfRule>
    <cfRule type="expression" dxfId="1378" priority="12">
      <formula>L31&lt;0</formula>
    </cfRule>
  </conditionalFormatting>
  <conditionalFormatting sqref="M31:M44">
    <cfRule type="expression" dxfId="1377" priority="9">
      <formula>M31&gt;0</formula>
    </cfRule>
    <cfRule type="expression" dxfId="1376" priority="10">
      <formula>M31&lt;0</formula>
    </cfRule>
  </conditionalFormatting>
  <conditionalFormatting sqref="F82 H82">
    <cfRule type="expression" dxfId="1375" priority="5">
      <formula>F82&gt;0</formula>
    </cfRule>
    <cfRule type="expression" dxfId="1374" priority="6">
      <formula>F82&lt;0</formula>
    </cfRule>
  </conditionalFormatting>
  <conditionalFormatting sqref="F75:F81 H75:H81">
    <cfRule type="expression" dxfId="1373" priority="3">
      <formula>F75&gt;0</formula>
    </cfRule>
    <cfRule type="expression" dxfId="1372" priority="4">
      <formula>F75&lt;0</formula>
    </cfRule>
  </conditionalFormatting>
  <conditionalFormatting sqref="F71:F74 H71:H74">
    <cfRule type="expression" dxfId="1371" priority="1">
      <formula>F71&gt;0</formula>
    </cfRule>
    <cfRule type="expression" dxfId="1370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9" priority="21">
      <formula>F47&gt;0</formula>
    </cfRule>
    <cfRule type="expression" dxfId="1368" priority="22">
      <formula>F47&lt;0</formula>
    </cfRule>
  </conditionalFormatting>
  <conditionalFormatting sqref="Q7">
    <cfRule type="expression" dxfId="1367" priority="19">
      <formula>Q7&gt;0</formula>
    </cfRule>
    <cfRule type="expression" dxfId="1366" priority="20">
      <formula>Q7&lt;0</formula>
    </cfRule>
  </conditionalFormatting>
  <conditionalFormatting sqref="Q8">
    <cfRule type="expression" dxfId="1365" priority="17">
      <formula>Q8&gt;0</formula>
    </cfRule>
    <cfRule type="expression" dxfId="1364" priority="18">
      <formula>Q8&lt;0</formula>
    </cfRule>
  </conditionalFormatting>
  <conditionalFormatting sqref="F25:F46">
    <cfRule type="expression" dxfId="1363" priority="15">
      <formula>F25&gt;0</formula>
    </cfRule>
    <cfRule type="expression" dxfId="1362" priority="16">
      <formula>F25&lt;0</formula>
    </cfRule>
  </conditionalFormatting>
  <conditionalFormatting sqref="H25:H46">
    <cfRule type="expression" dxfId="1361" priority="13">
      <formula>H25&gt;0</formula>
    </cfRule>
    <cfRule type="expression" dxfId="1360" priority="14">
      <formula>H25&lt;0</formula>
    </cfRule>
  </conditionalFormatting>
  <conditionalFormatting sqref="F89:F110">
    <cfRule type="expression" dxfId="1359" priority="11">
      <formula>F89&gt;0</formula>
    </cfRule>
    <cfRule type="expression" dxfId="1358" priority="12">
      <formula>F89&lt;0</formula>
    </cfRule>
  </conditionalFormatting>
  <conditionalFormatting sqref="H89:H110">
    <cfRule type="expression" dxfId="1357" priority="9">
      <formula>H89&gt;0</formula>
    </cfRule>
    <cfRule type="expression" dxfId="1356" priority="10">
      <formula>H89&lt;0</formula>
    </cfRule>
  </conditionalFormatting>
  <conditionalFormatting sqref="Q10">
    <cfRule type="expression" dxfId="1355" priority="7">
      <formula>Q10&gt;0</formula>
    </cfRule>
    <cfRule type="expression" dxfId="1354" priority="8">
      <formula>Q10&lt;0</formula>
    </cfRule>
  </conditionalFormatting>
  <conditionalFormatting sqref="J25:J38">
    <cfRule type="expression" dxfId="1353" priority="5">
      <formula>J25&gt;0</formula>
    </cfRule>
    <cfRule type="expression" dxfId="1352" priority="6">
      <formula>J25&lt;0</formula>
    </cfRule>
  </conditionalFormatting>
  <conditionalFormatting sqref="K25:K38">
    <cfRule type="expression" dxfId="1351" priority="3">
      <formula>K25&gt;0</formula>
    </cfRule>
    <cfRule type="expression" dxfId="1350" priority="4">
      <formula>K25&lt;0</formula>
    </cfRule>
  </conditionalFormatting>
  <conditionalFormatting sqref="L25:L38">
    <cfRule type="expression" dxfId="1349" priority="1">
      <formula>L25&gt;0</formula>
    </cfRule>
    <cfRule type="expression" dxfId="13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49.0899</v>
      </c>
      <c r="R4" s="495">
        <v>5.0299999999999997E-2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7363.4849999999997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2094.2549999999965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2094.2549999999965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0.39744991203648261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2.811168896249534E-2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11.156795454545454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53.998890000000003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53.507991000000004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53.017092000000005</v>
      </c>
    </row>
    <row r="20" spans="1:16" x14ac:dyDescent="0.25">
      <c r="O20" s="81">
        <v>1.07</v>
      </c>
      <c r="P20" s="81">
        <f t="shared" si="2"/>
        <v>52.526193000000006</v>
      </c>
    </row>
    <row r="21" spans="1:16" x14ac:dyDescent="0.25">
      <c r="O21" s="81">
        <v>1.06</v>
      </c>
      <c r="P21" s="81">
        <f t="shared" si="2"/>
        <v>52.035294</v>
      </c>
    </row>
    <row r="22" spans="1:16" x14ac:dyDescent="0.25">
      <c r="O22" s="81">
        <v>1.05</v>
      </c>
      <c r="P22" s="81">
        <f t="shared" si="2"/>
        <v>51.544395000000002</v>
      </c>
    </row>
    <row r="23" spans="1:16" x14ac:dyDescent="0.25">
      <c r="O23" s="81">
        <v>1.04</v>
      </c>
      <c r="P23" s="81">
        <f t="shared" si="2"/>
        <v>51.053496000000003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50.562597000000004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50.071697999999998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49.580798999999999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49.0899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48.599001000000001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48.108102000000002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47.617202999999996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47.126303999999998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46.635404999999999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46.144506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45.653607000000001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45.162708000000002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44.671809000000003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44.180910000000004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7" priority="39">
      <formula>F54&gt;0</formula>
    </cfRule>
    <cfRule type="expression" dxfId="1346" priority="40">
      <formula>F54&lt;0</formula>
    </cfRule>
  </conditionalFormatting>
  <conditionalFormatting sqref="Q7">
    <cfRule type="expression" dxfId="1345" priority="37">
      <formula>Q7&gt;0</formula>
    </cfRule>
    <cfRule type="expression" dxfId="1344" priority="38">
      <formula>Q7&lt;0</formula>
    </cfRule>
  </conditionalFormatting>
  <conditionalFormatting sqref="Q8">
    <cfRule type="expression" dxfId="1343" priority="35">
      <formula>Q8&gt;0</formula>
    </cfRule>
    <cfRule type="expression" dxfId="1342" priority="36">
      <formula>Q8&lt;0</formula>
    </cfRule>
  </conditionalFormatting>
  <conditionalFormatting sqref="F33:F36 F38:F53">
    <cfRule type="expression" dxfId="1341" priority="33">
      <formula>F33&gt;0</formula>
    </cfRule>
    <cfRule type="expression" dxfId="1340" priority="34">
      <formula>F33&lt;0</formula>
    </cfRule>
  </conditionalFormatting>
  <conditionalFormatting sqref="H33:H36 H38:H53">
    <cfRule type="expression" dxfId="1339" priority="31">
      <formula>H33&gt;0</formula>
    </cfRule>
    <cfRule type="expression" dxfId="1338" priority="32">
      <formula>H33&lt;0</formula>
    </cfRule>
  </conditionalFormatting>
  <conditionalFormatting sqref="Q10">
    <cfRule type="expression" dxfId="1337" priority="29">
      <formula>Q10&gt;0</formula>
    </cfRule>
    <cfRule type="expression" dxfId="1336" priority="30">
      <formula>Q10&lt;0</formula>
    </cfRule>
  </conditionalFormatting>
  <conditionalFormatting sqref="J25:J38">
    <cfRule type="expression" dxfId="1335" priority="27">
      <formula>J25&gt;0</formula>
    </cfRule>
    <cfRule type="expression" dxfId="1334" priority="28">
      <formula>J25&lt;0</formula>
    </cfRule>
  </conditionalFormatting>
  <conditionalFormatting sqref="K25:K38">
    <cfRule type="expression" dxfId="1333" priority="25">
      <formula>K25&gt;0</formula>
    </cfRule>
    <cfRule type="expression" dxfId="1332" priority="26">
      <formula>K25&lt;0</formula>
    </cfRule>
  </conditionalFormatting>
  <conditionalFormatting sqref="L25">
    <cfRule type="expression" dxfId="1331" priority="23">
      <formula>L25&gt;0</formula>
    </cfRule>
    <cfRule type="expression" dxfId="1330" priority="24">
      <formula>L25&lt;0</formula>
    </cfRule>
  </conditionalFormatting>
  <conditionalFormatting sqref="F89:F110">
    <cfRule type="expression" dxfId="1329" priority="21">
      <formula>F89&gt;0</formula>
    </cfRule>
    <cfRule type="expression" dxfId="1328" priority="22">
      <formula>F89&lt;0</formula>
    </cfRule>
  </conditionalFormatting>
  <conditionalFormatting sqref="H89:H110">
    <cfRule type="expression" dxfId="1327" priority="19">
      <formula>H89&gt;0</formula>
    </cfRule>
    <cfRule type="expression" dxfId="1326" priority="20">
      <formula>H89&lt;0</formula>
    </cfRule>
  </conditionalFormatting>
  <conditionalFormatting sqref="J89:J102">
    <cfRule type="expression" dxfId="1325" priority="17">
      <formula>J89&gt;0</formula>
    </cfRule>
    <cfRule type="expression" dxfId="1324" priority="18">
      <formula>J89&lt;0</formula>
    </cfRule>
  </conditionalFormatting>
  <conditionalFormatting sqref="K89:K102">
    <cfRule type="expression" dxfId="1323" priority="15">
      <formula>K89&gt;0</formula>
    </cfRule>
    <cfRule type="expression" dxfId="1322" priority="16">
      <formula>K89&lt;0</formula>
    </cfRule>
  </conditionalFormatting>
  <conditionalFormatting sqref="L89:L102">
    <cfRule type="expression" dxfId="1321" priority="13">
      <formula>L89&gt;0</formula>
    </cfRule>
    <cfRule type="expression" dxfId="1320" priority="14">
      <formula>L89&lt;0</formula>
    </cfRule>
  </conditionalFormatting>
  <conditionalFormatting sqref="F29:F32">
    <cfRule type="expression" dxfId="1319" priority="11">
      <formula>F29&gt;0</formula>
    </cfRule>
    <cfRule type="expression" dxfId="1318" priority="12">
      <formula>F29&lt;0</formula>
    </cfRule>
  </conditionalFormatting>
  <conditionalFormatting sqref="H29:H32">
    <cfRule type="expression" dxfId="1317" priority="9">
      <formula>H29&gt;0</formula>
    </cfRule>
    <cfRule type="expression" dxfId="1316" priority="10">
      <formula>H29&lt;0</formula>
    </cfRule>
  </conditionalFormatting>
  <conditionalFormatting sqref="F25:F28">
    <cfRule type="expression" dxfId="1315" priority="7">
      <formula>F25&gt;0</formula>
    </cfRule>
    <cfRule type="expression" dxfId="1314" priority="8">
      <formula>F25&lt;0</formula>
    </cfRule>
  </conditionalFormatting>
  <conditionalFormatting sqref="H25:H28">
    <cfRule type="expression" dxfId="1313" priority="5">
      <formula>H25&gt;0</formula>
    </cfRule>
    <cfRule type="expression" dxfId="1312" priority="6">
      <formula>H25&lt;0</formula>
    </cfRule>
  </conditionalFormatting>
  <conditionalFormatting sqref="F37">
    <cfRule type="expression" dxfId="1311" priority="3">
      <formula>F37&gt;0</formula>
    </cfRule>
    <cfRule type="expression" dxfId="1310" priority="4">
      <formula>F37&lt;0</formula>
    </cfRule>
  </conditionalFormatting>
  <conditionalFormatting sqref="H37">
    <cfRule type="expression" dxfId="1309" priority="1">
      <formula>H37&gt;0</formula>
    </cfRule>
    <cfRule type="expression" dxfId="1308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4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190.54</v>
      </c>
      <c r="R4" s="495">
        <v>-2.92E-2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11432.4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-66.489999999999782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-66.489999999999782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-5.7822972478212926E-3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1.0076624330849165E-2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22.104408352668216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209.59399999999999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207.68860000000001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205.78319999999999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203.87780000000001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201.97239999999999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200.06700000000001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198.16159999999999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196.25620000000001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194.35079999999999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192.44540000000001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190.54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188.63459999999998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186.72919999999999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184.82379999999998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182.91839999999999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181.01299999999998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179.10759999999999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177.2022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175.29679999999999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173.3914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171.48599999999999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7" priority="35">
      <formula>F47&gt;0</formula>
    </cfRule>
    <cfRule type="expression" dxfId="1306" priority="36">
      <formula>F47&lt;0</formula>
    </cfRule>
  </conditionalFormatting>
  <conditionalFormatting sqref="Q7">
    <cfRule type="expression" dxfId="1305" priority="33">
      <formula>Q7&gt;0</formula>
    </cfRule>
    <cfRule type="expression" dxfId="1304" priority="34">
      <formula>Q7&lt;0</formula>
    </cfRule>
  </conditionalFormatting>
  <conditionalFormatting sqref="Q8">
    <cfRule type="expression" dxfId="1303" priority="31">
      <formula>Q8&gt;0</formula>
    </cfRule>
    <cfRule type="expression" dxfId="1302" priority="32">
      <formula>Q8&lt;0</formula>
    </cfRule>
  </conditionalFormatting>
  <conditionalFormatting sqref="F30:F46">
    <cfRule type="expression" dxfId="1301" priority="29">
      <formula>F30&gt;0</formula>
    </cfRule>
    <cfRule type="expression" dxfId="1300" priority="30">
      <formula>F30&lt;0</formula>
    </cfRule>
  </conditionalFormatting>
  <conditionalFormatting sqref="H30:H46">
    <cfRule type="expression" dxfId="1299" priority="27">
      <formula>H30&gt;0</formula>
    </cfRule>
    <cfRule type="expression" dxfId="1298" priority="28">
      <formula>H30&lt;0</formula>
    </cfRule>
  </conditionalFormatting>
  <conditionalFormatting sqref="Q10">
    <cfRule type="expression" dxfId="1297" priority="25">
      <formula>Q10&gt;0</formula>
    </cfRule>
    <cfRule type="expression" dxfId="1296" priority="26">
      <formula>Q10&lt;0</formula>
    </cfRule>
  </conditionalFormatting>
  <conditionalFormatting sqref="J25:J38">
    <cfRule type="expression" dxfId="1295" priority="23">
      <formula>J25&gt;0</formula>
    </cfRule>
    <cfRule type="expression" dxfId="1294" priority="24">
      <formula>J25&lt;0</formula>
    </cfRule>
  </conditionalFormatting>
  <conditionalFormatting sqref="K25:K38">
    <cfRule type="expression" dxfId="1293" priority="21">
      <formula>K25&gt;0</formula>
    </cfRule>
    <cfRule type="expression" dxfId="1292" priority="22">
      <formula>K25&lt;0</formula>
    </cfRule>
  </conditionalFormatting>
  <conditionalFormatting sqref="L25:L38">
    <cfRule type="expression" dxfId="1291" priority="19">
      <formula>L25&gt;0</formula>
    </cfRule>
    <cfRule type="expression" dxfId="1290" priority="20">
      <formula>L25&lt;0</formula>
    </cfRule>
  </conditionalFormatting>
  <conditionalFormatting sqref="F89:F110">
    <cfRule type="expression" dxfId="1289" priority="17">
      <formula>F89&gt;0</formula>
    </cfRule>
    <cfRule type="expression" dxfId="1288" priority="18">
      <formula>F89&lt;0</formula>
    </cfRule>
  </conditionalFormatting>
  <conditionalFormatting sqref="H89:H110">
    <cfRule type="expression" dxfId="1287" priority="15">
      <formula>H89&gt;0</formula>
    </cfRule>
    <cfRule type="expression" dxfId="1286" priority="16">
      <formula>H89&lt;0</formula>
    </cfRule>
  </conditionalFormatting>
  <conditionalFormatting sqref="J89:J102">
    <cfRule type="expression" dxfId="1285" priority="13">
      <formula>J89&gt;0</formula>
    </cfRule>
    <cfRule type="expression" dxfId="1284" priority="14">
      <formula>J89&lt;0</formula>
    </cfRule>
  </conditionalFormatting>
  <conditionalFormatting sqref="K89:K102">
    <cfRule type="expression" dxfId="1283" priority="11">
      <formula>K89&gt;0</formula>
    </cfRule>
    <cfRule type="expression" dxfId="1282" priority="12">
      <formula>K89&lt;0</formula>
    </cfRule>
  </conditionalFormatting>
  <conditionalFormatting sqref="L89:L102">
    <cfRule type="expression" dxfId="1281" priority="9">
      <formula>L89&gt;0</formula>
    </cfRule>
    <cfRule type="expression" dxfId="1280" priority="10">
      <formula>L89&lt;0</formula>
    </cfRule>
  </conditionalFormatting>
  <conditionalFormatting sqref="F25:F27">
    <cfRule type="expression" dxfId="1279" priority="7">
      <formula>F25&gt;0</formula>
    </cfRule>
    <cfRule type="expression" dxfId="1278" priority="8">
      <formula>F25&lt;0</formula>
    </cfRule>
  </conditionalFormatting>
  <conditionalFormatting sqref="H25:H27">
    <cfRule type="expression" dxfId="1277" priority="5">
      <formula>H25&gt;0</formula>
    </cfRule>
    <cfRule type="expression" dxfId="1276" priority="6">
      <formula>H25&lt;0</formula>
    </cfRule>
  </conditionalFormatting>
  <conditionalFormatting sqref="F28:F29">
    <cfRule type="expression" dxfId="1275" priority="3">
      <formula>F28&gt;0</formula>
    </cfRule>
    <cfRule type="expression" dxfId="1274" priority="4">
      <formula>F28&lt;0</formula>
    </cfRule>
  </conditionalFormatting>
  <conditionalFormatting sqref="H28:H29">
    <cfRule type="expression" dxfId="1273" priority="1">
      <formula>H28&gt;0</formula>
    </cfRule>
    <cfRule type="expression" dxfId="127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17" activePane="bottomLeft" state="frozen"/>
      <selection activeCell="A2" sqref="A2"/>
      <selection pane="bottomLeft" activeCell="A49" sqref="A4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57.239899999999999</v>
      </c>
      <c r="R4" s="495">
        <v>1.15E-2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17171.97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-393.43999999999869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-393.43999999999869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-2.2398566273146979E-2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4.3675827525904133E-2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15.102875989445909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62.963890000000006</v>
      </c>
    </row>
    <row r="23" spans="1:16" x14ac:dyDescent="0.25">
      <c r="O23" s="81">
        <v>1.0900000000000001</v>
      </c>
      <c r="P23" s="81">
        <f t="shared" ref="P23:P42" si="1">O23*$Q$4</f>
        <v>62.391491000000002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61.819092000000005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61.246693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60.674294000000003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60.101894999999999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59.529496000000002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58.957096999999997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58.384698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57.812298999999996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57.239899999999999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56.667501000000001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56.095101999999997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55.522703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54.950303999999996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54.377904999999998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53.805505999999994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53.233107000000004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52.660708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52.088309000000002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51.515909999999998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71" priority="35">
      <formula>F25&gt;0</formula>
    </cfRule>
    <cfRule type="expression" dxfId="1270" priority="36">
      <formula>F25&lt;0</formula>
    </cfRule>
  </conditionalFormatting>
  <conditionalFormatting sqref="Q7">
    <cfRule type="expression" dxfId="1269" priority="33">
      <formula>Q7&gt;0</formula>
    </cfRule>
    <cfRule type="expression" dxfId="1268" priority="34">
      <formula>Q7&lt;0</formula>
    </cfRule>
  </conditionalFormatting>
  <conditionalFormatting sqref="Q8">
    <cfRule type="expression" dxfId="1267" priority="31">
      <formula>Q8&gt;0</formula>
    </cfRule>
    <cfRule type="expression" dxfId="1266" priority="32">
      <formula>Q8&lt;0</formula>
    </cfRule>
  </conditionalFormatting>
  <conditionalFormatting sqref="F39:F54">
    <cfRule type="expression" dxfId="1265" priority="29">
      <formula>F39&gt;0</formula>
    </cfRule>
    <cfRule type="expression" dxfId="1264" priority="30">
      <formula>F39&lt;0</formula>
    </cfRule>
  </conditionalFormatting>
  <conditionalFormatting sqref="H39:H54">
    <cfRule type="expression" dxfId="1263" priority="27">
      <formula>H39&gt;0</formula>
    </cfRule>
    <cfRule type="expression" dxfId="1262" priority="28">
      <formula>H39&lt;0</formula>
    </cfRule>
  </conditionalFormatting>
  <conditionalFormatting sqref="Q10">
    <cfRule type="expression" dxfId="1261" priority="25">
      <formula>Q10&gt;0</formula>
    </cfRule>
    <cfRule type="expression" dxfId="1260" priority="26">
      <formula>Q10&lt;0</formula>
    </cfRule>
  </conditionalFormatting>
  <conditionalFormatting sqref="L25:L32">
    <cfRule type="expression" dxfId="1259" priority="19">
      <formula>L25&gt;0</formula>
    </cfRule>
    <cfRule type="expression" dxfId="1258" priority="20">
      <formula>L25&lt;0</formula>
    </cfRule>
  </conditionalFormatting>
  <conditionalFormatting sqref="F88:F109">
    <cfRule type="expression" dxfId="1257" priority="17">
      <formula>F88&gt;0</formula>
    </cfRule>
    <cfRule type="expression" dxfId="1256" priority="18">
      <formula>F88&lt;0</formula>
    </cfRule>
  </conditionalFormatting>
  <conditionalFormatting sqref="H88:H109">
    <cfRule type="expression" dxfId="1255" priority="15">
      <formula>H88&gt;0</formula>
    </cfRule>
    <cfRule type="expression" dxfId="1254" priority="16">
      <formula>H88&lt;0</formula>
    </cfRule>
  </conditionalFormatting>
  <conditionalFormatting sqref="J88:J101">
    <cfRule type="expression" dxfId="1253" priority="13">
      <formula>J88&gt;0</formula>
    </cfRule>
    <cfRule type="expression" dxfId="1252" priority="14">
      <formula>J88&lt;0</formula>
    </cfRule>
  </conditionalFormatting>
  <conditionalFormatting sqref="K88:K101">
    <cfRule type="expression" dxfId="1251" priority="11">
      <formula>K88&gt;0</formula>
    </cfRule>
    <cfRule type="expression" dxfId="1250" priority="12">
      <formula>K88&lt;0</formula>
    </cfRule>
  </conditionalFormatting>
  <conditionalFormatting sqref="L88:L101">
    <cfRule type="expression" dxfId="1249" priority="9">
      <formula>L88&gt;0</formula>
    </cfRule>
    <cfRule type="expression" dxfId="1248" priority="10">
      <formula>L88&lt;0</formula>
    </cfRule>
  </conditionalFormatting>
  <conditionalFormatting sqref="F25:F29">
    <cfRule type="expression" dxfId="1247" priority="7">
      <formula>F25&gt;0</formula>
    </cfRule>
    <cfRule type="expression" dxfId="1246" priority="8">
      <formula>F25&lt;0</formula>
    </cfRule>
  </conditionalFormatting>
  <conditionalFormatting sqref="H25:H29">
    <cfRule type="expression" dxfId="1245" priority="5">
      <formula>H25&gt;0</formula>
    </cfRule>
    <cfRule type="expression" dxfId="1244" priority="6">
      <formula>H25&lt;0</formula>
    </cfRule>
  </conditionalFormatting>
  <conditionalFormatting sqref="F35:F38">
    <cfRule type="expression" dxfId="1243" priority="3">
      <formula>F35&gt;0</formula>
    </cfRule>
    <cfRule type="expression" dxfId="1242" priority="4">
      <formula>F35&lt;0</formula>
    </cfRule>
  </conditionalFormatting>
  <conditionalFormatting sqref="H35:H38">
    <cfRule type="expression" dxfId="1241" priority="1">
      <formula>H35&gt;0</formula>
    </cfRule>
    <cfRule type="expression" dxfId="124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5">
      <formula>F47&gt;0</formula>
    </cfRule>
    <cfRule type="expression" dxfId="1238" priority="36">
      <formula>F47&lt;0</formula>
    </cfRule>
  </conditionalFormatting>
  <conditionalFormatting sqref="Q7">
    <cfRule type="expression" dxfId="1237" priority="33">
      <formula>Q7&gt;0</formula>
    </cfRule>
    <cfRule type="expression" dxfId="1236" priority="34">
      <formula>Q7&lt;0</formula>
    </cfRule>
  </conditionalFormatting>
  <conditionalFormatting sqref="Q8">
    <cfRule type="expression" dxfId="1235" priority="31">
      <formula>Q8&gt;0</formula>
    </cfRule>
    <cfRule type="expression" dxfId="1234" priority="32">
      <formula>Q8&lt;0</formula>
    </cfRule>
  </conditionalFormatting>
  <conditionalFormatting sqref="F32:F46">
    <cfRule type="expression" dxfId="1233" priority="29">
      <formula>F32&gt;0</formula>
    </cfRule>
    <cfRule type="expression" dxfId="1232" priority="30">
      <formula>F32&lt;0</formula>
    </cfRule>
  </conditionalFormatting>
  <conditionalFormatting sqref="H32:H46">
    <cfRule type="expression" dxfId="1231" priority="27">
      <formula>H32&gt;0</formula>
    </cfRule>
    <cfRule type="expression" dxfId="1230" priority="28">
      <formula>H32&lt;0</formula>
    </cfRule>
  </conditionalFormatting>
  <conditionalFormatting sqref="Q10">
    <cfRule type="expression" dxfId="1229" priority="25">
      <formula>Q10&gt;0</formula>
    </cfRule>
    <cfRule type="expression" dxfId="1228" priority="26">
      <formula>Q10&lt;0</formula>
    </cfRule>
  </conditionalFormatting>
  <conditionalFormatting sqref="J25:J38">
    <cfRule type="expression" dxfId="1227" priority="23">
      <formula>J25&gt;0</formula>
    </cfRule>
    <cfRule type="expression" dxfId="1226" priority="24">
      <formula>J25&lt;0</formula>
    </cfRule>
  </conditionalFormatting>
  <conditionalFormatting sqref="K25:K38">
    <cfRule type="expression" dxfId="1225" priority="21">
      <formula>K25&gt;0</formula>
    </cfRule>
    <cfRule type="expression" dxfId="1224" priority="22">
      <formula>K25&lt;0</formula>
    </cfRule>
  </conditionalFormatting>
  <conditionalFormatting sqref="L25:L38">
    <cfRule type="expression" dxfId="1223" priority="19">
      <formula>L25&gt;0</formula>
    </cfRule>
    <cfRule type="expression" dxfId="1222" priority="20">
      <formula>L25&lt;0</formula>
    </cfRule>
  </conditionalFormatting>
  <conditionalFormatting sqref="F89:F110">
    <cfRule type="expression" dxfId="1221" priority="17">
      <formula>F89&gt;0</formula>
    </cfRule>
    <cfRule type="expression" dxfId="1220" priority="18">
      <formula>F89&lt;0</formula>
    </cfRule>
  </conditionalFormatting>
  <conditionalFormatting sqref="H89:H110">
    <cfRule type="expression" dxfId="1219" priority="15">
      <formula>H89&gt;0</formula>
    </cfRule>
    <cfRule type="expression" dxfId="1218" priority="16">
      <formula>H89&lt;0</formula>
    </cfRule>
  </conditionalFormatting>
  <conditionalFormatting sqref="J89:J102">
    <cfRule type="expression" dxfId="1217" priority="13">
      <formula>J89&gt;0</formula>
    </cfRule>
    <cfRule type="expression" dxfId="1216" priority="14">
      <formula>J89&lt;0</formula>
    </cfRule>
  </conditionalFormatting>
  <conditionalFormatting sqref="K89:K102">
    <cfRule type="expression" dxfId="1215" priority="11">
      <formula>K89&gt;0</formula>
    </cfRule>
    <cfRule type="expression" dxfId="1214" priority="12">
      <formula>K89&lt;0</formula>
    </cfRule>
  </conditionalFormatting>
  <conditionalFormatting sqref="L89:L102">
    <cfRule type="expression" dxfId="1213" priority="9">
      <formula>L89&gt;0</formula>
    </cfRule>
    <cfRule type="expression" dxfId="1212" priority="10">
      <formula>L89&lt;0</formula>
    </cfRule>
  </conditionalFormatting>
  <conditionalFormatting sqref="F25:F28">
    <cfRule type="expression" dxfId="1211" priority="7">
      <formula>F25&gt;0</formula>
    </cfRule>
    <cfRule type="expression" dxfId="1210" priority="8">
      <formula>F25&lt;0</formula>
    </cfRule>
  </conditionalFormatting>
  <conditionalFormatting sqref="H25:H28">
    <cfRule type="expression" dxfId="1209" priority="5">
      <formula>H25&gt;0</formula>
    </cfRule>
    <cfRule type="expression" dxfId="1208" priority="6">
      <formula>H25&lt;0</formula>
    </cfRule>
  </conditionalFormatting>
  <conditionalFormatting sqref="F29:F31">
    <cfRule type="expression" dxfId="1207" priority="3">
      <formula>F29&gt;0</formula>
    </cfRule>
    <cfRule type="expression" dxfId="1206" priority="4">
      <formula>F29&lt;0</formula>
    </cfRule>
  </conditionalFormatting>
  <conditionalFormatting sqref="H29:H31">
    <cfRule type="expression" dxfId="1205" priority="1">
      <formula>H29&gt;0</formula>
    </cfRule>
    <cfRule type="expression" dxfId="120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154.94990000000001</v>
      </c>
      <c r="R4" s="495">
        <v>-9.2999999999999992E-3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3098.9980000000005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1388.1880000000028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1388.1880000000028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0.81142149040513312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3.3559234307347081E-3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17.975626450116014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230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170.44489000000002</v>
      </c>
    </row>
    <row r="20" spans="1:21" x14ac:dyDescent="0.25">
      <c r="O20" s="81">
        <v>1.0900000000000001</v>
      </c>
      <c r="P20" s="81">
        <f t="shared" ref="P20:P39" si="2">O20*$Q$4</f>
        <v>168.89539100000002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167.34589200000002</v>
      </c>
    </row>
    <row r="22" spans="1:21" x14ac:dyDescent="0.25">
      <c r="O22" s="81">
        <v>1.07</v>
      </c>
      <c r="P22" s="81">
        <f t="shared" si="2"/>
        <v>165.79639300000002</v>
      </c>
    </row>
    <row r="23" spans="1:21" x14ac:dyDescent="0.25">
      <c r="O23" s="81">
        <v>1.06</v>
      </c>
      <c r="P23" s="81">
        <f t="shared" si="2"/>
        <v>164.24689400000003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162.69739500000003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161.14789600000003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159.59839700000001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158.04889800000001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156.49939900000001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154.94990000000001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153.40040100000002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151.85090200000002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150.30140300000002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148.751904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147.202405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145.652906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144.10340700000003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142.55390800000001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141.00440900000001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139.45491000000001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4" si="12">C48*(E48-D48)</f>
        <v>838.71899999999926</v>
      </c>
      <c r="G48" s="39">
        <f t="shared" ref="G48:G54" si="13">D48*C48</f>
        <v>8714.8809999999994</v>
      </c>
      <c r="H48" s="222">
        <f t="shared" ref="H48:H55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5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5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3" priority="37">
      <formula>F62&gt;0</formula>
    </cfRule>
    <cfRule type="expression" dxfId="1202" priority="38">
      <formula>F62&lt;0</formula>
    </cfRule>
  </conditionalFormatting>
  <conditionalFormatting sqref="Q7">
    <cfRule type="expression" dxfId="1201" priority="35">
      <formula>Q7&gt;0</formula>
    </cfRule>
    <cfRule type="expression" dxfId="1200" priority="36">
      <formula>Q7&lt;0</formula>
    </cfRule>
  </conditionalFormatting>
  <conditionalFormatting sqref="Q8">
    <cfRule type="expression" dxfId="1199" priority="33">
      <formula>Q8&gt;0</formula>
    </cfRule>
    <cfRule type="expression" dxfId="1198" priority="34">
      <formula>Q8&lt;0</formula>
    </cfRule>
  </conditionalFormatting>
  <conditionalFormatting sqref="F34:F54 F56:F61">
    <cfRule type="expression" dxfId="1197" priority="31">
      <formula>F34&gt;0</formula>
    </cfRule>
    <cfRule type="expression" dxfId="1196" priority="32">
      <formula>F34&lt;0</formula>
    </cfRule>
  </conditionalFormatting>
  <conditionalFormatting sqref="H34:H54 H56:H61">
    <cfRule type="expression" dxfId="1195" priority="29">
      <formula>H34&gt;0</formula>
    </cfRule>
    <cfRule type="expression" dxfId="1194" priority="30">
      <formula>H34&lt;0</formula>
    </cfRule>
  </conditionalFormatting>
  <conditionalFormatting sqref="Q10">
    <cfRule type="expression" dxfId="1193" priority="27">
      <formula>Q10&gt;0</formula>
    </cfRule>
    <cfRule type="expression" dxfId="1192" priority="28">
      <formula>Q10&lt;0</formula>
    </cfRule>
  </conditionalFormatting>
  <conditionalFormatting sqref="J25:J38">
    <cfRule type="expression" dxfId="1191" priority="25">
      <formula>J25&gt;0</formula>
    </cfRule>
    <cfRule type="expression" dxfId="1190" priority="26">
      <formula>J25&lt;0</formula>
    </cfRule>
  </conditionalFormatting>
  <conditionalFormatting sqref="K25:K35 K37:K38">
    <cfRule type="expression" dxfId="1189" priority="23">
      <formula>K25&gt;0</formula>
    </cfRule>
    <cfRule type="expression" dxfId="1188" priority="24">
      <formula>K25&lt;0</formula>
    </cfRule>
  </conditionalFormatting>
  <conditionalFormatting sqref="L25">
    <cfRule type="expression" dxfId="1187" priority="21">
      <formula>L25&gt;0</formula>
    </cfRule>
    <cfRule type="expression" dxfId="1186" priority="22">
      <formula>L25&lt;0</formula>
    </cfRule>
  </conditionalFormatting>
  <conditionalFormatting sqref="F89:F110">
    <cfRule type="expression" dxfId="1185" priority="19">
      <formula>F89&gt;0</formula>
    </cfRule>
    <cfRule type="expression" dxfId="1184" priority="20">
      <formula>F89&lt;0</formula>
    </cfRule>
  </conditionalFormatting>
  <conditionalFormatting sqref="H89:H110">
    <cfRule type="expression" dxfId="1183" priority="17">
      <formula>H89&gt;0</formula>
    </cfRule>
    <cfRule type="expression" dxfId="1182" priority="18">
      <formula>H89&lt;0</formula>
    </cfRule>
  </conditionalFormatting>
  <conditionalFormatting sqref="J89:J102">
    <cfRule type="expression" dxfId="1181" priority="15">
      <formula>J89&gt;0</formula>
    </cfRule>
    <cfRule type="expression" dxfId="1180" priority="16">
      <formula>J89&lt;0</formula>
    </cfRule>
  </conditionalFormatting>
  <conditionalFormatting sqref="K89:K102">
    <cfRule type="expression" dxfId="1179" priority="13">
      <formula>K89&gt;0</formula>
    </cfRule>
    <cfRule type="expression" dxfId="1178" priority="14">
      <formula>K89&lt;0</formula>
    </cfRule>
  </conditionalFormatting>
  <conditionalFormatting sqref="L89:L102">
    <cfRule type="expression" dxfId="1177" priority="11">
      <formula>L89&gt;0</formula>
    </cfRule>
    <cfRule type="expression" dxfId="1176" priority="12">
      <formula>L89&lt;0</formula>
    </cfRule>
  </conditionalFormatting>
  <conditionalFormatting sqref="F25:F33">
    <cfRule type="expression" dxfId="1175" priority="9">
      <formula>F25&gt;0</formula>
    </cfRule>
    <cfRule type="expression" dxfId="1174" priority="10">
      <formula>F25&lt;0</formula>
    </cfRule>
  </conditionalFormatting>
  <conditionalFormatting sqref="H25:H33">
    <cfRule type="expression" dxfId="1173" priority="7">
      <formula>H25&gt;0</formula>
    </cfRule>
    <cfRule type="expression" dxfId="1172" priority="8">
      <formula>H25&lt;0</formula>
    </cfRule>
  </conditionalFormatting>
  <conditionalFormatting sqref="J54">
    <cfRule type="expression" dxfId="1171" priority="5">
      <formula>J54&gt;0</formula>
    </cfRule>
    <cfRule type="expression" dxfId="1170" priority="6">
      <formula>J54&lt;0</formula>
    </cfRule>
  </conditionalFormatting>
  <conditionalFormatting sqref="F55">
    <cfRule type="expression" dxfId="1169" priority="3">
      <formula>F55&gt;0</formula>
    </cfRule>
    <cfRule type="expression" dxfId="1168" priority="4">
      <formula>F55&lt;0</formula>
    </cfRule>
  </conditionalFormatting>
  <conditionalFormatting sqref="H55">
    <cfRule type="expression" dxfId="1167" priority="1">
      <formula>H55&gt;0</formula>
    </cfRule>
    <cfRule type="expression" dxfId="116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31">
      <formula>F47&gt;0</formula>
    </cfRule>
    <cfRule type="expression" dxfId="1164" priority="32">
      <formula>F47&lt;0</formula>
    </cfRule>
  </conditionalFormatting>
  <conditionalFormatting sqref="Q7">
    <cfRule type="expression" dxfId="1163" priority="29">
      <formula>Q7&gt;0</formula>
    </cfRule>
    <cfRule type="expression" dxfId="1162" priority="30">
      <formula>Q7&lt;0</formula>
    </cfRule>
  </conditionalFormatting>
  <conditionalFormatting sqref="Q8">
    <cfRule type="expression" dxfId="1161" priority="27">
      <formula>Q8&gt;0</formula>
    </cfRule>
    <cfRule type="expression" dxfId="1160" priority="28">
      <formula>Q8&lt;0</formula>
    </cfRule>
  </conditionalFormatting>
  <conditionalFormatting sqref="F32:F46">
    <cfRule type="expression" dxfId="1159" priority="25">
      <formula>F32&gt;0</formula>
    </cfRule>
    <cfRule type="expression" dxfId="1158" priority="26">
      <formula>F32&lt;0</formula>
    </cfRule>
  </conditionalFormatting>
  <conditionalFormatting sqref="H32:H46">
    <cfRule type="expression" dxfId="1157" priority="23">
      <formula>H32&gt;0</formula>
    </cfRule>
    <cfRule type="expression" dxfId="1156" priority="24">
      <formula>H32&lt;0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25:J38">
    <cfRule type="expression" dxfId="1153" priority="19">
      <formula>J25&gt;0</formula>
    </cfRule>
    <cfRule type="expression" dxfId="1152" priority="20">
      <formula>J25&lt;0</formula>
    </cfRule>
  </conditionalFormatting>
  <conditionalFormatting sqref="K25:K38">
    <cfRule type="expression" dxfId="1151" priority="17">
      <formula>K25&gt;0</formula>
    </cfRule>
    <cfRule type="expression" dxfId="1150" priority="18">
      <formula>K25&lt;0</formula>
    </cfRule>
  </conditionalFormatting>
  <conditionalFormatting sqref="L25:L38">
    <cfRule type="expression" dxfId="1149" priority="15">
      <formula>L25&gt;0</formula>
    </cfRule>
    <cfRule type="expression" dxfId="1148" priority="16">
      <formula>L25&lt;0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J89:J102">
    <cfRule type="expression" dxfId="1143" priority="9">
      <formula>J89&gt;0</formula>
    </cfRule>
    <cfRule type="expression" dxfId="1142" priority="10">
      <formula>J89&lt;0</formula>
    </cfRule>
  </conditionalFormatting>
  <conditionalFormatting sqref="K89:K102">
    <cfRule type="expression" dxfId="1141" priority="7">
      <formula>K89&gt;0</formula>
    </cfRule>
    <cfRule type="expression" dxfId="1140" priority="8">
      <formula>K89&lt;0</formula>
    </cfRule>
  </conditionalFormatting>
  <conditionalFormatting sqref="L89:L102">
    <cfRule type="expression" dxfId="1139" priority="5">
      <formula>L89&gt;0</formula>
    </cfRule>
    <cfRule type="expression" dxfId="1138" priority="6">
      <formula>L89&lt;0</formula>
    </cfRule>
  </conditionalFormatting>
  <conditionalFormatting sqref="F25:F31">
    <cfRule type="expression" dxfId="1137" priority="3">
      <formula>F25&gt;0</formula>
    </cfRule>
    <cfRule type="expression" dxfId="1136" priority="4">
      <formula>F25&lt;0</formula>
    </cfRule>
  </conditionalFormatting>
  <conditionalFormatting sqref="H25:H31">
    <cfRule type="expression" dxfId="1135" priority="1">
      <formula>H25&gt;0</formula>
    </cfRule>
    <cfRule type="expression" dxfId="113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78</v>
      </c>
      <c r="R4" s="495">
        <v>2.0999999999999999E-3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4680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779.09999999999854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779.09999999999854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0.19972314081365791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1.2307692307692308E-2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21.971830985915496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85.800000000000011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85.02000000000001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84.240000000000009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83.460000000000008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82.68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81.900000000000006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81.12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80.34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79.56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78.78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77.22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76.44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75.66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74.88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74.099999999999994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73.319999999999993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72.540000000000006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71.760000000000005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3" priority="35">
      <formula>F47&gt;0</formula>
    </cfRule>
    <cfRule type="expression" dxfId="1132" priority="36">
      <formula>F47&lt;0</formula>
    </cfRule>
  </conditionalFormatting>
  <conditionalFormatting sqref="Q7">
    <cfRule type="expression" dxfId="1131" priority="33">
      <formula>Q7&gt;0</formula>
    </cfRule>
    <cfRule type="expression" dxfId="1130" priority="34">
      <formula>Q7&lt;0</formula>
    </cfRule>
  </conditionalFormatting>
  <conditionalFormatting sqref="Q8">
    <cfRule type="expression" dxfId="1129" priority="31">
      <formula>Q8&gt;0</formula>
    </cfRule>
    <cfRule type="expression" dxfId="1128" priority="32">
      <formula>Q8&lt;0</formula>
    </cfRule>
  </conditionalFormatting>
  <conditionalFormatting sqref="F30:F33 F36:F46">
    <cfRule type="expression" dxfId="1127" priority="29">
      <formula>F30&gt;0</formula>
    </cfRule>
    <cfRule type="expression" dxfId="1126" priority="30">
      <formula>F30&lt;0</formula>
    </cfRule>
  </conditionalFormatting>
  <conditionalFormatting sqref="H30:H33 H36:H46">
    <cfRule type="expression" dxfId="1125" priority="27">
      <formula>H30&gt;0</formula>
    </cfRule>
    <cfRule type="expression" dxfId="1124" priority="28">
      <formula>H30&lt;0</formula>
    </cfRule>
  </conditionalFormatting>
  <conditionalFormatting sqref="Q10">
    <cfRule type="expression" dxfId="1123" priority="25">
      <formula>Q10&gt;0</formula>
    </cfRule>
    <cfRule type="expression" dxfId="1122" priority="26">
      <formula>Q10&lt;0</formula>
    </cfRule>
  </conditionalFormatting>
  <conditionalFormatting sqref="J25:J38">
    <cfRule type="expression" dxfId="1121" priority="23">
      <formula>J25&gt;0</formula>
    </cfRule>
    <cfRule type="expression" dxfId="1120" priority="24">
      <formula>J25&lt;0</formula>
    </cfRule>
  </conditionalFormatting>
  <conditionalFormatting sqref="K25:K38">
    <cfRule type="expression" dxfId="1119" priority="21">
      <formula>K25&gt;0</formula>
    </cfRule>
    <cfRule type="expression" dxfId="1118" priority="22">
      <formula>K25&lt;0</formula>
    </cfRule>
  </conditionalFormatting>
  <conditionalFormatting sqref="L25:L38">
    <cfRule type="expression" dxfId="1117" priority="19">
      <formula>L25&gt;0</formula>
    </cfRule>
    <cfRule type="expression" dxfId="1116" priority="20">
      <formula>L25&lt;0</formula>
    </cfRule>
  </conditionalFormatting>
  <conditionalFormatting sqref="F89:F110">
    <cfRule type="expression" dxfId="1115" priority="17">
      <formula>F89&gt;0</formula>
    </cfRule>
    <cfRule type="expression" dxfId="1114" priority="18">
      <formula>F89&lt;0</formula>
    </cfRule>
  </conditionalFormatting>
  <conditionalFormatting sqref="H89:H110">
    <cfRule type="expression" dxfId="1113" priority="15">
      <formula>H89&gt;0</formula>
    </cfRule>
    <cfRule type="expression" dxfId="1112" priority="16">
      <formula>H89&lt;0</formula>
    </cfRule>
  </conditionalFormatting>
  <conditionalFormatting sqref="J89:J102">
    <cfRule type="expression" dxfId="1111" priority="13">
      <formula>J89&gt;0</formula>
    </cfRule>
    <cfRule type="expression" dxfId="1110" priority="14">
      <formula>J89&lt;0</formula>
    </cfRule>
  </conditionalFormatting>
  <conditionalFormatting sqref="K89:K102">
    <cfRule type="expression" dxfId="1109" priority="11">
      <formula>K89&gt;0</formula>
    </cfRule>
    <cfRule type="expression" dxfId="1108" priority="12">
      <formula>K89&lt;0</formula>
    </cfRule>
  </conditionalFormatting>
  <conditionalFormatting sqref="L89:L102">
    <cfRule type="expression" dxfId="1107" priority="9">
      <formula>L89&gt;0</formula>
    </cfRule>
    <cfRule type="expression" dxfId="1106" priority="10">
      <formula>L89&lt;0</formula>
    </cfRule>
  </conditionalFormatting>
  <conditionalFormatting sqref="F25:F29">
    <cfRule type="expression" dxfId="1105" priority="7">
      <formula>F25&gt;0</formula>
    </cfRule>
    <cfRule type="expression" dxfId="1104" priority="8">
      <formula>F25&lt;0</formula>
    </cfRule>
  </conditionalFormatting>
  <conditionalFormatting sqref="H25:H29">
    <cfRule type="expression" dxfId="1103" priority="5">
      <formula>H25&gt;0</formula>
    </cfRule>
    <cfRule type="expression" dxfId="1102" priority="6">
      <formula>H25&lt;0</formula>
    </cfRule>
  </conditionalFormatting>
  <conditionalFormatting sqref="F34:F35">
    <cfRule type="expression" dxfId="1101" priority="3">
      <formula>F34&gt;0</formula>
    </cfRule>
    <cfRule type="expression" dxfId="1100" priority="4">
      <formula>F34&lt;0</formula>
    </cfRule>
  </conditionalFormatting>
  <conditionalFormatting sqref="H34:H35">
    <cfRule type="expression" dxfId="1099" priority="1">
      <formula>H34&gt;0</formula>
    </cfRule>
    <cfRule type="expression" dxfId="109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7" priority="57">
      <formula>F27&gt;0</formula>
    </cfRule>
    <cfRule type="expression" dxfId="1096" priority="58">
      <formula>F27&lt;0</formula>
    </cfRule>
  </conditionalFormatting>
  <conditionalFormatting sqref="H28:H33">
    <cfRule type="expression" dxfId="1095" priority="53">
      <formula>H28&gt;0</formula>
    </cfRule>
    <cfRule type="expression" dxfId="1094" priority="54">
      <formula>H28&lt;0</formula>
    </cfRule>
  </conditionalFormatting>
  <conditionalFormatting sqref="F24:F26">
    <cfRule type="expression" dxfId="1093" priority="39">
      <formula>F24&gt;0</formula>
    </cfRule>
    <cfRule type="expression" dxfId="1092" priority="40">
      <formula>F24&lt;0</formula>
    </cfRule>
  </conditionalFormatting>
  <conditionalFormatting sqref="Q8">
    <cfRule type="expression" dxfId="1091" priority="33">
      <formula>Q8&gt;0</formula>
    </cfRule>
    <cfRule type="expression" dxfId="1090" priority="34">
      <formula>Q8&lt;0</formula>
    </cfRule>
  </conditionalFormatting>
  <conditionalFormatting sqref="Q7">
    <cfRule type="expression" dxfId="1089" priority="35">
      <formula>Q7&gt;0</formula>
    </cfRule>
    <cfRule type="expression" dxfId="1088" priority="36">
      <formula>Q7&lt;0</formula>
    </cfRule>
  </conditionalFormatting>
  <conditionalFormatting sqref="F34">
    <cfRule type="expression" dxfId="1087" priority="31">
      <formula>F34&gt;0</formula>
    </cfRule>
    <cfRule type="expression" dxfId="1086" priority="32">
      <formula>F34&lt;0</formula>
    </cfRule>
  </conditionalFormatting>
  <conditionalFormatting sqref="H34">
    <cfRule type="expression" dxfId="1085" priority="29">
      <formula>H34&gt;0</formula>
    </cfRule>
    <cfRule type="expression" dxfId="1084" priority="30">
      <formula>H34&lt;0</formula>
    </cfRule>
  </conditionalFormatting>
  <conditionalFormatting sqref="M36">
    <cfRule type="expression" dxfId="1083" priority="19">
      <formula>M36&gt;0</formula>
    </cfRule>
    <cfRule type="expression" dxfId="1082" priority="20">
      <formula>M36&lt;0</formula>
    </cfRule>
  </conditionalFormatting>
  <conditionalFormatting sqref="Q10">
    <cfRule type="expression" dxfId="1081" priority="15">
      <formula>Q10&gt;0</formula>
    </cfRule>
    <cfRule type="expression" dxfId="1080" priority="16">
      <formula>Q10&lt;0</formula>
    </cfRule>
  </conditionalFormatting>
  <conditionalFormatting sqref="F23">
    <cfRule type="expression" dxfId="1079" priority="13">
      <formula>F23&gt;0</formula>
    </cfRule>
    <cfRule type="expression" dxfId="1078" priority="14">
      <formula>F23&lt;0</formula>
    </cfRule>
  </conditionalFormatting>
  <conditionalFormatting sqref="I25:J25">
    <cfRule type="expression" dxfId="1077" priority="9">
      <formula>I25&gt;0</formula>
    </cfRule>
    <cfRule type="expression" dxfId="1076" priority="10">
      <formula>I25&lt;0</formula>
    </cfRule>
  </conditionalFormatting>
  <conditionalFormatting sqref="I26:J27">
    <cfRule type="expression" dxfId="1075" priority="7">
      <formula>I26&gt;0</formula>
    </cfRule>
    <cfRule type="expression" dxfId="1074" priority="8">
      <formula>I26&lt;0</formula>
    </cfRule>
  </conditionalFormatting>
  <conditionalFormatting sqref="K25:K27">
    <cfRule type="expression" dxfId="1073" priority="5">
      <formula>K25&gt;0</formula>
    </cfRule>
    <cfRule type="expression" dxfId="1072" priority="6">
      <formula>K25&lt;0</formula>
    </cfRule>
  </conditionalFormatting>
  <conditionalFormatting sqref="I23:J23">
    <cfRule type="expression" dxfId="1071" priority="3">
      <formula>I23&gt;0</formula>
    </cfRule>
    <cfRule type="expression" dxfId="10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3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C37-H37</f>
        <v>700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22.563642857142799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30.3</v>
      </c>
      <c r="R4" s="494">
        <v>1.2E-2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21210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15794.549999999959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6867.7100000000391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5415.4500000000407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0.34286826785188906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3.3003300330033004E-3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21.642857142857146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33.330000000000005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33.027000000000001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32.724000000000004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32.420999999999999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32.118000000000002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31.815000000000001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31.512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31.209000000000003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30.906000000000002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30.603000000000002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29.997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29.693999999999999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29.390999999999998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29.088000000000001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28.785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28.481999999999999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28.179000000000002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3550</v>
      </c>
      <c r="I37" s="18"/>
      <c r="J37" s="18"/>
      <c r="K37" s="18">
        <f>SUM(K2:K36)</f>
        <v>93331.070000000036</v>
      </c>
      <c r="L37" s="14"/>
      <c r="M37" s="18">
        <f>SUM(M2:M10)</f>
        <v>285</v>
      </c>
      <c r="O37" s="81">
        <v>0.92</v>
      </c>
      <c r="P37" s="81">
        <f t="shared" si="3"/>
        <v>27.876000000000001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27.573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27.27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5">
        <f>F121+$Q$10</f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>F122+$Q$10</f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29">C123*(E123-D123)</f>
        <v>5562.4800000000005</v>
      </c>
      <c r="G123" s="39">
        <f t="shared" ref="G123" si="30">D123*C123</f>
        <v>15794.52</v>
      </c>
      <c r="H123" s="222">
        <f t="shared" ref="H123" si="31">(E123-D123)/D123</f>
        <v>0.35217784396107005</v>
      </c>
      <c r="I123" s="39" t="s">
        <v>1269</v>
      </c>
      <c r="J123" s="39"/>
      <c r="K123" s="39">
        <f>F123+$Q$10</f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2">C124*(E124-D124)</f>
        <v>5401.4800000000005</v>
      </c>
      <c r="G124" s="39">
        <f t="shared" ref="G124" si="33">D124*C124</f>
        <v>15794.52</v>
      </c>
      <c r="H124" s="222">
        <f t="shared" ref="H124" si="34">(E124-D124)/D124</f>
        <v>0.34198443510787285</v>
      </c>
      <c r="I124" s="39"/>
      <c r="J124" s="39"/>
      <c r="K124" s="39">
        <f>F124+$Q$10</f>
        <v>6853.7399999999989</v>
      </c>
      <c r="L124" s="39"/>
    </row>
    <row r="125" spans="1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1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1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1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1" spans="2:12" x14ac:dyDescent="0.25">
      <c r="B131" s="484" t="s">
        <v>113</v>
      </c>
      <c r="C131" s="484" t="s">
        <v>146</v>
      </c>
      <c r="D131" s="485" t="s">
        <v>145</v>
      </c>
      <c r="E131" s="486" t="s">
        <v>147</v>
      </c>
      <c r="F131" s="486" t="s">
        <v>65</v>
      </c>
      <c r="G131" s="488" t="s">
        <v>151</v>
      </c>
      <c r="H131" s="488" t="s">
        <v>88</v>
      </c>
      <c r="I131" s="488" t="s">
        <v>154</v>
      </c>
    </row>
    <row r="132" spans="2:12" x14ac:dyDescent="0.25">
      <c r="B132" s="361">
        <v>42548</v>
      </c>
      <c r="C132" s="362">
        <v>100</v>
      </c>
      <c r="D132" s="363">
        <v>25</v>
      </c>
      <c r="E132" s="363">
        <v>24.69</v>
      </c>
      <c r="F132" s="363">
        <f t="shared" ref="F132:F137" si="35">C132*(E132-D132)</f>
        <v>-30.999999999999872</v>
      </c>
      <c r="G132" s="363">
        <f t="shared" ref="G132:G137" si="36">D132*C132</f>
        <v>2500</v>
      </c>
      <c r="H132" s="364">
        <f t="shared" ref="H132:H137" si="37">(E132-D132)/D132</f>
        <v>-1.2399999999999949E-2</v>
      </c>
      <c r="I132" s="363"/>
    </row>
    <row r="133" spans="2:12" x14ac:dyDescent="0.25">
      <c r="B133" s="361">
        <v>42549</v>
      </c>
      <c r="C133" s="362">
        <v>100</v>
      </c>
      <c r="D133" s="363">
        <v>25</v>
      </c>
      <c r="E133" s="363">
        <v>25.26</v>
      </c>
      <c r="F133" s="363">
        <f t="shared" si="35"/>
        <v>26.000000000000156</v>
      </c>
      <c r="G133" s="363">
        <f t="shared" si="36"/>
        <v>2500</v>
      </c>
      <c r="H133" s="364">
        <f t="shared" si="37"/>
        <v>1.0400000000000062E-2</v>
      </c>
      <c r="I133" s="363"/>
    </row>
    <row r="134" spans="2:12" x14ac:dyDescent="0.25">
      <c r="B134" s="361">
        <v>42552</v>
      </c>
      <c r="C134" s="362">
        <v>100</v>
      </c>
      <c r="D134" s="363">
        <v>25</v>
      </c>
      <c r="E134" s="363">
        <v>26.57</v>
      </c>
      <c r="F134" s="363">
        <f t="shared" si="35"/>
        <v>157.00000000000003</v>
      </c>
      <c r="G134" s="363">
        <f t="shared" si="36"/>
        <v>2500</v>
      </c>
      <c r="H134" s="364">
        <f t="shared" si="37"/>
        <v>6.2800000000000009E-2</v>
      </c>
      <c r="I134" s="363"/>
    </row>
    <row r="135" spans="2:12" x14ac:dyDescent="0.25">
      <c r="B135" s="361">
        <v>42556</v>
      </c>
      <c r="C135" s="362">
        <v>100</v>
      </c>
      <c r="D135" s="363">
        <v>25</v>
      </c>
      <c r="E135" s="363">
        <v>25.47</v>
      </c>
      <c r="F135" s="363">
        <f t="shared" si="35"/>
        <v>46.999999999999886</v>
      </c>
      <c r="G135" s="363">
        <f t="shared" si="36"/>
        <v>2500</v>
      </c>
      <c r="H135" s="364">
        <f t="shared" si="37"/>
        <v>1.8799999999999956E-2</v>
      </c>
      <c r="I135" s="363"/>
    </row>
    <row r="136" spans="2:12" x14ac:dyDescent="0.25">
      <c r="B136" s="361">
        <v>42562</v>
      </c>
      <c r="C136" s="362">
        <v>100</v>
      </c>
      <c r="D136" s="363">
        <v>25</v>
      </c>
      <c r="E136" s="363">
        <v>25.69</v>
      </c>
      <c r="F136" s="363">
        <f t="shared" si="35"/>
        <v>69.000000000000128</v>
      </c>
      <c r="G136" s="363">
        <f t="shared" si="36"/>
        <v>2500</v>
      </c>
      <c r="H136" s="364">
        <f t="shared" si="37"/>
        <v>2.7600000000000052E-2</v>
      </c>
      <c r="I136" s="363"/>
    </row>
    <row r="137" spans="2:12" x14ac:dyDescent="0.25">
      <c r="B137" s="361">
        <v>42563</v>
      </c>
      <c r="C137" s="362">
        <v>100</v>
      </c>
      <c r="D137" s="363">
        <v>25</v>
      </c>
      <c r="E137" s="363">
        <v>26.48</v>
      </c>
      <c r="F137" s="363">
        <f t="shared" si="35"/>
        <v>148.00000000000006</v>
      </c>
      <c r="G137" s="363">
        <f t="shared" si="36"/>
        <v>2500</v>
      </c>
      <c r="H137" s="364">
        <f t="shared" si="37"/>
        <v>5.9200000000000016E-2</v>
      </c>
      <c r="I137" s="363"/>
    </row>
    <row r="138" spans="2:12" x14ac:dyDescent="0.25">
      <c r="B138" s="361">
        <v>42569</v>
      </c>
      <c r="C138" s="362">
        <v>100</v>
      </c>
      <c r="D138" s="363">
        <v>25</v>
      </c>
      <c r="E138" s="363">
        <v>29.28</v>
      </c>
      <c r="F138" s="363">
        <f t="shared" ref="F138:F144" si="38">C138*(E138-D138)</f>
        <v>428.00000000000011</v>
      </c>
      <c r="G138" s="363">
        <f t="shared" ref="G138:G144" si="39">D138*C138</f>
        <v>2500</v>
      </c>
      <c r="H138" s="364">
        <f t="shared" ref="H138:H144" si="40">(E138-D138)/D138</f>
        <v>0.17120000000000005</v>
      </c>
      <c r="I138" s="363"/>
    </row>
    <row r="139" spans="2:12" x14ac:dyDescent="0.25">
      <c r="B139" s="361">
        <v>42570</v>
      </c>
      <c r="C139" s="362">
        <v>100</v>
      </c>
      <c r="D139" s="363">
        <v>25</v>
      </c>
      <c r="E139" s="363">
        <v>28.68</v>
      </c>
      <c r="F139" s="363">
        <f t="shared" si="38"/>
        <v>368</v>
      </c>
      <c r="G139" s="363">
        <f t="shared" si="39"/>
        <v>2500</v>
      </c>
      <c r="H139" s="364">
        <f t="shared" si="40"/>
        <v>0.1472</v>
      </c>
      <c r="I139" s="363"/>
    </row>
    <row r="140" spans="2:12" x14ac:dyDescent="0.25">
      <c r="B140" s="361">
        <v>42571</v>
      </c>
      <c r="C140" s="362">
        <v>100</v>
      </c>
      <c r="D140" s="363">
        <v>25</v>
      </c>
      <c r="E140" s="363">
        <v>29.01</v>
      </c>
      <c r="F140" s="363">
        <f t="shared" si="38"/>
        <v>401.00000000000017</v>
      </c>
      <c r="G140" s="363">
        <f t="shared" si="39"/>
        <v>2500</v>
      </c>
      <c r="H140" s="364">
        <f t="shared" si="40"/>
        <v>0.16040000000000007</v>
      </c>
      <c r="I140" s="363"/>
    </row>
    <row r="141" spans="2:12" x14ac:dyDescent="0.25">
      <c r="B141" s="361">
        <v>42572</v>
      </c>
      <c r="C141" s="362">
        <v>100</v>
      </c>
      <c r="D141" s="363">
        <v>25</v>
      </c>
      <c r="E141" s="363">
        <v>28.89</v>
      </c>
      <c r="F141" s="363">
        <f t="shared" si="38"/>
        <v>389.00000000000006</v>
      </c>
      <c r="G141" s="363">
        <f t="shared" si="39"/>
        <v>2500</v>
      </c>
      <c r="H141" s="364">
        <f t="shared" si="40"/>
        <v>0.15560000000000002</v>
      </c>
      <c r="I141" s="363"/>
    </row>
    <row r="142" spans="2:12" x14ac:dyDescent="0.25">
      <c r="B142" s="361">
        <v>42576</v>
      </c>
      <c r="C142" s="362">
        <v>100</v>
      </c>
      <c r="D142" s="363">
        <v>25</v>
      </c>
      <c r="E142" s="363">
        <v>28.63</v>
      </c>
      <c r="F142" s="363">
        <f t="shared" si="38"/>
        <v>362.99999999999989</v>
      </c>
      <c r="G142" s="363">
        <f t="shared" si="39"/>
        <v>2500</v>
      </c>
      <c r="H142" s="364">
        <f t="shared" si="40"/>
        <v>0.14519999999999997</v>
      </c>
      <c r="I142" s="363"/>
    </row>
    <row r="143" spans="2:12" x14ac:dyDescent="0.25">
      <c r="B143" s="361">
        <v>42577</v>
      </c>
      <c r="C143" s="362">
        <v>100</v>
      </c>
      <c r="D143" s="363">
        <v>25</v>
      </c>
      <c r="E143" s="363">
        <v>29.34</v>
      </c>
      <c r="F143" s="363">
        <f t="shared" si="38"/>
        <v>434</v>
      </c>
      <c r="G143" s="363">
        <f t="shared" si="39"/>
        <v>2500</v>
      </c>
      <c r="H143" s="364">
        <f t="shared" si="40"/>
        <v>0.1736</v>
      </c>
      <c r="I143" s="363"/>
    </row>
    <row r="144" spans="2:12" x14ac:dyDescent="0.25">
      <c r="B144" s="361">
        <v>42580</v>
      </c>
      <c r="C144" s="362">
        <v>100</v>
      </c>
      <c r="D144" s="363">
        <v>25</v>
      </c>
      <c r="E144" s="363">
        <v>27</v>
      </c>
      <c r="F144" s="363">
        <f t="shared" si="38"/>
        <v>200</v>
      </c>
      <c r="G144" s="363">
        <f t="shared" si="39"/>
        <v>2500</v>
      </c>
      <c r="H144" s="364">
        <f t="shared" si="40"/>
        <v>0.08</v>
      </c>
      <c r="I144" s="363"/>
    </row>
    <row r="145" spans="2:9" x14ac:dyDescent="0.25">
      <c r="B145" s="361">
        <v>42584</v>
      </c>
      <c r="C145" s="362">
        <v>0</v>
      </c>
      <c r="D145" s="363"/>
      <c r="E145" s="363"/>
      <c r="F145" s="363">
        <v>287.94</v>
      </c>
      <c r="G145" s="363"/>
      <c r="H145" s="364"/>
      <c r="I145" s="363"/>
    </row>
    <row r="146" spans="2:9" x14ac:dyDescent="0.25">
      <c r="B146" s="184"/>
      <c r="C146" s="10"/>
      <c r="D146" s="39"/>
      <c r="E146" s="39"/>
      <c r="F146" s="39"/>
      <c r="G146" s="39"/>
      <c r="H146" s="222"/>
      <c r="I146" s="39"/>
    </row>
    <row r="147" spans="2:9" x14ac:dyDescent="0.25">
      <c r="B147" s="182" t="s">
        <v>113</v>
      </c>
      <c r="C147" s="182" t="s">
        <v>146</v>
      </c>
      <c r="D147" s="183" t="s">
        <v>145</v>
      </c>
      <c r="E147" s="185" t="s">
        <v>147</v>
      </c>
      <c r="F147" s="185" t="s">
        <v>65</v>
      </c>
      <c r="G147" s="220" t="s">
        <v>151</v>
      </c>
      <c r="H147" s="220" t="s">
        <v>88</v>
      </c>
      <c r="I147" s="220" t="s">
        <v>154</v>
      </c>
    </row>
    <row r="148" spans="2:9" x14ac:dyDescent="0.25">
      <c r="B148" s="255">
        <v>42627</v>
      </c>
      <c r="C148" s="250">
        <v>50</v>
      </c>
      <c r="D148" s="251">
        <v>25.74</v>
      </c>
      <c r="E148" s="251">
        <v>25.83</v>
      </c>
      <c r="F148" s="251">
        <f>C148*(E148-D148)</f>
        <v>4.4999999999999929</v>
      </c>
      <c r="G148" s="251">
        <f>D148*C148</f>
        <v>1287</v>
      </c>
      <c r="H148" s="265">
        <f>(E148-D148)/D148</f>
        <v>3.4965034965034913E-3</v>
      </c>
      <c r="I148" s="251"/>
    </row>
    <row r="149" spans="2:9" x14ac:dyDescent="0.25">
      <c r="B149" s="255">
        <v>42629</v>
      </c>
      <c r="C149" s="250">
        <v>50</v>
      </c>
      <c r="D149" s="251">
        <v>25.74</v>
      </c>
      <c r="E149" s="251">
        <v>25.54</v>
      </c>
      <c r="F149" s="251">
        <f t="shared" ref="F149:F154" si="41">C149*(E149-D149)</f>
        <v>-9.9999999999999645</v>
      </c>
      <c r="G149" s="251">
        <f t="shared" ref="G149:G154" si="42">D149*C149</f>
        <v>1287</v>
      </c>
      <c r="H149" s="265">
        <f t="shared" ref="H149:H154" si="43">(E149-D149)/D149</f>
        <v>-7.7700077700077431E-3</v>
      </c>
      <c r="I149" s="251"/>
    </row>
    <row r="150" spans="2:9" x14ac:dyDescent="0.25">
      <c r="B150" s="255">
        <v>42636</v>
      </c>
      <c r="C150" s="250">
        <v>50</v>
      </c>
      <c r="D150" s="251">
        <v>25.74</v>
      </c>
      <c r="E150" s="251">
        <v>24.82</v>
      </c>
      <c r="F150" s="251">
        <f t="shared" si="41"/>
        <v>-45.999999999999908</v>
      </c>
      <c r="G150" s="251">
        <f t="shared" si="42"/>
        <v>1287</v>
      </c>
      <c r="H150" s="265">
        <f t="shared" si="43"/>
        <v>-3.5742035742035674E-2</v>
      </c>
      <c r="I150" s="251"/>
    </row>
    <row r="151" spans="2:9" x14ac:dyDescent="0.25">
      <c r="B151" s="255">
        <v>42639</v>
      </c>
      <c r="C151" s="250">
        <v>100</v>
      </c>
      <c r="D151" s="251">
        <v>24.96</v>
      </c>
      <c r="E151" s="251">
        <v>24.14</v>
      </c>
      <c r="F151" s="251">
        <f t="shared" si="41"/>
        <v>-82.000000000000028</v>
      </c>
      <c r="G151" s="251">
        <f t="shared" si="42"/>
        <v>2496</v>
      </c>
      <c r="H151" s="265">
        <f t="shared" si="43"/>
        <v>-3.2852564102564111E-2</v>
      </c>
      <c r="I151" s="251"/>
    </row>
    <row r="152" spans="2:9" x14ac:dyDescent="0.25">
      <c r="B152" s="255">
        <v>42639</v>
      </c>
      <c r="C152" s="250">
        <v>150</v>
      </c>
      <c r="D152" s="251">
        <v>24.8</v>
      </c>
      <c r="E152" s="251">
        <v>24.14</v>
      </c>
      <c r="F152" s="251">
        <f t="shared" si="41"/>
        <v>-99.000000000000028</v>
      </c>
      <c r="G152" s="251">
        <f t="shared" si="42"/>
        <v>3720</v>
      </c>
      <c r="H152" s="265">
        <f t="shared" si="43"/>
        <v>-2.6612903225806457E-2</v>
      </c>
      <c r="I152" s="251"/>
    </row>
    <row r="153" spans="2:9" x14ac:dyDescent="0.25">
      <c r="B153" s="255">
        <v>42640</v>
      </c>
      <c r="C153" s="250">
        <v>150</v>
      </c>
      <c r="D153" s="251">
        <v>24.8</v>
      </c>
      <c r="E153" s="251">
        <v>23.99</v>
      </c>
      <c r="F153" s="251">
        <f t="shared" si="41"/>
        <v>-121.50000000000034</v>
      </c>
      <c r="G153" s="251">
        <f t="shared" si="42"/>
        <v>3720</v>
      </c>
      <c r="H153" s="265">
        <f t="shared" si="43"/>
        <v>-3.2661290322580736E-2</v>
      </c>
      <c r="I153" s="251"/>
    </row>
    <row r="154" spans="2:9" x14ac:dyDescent="0.25">
      <c r="B154" s="255">
        <v>42643</v>
      </c>
      <c r="C154" s="250">
        <v>150</v>
      </c>
      <c r="D154" s="251">
        <v>24.8</v>
      </c>
      <c r="E154" s="251">
        <v>24.46</v>
      </c>
      <c r="F154" s="251">
        <f t="shared" si="41"/>
        <v>-50.999999999999979</v>
      </c>
      <c r="G154" s="251">
        <f t="shared" si="42"/>
        <v>3720</v>
      </c>
      <c r="H154" s="265">
        <f t="shared" si="43"/>
        <v>-1.3709677419354832E-2</v>
      </c>
      <c r="I154" s="251"/>
    </row>
    <row r="155" spans="2:9" x14ac:dyDescent="0.25">
      <c r="B155" s="255">
        <v>42646</v>
      </c>
      <c r="C155" s="250">
        <v>150</v>
      </c>
      <c r="D155" s="251">
        <v>24.8</v>
      </c>
      <c r="E155" s="251">
        <v>24.89</v>
      </c>
      <c r="F155" s="251">
        <f t="shared" ref="F155:F166" si="44">C155*(E155-D155)</f>
        <v>13.499999999999979</v>
      </c>
      <c r="G155" s="251">
        <f t="shared" ref="G155:G166" si="45">D155*C155</f>
        <v>3720</v>
      </c>
      <c r="H155" s="265">
        <f t="shared" ref="H155:H166" si="46">(E155-D155)/D155</f>
        <v>3.6290322580645102E-3</v>
      </c>
      <c r="I155" s="251"/>
    </row>
    <row r="156" spans="2:9" x14ac:dyDescent="0.25">
      <c r="B156" s="255">
        <v>42648</v>
      </c>
      <c r="C156" s="250">
        <v>150</v>
      </c>
      <c r="D156" s="251">
        <v>24.8</v>
      </c>
      <c r="E156" s="251">
        <v>25.07</v>
      </c>
      <c r="F156" s="251">
        <f t="shared" si="44"/>
        <v>40.499999999999936</v>
      </c>
      <c r="G156" s="251">
        <f t="shared" si="45"/>
        <v>3720</v>
      </c>
      <c r="H156" s="265">
        <f t="shared" si="46"/>
        <v>1.0887096774193531E-2</v>
      </c>
      <c r="I156" s="251"/>
    </row>
    <row r="157" spans="2:9" x14ac:dyDescent="0.25">
      <c r="B157" s="255">
        <v>42649</v>
      </c>
      <c r="C157" s="250">
        <v>150</v>
      </c>
      <c r="D157" s="251">
        <v>24.8</v>
      </c>
      <c r="E157" s="251">
        <v>24.85</v>
      </c>
      <c r="F157" s="251">
        <f t="shared" si="44"/>
        <v>7.5000000000001066</v>
      </c>
      <c r="G157" s="251">
        <f t="shared" si="45"/>
        <v>3720</v>
      </c>
      <c r="H157" s="265">
        <f t="shared" si="46"/>
        <v>2.0161290322580931E-3</v>
      </c>
      <c r="I157" s="251"/>
    </row>
    <row r="158" spans="2:9" x14ac:dyDescent="0.25">
      <c r="B158" s="255">
        <v>42650</v>
      </c>
      <c r="C158" s="250">
        <v>150</v>
      </c>
      <c r="D158" s="251">
        <v>24.8</v>
      </c>
      <c r="E158" s="251">
        <v>24.58</v>
      </c>
      <c r="F158" s="251">
        <f t="shared" si="44"/>
        <v>-33.000000000000362</v>
      </c>
      <c r="G158" s="251">
        <f t="shared" si="45"/>
        <v>3720</v>
      </c>
      <c r="H158" s="265">
        <f t="shared" si="46"/>
        <v>-8.8709677419355811E-3</v>
      </c>
      <c r="I158" s="251"/>
    </row>
    <row r="159" spans="2:9" x14ac:dyDescent="0.25">
      <c r="B159" s="255">
        <v>42661</v>
      </c>
      <c r="C159" s="250">
        <v>150</v>
      </c>
      <c r="D159" s="251">
        <v>24.8</v>
      </c>
      <c r="E159" s="251">
        <v>23.39</v>
      </c>
      <c r="F159" s="251">
        <f t="shared" si="44"/>
        <v>-211.50000000000003</v>
      </c>
      <c r="G159" s="251">
        <f t="shared" si="45"/>
        <v>3720</v>
      </c>
      <c r="H159" s="265">
        <f t="shared" si="46"/>
        <v>-5.6854838709677426E-2</v>
      </c>
      <c r="I159" s="251"/>
    </row>
    <row r="160" spans="2:9" x14ac:dyDescent="0.25">
      <c r="B160" s="255">
        <v>42662</v>
      </c>
      <c r="C160" s="250">
        <v>150</v>
      </c>
      <c r="D160" s="251">
        <v>24.8</v>
      </c>
      <c r="E160" s="251">
        <v>23.84</v>
      </c>
      <c r="F160" s="251">
        <f t="shared" si="44"/>
        <v>-144.00000000000011</v>
      </c>
      <c r="G160" s="251">
        <f t="shared" si="45"/>
        <v>3720</v>
      </c>
      <c r="H160" s="265">
        <f t="shared" si="46"/>
        <v>-3.8709677419354875E-2</v>
      </c>
      <c r="I160" s="251"/>
    </row>
    <row r="161" spans="1:13" x14ac:dyDescent="0.25">
      <c r="B161" s="255">
        <v>42664</v>
      </c>
      <c r="C161" s="250">
        <v>150</v>
      </c>
      <c r="D161" s="251">
        <v>24.8</v>
      </c>
      <c r="E161" s="251">
        <v>24.31</v>
      </c>
      <c r="F161" s="251">
        <f t="shared" si="44"/>
        <v>-73.500000000000298</v>
      </c>
      <c r="G161" s="251">
        <f t="shared" si="45"/>
        <v>3720</v>
      </c>
      <c r="H161" s="265">
        <f t="shared" si="46"/>
        <v>-1.975806451612911E-2</v>
      </c>
      <c r="I161" s="251"/>
    </row>
    <row r="162" spans="1:13" x14ac:dyDescent="0.25">
      <c r="B162" s="255">
        <v>42670</v>
      </c>
      <c r="C162" s="250">
        <v>150</v>
      </c>
      <c r="D162" s="251">
        <v>24.626899999999999</v>
      </c>
      <c r="E162" s="251">
        <v>23.93</v>
      </c>
      <c r="F162" s="251">
        <f t="shared" si="44"/>
        <v>-104.53499999999991</v>
      </c>
      <c r="G162" s="251">
        <f t="shared" si="45"/>
        <v>3694.0349999999999</v>
      </c>
      <c r="H162" s="265">
        <f t="shared" si="46"/>
        <v>-2.8298324190214743E-2</v>
      </c>
      <c r="I162" s="251"/>
    </row>
    <row r="163" spans="1:13" x14ac:dyDescent="0.25">
      <c r="B163" s="255">
        <v>42674</v>
      </c>
      <c r="C163" s="250">
        <v>150</v>
      </c>
      <c r="D163" s="251">
        <v>24.626899999999999</v>
      </c>
      <c r="E163" s="251">
        <v>23.53</v>
      </c>
      <c r="F163" s="251">
        <f t="shared" si="44"/>
        <v>-164.53499999999968</v>
      </c>
      <c r="G163" s="251">
        <f t="shared" si="45"/>
        <v>3694.0349999999999</v>
      </c>
      <c r="H163" s="265">
        <f t="shared" si="46"/>
        <v>-4.4540725791715481E-2</v>
      </c>
      <c r="I163" s="251"/>
    </row>
    <row r="164" spans="1:13" x14ac:dyDescent="0.25">
      <c r="B164" s="255">
        <v>42675</v>
      </c>
      <c r="C164" s="250">
        <v>150</v>
      </c>
      <c r="D164" s="251">
        <v>24.264700000000001</v>
      </c>
      <c r="E164" s="251">
        <v>24.32</v>
      </c>
      <c r="F164" s="251">
        <f t="shared" si="44"/>
        <v>8.2949999999998525</v>
      </c>
      <c r="G164" s="251">
        <f t="shared" si="45"/>
        <v>3639.7050000000004</v>
      </c>
      <c r="H164" s="265">
        <f t="shared" si="46"/>
        <v>2.2790308555225912E-3</v>
      </c>
      <c r="I164" s="251"/>
    </row>
    <row r="165" spans="1:13" x14ac:dyDescent="0.25">
      <c r="B165" s="255">
        <v>42676</v>
      </c>
      <c r="C165" s="250">
        <v>150</v>
      </c>
      <c r="D165" s="251">
        <v>24.264700000000001</v>
      </c>
      <c r="E165" s="251">
        <v>24.73</v>
      </c>
      <c r="F165" s="251">
        <f t="shared" si="44"/>
        <v>69.794999999999874</v>
      </c>
      <c r="G165" s="251">
        <f t="shared" si="45"/>
        <v>3639.7050000000004</v>
      </c>
      <c r="H165" s="265">
        <f t="shared" si="46"/>
        <v>1.9176004648728363E-2</v>
      </c>
      <c r="I165" s="251"/>
    </row>
    <row r="166" spans="1:13" x14ac:dyDescent="0.25">
      <c r="B166" s="255">
        <v>42704</v>
      </c>
      <c r="C166" s="250">
        <v>100</v>
      </c>
      <c r="D166" s="251">
        <v>22.507400000000001</v>
      </c>
      <c r="E166" s="251">
        <v>28.4</v>
      </c>
      <c r="F166" s="251">
        <f t="shared" si="44"/>
        <v>589.25999999999976</v>
      </c>
      <c r="G166" s="251">
        <f t="shared" si="45"/>
        <v>2250.7400000000002</v>
      </c>
      <c r="H166" s="265">
        <f t="shared" si="46"/>
        <v>0.26180722784506422</v>
      </c>
      <c r="I166" s="251"/>
    </row>
    <row r="167" spans="1:13" x14ac:dyDescent="0.25">
      <c r="B167" s="255">
        <v>42711</v>
      </c>
      <c r="C167" s="250">
        <v>0</v>
      </c>
      <c r="D167" s="251"/>
      <c r="E167" s="251"/>
      <c r="F167" s="251">
        <v>727.2</v>
      </c>
      <c r="G167" s="251"/>
      <c r="H167" s="265"/>
      <c r="I167" s="251"/>
    </row>
    <row r="168" spans="1:13" x14ac:dyDescent="0.25">
      <c r="B168" s="184"/>
      <c r="C168" s="10"/>
      <c r="D168" s="39"/>
      <c r="E168" s="39"/>
      <c r="F168" s="39"/>
      <c r="G168" s="39"/>
      <c r="H168" s="222"/>
      <c r="I168" s="39"/>
    </row>
    <row r="169" spans="1:13" x14ac:dyDescent="0.25">
      <c r="B169" s="184"/>
      <c r="C169" s="10"/>
      <c r="D169" s="39"/>
      <c r="E169" s="39"/>
      <c r="F169" s="39"/>
      <c r="G169" s="39"/>
      <c r="H169" s="222"/>
      <c r="I169" s="39"/>
    </row>
    <row r="170" spans="1:13" x14ac:dyDescent="0.25">
      <c r="B170" s="184"/>
      <c r="C170" s="10"/>
      <c r="D170" s="39"/>
      <c r="E170" s="39"/>
      <c r="F170" s="39"/>
      <c r="G170" s="39"/>
      <c r="H170" s="222"/>
      <c r="I170" s="39"/>
    </row>
    <row r="174" spans="1:13" x14ac:dyDescent="0.25">
      <c r="L174" t="s">
        <v>65</v>
      </c>
      <c r="M174" s="2">
        <f>K192+M192-F192</f>
        <v>1452.2599999999984</v>
      </c>
    </row>
    <row r="175" spans="1:13" x14ac:dyDescent="0.25">
      <c r="A175" s="449" t="s">
        <v>1</v>
      </c>
      <c r="B175" s="449" t="s">
        <v>2</v>
      </c>
      <c r="C175" s="449" t="s">
        <v>4</v>
      </c>
      <c r="D175" s="450" t="s">
        <v>5</v>
      </c>
      <c r="E175" s="450" t="s">
        <v>94</v>
      </c>
      <c r="F175" s="450" t="s">
        <v>60</v>
      </c>
      <c r="G175" s="449" t="s">
        <v>3</v>
      </c>
      <c r="H175" s="449" t="s">
        <v>6</v>
      </c>
      <c r="I175" s="450" t="s">
        <v>7</v>
      </c>
      <c r="J175" s="450" t="s">
        <v>95</v>
      </c>
      <c r="K175" s="450" t="s">
        <v>61</v>
      </c>
      <c r="L175" s="449" t="s">
        <v>37</v>
      </c>
      <c r="M175" s="449" t="s">
        <v>38</v>
      </c>
    </row>
    <row r="176" spans="1:13" x14ac:dyDescent="0.25">
      <c r="A176" s="451" t="s">
        <v>223</v>
      </c>
      <c r="B176" s="452">
        <v>42548</v>
      </c>
      <c r="C176" s="453">
        <v>100</v>
      </c>
      <c r="D176" s="454">
        <v>25</v>
      </c>
      <c r="E176" s="454">
        <v>0</v>
      </c>
      <c r="F176" s="454">
        <f>D176*C176+E176</f>
        <v>2500</v>
      </c>
      <c r="G176" s="452">
        <v>42584</v>
      </c>
      <c r="H176" s="455">
        <v>100</v>
      </c>
      <c r="I176" s="454">
        <v>27.88</v>
      </c>
      <c r="J176" s="454">
        <v>0.06</v>
      </c>
      <c r="K176" s="454">
        <f>H176*I176-J176</f>
        <v>2787.94</v>
      </c>
      <c r="L176" s="452">
        <v>42719</v>
      </c>
      <c r="M176" s="453">
        <v>41.25</v>
      </c>
    </row>
    <row r="177" spans="1:13" x14ac:dyDescent="0.25">
      <c r="A177" s="456" t="s">
        <v>71</v>
      </c>
      <c r="B177" s="452">
        <v>42627</v>
      </c>
      <c r="C177" s="453">
        <v>50</v>
      </c>
      <c r="D177" s="454">
        <v>25.74</v>
      </c>
      <c r="E177" s="454">
        <v>0</v>
      </c>
      <c r="F177" s="454">
        <v>1287</v>
      </c>
      <c r="G177" s="452" t="s">
        <v>330</v>
      </c>
      <c r="H177" s="455">
        <v>50</v>
      </c>
      <c r="I177" s="454">
        <v>25</v>
      </c>
      <c r="J177" s="454">
        <v>0.03</v>
      </c>
      <c r="K177" s="454">
        <v>1249.97</v>
      </c>
      <c r="L177" s="453"/>
      <c r="M177" s="453"/>
    </row>
    <row r="178" spans="1:13" x14ac:dyDescent="0.25">
      <c r="A178" s="453"/>
      <c r="B178" s="452">
        <v>42639</v>
      </c>
      <c r="C178" s="453">
        <v>50</v>
      </c>
      <c r="D178" s="454">
        <v>24.48</v>
      </c>
      <c r="E178" s="454">
        <v>0</v>
      </c>
      <c r="F178" s="454">
        <v>1224</v>
      </c>
      <c r="G178" s="452" t="s">
        <v>330</v>
      </c>
      <c r="H178" s="455">
        <v>100</v>
      </c>
      <c r="I178" s="454">
        <v>24.88</v>
      </c>
      <c r="J178" s="454">
        <v>0.05</v>
      </c>
      <c r="K178" s="454">
        <v>2487.9499999999998</v>
      </c>
      <c r="L178" s="453"/>
      <c r="M178" s="453"/>
    </row>
    <row r="179" spans="1:13" x14ac:dyDescent="0.25">
      <c r="A179" s="453"/>
      <c r="B179" s="452">
        <v>42639</v>
      </c>
      <c r="C179" s="453">
        <v>50</v>
      </c>
      <c r="D179" s="454">
        <v>24.18</v>
      </c>
      <c r="E179" s="454">
        <v>0</v>
      </c>
      <c r="F179" s="454">
        <v>1209</v>
      </c>
      <c r="G179" s="452" t="s">
        <v>330</v>
      </c>
      <c r="H179" s="455">
        <v>50</v>
      </c>
      <c r="I179" s="454">
        <v>27.78</v>
      </c>
      <c r="J179" s="454">
        <v>0.03</v>
      </c>
      <c r="K179" s="454">
        <v>1388.97</v>
      </c>
      <c r="L179" s="453"/>
      <c r="M179" s="453"/>
    </row>
    <row r="180" spans="1:13" x14ac:dyDescent="0.25">
      <c r="A180" s="453"/>
      <c r="B180" s="452">
        <v>42670</v>
      </c>
      <c r="C180" s="453">
        <v>50</v>
      </c>
      <c r="D180" s="454">
        <v>24.48</v>
      </c>
      <c r="E180" s="454">
        <v>0</v>
      </c>
      <c r="F180" s="454">
        <v>1224</v>
      </c>
      <c r="G180" s="452" t="s">
        <v>330</v>
      </c>
      <c r="H180" s="455">
        <v>100</v>
      </c>
      <c r="I180" s="454">
        <v>29.78</v>
      </c>
      <c r="J180" s="454">
        <v>0.06</v>
      </c>
      <c r="K180" s="454">
        <v>2977.94</v>
      </c>
      <c r="L180" s="453"/>
      <c r="M180" s="453"/>
    </row>
    <row r="181" spans="1:13" x14ac:dyDescent="0.25">
      <c r="A181" s="453"/>
      <c r="B181" s="452" t="s">
        <v>330</v>
      </c>
      <c r="C181" s="453">
        <v>100</v>
      </c>
      <c r="D181" s="454">
        <v>24.34</v>
      </c>
      <c r="E181" s="454">
        <v>-0.37</v>
      </c>
      <c r="F181" s="454">
        <v>2433.63</v>
      </c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96">
        <v>42723</v>
      </c>
      <c r="C182" s="497">
        <v>100</v>
      </c>
      <c r="D182" s="499">
        <v>27.98</v>
      </c>
      <c r="E182" s="499">
        <v>0</v>
      </c>
      <c r="F182" s="499">
        <f>D182*C182+E182</f>
        <v>2798</v>
      </c>
      <c r="G182" s="496">
        <v>42724</v>
      </c>
      <c r="H182" s="497">
        <v>100</v>
      </c>
      <c r="I182" s="499">
        <v>27.94</v>
      </c>
      <c r="J182" s="499">
        <v>0.06</v>
      </c>
      <c r="K182" s="499">
        <f>I182*H182-J182</f>
        <v>2793.94</v>
      </c>
      <c r="L182" s="453"/>
      <c r="M182" s="453"/>
    </row>
    <row r="183" spans="1:13" x14ac:dyDescent="0.25">
      <c r="A183" s="453"/>
      <c r="B183" s="434">
        <v>42724</v>
      </c>
      <c r="C183" s="7">
        <v>100</v>
      </c>
      <c r="D183" s="43">
        <v>27.58</v>
      </c>
      <c r="E183" s="43">
        <v>0</v>
      </c>
      <c r="F183" s="43">
        <f>D183*C183+E183</f>
        <v>2758</v>
      </c>
      <c r="G183" s="434">
        <v>42758</v>
      </c>
      <c r="H183" s="80">
        <v>100</v>
      </c>
      <c r="I183" s="43">
        <v>31.58</v>
      </c>
      <c r="J183" s="43">
        <v>7.0000000000000007E-2</v>
      </c>
      <c r="K183" s="43">
        <f>H183*I183-J183</f>
        <v>3157.93</v>
      </c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5"/>
      <c r="I185" s="454"/>
      <c r="J185" s="454"/>
      <c r="K185" s="454"/>
      <c r="L185" s="453"/>
      <c r="M185" s="453"/>
    </row>
    <row r="186" spans="1:13" x14ac:dyDescent="0.25">
      <c r="A186" s="453"/>
      <c r="B186" s="453"/>
      <c r="C186" s="453"/>
      <c r="D186" s="454"/>
      <c r="E186" s="454"/>
      <c r="F186" s="454"/>
      <c r="G186" s="453"/>
      <c r="H186" s="455"/>
      <c r="I186" s="454"/>
      <c r="J186" s="454"/>
      <c r="K186" s="454"/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3"/>
      <c r="I191" s="454"/>
      <c r="J191" s="454"/>
      <c r="K191" s="454"/>
      <c r="L191" s="453"/>
      <c r="M191" s="453"/>
    </row>
    <row r="192" spans="1:13" x14ac:dyDescent="0.25">
      <c r="A192" s="63" t="s">
        <v>81</v>
      </c>
      <c r="B192" s="64"/>
      <c r="C192" s="64">
        <f>SUM(C176:C191)</f>
        <v>600</v>
      </c>
      <c r="D192" s="65"/>
      <c r="E192" s="65"/>
      <c r="F192" s="65">
        <f>SUM(F176:F191)</f>
        <v>15433.630000000001</v>
      </c>
      <c r="G192" s="64"/>
      <c r="H192" s="544">
        <f>SUM(H176:H191)</f>
        <v>600</v>
      </c>
      <c r="I192" s="65"/>
      <c r="J192" s="65"/>
      <c r="K192" s="65">
        <f>SUM(K176:K191)</f>
        <v>16844.64</v>
      </c>
      <c r="L192" s="64"/>
      <c r="M192" s="65">
        <f>SUM(M176:M184)</f>
        <v>41.25</v>
      </c>
    </row>
    <row r="193" spans="1:13" ht="15.75" thickBot="1" x14ac:dyDescent="0.3">
      <c r="A193" s="457" t="s">
        <v>193</v>
      </c>
      <c r="B193" s="458"/>
      <c r="C193" s="459">
        <f>SumByColor($A$38,C176:C191)</f>
        <v>100</v>
      </c>
      <c r="D193" s="459"/>
      <c r="E193" s="459"/>
      <c r="F193" s="460">
        <f>SumByColor($A$38,F176:F191)</f>
        <v>2758</v>
      </c>
      <c r="G193" s="459"/>
      <c r="H193" s="459">
        <f>SumByColor($A$38,H176:H191)</f>
        <v>100</v>
      </c>
      <c r="I193" s="459"/>
      <c r="J193" s="459"/>
      <c r="K193" s="460">
        <f>SumByColor($A$38,K176:K191)</f>
        <v>3158</v>
      </c>
      <c r="L193" s="459"/>
      <c r="M193" s="460">
        <f>SumByColor($A$38,M176:M191)</f>
        <v>0</v>
      </c>
    </row>
  </sheetData>
  <mergeCells count="1">
    <mergeCell ref="O18:P18"/>
  </mergeCells>
  <conditionalFormatting sqref="O19:O3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5:F146 H145:H146 H152:H170 F152:F170 K90:K97 H90:H97 F90:F97 F111 H111 H120 F120 K107:K120 F127:F129 H127:H129 K127:K129">
    <cfRule type="expression" dxfId="1069" priority="92">
      <formula>F90&gt;0</formula>
    </cfRule>
    <cfRule type="expression" dxfId="1068" priority="93">
      <formula>F90&lt;0</formula>
    </cfRule>
  </conditionalFormatting>
  <conditionalFormatting sqref="Q7">
    <cfRule type="expression" dxfId="1067" priority="80">
      <formula>Q7&gt;0</formula>
    </cfRule>
    <cfRule type="expression" dxfId="1066" priority="81">
      <formula>Q7&lt;0</formula>
    </cfRule>
  </conditionalFormatting>
  <conditionalFormatting sqref="Q8">
    <cfRule type="expression" dxfId="1065" priority="78">
      <formula>Q8&gt;0</formula>
    </cfRule>
    <cfRule type="expression" dxfId="1064" priority="79">
      <formula>Q8&lt;0</formula>
    </cfRule>
  </conditionalFormatting>
  <conditionalFormatting sqref="F132:F144">
    <cfRule type="expression" dxfId="1063" priority="76">
      <formula>F132&gt;0</formula>
    </cfRule>
    <cfRule type="expression" dxfId="1062" priority="77">
      <formula>F132&lt;0</formula>
    </cfRule>
  </conditionalFormatting>
  <conditionalFormatting sqref="H132:H144">
    <cfRule type="expression" dxfId="1061" priority="74">
      <formula>H132&gt;0</formula>
    </cfRule>
    <cfRule type="expression" dxfId="1060" priority="75">
      <formula>H132&lt;0</formula>
    </cfRule>
  </conditionalFormatting>
  <conditionalFormatting sqref="H148:H151">
    <cfRule type="expression" dxfId="1059" priority="70">
      <formula>H148&gt;0</formula>
    </cfRule>
    <cfRule type="expression" dxfId="1058" priority="71">
      <formula>H148&lt;0</formula>
    </cfRule>
  </conditionalFormatting>
  <conditionalFormatting sqref="F148:F151">
    <cfRule type="expression" dxfId="1057" priority="72">
      <formula>F148&gt;0</formula>
    </cfRule>
    <cfRule type="expression" dxfId="1056" priority="73">
      <formula>F148&lt;0</formula>
    </cfRule>
  </conditionalFormatting>
  <conditionalFormatting sqref="M174">
    <cfRule type="expression" dxfId="1055" priority="68">
      <formula>M174&gt;0</formula>
    </cfRule>
    <cfRule type="expression" dxfId="1054" priority="69">
      <formula>M174&lt;0</formula>
    </cfRule>
  </conditionalFormatting>
  <conditionalFormatting sqref="F42:F43 F50:F87">
    <cfRule type="expression" dxfId="1053" priority="66">
      <formula>F42&gt;0</formula>
    </cfRule>
    <cfRule type="expression" dxfId="1052" priority="67">
      <formula>F42&lt;0</formula>
    </cfRule>
  </conditionalFormatting>
  <conditionalFormatting sqref="H42:H43 H50:H87">
    <cfRule type="expression" dxfId="1051" priority="64">
      <formula>H42&gt;0</formula>
    </cfRule>
    <cfRule type="expression" dxfId="1050" priority="65">
      <formula>H42&lt;0</formula>
    </cfRule>
  </conditionalFormatting>
  <conditionalFormatting sqref="Q10">
    <cfRule type="expression" dxfId="1049" priority="62">
      <formula>Q10&gt;0</formula>
    </cfRule>
    <cfRule type="expression" dxfId="1048" priority="63">
      <formula>Q10&lt;0</formula>
    </cfRule>
  </conditionalFormatting>
  <conditionalFormatting sqref="F44:F49">
    <cfRule type="expression" dxfId="1047" priority="60">
      <formula>F44&gt;0</formula>
    </cfRule>
    <cfRule type="expression" dxfId="1046" priority="61">
      <formula>F44&lt;0</formula>
    </cfRule>
  </conditionalFormatting>
  <conditionalFormatting sqref="H44:H49">
    <cfRule type="expression" dxfId="1045" priority="58">
      <formula>H44&gt;0</formula>
    </cfRule>
    <cfRule type="expression" dxfId="1044" priority="59">
      <formula>H44&lt;0</formula>
    </cfRule>
  </conditionalFormatting>
  <conditionalFormatting sqref="K47:K54">
    <cfRule type="expression" dxfId="1043" priority="56">
      <formula>K47&gt;0</formula>
    </cfRule>
    <cfRule type="expression" dxfId="1042" priority="57">
      <formula>K47&lt;0</formula>
    </cfRule>
  </conditionalFormatting>
  <conditionalFormatting sqref="K55:K87">
    <cfRule type="expression" dxfId="1041" priority="54">
      <formula>K55&gt;0</formula>
    </cfRule>
    <cfRule type="expression" dxfId="1040" priority="55">
      <formula>K55&lt;0</formula>
    </cfRule>
  </conditionalFormatting>
  <conditionalFormatting sqref="F88:F89">
    <cfRule type="expression" dxfId="1039" priority="51">
      <formula>F88&gt;0</formula>
    </cfRule>
    <cfRule type="expression" dxfId="1038" priority="52">
      <formula>F88&lt;0</formula>
    </cfRule>
  </conditionalFormatting>
  <conditionalFormatting sqref="H88:H89">
    <cfRule type="expression" dxfId="1037" priority="49">
      <formula>H88&gt;0</formula>
    </cfRule>
    <cfRule type="expression" dxfId="1036" priority="50">
      <formula>H88&lt;0</formula>
    </cfRule>
  </conditionalFormatting>
  <conditionalFormatting sqref="K88:K89">
    <cfRule type="expression" dxfId="1035" priority="47">
      <formula>K88&gt;0</formula>
    </cfRule>
    <cfRule type="expression" dxfId="1034" priority="48">
      <formula>K88&lt;0</formula>
    </cfRule>
  </conditionalFormatting>
  <conditionalFormatting sqref="F98:F100 H98:H100 K98:K100">
    <cfRule type="expression" dxfId="1033" priority="43">
      <formula>F98&gt;0</formula>
    </cfRule>
    <cfRule type="expression" dxfId="1032" priority="44">
      <formula>F98&lt;0</formula>
    </cfRule>
  </conditionalFormatting>
  <conditionalFormatting sqref="L90:L96 L128:L129">
    <cfRule type="expression" dxfId="1031" priority="41">
      <formula>L90&gt;0</formula>
    </cfRule>
    <cfRule type="expression" dxfId="1030" priority="42">
      <formula>L90&lt;0</formula>
    </cfRule>
  </conditionalFormatting>
  <conditionalFormatting sqref="L47:L54">
    <cfRule type="expression" dxfId="1029" priority="39">
      <formula>L47&gt;0</formula>
    </cfRule>
    <cfRule type="expression" dxfId="1028" priority="40">
      <formula>L47&lt;0</formula>
    </cfRule>
  </conditionalFormatting>
  <conditionalFormatting sqref="L55:L87">
    <cfRule type="expression" dxfId="1027" priority="37">
      <formula>L55&gt;0</formula>
    </cfRule>
    <cfRule type="expression" dxfId="1026" priority="38">
      <formula>L55&lt;0</formula>
    </cfRule>
  </conditionalFormatting>
  <conditionalFormatting sqref="L88:L89">
    <cfRule type="expression" dxfId="1025" priority="35">
      <formula>L88&gt;0</formula>
    </cfRule>
    <cfRule type="expression" dxfId="1024" priority="36">
      <formula>L88&lt;0</formula>
    </cfRule>
  </conditionalFormatting>
  <conditionalFormatting sqref="L98:L100">
    <cfRule type="expression" dxfId="1023" priority="33">
      <formula>L98&gt;0</formula>
    </cfRule>
    <cfRule type="expression" dxfId="1022" priority="34">
      <formula>L98&lt;0</formula>
    </cfRule>
  </conditionalFormatting>
  <conditionalFormatting sqref="F107:F110 H107:H110">
    <cfRule type="expression" dxfId="1021" priority="31">
      <formula>F107&gt;0</formula>
    </cfRule>
    <cfRule type="expression" dxfId="1020" priority="32">
      <formula>F107&lt;0</formula>
    </cfRule>
  </conditionalFormatting>
  <conditionalFormatting sqref="K104:K106 F104:F106 H104:H106">
    <cfRule type="expression" dxfId="1019" priority="27">
      <formula>F104&gt;0</formula>
    </cfRule>
    <cfRule type="expression" dxfId="1018" priority="28">
      <formula>F104&lt;0</formula>
    </cfRule>
  </conditionalFormatting>
  <conditionalFormatting sqref="L104:L105">
    <cfRule type="expression" dxfId="1017" priority="25">
      <formula>L104&gt;0</formula>
    </cfRule>
    <cfRule type="expression" dxfId="1016" priority="26">
      <formula>L104&lt;0</formula>
    </cfRule>
  </conditionalFormatting>
  <conditionalFormatting sqref="K101:K103 F101:F103 H101:H103">
    <cfRule type="expression" dxfId="1015" priority="23">
      <formula>F101&gt;0</formula>
    </cfRule>
    <cfRule type="expression" dxfId="1014" priority="24">
      <formula>F101&lt;0</formula>
    </cfRule>
  </conditionalFormatting>
  <conditionalFormatting sqref="L102:L103">
    <cfRule type="expression" dxfId="1013" priority="21">
      <formula>L102&gt;0</formula>
    </cfRule>
    <cfRule type="expression" dxfId="1012" priority="22">
      <formula>L102&lt;0</formula>
    </cfRule>
  </conditionalFormatting>
  <conditionalFormatting sqref="H112:H115 F112:F115">
    <cfRule type="expression" dxfId="1011" priority="15">
      <formula>F112&gt;0</formula>
    </cfRule>
    <cfRule type="expression" dxfId="1010" priority="16">
      <formula>F112&lt;0</formula>
    </cfRule>
  </conditionalFormatting>
  <conditionalFormatting sqref="H116:H119 F116:F119">
    <cfRule type="expression" dxfId="1009" priority="11">
      <formula>F116&gt;0</formula>
    </cfRule>
    <cfRule type="expression" dxfId="1008" priority="12">
      <formula>F116&lt;0</formula>
    </cfRule>
  </conditionalFormatting>
  <conditionalFormatting sqref="F121:F124 H121:H124 K121:K124">
    <cfRule type="expression" dxfId="1007" priority="7">
      <formula>F121&gt;0</formula>
    </cfRule>
    <cfRule type="expression" dxfId="1006" priority="8">
      <formula>F121&lt;0</formula>
    </cfRule>
  </conditionalFormatting>
  <conditionalFormatting sqref="F125:F126 H125:H126 K125:K126">
    <cfRule type="expression" dxfId="1005" priority="3">
      <formula>F125&gt;0</formula>
    </cfRule>
    <cfRule type="expression" dxfId="1004" priority="4">
      <formula>F125&lt;0</formula>
    </cfRule>
  </conditionalFormatting>
  <conditionalFormatting sqref="L125:L126">
    <cfRule type="expression" dxfId="1003" priority="1">
      <formula>L125&gt;0</formula>
    </cfRule>
    <cfRule type="expression" dxfId="1002" priority="2">
      <formula>L125&lt;0</formula>
    </cfRule>
  </conditionalFormatting>
  <hyperlinks>
    <hyperlink ref="A3" location="ACTIVE!A1" display="Back"/>
    <hyperlink ref="A17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1" priority="9">
      <formula>F39&gt;0</formula>
    </cfRule>
    <cfRule type="expression" dxfId="1000" priority="10">
      <formula>F39&lt;0</formula>
    </cfRule>
  </conditionalFormatting>
  <conditionalFormatting sqref="F25:F38">
    <cfRule type="expression" dxfId="999" priority="7">
      <formula>F25&gt;0</formula>
    </cfRule>
    <cfRule type="expression" dxfId="998" priority="8">
      <formula>F25&lt;0</formula>
    </cfRule>
  </conditionalFormatting>
  <conditionalFormatting sqref="H25:H38">
    <cfRule type="expression" dxfId="997" priority="5">
      <formula>H25&gt;0</formula>
    </cfRule>
    <cfRule type="expression" dxfId="996" priority="6">
      <formula>H25&lt;0</formula>
    </cfRule>
  </conditionalFormatting>
  <conditionalFormatting sqref="Q7">
    <cfRule type="expression" dxfId="995" priority="3">
      <formula>Q7&gt;0</formula>
    </cfRule>
    <cfRule type="expression" dxfId="994" priority="4">
      <formula>Q7&lt;0</formula>
    </cfRule>
  </conditionalFormatting>
  <conditionalFormatting sqref="Q8">
    <cfRule type="expression" dxfId="993" priority="1">
      <formula>Q8&gt;0</formula>
    </cfRule>
    <cfRule type="expression" dxfId="9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1" priority="29">
      <formula>F29&gt;0</formula>
    </cfRule>
    <cfRule type="expression" dxfId="990" priority="30">
      <formula>F29&lt;0</formula>
    </cfRule>
  </conditionalFormatting>
  <conditionalFormatting sqref="Q7">
    <cfRule type="expression" dxfId="989" priority="27">
      <formula>Q7&gt;0</formula>
    </cfRule>
    <cfRule type="expression" dxfId="988" priority="28">
      <formula>Q7&lt;0</formula>
    </cfRule>
  </conditionalFormatting>
  <conditionalFormatting sqref="Q8">
    <cfRule type="expression" dxfId="987" priority="25">
      <formula>Q8&gt;0</formula>
    </cfRule>
    <cfRule type="expression" dxfId="986" priority="26">
      <formula>Q8&lt;0</formula>
    </cfRule>
  </conditionalFormatting>
  <conditionalFormatting sqref="F96:F110">
    <cfRule type="expression" dxfId="985" priority="19">
      <formula>F96&gt;0</formula>
    </cfRule>
    <cfRule type="expression" dxfId="984" priority="20">
      <formula>F96&lt;0</formula>
    </cfRule>
  </conditionalFormatting>
  <conditionalFormatting sqref="H96:H110">
    <cfRule type="expression" dxfId="983" priority="17">
      <formula>H96&gt;0</formula>
    </cfRule>
    <cfRule type="expression" dxfId="982" priority="18">
      <formula>H96&lt;0</formula>
    </cfRule>
  </conditionalFormatting>
  <conditionalFormatting sqref="Q10">
    <cfRule type="expression" dxfId="981" priority="15">
      <formula>Q10&gt;0</formula>
    </cfRule>
    <cfRule type="expression" dxfId="980" priority="16">
      <formula>Q10&lt;0</formula>
    </cfRule>
  </conditionalFormatting>
  <conditionalFormatting sqref="L29:L38">
    <cfRule type="expression" dxfId="979" priority="9">
      <formula>L29&gt;0</formula>
    </cfRule>
    <cfRule type="expression" dxfId="978" priority="10">
      <formula>L29&lt;0</formula>
    </cfRule>
  </conditionalFormatting>
  <conditionalFormatting sqref="F27:F29 H27:H29 J25:K29">
    <cfRule type="expression" dxfId="977" priority="7">
      <formula>F25&gt;0</formula>
    </cfRule>
    <cfRule type="expression" dxfId="976" priority="8">
      <formula>F25&lt;0</formula>
    </cfRule>
  </conditionalFormatting>
  <conditionalFormatting sqref="L25:L29">
    <cfRule type="expression" dxfId="975" priority="5">
      <formula>L25&gt;0</formula>
    </cfRule>
    <cfRule type="expression" dxfId="974" priority="6">
      <formula>L25&lt;0</formula>
    </cfRule>
  </conditionalFormatting>
  <conditionalFormatting sqref="F25:F26">
    <cfRule type="expression" dxfId="973" priority="3">
      <formula>F25&gt;0</formula>
    </cfRule>
    <cfRule type="expression" dxfId="972" priority="4">
      <formula>F25&lt;0</formula>
    </cfRule>
  </conditionalFormatting>
  <conditionalFormatting sqref="H25:H2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102.89</v>
      </c>
      <c r="R4" s="495">
        <v>1.8700000000000001E-2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4115.6000000000004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1111.3200000000015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1111.3200000000015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0.36991225851119147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2.2159587909417824E-2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21.615546218487395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113.17900000000002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112.15010000000001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111.1212</v>
      </c>
      <c r="W21" s="134"/>
    </row>
    <row r="22" spans="1:23" x14ac:dyDescent="0.25">
      <c r="O22" s="81">
        <v>1.07</v>
      </c>
      <c r="P22" s="81">
        <f t="shared" si="1"/>
        <v>110.09230000000001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109.0634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108.03450000000001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107.0056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105.97670000000001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104.9478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103.91890000000001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102.89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101.86109999999999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100.8322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99.803299999999993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98.7744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97.745499999999993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96.7166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95.687700000000007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94.658799999999999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93.629900000000006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92.600999999999999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69" priority="29">
      <formula>F60&gt;0</formula>
    </cfRule>
    <cfRule type="expression" dxfId="968" priority="30">
      <formula>F60&lt;0</formula>
    </cfRule>
  </conditionalFormatting>
  <conditionalFormatting sqref="Q7">
    <cfRule type="expression" dxfId="967" priority="27">
      <formula>Q7&gt;0</formula>
    </cfRule>
    <cfRule type="expression" dxfId="966" priority="28">
      <formula>Q7&lt;0</formula>
    </cfRule>
  </conditionalFormatting>
  <conditionalFormatting sqref="Q8">
    <cfRule type="expression" dxfId="965" priority="25">
      <formula>Q8&gt;0</formula>
    </cfRule>
    <cfRule type="expression" dxfId="964" priority="26">
      <formula>Q8&lt;0</formula>
    </cfRule>
  </conditionalFormatting>
  <conditionalFormatting sqref="F25:F29 F34:F59">
    <cfRule type="expression" dxfId="963" priority="23">
      <formula>F25&gt;0</formula>
    </cfRule>
    <cfRule type="expression" dxfId="962" priority="24">
      <formula>F25&lt;0</formula>
    </cfRule>
  </conditionalFormatting>
  <conditionalFormatting sqref="H25:H29 H34:H59">
    <cfRule type="expression" dxfId="961" priority="21">
      <formula>H25&gt;0</formula>
    </cfRule>
    <cfRule type="expression" dxfId="960" priority="22">
      <formula>H25&lt;0</formula>
    </cfRule>
  </conditionalFormatting>
  <conditionalFormatting sqref="F89:F110">
    <cfRule type="expression" dxfId="959" priority="19">
      <formula>F89&gt;0</formula>
    </cfRule>
    <cfRule type="expression" dxfId="958" priority="20">
      <formula>F89&lt;0</formula>
    </cfRule>
  </conditionalFormatting>
  <conditionalFormatting sqref="H89:H110">
    <cfRule type="expression" dxfId="957" priority="17">
      <formula>H89&gt;0</formula>
    </cfRule>
    <cfRule type="expression" dxfId="956" priority="18">
      <formula>H89&lt;0</formula>
    </cfRule>
  </conditionalFormatting>
  <conditionalFormatting sqref="Q10">
    <cfRule type="expression" dxfId="955" priority="15">
      <formula>Q10&gt;0</formula>
    </cfRule>
    <cfRule type="expression" dxfId="954" priority="16">
      <formula>Q10&lt;0</formula>
    </cfRule>
  </conditionalFormatting>
  <conditionalFormatting sqref="J25:J32 J34:J38">
    <cfRule type="expression" dxfId="953" priority="13">
      <formula>J25&gt;0</formula>
    </cfRule>
    <cfRule type="expression" dxfId="952" priority="14">
      <formula>J25&lt;0</formula>
    </cfRule>
  </conditionalFormatting>
  <conditionalFormatting sqref="K25:K30">
    <cfRule type="expression" dxfId="951" priority="11">
      <formula>K25&gt;0</formula>
    </cfRule>
    <cfRule type="expression" dxfId="950" priority="12">
      <formula>K25&lt;0</formula>
    </cfRule>
  </conditionalFormatting>
  <conditionalFormatting sqref="L25:L38">
    <cfRule type="expression" dxfId="949" priority="9">
      <formula>L25&gt;0</formula>
    </cfRule>
    <cfRule type="expression" dxfId="948" priority="10">
      <formula>L25&lt;0</formula>
    </cfRule>
  </conditionalFormatting>
  <conditionalFormatting sqref="F30:F33">
    <cfRule type="expression" dxfId="947" priority="7">
      <formula>F30&gt;0</formula>
    </cfRule>
    <cfRule type="expression" dxfId="946" priority="8">
      <formula>F30&lt;0</formula>
    </cfRule>
  </conditionalFormatting>
  <conditionalFormatting sqref="H30:H33">
    <cfRule type="expression" dxfId="945" priority="5">
      <formula>H30&gt;0</formula>
    </cfRule>
    <cfRule type="expression" dxfId="944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3" priority="49">
      <formula>Q7&gt;0</formula>
    </cfRule>
    <cfRule type="expression" dxfId="942" priority="50">
      <formula>Q7&lt;0</formula>
    </cfRule>
  </conditionalFormatting>
  <conditionalFormatting sqref="Q8">
    <cfRule type="expression" dxfId="941" priority="47">
      <formula>Q8&gt;0</formula>
    </cfRule>
    <cfRule type="expression" dxfId="940" priority="48">
      <formula>Q8&lt;0</formula>
    </cfRule>
  </conditionalFormatting>
  <conditionalFormatting sqref="F26:F38">
    <cfRule type="expression" dxfId="939" priority="45">
      <formula>F26&gt;0</formula>
    </cfRule>
    <cfRule type="expression" dxfId="938" priority="46">
      <formula>F26&lt;0</formula>
    </cfRule>
  </conditionalFormatting>
  <conditionalFormatting sqref="H26:H38">
    <cfRule type="expression" dxfId="937" priority="43">
      <formula>H26&gt;0</formula>
    </cfRule>
    <cfRule type="expression" dxfId="936" priority="44">
      <formula>H26&lt;0</formula>
    </cfRule>
  </conditionalFormatting>
  <conditionalFormatting sqref="H25">
    <cfRule type="expression" dxfId="935" priority="23">
      <formula>H25&gt;0</formula>
    </cfRule>
    <cfRule type="expression" dxfId="934" priority="24">
      <formula>H25&lt;0</formula>
    </cfRule>
  </conditionalFormatting>
  <conditionalFormatting sqref="Q10">
    <cfRule type="expression" dxfId="933" priority="37">
      <formula>Q10&gt;0</formula>
    </cfRule>
    <cfRule type="expression" dxfId="932" priority="38">
      <formula>Q10&lt;0</formula>
    </cfRule>
  </conditionalFormatting>
  <conditionalFormatting sqref="F25">
    <cfRule type="expression" dxfId="931" priority="25">
      <formula>F25&gt;0</formula>
    </cfRule>
    <cfRule type="expression" dxfId="930" priority="26">
      <formula>F25&lt;0</formula>
    </cfRule>
  </conditionalFormatting>
  <conditionalFormatting sqref="J65:K72">
    <cfRule type="expression" dxfId="929" priority="19">
      <formula>J65&gt;0</formula>
    </cfRule>
    <cfRule type="expression" dxfId="928" priority="20">
      <formula>J65&lt;0</formula>
    </cfRule>
  </conditionalFormatting>
  <conditionalFormatting sqref="F65:F83 F89">
    <cfRule type="expression" dxfId="927" priority="17">
      <formula>F65&gt;0</formula>
    </cfRule>
    <cfRule type="expression" dxfId="926" priority="18">
      <formula>F65&lt;0</formula>
    </cfRule>
  </conditionalFormatting>
  <conditionalFormatting sqref="H65:H83 H89">
    <cfRule type="expression" dxfId="925" priority="15">
      <formula>H65&gt;0</formula>
    </cfRule>
    <cfRule type="expression" dxfId="924" priority="16">
      <formula>H65&lt;0</formula>
    </cfRule>
  </conditionalFormatting>
  <conditionalFormatting sqref="J76:J78">
    <cfRule type="expression" dxfId="923" priority="13">
      <formula>J76&gt;0</formula>
    </cfRule>
    <cfRule type="expression" dxfId="922" priority="14">
      <formula>J76&lt;0</formula>
    </cfRule>
  </conditionalFormatting>
  <conditionalFormatting sqref="K76:K78">
    <cfRule type="expression" dxfId="921" priority="11">
      <formula>K76&gt;0</formula>
    </cfRule>
    <cfRule type="expression" dxfId="920" priority="12">
      <formula>K76&lt;0</formula>
    </cfRule>
  </conditionalFormatting>
  <conditionalFormatting sqref="L65:L78">
    <cfRule type="expression" dxfId="919" priority="9">
      <formula>L65&gt;0</formula>
    </cfRule>
    <cfRule type="expression" dxfId="918" priority="10">
      <formula>L65&lt;0</formula>
    </cfRule>
  </conditionalFormatting>
  <conditionalFormatting sqref="F84:F88">
    <cfRule type="expression" dxfId="917" priority="7">
      <formula>F84&gt;0</formula>
    </cfRule>
    <cfRule type="expression" dxfId="916" priority="8">
      <formula>F84&lt;0</formula>
    </cfRule>
  </conditionalFormatting>
  <conditionalFormatting sqref="H84:H88">
    <cfRule type="expression" dxfId="915" priority="5">
      <formula>H84&gt;0</formula>
    </cfRule>
    <cfRule type="expression" dxfId="914" priority="6">
      <formula>H84&lt;0</formula>
    </cfRule>
  </conditionalFormatting>
  <conditionalFormatting sqref="M65:M78">
    <cfRule type="expression" dxfId="913" priority="3">
      <formula>M65&gt;0</formula>
    </cfRule>
    <cfRule type="expression" dxfId="912" priority="4">
      <formula>M65&lt;0</formula>
    </cfRule>
  </conditionalFormatting>
  <conditionalFormatting sqref="M26:M31">
    <cfRule type="expression" dxfId="911" priority="1">
      <formula>M26&gt;0</formula>
    </cfRule>
    <cfRule type="expression" dxfId="91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255</v>
      </c>
      <c r="AJ2">
        <f>$Q$2*$Q$4</f>
        <v>7146</v>
      </c>
      <c r="AK2">
        <f ca="1">AJ2*EXP(-$X$2 * AI2/365.25)</f>
        <v>15188.778010157348</v>
      </c>
      <c r="AM2" s="2">
        <f>Q10</f>
        <v>0</v>
      </c>
      <c r="AO2">
        <f ca="1" xml:space="preserve"> (SUM(AB:AB) - SUM(AE:AE) - SUM(AH:AH) - SUM(AK:AK))/SUM(AB:AB)</f>
        <v>-0.81748460843458415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255</v>
      </c>
      <c r="AJ3">
        <f t="shared" ref="AJ3:AJ17" si="11">$Q$2*$Q$4</f>
        <v>7146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23.82</v>
      </c>
      <c r="R4" s="495">
        <v>-2.46E-2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255</v>
      </c>
      <c r="AJ4">
        <f t="shared" si="11"/>
        <v>7146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7146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255</v>
      </c>
      <c r="AJ5">
        <f t="shared" si="11"/>
        <v>7146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255</v>
      </c>
      <c r="AJ6">
        <f t="shared" si="11"/>
        <v>7146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-2123.8599999999933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255</v>
      </c>
      <c r="AJ7">
        <f t="shared" si="11"/>
        <v>7146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-2123.8599999999933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255</v>
      </c>
      <c r="AJ8">
        <f t="shared" si="11"/>
        <v>7146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-0.2291145713095985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255</v>
      </c>
      <c r="AJ9">
        <f t="shared" si="11"/>
        <v>7146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255</v>
      </c>
      <c r="AJ10">
        <f t="shared" si="11"/>
        <v>7146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4.3660789252728802E-2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255</v>
      </c>
      <c r="AJ11">
        <f t="shared" si="11"/>
        <v>7146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255</v>
      </c>
      <c r="AJ12">
        <f t="shared" si="11"/>
        <v>7146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14.011764705882353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255</v>
      </c>
      <c r="AJ13">
        <f t="shared" si="11"/>
        <v>7146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255</v>
      </c>
      <c r="AJ14">
        <f t="shared" si="11"/>
        <v>7146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255</v>
      </c>
      <c r="AJ15">
        <f t="shared" si="11"/>
        <v>7146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255</v>
      </c>
      <c r="AJ16">
        <f t="shared" si="11"/>
        <v>7146</v>
      </c>
    </row>
    <row r="17" spans="1:39" x14ac:dyDescent="0.25">
      <c r="B17" s="43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255</v>
      </c>
      <c r="AJ17">
        <f t="shared" si="11"/>
        <v>7146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26.202000000000002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25.963800000000003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25.725600000000004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25.487400000000001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25.249200000000002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25.011000000000003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24.7728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24.534600000000001</v>
      </c>
      <c r="W26" s="134"/>
    </row>
    <row r="27" spans="1:39" x14ac:dyDescent="0.25">
      <c r="O27" s="81">
        <v>1.02</v>
      </c>
      <c r="P27" s="81">
        <f t="shared" si="13"/>
        <v>24.296400000000002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24.058199999999999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23.82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23.581800000000001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23.343599999999999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23.105399999999999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22.8672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22.628999999999998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22.390799999999999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22.152600000000003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21.914400000000001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21.676200000000001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21.438000000000002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09" priority="25">
      <formula>F31&gt;0</formula>
    </cfRule>
    <cfRule type="expression" dxfId="908" priority="26">
      <formula>F31&lt;0</formula>
    </cfRule>
  </conditionalFormatting>
  <conditionalFormatting sqref="Q7">
    <cfRule type="expression" dxfId="907" priority="23">
      <formula>Q7&gt;0</formula>
    </cfRule>
    <cfRule type="expression" dxfId="906" priority="24">
      <formula>Q7&lt;0</formula>
    </cfRule>
  </conditionalFormatting>
  <conditionalFormatting sqref="Q8">
    <cfRule type="expression" dxfId="905" priority="21">
      <formula>Q8&gt;0</formula>
    </cfRule>
    <cfRule type="expression" dxfId="904" priority="22">
      <formula>Q8&lt;0</formula>
    </cfRule>
  </conditionalFormatting>
  <conditionalFormatting sqref="F105:F126">
    <cfRule type="expression" dxfId="903" priority="15">
      <formula>F105&gt;0</formula>
    </cfRule>
    <cfRule type="expression" dxfId="902" priority="16">
      <formula>F105&lt;0</formula>
    </cfRule>
  </conditionalFormatting>
  <conditionalFormatting sqref="H105:H126">
    <cfRule type="expression" dxfId="901" priority="13">
      <formula>H105&gt;0</formula>
    </cfRule>
    <cfRule type="expression" dxfId="900" priority="14">
      <formula>H105&lt;0</formula>
    </cfRule>
  </conditionalFormatting>
  <conditionalFormatting sqref="Q10">
    <cfRule type="expression" dxfId="899" priority="11">
      <formula>Q10&gt;0</formula>
    </cfRule>
    <cfRule type="expression" dxfId="898" priority="12">
      <formula>Q10&lt;0</formula>
    </cfRule>
  </conditionalFormatting>
  <conditionalFormatting sqref="J31:J44">
    <cfRule type="expression" dxfId="897" priority="9">
      <formula>J31&gt;0</formula>
    </cfRule>
    <cfRule type="expression" dxfId="896" priority="10">
      <formula>J31&lt;0</formula>
    </cfRule>
  </conditionalFormatting>
  <conditionalFormatting sqref="K31:K44">
    <cfRule type="expression" dxfId="895" priority="7">
      <formula>K31&gt;0</formula>
    </cfRule>
    <cfRule type="expression" dxfId="894" priority="8">
      <formula>K31&lt;0</formula>
    </cfRule>
  </conditionalFormatting>
  <conditionalFormatting sqref="L31:L44">
    <cfRule type="expression" dxfId="893" priority="5">
      <formula>L31&gt;0</formula>
    </cfRule>
    <cfRule type="expression" dxfId="892" priority="6">
      <formula>L31&lt;0</formula>
    </cfRule>
  </conditionalFormatting>
  <conditionalFormatting sqref="H66:H72 F66:F72">
    <cfRule type="expression" dxfId="891" priority="3">
      <formula>F66&gt;0</formula>
    </cfRule>
    <cfRule type="expression" dxfId="890" priority="4">
      <formula>F66&lt;0</formula>
    </cfRule>
  </conditionalFormatting>
  <conditionalFormatting sqref="H73:H76 F73:F76">
    <cfRule type="expression" dxfId="889" priority="1">
      <formula>F73&gt;0</formula>
    </cfRule>
    <cfRule type="expression" dxfId="888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7" priority="137">
      <formula>F30&gt;0</formula>
    </cfRule>
    <cfRule type="expression" dxfId="886" priority="138">
      <formula>F30&lt;0</formula>
    </cfRule>
  </conditionalFormatting>
  <conditionalFormatting sqref="H47:H58">
    <cfRule type="expression" dxfId="885" priority="129">
      <formula>H47&gt;0</formula>
    </cfRule>
    <cfRule type="expression" dxfId="884" priority="130">
      <formula>H47&lt;0</formula>
    </cfRule>
  </conditionalFormatting>
  <conditionalFormatting sqref="H59">
    <cfRule type="expression" dxfId="883" priority="119">
      <formula>H59&gt;0</formula>
    </cfRule>
    <cfRule type="expression" dxfId="882" priority="120">
      <formula>H59&lt;0</formula>
    </cfRule>
  </conditionalFormatting>
  <conditionalFormatting sqref="H60">
    <cfRule type="expression" dxfId="881" priority="115">
      <formula>H60&gt;0</formula>
    </cfRule>
    <cfRule type="expression" dxfId="880" priority="116">
      <formula>H60&lt;0</formula>
    </cfRule>
  </conditionalFormatting>
  <conditionalFormatting sqref="H61:H66">
    <cfRule type="expression" dxfId="879" priority="111">
      <formula>H61&gt;0</formula>
    </cfRule>
    <cfRule type="expression" dxfId="878" priority="112">
      <formula>H61&lt;0</formula>
    </cfRule>
  </conditionalFormatting>
  <conditionalFormatting sqref="Q8">
    <cfRule type="expression" dxfId="877" priority="95">
      <formula>Q8&gt;0</formula>
    </cfRule>
    <cfRule type="expression" dxfId="876" priority="96">
      <formula>Q8&lt;0</formula>
    </cfRule>
  </conditionalFormatting>
  <conditionalFormatting sqref="Q7">
    <cfRule type="expression" dxfId="875" priority="97">
      <formula>Q7&gt;0</formula>
    </cfRule>
    <cfRule type="expression" dxfId="874" priority="98">
      <formula>Q7&lt;0</formula>
    </cfRule>
  </conditionalFormatting>
  <conditionalFormatting sqref="F178 H178">
    <cfRule type="expression" dxfId="873" priority="93">
      <formula>F178&gt;0</formula>
    </cfRule>
    <cfRule type="expression" dxfId="872" priority="94">
      <formula>F178&lt;0</formula>
    </cfRule>
  </conditionalFormatting>
  <conditionalFormatting sqref="Q10">
    <cfRule type="expression" dxfId="871" priority="87">
      <formula>Q10&gt;0</formula>
    </cfRule>
    <cfRule type="expression" dxfId="870" priority="88">
      <formula>Q10&lt;0</formula>
    </cfRule>
  </conditionalFormatting>
  <conditionalFormatting sqref="Q9">
    <cfRule type="expression" dxfId="869" priority="81">
      <formula>Q9&gt;0</formula>
    </cfRule>
    <cfRule type="expression" dxfId="868" priority="82">
      <formula>Q9&lt;0</formula>
    </cfRule>
  </conditionalFormatting>
  <conditionalFormatting sqref="F201:F248">
    <cfRule type="expression" dxfId="867" priority="41">
      <formula>F201&gt;0</formula>
    </cfRule>
    <cfRule type="expression" dxfId="866" priority="42">
      <formula>F201&lt;0</formula>
    </cfRule>
  </conditionalFormatting>
  <conditionalFormatting sqref="H201:H248">
    <cfRule type="expression" dxfId="865" priority="39">
      <formula>H201&gt;0</formula>
    </cfRule>
    <cfRule type="expression" dxfId="864" priority="40">
      <formula>H201&lt;0</formula>
    </cfRule>
  </conditionalFormatting>
  <conditionalFormatting sqref="J208">
    <cfRule type="expression" dxfId="863" priority="37">
      <formula>J208&gt;0</formula>
    </cfRule>
    <cfRule type="expression" dxfId="862" priority="38">
      <formula>J208&lt;0</formula>
    </cfRule>
  </conditionalFormatting>
  <conditionalFormatting sqref="J214:J215">
    <cfRule type="expression" dxfId="861" priority="35">
      <formula>J214&gt;0</formula>
    </cfRule>
    <cfRule type="expression" dxfId="860" priority="36">
      <formula>J214&lt;0</formula>
    </cfRule>
  </conditionalFormatting>
  <conditionalFormatting sqref="J216">
    <cfRule type="expression" dxfId="859" priority="33">
      <formula>J216&gt;0</formula>
    </cfRule>
    <cfRule type="expression" dxfId="858" priority="34">
      <formula>J216&lt;0</formula>
    </cfRule>
  </conditionalFormatting>
  <conditionalFormatting sqref="J217:J219 J221:J224">
    <cfRule type="expression" dxfId="857" priority="31">
      <formula>J217&gt;0</formula>
    </cfRule>
    <cfRule type="expression" dxfId="856" priority="32">
      <formula>J217&lt;0</formula>
    </cfRule>
  </conditionalFormatting>
  <conditionalFormatting sqref="K208">
    <cfRule type="expression" dxfId="855" priority="29">
      <formula>K208&gt;0</formula>
    </cfRule>
    <cfRule type="expression" dxfId="854" priority="30">
      <formula>K208&lt;0</formula>
    </cfRule>
  </conditionalFormatting>
  <conditionalFormatting sqref="K214:K215">
    <cfRule type="expression" dxfId="853" priority="27">
      <formula>K214&gt;0</formula>
    </cfRule>
    <cfRule type="expression" dxfId="852" priority="28">
      <formula>K214&lt;0</formula>
    </cfRule>
  </conditionalFormatting>
  <conditionalFormatting sqref="K216">
    <cfRule type="expression" dxfId="851" priority="25">
      <formula>K216&gt;0</formula>
    </cfRule>
    <cfRule type="expression" dxfId="850" priority="26">
      <formula>K216&lt;0</formula>
    </cfRule>
  </conditionalFormatting>
  <conditionalFormatting sqref="K217:K224">
    <cfRule type="expression" dxfId="849" priority="23">
      <formula>K217&gt;0</formula>
    </cfRule>
    <cfRule type="expression" dxfId="848" priority="24">
      <formula>K217&lt;0</formula>
    </cfRule>
  </conditionalFormatting>
  <conditionalFormatting sqref="L208">
    <cfRule type="expression" dxfId="847" priority="21">
      <formula>L208&gt;0</formula>
    </cfRule>
    <cfRule type="expression" dxfId="846" priority="22">
      <formula>L208&lt;0</formula>
    </cfRule>
  </conditionalFormatting>
  <conditionalFormatting sqref="L214:L215">
    <cfRule type="expression" dxfId="845" priority="19">
      <formula>L214&gt;0</formula>
    </cfRule>
    <cfRule type="expression" dxfId="844" priority="20">
      <formula>L214&lt;0</formula>
    </cfRule>
  </conditionalFormatting>
  <conditionalFormatting sqref="L216">
    <cfRule type="expression" dxfId="843" priority="17">
      <formula>L216&gt;0</formula>
    </cfRule>
    <cfRule type="expression" dxfId="842" priority="18">
      <formula>L216&lt;0</formula>
    </cfRule>
  </conditionalFormatting>
  <conditionalFormatting sqref="L217:L224">
    <cfRule type="expression" dxfId="841" priority="15">
      <formula>L217&gt;0</formula>
    </cfRule>
    <cfRule type="expression" dxfId="840" priority="16">
      <formula>L217&lt;0</formula>
    </cfRule>
  </conditionalFormatting>
  <conditionalFormatting sqref="K225">
    <cfRule type="expression" dxfId="839" priority="13">
      <formula>K225&gt;0</formula>
    </cfRule>
    <cfRule type="expression" dxfId="838" priority="14">
      <formula>K225&lt;0</formula>
    </cfRule>
  </conditionalFormatting>
  <conditionalFormatting sqref="L225:L232">
    <cfRule type="expression" dxfId="837" priority="11">
      <formula>L225&gt;0</formula>
    </cfRule>
    <cfRule type="expression" dxfId="836" priority="12">
      <formula>L225&lt;0</formula>
    </cfRule>
  </conditionalFormatting>
  <conditionalFormatting sqref="K226">
    <cfRule type="expression" dxfId="835" priority="9">
      <formula>K226&gt;0</formula>
    </cfRule>
    <cfRule type="expression" dxfId="834" priority="10">
      <formula>K226&lt;0</formula>
    </cfRule>
  </conditionalFormatting>
  <conditionalFormatting sqref="K227">
    <cfRule type="expression" dxfId="833" priority="7">
      <formula>K227&gt;0</formula>
    </cfRule>
    <cfRule type="expression" dxfId="832" priority="8">
      <formula>K227&lt;0</formula>
    </cfRule>
  </conditionalFormatting>
  <conditionalFormatting sqref="K228:K248">
    <cfRule type="expression" dxfId="831" priority="5">
      <formula>K228&gt;0</formula>
    </cfRule>
    <cfRule type="expression" dxfId="830" priority="6">
      <formula>K228&lt;0</formula>
    </cfRule>
  </conditionalFormatting>
  <conditionalFormatting sqref="L233:L237">
    <cfRule type="expression" dxfId="829" priority="3">
      <formula>L233&gt;0</formula>
    </cfRule>
    <cfRule type="expression" dxfId="828" priority="4">
      <formula>L233&lt;0</formula>
    </cfRule>
  </conditionalFormatting>
  <conditionalFormatting sqref="L238:L243">
    <cfRule type="expression" dxfId="827" priority="1">
      <formula>L238&gt;0</formula>
    </cfRule>
    <cfRule type="expression" dxfId="82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5" priority="11">
      <formula>F27&gt;0</formula>
    </cfRule>
    <cfRule type="expression" dxfId="824" priority="12">
      <formula>F27&lt;0</formula>
    </cfRule>
  </conditionalFormatting>
  <conditionalFormatting sqref="H27:H29">
    <cfRule type="expression" dxfId="823" priority="9">
      <formula>H27&gt;0</formula>
    </cfRule>
    <cfRule type="expression" dxfId="822" priority="10">
      <formula>H27&lt;0</formula>
    </cfRule>
  </conditionalFormatting>
  <conditionalFormatting sqref="F23:F26">
    <cfRule type="expression" dxfId="821" priority="7">
      <formula>F23&gt;0</formula>
    </cfRule>
    <cfRule type="expression" dxfId="820" priority="8">
      <formula>F23&lt;0</formula>
    </cfRule>
  </conditionalFormatting>
  <conditionalFormatting sqref="H23:H26">
    <cfRule type="expression" dxfId="819" priority="5">
      <formula>H23&gt;0</formula>
    </cfRule>
    <cfRule type="expression" dxfId="818" priority="6">
      <formula>H23&lt;0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3" priority="7">
      <formula>F21&gt;0</formula>
    </cfRule>
    <cfRule type="expression" dxfId="812" priority="8">
      <formula>F21&lt;0</formula>
    </cfRule>
  </conditionalFormatting>
  <conditionalFormatting sqref="F22">
    <cfRule type="expression" dxfId="811" priority="5">
      <formula>F22&gt;0</formula>
    </cfRule>
    <cfRule type="expression" dxfId="810" priority="6">
      <formula>F22&lt;0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5" priority="17">
      <formula>F38&gt;0</formula>
    </cfRule>
    <cfRule type="expression" dxfId="804" priority="18">
      <formula>F38&lt;0</formula>
    </cfRule>
  </conditionalFormatting>
  <conditionalFormatting sqref="H38:H72">
    <cfRule type="expression" dxfId="803" priority="9">
      <formula>H38&gt;0</formula>
    </cfRule>
    <cfRule type="expression" dxfId="802" priority="10">
      <formula>H38&lt;0</formula>
    </cfRule>
  </conditionalFormatting>
  <conditionalFormatting sqref="F21:F37">
    <cfRule type="expression" dxfId="801" priority="7">
      <formula>F21&gt;0</formula>
    </cfRule>
    <cfRule type="expression" dxfId="800" priority="8">
      <formula>F21&lt;0</formula>
    </cfRule>
  </conditionalFormatting>
  <conditionalFormatting sqref="H21:H37">
    <cfRule type="expression" dxfId="799" priority="5">
      <formula>H21&gt;0</formula>
    </cfRule>
    <cfRule type="expression" dxfId="798" priority="6">
      <formula>H21&lt;0</formula>
    </cfRule>
  </conditionalFormatting>
  <conditionalFormatting sqref="Q8">
    <cfRule type="expression" dxfId="797" priority="1">
      <formula>Q8&gt;0</formula>
    </cfRule>
    <cfRule type="expression" dxfId="796" priority="2">
      <formula>Q8&lt;0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3" priority="11">
      <formula>F24&gt;0</formula>
    </cfRule>
    <cfRule type="expression" dxfId="792" priority="12">
      <formula>F24&lt;0</formula>
    </cfRule>
  </conditionalFormatting>
  <conditionalFormatting sqref="H27:H30">
    <cfRule type="expression" dxfId="791" priority="9">
      <formula>H27&gt;0</formula>
    </cfRule>
    <cfRule type="expression" dxfId="790" priority="10">
      <formula>H27&lt;0</formula>
    </cfRule>
  </conditionalFormatting>
  <conditionalFormatting sqref="F25">
    <cfRule type="expression" dxfId="789" priority="7">
      <formula>F25&gt;0</formula>
    </cfRule>
    <cfRule type="expression" dxfId="788" priority="8">
      <formula>F25&lt;0</formula>
    </cfRule>
  </conditionalFormatting>
  <conditionalFormatting sqref="H24:H26">
    <cfRule type="expression" dxfId="787" priority="5">
      <formula>H24&gt;0</formula>
    </cfRule>
    <cfRule type="expression" dxfId="786" priority="6">
      <formula>H24&lt;0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1" priority="17">
      <formula>F28&gt;0</formula>
    </cfRule>
    <cfRule type="expression" dxfId="780" priority="18">
      <formula>F28&lt;0</formula>
    </cfRule>
  </conditionalFormatting>
  <conditionalFormatting sqref="F28 F33:F35">
    <cfRule type="expression" dxfId="779" priority="19">
      <formula>F28&gt;0</formula>
    </cfRule>
    <cfRule type="expression" dxfId="778" priority="20">
      <formula>F28&lt;0</formula>
    </cfRule>
  </conditionalFormatting>
  <conditionalFormatting sqref="H28 H33:H35">
    <cfRule type="expression" dxfId="777" priority="15">
      <formula>H28&gt;0</formula>
    </cfRule>
    <cfRule type="expression" dxfId="776" priority="16">
      <formula>H28&lt;0</formula>
    </cfRule>
  </conditionalFormatting>
  <conditionalFormatting sqref="F21:F27">
    <cfRule type="expression" dxfId="775" priority="13">
      <formula>F21&gt;0</formula>
    </cfRule>
    <cfRule type="expression" dxfId="774" priority="14">
      <formula>F21&lt;0</formula>
    </cfRule>
  </conditionalFormatting>
  <conditionalFormatting sqref="H21:H27">
    <cfRule type="expression" dxfId="773" priority="11">
      <formula>H21&gt;0</formula>
    </cfRule>
    <cfRule type="expression" dxfId="772" priority="12">
      <formula>H21&lt;0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29:F32">
    <cfRule type="expression" dxfId="767" priority="5">
      <formula>F29&gt;0</formula>
    </cfRule>
    <cfRule type="expression" dxfId="766" priority="6">
      <formula>F29&lt;0</formula>
    </cfRule>
  </conditionalFormatting>
  <conditionalFormatting sqref="H29:H32">
    <cfRule type="expression" dxfId="765" priority="3">
      <formula>H29&gt;0</formula>
    </cfRule>
    <cfRule type="expression" dxfId="764" priority="4">
      <formula>H29&lt;0</formula>
    </cfRule>
  </conditionalFormatting>
  <conditionalFormatting sqref="M37">
    <cfRule type="expression" dxfId="763" priority="1">
      <formula>M37&gt;0</formula>
    </cfRule>
    <cfRule type="expression" dxfId="7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1" priority="47">
      <formula>F26&gt;0</formula>
    </cfRule>
    <cfRule type="expression" dxfId="76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9" priority="35">
      <formula>F22&gt;0</formula>
    </cfRule>
    <cfRule type="expression" dxfId="758" priority="36">
      <formula>F22&lt;0</formula>
    </cfRule>
  </conditionalFormatting>
  <conditionalFormatting sqref="H22:H25">
    <cfRule type="expression" dxfId="757" priority="33">
      <formula>H22&gt;0</formula>
    </cfRule>
    <cfRule type="expression" dxfId="756" priority="34">
      <formula>H22&lt;0</formula>
    </cfRule>
  </conditionalFormatting>
  <conditionalFormatting sqref="Q8">
    <cfRule type="expression" dxfId="755" priority="29">
      <formula>Q8&gt;0</formula>
    </cfRule>
    <cfRule type="expression" dxfId="754" priority="30">
      <formula>Q8&lt;0</formula>
    </cfRule>
  </conditionalFormatting>
  <conditionalFormatting sqref="Q7">
    <cfRule type="expression" dxfId="753" priority="31">
      <formula>Q7&gt;0</formula>
    </cfRule>
    <cfRule type="expression" dxfId="752" priority="32">
      <formula>Q7&lt;0</formula>
    </cfRule>
  </conditionalFormatting>
  <conditionalFormatting sqref="F72:F74">
    <cfRule type="expression" dxfId="751" priority="27">
      <formula>F72&gt;0</formula>
    </cfRule>
    <cfRule type="expression" dxfId="750" priority="28">
      <formula>F72&lt;0</formula>
    </cfRule>
  </conditionalFormatting>
  <conditionalFormatting sqref="F75:F82">
    <cfRule type="expression" dxfId="749" priority="23">
      <formula>F75&gt;0</formula>
    </cfRule>
    <cfRule type="expression" dxfId="748" priority="24">
      <formula>F75&lt;0</formula>
    </cfRule>
  </conditionalFormatting>
  <conditionalFormatting sqref="F75:F82">
    <cfRule type="expression" dxfId="747" priority="25">
      <formula>F75&gt;0</formula>
    </cfRule>
    <cfRule type="expression" dxfId="746" priority="26">
      <formula>F75&lt;0</formula>
    </cfRule>
  </conditionalFormatting>
  <conditionalFormatting sqref="H72:H82">
    <cfRule type="expression" dxfId="745" priority="21">
      <formula>H72&gt;0</formula>
    </cfRule>
    <cfRule type="expression" dxfId="744" priority="22">
      <formula>H72&lt;0</formula>
    </cfRule>
  </conditionalFormatting>
  <conditionalFormatting sqref="F68:F71">
    <cfRule type="expression" dxfId="743" priority="19">
      <formula>F68&gt;0</formula>
    </cfRule>
    <cfRule type="expression" dxfId="742" priority="20">
      <formula>F68&lt;0</formula>
    </cfRule>
  </conditionalFormatting>
  <conditionalFormatting sqref="H68:H71">
    <cfRule type="expression" dxfId="741" priority="17">
      <formula>H68&gt;0</formula>
    </cfRule>
    <cfRule type="expression" dxfId="740" priority="18">
      <formula>H68&lt;0</formula>
    </cfRule>
  </conditionalFormatting>
  <conditionalFormatting sqref="Q10">
    <cfRule type="expression" dxfId="739" priority="15">
      <formula>Q10&gt;0</formula>
    </cfRule>
    <cfRule type="expression" dxfId="738" priority="16">
      <formula>Q10&lt;0</formula>
    </cfRule>
  </conditionalFormatting>
  <conditionalFormatting sqref="H43 F43">
    <cfRule type="expression" dxfId="737" priority="11">
      <formula>F43&gt;0</formula>
    </cfRule>
    <cfRule type="expression" dxfId="736" priority="12">
      <formula>F43&lt;0</formula>
    </cfRule>
  </conditionalFormatting>
  <conditionalFormatting sqref="H37:H39 F37:F39">
    <cfRule type="expression" dxfId="735" priority="9">
      <formula>F37&gt;0</formula>
    </cfRule>
    <cfRule type="expression" dxfId="734" priority="10">
      <formula>F37&lt;0</formula>
    </cfRule>
  </conditionalFormatting>
  <conditionalFormatting sqref="H35:H36 F35:F36">
    <cfRule type="expression" dxfId="733" priority="7">
      <formula>F35&gt;0</formula>
    </cfRule>
    <cfRule type="expression" dxfId="732" priority="8">
      <formula>F35&lt;0</formula>
    </cfRule>
  </conditionalFormatting>
  <conditionalFormatting sqref="H41:H42 F41:F42 J40:J41">
    <cfRule type="expression" dxfId="731" priority="5">
      <formula>F40&gt;0</formula>
    </cfRule>
    <cfRule type="expression" dxfId="730" priority="6">
      <formula>F40&lt;0</formula>
    </cfRule>
  </conditionalFormatting>
  <conditionalFormatting sqref="H40 F40">
    <cfRule type="expression" dxfId="729" priority="3">
      <formula>F40&gt;0</formula>
    </cfRule>
    <cfRule type="expression" dxfId="728" priority="4">
      <formula>F40&lt;0</formula>
    </cfRule>
  </conditionalFormatting>
  <conditionalFormatting sqref="J42:J45">
    <cfRule type="expression" dxfId="727" priority="1">
      <formula>J42&gt;0</formula>
    </cfRule>
    <cfRule type="expression" dxfId="72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5" priority="29">
      <formula>F40&gt;0</formula>
    </cfRule>
    <cfRule type="expression" dxfId="724" priority="30">
      <formula>F40&lt;0</formula>
    </cfRule>
  </conditionalFormatting>
  <conditionalFormatting sqref="F40:F45">
    <cfRule type="expression" dxfId="723" priority="31">
      <formula>F40&gt;0</formula>
    </cfRule>
    <cfRule type="expression" dxfId="722" priority="32">
      <formula>F40&lt;0</formula>
    </cfRule>
  </conditionalFormatting>
  <conditionalFormatting sqref="H40:H45">
    <cfRule type="expression" dxfId="721" priority="27">
      <formula>H40&gt;0</formula>
    </cfRule>
    <cfRule type="expression" dxfId="720" priority="28">
      <formula>H40&lt;0</formula>
    </cfRule>
  </conditionalFormatting>
  <conditionalFormatting sqref="F23:F39">
    <cfRule type="expression" dxfId="719" priority="13">
      <formula>F23&gt;0</formula>
    </cfRule>
    <cfRule type="expression" dxfId="718" priority="14">
      <formula>F23&lt;0</formula>
    </cfRule>
  </conditionalFormatting>
  <conditionalFormatting sqref="H23:H39">
    <cfRule type="expression" dxfId="717" priority="11">
      <formula>H23&gt;0</formula>
    </cfRule>
    <cfRule type="expression" dxfId="716" priority="12">
      <formula>H23&lt;0</formula>
    </cfRule>
  </conditionalFormatting>
  <conditionalFormatting sqref="Q7">
    <cfRule type="expression" dxfId="715" priority="9">
      <formula>Q7&gt;0</formula>
    </cfRule>
    <cfRule type="expression" dxfId="714" priority="10">
      <formula>Q7&lt;0</formula>
    </cfRule>
  </conditionalFormatting>
  <conditionalFormatting sqref="Q8">
    <cfRule type="expression" dxfId="713" priority="7">
      <formula>Q8&gt;0</formula>
    </cfRule>
    <cfRule type="expression" dxfId="712" priority="8">
      <formula>Q8&lt;0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9" priority="39">
      <formula>Q12&gt;0</formula>
    </cfRule>
    <cfRule type="expression" dxfId="7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7" priority="33">
      <formula>F25&gt;0</formula>
    </cfRule>
    <cfRule type="expression" dxfId="706" priority="34">
      <formula>F25&lt;0</formula>
    </cfRule>
  </conditionalFormatting>
  <conditionalFormatting sqref="F30">
    <cfRule type="expression" dxfId="705" priority="31">
      <formula>F30&gt;0</formula>
    </cfRule>
    <cfRule type="expression" dxfId="704" priority="32">
      <formula>F30&lt;0</formula>
    </cfRule>
  </conditionalFormatting>
  <conditionalFormatting sqref="F31">
    <cfRule type="expression" dxfId="703" priority="29">
      <formula>F31&gt;0</formula>
    </cfRule>
    <cfRule type="expression" dxfId="702" priority="30">
      <formula>F31&lt;0</formula>
    </cfRule>
  </conditionalFormatting>
  <conditionalFormatting sqref="F32:F34">
    <cfRule type="expression" dxfId="701" priority="27">
      <formula>F32&gt;0</formula>
    </cfRule>
    <cfRule type="expression" dxfId="700" priority="28">
      <formula>F32&lt;0</formula>
    </cfRule>
  </conditionalFormatting>
  <conditionalFormatting sqref="H25:H29">
    <cfRule type="expression" dxfId="699" priority="25">
      <formula>H25&gt;0</formula>
    </cfRule>
    <cfRule type="expression" dxfId="698" priority="26">
      <formula>H25&lt;0</formula>
    </cfRule>
  </conditionalFormatting>
  <conditionalFormatting sqref="H30">
    <cfRule type="expression" dxfId="697" priority="23">
      <formula>H30&gt;0</formula>
    </cfRule>
    <cfRule type="expression" dxfId="696" priority="24">
      <formula>H30&lt;0</formula>
    </cfRule>
  </conditionalFormatting>
  <conditionalFormatting sqref="H31">
    <cfRule type="expression" dxfId="695" priority="21">
      <formula>H31&gt;0</formula>
    </cfRule>
    <cfRule type="expression" dxfId="694" priority="22">
      <formula>H31&lt;0</formula>
    </cfRule>
  </conditionalFormatting>
  <conditionalFormatting sqref="H32:H34">
    <cfRule type="expression" dxfId="693" priority="19">
      <formula>H32&gt;0</formula>
    </cfRule>
    <cfRule type="expression" dxfId="692" priority="20">
      <formula>H32&lt;0</formula>
    </cfRule>
  </conditionalFormatting>
  <conditionalFormatting sqref="F35">
    <cfRule type="expression" dxfId="691" priority="17">
      <formula>F35&gt;0</formula>
    </cfRule>
    <cfRule type="expression" dxfId="690" priority="18">
      <formula>F35&lt;0</formula>
    </cfRule>
  </conditionalFormatting>
  <conditionalFormatting sqref="H35">
    <cfRule type="expression" dxfId="689" priority="15">
      <formula>H35&gt;0</formula>
    </cfRule>
    <cfRule type="expression" dxfId="688" priority="16">
      <formula>H35&lt;0</formula>
    </cfRule>
  </conditionalFormatting>
  <conditionalFormatting sqref="F36">
    <cfRule type="expression" dxfId="687" priority="13">
      <formula>F36&gt;0</formula>
    </cfRule>
    <cfRule type="expression" dxfId="686" priority="14">
      <formula>F36&lt;0</formula>
    </cfRule>
  </conditionalFormatting>
  <conditionalFormatting sqref="H36">
    <cfRule type="expression" dxfId="685" priority="11">
      <formula>H36&gt;0</formula>
    </cfRule>
    <cfRule type="expression" dxfId="684" priority="12">
      <formula>H36&lt;0</formula>
    </cfRule>
  </conditionalFormatting>
  <conditionalFormatting sqref="H23:H24">
    <cfRule type="expression" dxfId="683" priority="5">
      <formula>H23&gt;0</formula>
    </cfRule>
    <cfRule type="expression" dxfId="682" priority="6">
      <formula>H23&lt;0</formula>
    </cfRule>
  </conditionalFormatting>
  <conditionalFormatting sqref="F23:F24">
    <cfRule type="expression" dxfId="681" priority="7">
      <formula>F23&gt;0</formula>
    </cfRule>
    <cfRule type="expression" dxfId="680" priority="8">
      <formula>F23&lt;0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23.517000000000152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57.459899999999998</v>
      </c>
      <c r="R4" s="475">
        <v>1E-3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2298.3959999999997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940.68000000000609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2962.2959999999939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1357.7159999999922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1.4433346090062331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2.9933919133169395E-2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12.712367256637169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63.205890000000004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62.631291000000004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62.056691999999998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61.482092999999999</v>
      </c>
      <c r="W20" s="2"/>
      <c r="X20" s="134"/>
    </row>
    <row r="21" spans="1:33" x14ac:dyDescent="0.25">
      <c r="P21" s="81">
        <v>1.06</v>
      </c>
      <c r="Q21" s="81">
        <f t="shared" si="2"/>
        <v>60.907494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60.332895000000001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59.758296000000001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59.183697000000002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58.609097999999996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58.034498999999997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57.459899999999998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56.885300999999998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56.310701999999999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55.736102999999993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55.161503999999994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54.586904999999994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54.012305999999995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53.437707000000003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52.863107999999997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52.288508999999998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51.713909999999998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5" priority="69">
      <formula>J8&gt;0</formula>
    </cfRule>
    <cfRule type="expression" dxfId="674" priority="70">
      <formula>J8&lt;0</formula>
    </cfRule>
  </conditionalFormatting>
  <conditionalFormatting sqref="Q7">
    <cfRule type="expression" dxfId="673" priority="71">
      <formula>Q7&gt;0</formula>
    </cfRule>
    <cfRule type="expression" dxfId="672" priority="72">
      <formula>Q7&lt;0</formula>
    </cfRule>
  </conditionalFormatting>
  <conditionalFormatting sqref="M62">
    <cfRule type="expression" dxfId="671" priority="59">
      <formula>M62&gt;0</formula>
    </cfRule>
    <cfRule type="expression" dxfId="670" priority="60">
      <formula>M62&lt;0</formula>
    </cfRule>
  </conditionalFormatting>
  <conditionalFormatting sqref="M62">
    <cfRule type="expression" dxfId="669" priority="61">
      <formula>M62&gt;0</formula>
    </cfRule>
    <cfRule type="expression" dxfId="668" priority="62">
      <formula>M62&lt;0</formula>
    </cfRule>
  </conditionalFormatting>
  <conditionalFormatting sqref="F24:F55">
    <cfRule type="expression" dxfId="667" priority="47">
      <formula>F24&gt;0</formula>
    </cfRule>
    <cfRule type="expression" dxfId="666" priority="48">
      <formula>F24&lt;0</formula>
    </cfRule>
  </conditionalFormatting>
  <conditionalFormatting sqref="F24:F55">
    <cfRule type="expression" dxfId="665" priority="49">
      <formula>F24&gt;0</formula>
    </cfRule>
    <cfRule type="expression" dxfId="664" priority="50">
      <formula>F24&lt;0</formula>
    </cfRule>
  </conditionalFormatting>
  <conditionalFormatting sqref="H24:H55">
    <cfRule type="expression" dxfId="663" priority="45">
      <formula>H24&gt;0</formula>
    </cfRule>
    <cfRule type="expression" dxfId="662" priority="46">
      <formula>H24&lt;0</formula>
    </cfRule>
  </conditionalFormatting>
  <conditionalFormatting sqref="J27:J38">
    <cfRule type="expression" dxfId="661" priority="15">
      <formula>J27&gt;0</formula>
    </cfRule>
    <cfRule type="expression" dxfId="660" priority="16">
      <formula>J27&lt;0</formula>
    </cfRule>
  </conditionalFormatting>
  <conditionalFormatting sqref="J27:J38">
    <cfRule type="expression" dxfId="659" priority="17">
      <formula>J27&gt;0</formula>
    </cfRule>
    <cfRule type="expression" dxfId="658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7" priority="11">
      <formula>J39&gt;0</formula>
    </cfRule>
    <cfRule type="expression" dxfId="656" priority="12">
      <formula>J39&lt;0</formula>
    </cfRule>
  </conditionalFormatting>
  <conditionalFormatting sqref="J39">
    <cfRule type="expression" dxfId="655" priority="13">
      <formula>J39&gt;0</formula>
    </cfRule>
    <cfRule type="expression" dxfId="654" priority="14">
      <formula>J39&lt;0</formula>
    </cfRule>
  </conditionalFormatting>
  <conditionalFormatting sqref="J51:J56">
    <cfRule type="expression" dxfId="653" priority="1">
      <formula>J51&gt;0</formula>
    </cfRule>
    <cfRule type="expression" dxfId="652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1" priority="66">
      <formula>F22&gt;0</formula>
    </cfRule>
    <cfRule type="expression" dxfId="65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9" priority="53">
      <formula>F41&gt;0</formula>
    </cfRule>
    <cfRule type="expression" dxfId="648" priority="54">
      <formula>F41&lt;0</formula>
    </cfRule>
  </conditionalFormatting>
  <conditionalFormatting sqref="F41">
    <cfRule type="expression" dxfId="647" priority="57">
      <formula>F41&gt;0</formula>
    </cfRule>
    <cfRule type="expression" dxfId="646" priority="58">
      <formula>F41&lt;0</formula>
    </cfRule>
  </conditionalFormatting>
  <conditionalFormatting sqref="H41">
    <cfRule type="expression" dxfId="645" priority="35">
      <formula>H41&gt;0</formula>
    </cfRule>
    <cfRule type="expression" dxfId="644" priority="36">
      <formula>H41&lt;0</formula>
    </cfRule>
  </conditionalFormatting>
  <conditionalFormatting sqref="F89:F95">
    <cfRule type="expression" dxfId="643" priority="29">
      <formula>F89&gt;0</formula>
    </cfRule>
    <cfRule type="expression" dxfId="642" priority="30">
      <formula>F89&lt;0</formula>
    </cfRule>
  </conditionalFormatting>
  <conditionalFormatting sqref="F96:F110">
    <cfRule type="expression" dxfId="641" priority="25">
      <formula>F96&gt;0</formula>
    </cfRule>
    <cfRule type="expression" dxfId="640" priority="26">
      <formula>F96&lt;0</formula>
    </cfRule>
  </conditionalFormatting>
  <conditionalFormatting sqref="F96:F110">
    <cfRule type="expression" dxfId="639" priority="27">
      <formula>F96&gt;0</formula>
    </cfRule>
    <cfRule type="expression" dxfId="638" priority="28">
      <formula>F96&lt;0</formula>
    </cfRule>
  </conditionalFormatting>
  <conditionalFormatting sqref="H89:H100">
    <cfRule type="expression" dxfId="637" priority="23">
      <formula>H89&gt;0</formula>
    </cfRule>
    <cfRule type="expression" dxfId="636" priority="24">
      <formula>H89&lt;0</formula>
    </cfRule>
  </conditionalFormatting>
  <conditionalFormatting sqref="H101">
    <cfRule type="expression" dxfId="635" priority="21">
      <formula>H101&gt;0</formula>
    </cfRule>
    <cfRule type="expression" dxfId="634" priority="22">
      <formula>H101&lt;0</formula>
    </cfRule>
  </conditionalFormatting>
  <conditionalFormatting sqref="F111:F116">
    <cfRule type="expression" dxfId="633" priority="19">
      <formula>F111&gt;0</formula>
    </cfRule>
    <cfRule type="expression" dxfId="632" priority="20">
      <formula>F111&lt;0</formula>
    </cfRule>
  </conditionalFormatting>
  <conditionalFormatting sqref="H103:H116">
    <cfRule type="expression" dxfId="631" priority="17">
      <formula>H103&gt;0</formula>
    </cfRule>
    <cfRule type="expression" dxfId="630" priority="18">
      <formula>H103&lt;0</formula>
    </cfRule>
  </conditionalFormatting>
  <conditionalFormatting sqref="H102">
    <cfRule type="expression" dxfId="629" priority="15">
      <formula>H102&gt;0</formula>
    </cfRule>
    <cfRule type="expression" dxfId="628" priority="16">
      <formula>H102&lt;0</formula>
    </cfRule>
  </conditionalFormatting>
  <conditionalFormatting sqref="M42">
    <cfRule type="expression" dxfId="627" priority="13">
      <formula>M42&gt;0</formula>
    </cfRule>
    <cfRule type="expression" dxfId="626" priority="14">
      <formula>M42&lt;0</formula>
    </cfRule>
  </conditionalFormatting>
  <conditionalFormatting sqref="Q7">
    <cfRule type="expression" dxfId="625" priority="9">
      <formula>Q7&gt;0</formula>
    </cfRule>
    <cfRule type="expression" dxfId="624" priority="10">
      <formula>Q7&lt;0</formula>
    </cfRule>
  </conditionalFormatting>
  <conditionalFormatting sqref="Q8">
    <cfRule type="expression" dxfId="623" priority="7">
      <formula>Q8&gt;0</formula>
    </cfRule>
    <cfRule type="expression" dxfId="622" priority="8">
      <formula>Q8&lt;0</formula>
    </cfRule>
  </conditionalFormatting>
  <conditionalFormatting sqref="F117:F130 H117:H130">
    <cfRule type="expression" dxfId="621" priority="1">
      <formula>F117&gt;0</formula>
    </cfRule>
    <cfRule type="expression" dxfId="62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9" priority="84">
      <formula>F7&gt;0</formula>
    </cfRule>
    <cfRule type="expression" dxfId="618" priority="85">
      <formula>F7&lt;0</formula>
    </cfRule>
  </conditionalFormatting>
  <conditionalFormatting sqref="Q8">
    <cfRule type="expression" dxfId="617" priority="82">
      <formula>Q8&gt;0</formula>
    </cfRule>
    <cfRule type="expression" dxfId="616" priority="83">
      <formula>Q8&lt;0</formula>
    </cfRule>
  </conditionalFormatting>
  <conditionalFormatting sqref="F29:F36">
    <cfRule type="expression" dxfId="615" priority="62">
      <formula>F29&gt;0</formula>
    </cfRule>
    <cfRule type="expression" dxfId="614" priority="63">
      <formula>F29&lt;0</formula>
    </cfRule>
  </conditionalFormatting>
  <conditionalFormatting sqref="J32:J38">
    <cfRule type="expression" dxfId="613" priority="57">
      <formula>J32&gt;0</formula>
    </cfRule>
    <cfRule type="expression" dxfId="612" priority="58">
      <formula>J32&lt;0</formula>
    </cfRule>
  </conditionalFormatting>
  <conditionalFormatting sqref="M42">
    <cfRule type="expression" dxfId="611" priority="55">
      <formula>M42&gt;0</formula>
    </cfRule>
    <cfRule type="expression" dxfId="610" priority="56">
      <formula>M42&lt;0</formula>
    </cfRule>
  </conditionalFormatting>
  <conditionalFormatting sqref="F98:F134 H98:H134 H137:H142 F137:F142 F144:F153 H144:H153">
    <cfRule type="expression" dxfId="609" priority="53">
      <formula>F98&gt;0</formula>
    </cfRule>
    <cfRule type="expression" dxfId="608" priority="54">
      <formula>F98&lt;0</formula>
    </cfRule>
  </conditionalFormatting>
  <conditionalFormatting sqref="F90:F97">
    <cfRule type="expression" dxfId="607" priority="51">
      <formula>F90&gt;0</formula>
    </cfRule>
    <cfRule type="expression" dxfId="606" priority="52">
      <formula>F90&lt;0</formula>
    </cfRule>
  </conditionalFormatting>
  <conditionalFormatting sqref="H90:H97">
    <cfRule type="expression" dxfId="605" priority="49">
      <formula>H90&gt;0</formula>
    </cfRule>
    <cfRule type="expression" dxfId="604" priority="50">
      <formula>H90&lt;0</formula>
    </cfRule>
  </conditionalFormatting>
  <conditionalFormatting sqref="F135:F136 H135:H136">
    <cfRule type="expression" dxfId="603" priority="47">
      <formula>F135&gt;0</formula>
    </cfRule>
    <cfRule type="expression" dxfId="602" priority="48">
      <formula>F135&lt;0</formula>
    </cfRule>
  </conditionalFormatting>
  <conditionalFormatting sqref="H143 F143">
    <cfRule type="expression" dxfId="601" priority="45">
      <formula>F143&gt;0</formula>
    </cfRule>
    <cfRule type="expression" dxfId="600" priority="46">
      <formula>F143&lt;0</formula>
    </cfRule>
  </conditionalFormatting>
  <conditionalFormatting sqref="F154:F161">
    <cfRule type="expression" dxfId="599" priority="31">
      <formula>F154&gt;0</formula>
    </cfRule>
    <cfRule type="expression" dxfId="598" priority="32">
      <formula>F154&lt;0</formula>
    </cfRule>
  </conditionalFormatting>
  <conditionalFormatting sqref="H154:H161">
    <cfRule type="expression" dxfId="597" priority="29">
      <formula>H154&gt;0</formula>
    </cfRule>
    <cfRule type="expression" dxfId="596" priority="30">
      <formula>H154&lt;0</formula>
    </cfRule>
  </conditionalFormatting>
  <conditionalFormatting sqref="Q10">
    <cfRule type="expression" dxfId="595" priority="27">
      <formula>Q10&gt;0</formula>
    </cfRule>
    <cfRule type="expression" dxfId="594" priority="28">
      <formula>Q10&lt;0</formula>
    </cfRule>
  </conditionalFormatting>
  <conditionalFormatting sqref="F37:F38">
    <cfRule type="expression" dxfId="593" priority="25">
      <formula>F37&gt;0</formula>
    </cfRule>
    <cfRule type="expression" dxfId="592" priority="26">
      <formula>F37&lt;0</formula>
    </cfRule>
  </conditionalFormatting>
  <conditionalFormatting sqref="H37:H38">
    <cfRule type="expression" dxfId="591" priority="23">
      <formula>H37&gt;0</formula>
    </cfRule>
    <cfRule type="expression" dxfId="590" priority="24">
      <formula>H37&lt;0</formula>
    </cfRule>
  </conditionalFormatting>
  <conditionalFormatting sqref="F167">
    <cfRule type="expression" dxfId="589" priority="21">
      <formula>F167&gt;0</formula>
    </cfRule>
    <cfRule type="expression" dxfId="588" priority="22">
      <formula>F167&lt;0</formula>
    </cfRule>
  </conditionalFormatting>
  <conditionalFormatting sqref="F168:F179">
    <cfRule type="expression" dxfId="587" priority="19">
      <formula>F168&gt;0</formula>
    </cfRule>
    <cfRule type="expression" dxfId="586" priority="20">
      <formula>F168&lt;0</formula>
    </cfRule>
  </conditionalFormatting>
  <conditionalFormatting sqref="H167:H179">
    <cfRule type="expression" dxfId="585" priority="17">
      <formula>H167&gt;0</formula>
    </cfRule>
    <cfRule type="expression" dxfId="584" priority="18">
      <formula>H167&lt;0</formula>
    </cfRule>
  </conditionalFormatting>
  <conditionalFormatting sqref="J175:J197 J201">
    <cfRule type="expression" dxfId="583" priority="15">
      <formula>J175&gt;0</formula>
    </cfRule>
    <cfRule type="expression" dxfId="582" priority="16">
      <formula>J175&lt;0</formula>
    </cfRule>
  </conditionalFormatting>
  <conditionalFormatting sqref="F180:F197 F201">
    <cfRule type="expression" dxfId="581" priority="13">
      <formula>F180&gt;0</formula>
    </cfRule>
    <cfRule type="expression" dxfId="580" priority="14">
      <formula>F180&lt;0</formula>
    </cfRule>
  </conditionalFormatting>
  <conditionalFormatting sqref="H180:H197 H201">
    <cfRule type="expression" dxfId="579" priority="11">
      <formula>H180&gt;0</formula>
    </cfRule>
    <cfRule type="expression" dxfId="578" priority="12">
      <formula>H180&lt;0</formula>
    </cfRule>
  </conditionalFormatting>
  <conditionalFormatting sqref="I32:J35">
    <cfRule type="expression" dxfId="577" priority="9">
      <formula>I32&gt;0</formula>
    </cfRule>
    <cfRule type="expression" dxfId="576" priority="10">
      <formula>I32&lt;0</formula>
    </cfRule>
  </conditionalFormatting>
  <conditionalFormatting sqref="F198:F200">
    <cfRule type="expression" dxfId="575" priority="7">
      <formula>F198&gt;0</formula>
    </cfRule>
    <cfRule type="expression" dxfId="574" priority="8">
      <formula>F198&lt;0</formula>
    </cfRule>
  </conditionalFormatting>
  <conditionalFormatting sqref="H198:H200">
    <cfRule type="expression" dxfId="573" priority="5">
      <formula>H198&gt;0</formula>
    </cfRule>
    <cfRule type="expression" dxfId="572" priority="6">
      <formula>H198&lt;0</formula>
    </cfRule>
  </conditionalFormatting>
  <conditionalFormatting sqref="J198:J200">
    <cfRule type="expression" dxfId="571" priority="3">
      <formula>J198&gt;0</formula>
    </cfRule>
    <cfRule type="expression" dxfId="570" priority="4">
      <formula>J198&lt;0</formula>
    </cfRule>
  </conditionalFormatting>
  <conditionalFormatting sqref="F202:F211 H202:H211 J202:J211">
    <cfRule type="expression" dxfId="569" priority="1">
      <formula>F202&gt;0</formula>
    </cfRule>
    <cfRule type="expression" dxfId="56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7" priority="80">
      <formula>Q7&gt;0</formula>
    </cfRule>
    <cfRule type="expression" dxfId="566" priority="81">
      <formula>Q7&lt;0</formula>
    </cfRule>
  </conditionalFormatting>
  <conditionalFormatting sqref="Q8">
    <cfRule type="expression" dxfId="565" priority="78">
      <formula>Q8&gt;0</formula>
    </cfRule>
    <cfRule type="expression" dxfId="564" priority="79">
      <formula>Q8&lt;0</formula>
    </cfRule>
  </conditionalFormatting>
  <conditionalFormatting sqref="F29:F43">
    <cfRule type="expression" dxfId="563" priority="62">
      <formula>F29&gt;0</formula>
    </cfRule>
    <cfRule type="expression" dxfId="562" priority="63">
      <formula>F29&lt;0</formula>
    </cfRule>
  </conditionalFormatting>
  <conditionalFormatting sqref="H45 H47:H48 H50:H51 H53 H29:H43">
    <cfRule type="expression" dxfId="561" priority="60">
      <formula>H29&gt;0</formula>
    </cfRule>
    <cfRule type="expression" dxfId="560" priority="61">
      <formula>H29&lt;0</formula>
    </cfRule>
  </conditionalFormatting>
  <conditionalFormatting sqref="J35">
    <cfRule type="expression" dxfId="559" priority="56">
      <formula>J35&gt;0</formula>
    </cfRule>
    <cfRule type="expression" dxfId="558" priority="57">
      <formula>J35&lt;0</formula>
    </cfRule>
  </conditionalFormatting>
  <conditionalFormatting sqref="J36:J37">
    <cfRule type="expression" dxfId="557" priority="54">
      <formula>J36&gt;0</formula>
    </cfRule>
    <cfRule type="expression" dxfId="556" priority="55">
      <formula>J36&lt;0</formula>
    </cfRule>
  </conditionalFormatting>
  <conditionalFormatting sqref="J38:J45 J48 J51">
    <cfRule type="expression" dxfId="555" priority="52">
      <formula>J38&gt;0</formula>
    </cfRule>
    <cfRule type="expression" dxfId="55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3" priority="49">
      <formula>M59&gt;0</formula>
    </cfRule>
    <cfRule type="expression" dxfId="552" priority="50">
      <formula>M59&lt;0</formula>
    </cfRule>
  </conditionalFormatting>
  <conditionalFormatting sqref="Q10">
    <cfRule type="expression" dxfId="551" priority="47">
      <formula>Q10&gt;0</formula>
    </cfRule>
    <cfRule type="expression" dxfId="550" priority="48">
      <formula>Q10&lt;0</formula>
    </cfRule>
  </conditionalFormatting>
  <conditionalFormatting sqref="F84:F103">
    <cfRule type="expression" dxfId="549" priority="45">
      <formula>F84&gt;0</formula>
    </cfRule>
    <cfRule type="expression" dxfId="548" priority="46">
      <formula>F84&lt;0</formula>
    </cfRule>
  </conditionalFormatting>
  <conditionalFormatting sqref="H107 H84:H103">
    <cfRule type="expression" dxfId="547" priority="43">
      <formula>H84&gt;0</formula>
    </cfRule>
    <cfRule type="expression" dxfId="546" priority="44">
      <formula>H84&lt;0</formula>
    </cfRule>
  </conditionalFormatting>
  <conditionalFormatting sqref="J89">
    <cfRule type="expression" dxfId="545" priority="41">
      <formula>J89&gt;0</formula>
    </cfRule>
    <cfRule type="expression" dxfId="544" priority="42">
      <formula>J89&lt;0</formula>
    </cfRule>
  </conditionalFormatting>
  <conditionalFormatting sqref="J90:J95">
    <cfRule type="expression" dxfId="543" priority="39">
      <formula>J90&gt;0</formula>
    </cfRule>
    <cfRule type="expression" dxfId="542" priority="40">
      <formula>J90&lt;0</formula>
    </cfRule>
  </conditionalFormatting>
  <conditionalFormatting sqref="J96:J97">
    <cfRule type="expression" dxfId="541" priority="37">
      <formula>J96&gt;0</formula>
    </cfRule>
    <cfRule type="expression" dxfId="540" priority="38">
      <formula>J96&lt;0</formula>
    </cfRule>
  </conditionalFormatting>
  <conditionalFormatting sqref="J98:J104">
    <cfRule type="expression" dxfId="539" priority="35">
      <formula>J98&gt;0</formula>
    </cfRule>
    <cfRule type="expression" dxfId="538" priority="36">
      <formula>J98&lt;0</formula>
    </cfRule>
  </conditionalFormatting>
  <conditionalFormatting sqref="J25">
    <cfRule type="expression" dxfId="537" priority="31">
      <formula>J25&gt;0</formula>
    </cfRule>
    <cfRule type="expression" dxfId="536" priority="32">
      <formula>J25&lt;0</formula>
    </cfRule>
  </conditionalFormatting>
  <conditionalFormatting sqref="F105:F106">
    <cfRule type="expression" dxfId="535" priority="29">
      <formula>F105&gt;0</formula>
    </cfRule>
    <cfRule type="expression" dxfId="534" priority="30">
      <formula>F105&lt;0</formula>
    </cfRule>
  </conditionalFormatting>
  <conditionalFormatting sqref="H105:H106">
    <cfRule type="expression" dxfId="533" priority="27">
      <formula>H105&gt;0</formula>
    </cfRule>
    <cfRule type="expression" dxfId="532" priority="28">
      <formula>H105&lt;0</formula>
    </cfRule>
  </conditionalFormatting>
  <conditionalFormatting sqref="J105">
    <cfRule type="expression" dxfId="531" priority="25">
      <formula>J105&gt;0</formula>
    </cfRule>
    <cfRule type="expression" dxfId="530" priority="26">
      <formula>J105&lt;0</formula>
    </cfRule>
  </conditionalFormatting>
  <conditionalFormatting sqref="J106">
    <cfRule type="expression" dxfId="529" priority="23">
      <formula>J106&gt;0</formula>
    </cfRule>
    <cfRule type="expression" dxfId="528" priority="24">
      <formula>J106&lt;0</formula>
    </cfRule>
  </conditionalFormatting>
  <conditionalFormatting sqref="F24 F27:F28">
    <cfRule type="expression" dxfId="527" priority="21">
      <formula>F24&gt;0</formula>
    </cfRule>
    <cfRule type="expression" dxfId="526" priority="22">
      <formula>F24&lt;0</formula>
    </cfRule>
  </conditionalFormatting>
  <conditionalFormatting sqref="H24:H28">
    <cfRule type="expression" dxfId="525" priority="19">
      <formula>H24&gt;0</formula>
    </cfRule>
    <cfRule type="expression" dxfId="524" priority="20">
      <formula>H24&lt;0</formula>
    </cfRule>
  </conditionalFormatting>
  <conditionalFormatting sqref="J26:J34">
    <cfRule type="expression" dxfId="523" priority="17">
      <formula>J26&gt;0</formula>
    </cfRule>
    <cfRule type="expression" dxfId="522" priority="18">
      <formula>J26&lt;0</formula>
    </cfRule>
  </conditionalFormatting>
  <conditionalFormatting sqref="F113">
    <cfRule type="expression" dxfId="521" priority="15">
      <formula>F113&gt;0</formula>
    </cfRule>
    <cfRule type="expression" dxfId="520" priority="16">
      <formula>F113&lt;0</formula>
    </cfRule>
  </conditionalFormatting>
  <conditionalFormatting sqref="H113">
    <cfRule type="expression" dxfId="519" priority="13">
      <formula>H113&gt;0</formula>
    </cfRule>
    <cfRule type="expression" dxfId="518" priority="14">
      <formula>H113&lt;0</formula>
    </cfRule>
  </conditionalFormatting>
  <conditionalFormatting sqref="J109">
    <cfRule type="expression" dxfId="517" priority="11">
      <formula>J109&gt;0</formula>
    </cfRule>
    <cfRule type="expression" dxfId="516" priority="12">
      <formula>J109&lt;0</formula>
    </cfRule>
  </conditionalFormatting>
  <conditionalFormatting sqref="F108:F112">
    <cfRule type="expression" dxfId="515" priority="9">
      <formula>F108&gt;0</formula>
    </cfRule>
    <cfRule type="expression" dxfId="514" priority="10">
      <formula>F108&lt;0</formula>
    </cfRule>
  </conditionalFormatting>
  <conditionalFormatting sqref="H108:H112">
    <cfRule type="expression" dxfId="513" priority="7">
      <formula>H108&gt;0</formula>
    </cfRule>
    <cfRule type="expression" dxfId="512" priority="8">
      <formula>H108&lt;0</formula>
    </cfRule>
  </conditionalFormatting>
  <conditionalFormatting sqref="J110:J113">
    <cfRule type="expression" dxfId="511" priority="5">
      <formula>J110&gt;0</formula>
    </cfRule>
    <cfRule type="expression" dxfId="510" priority="6">
      <formula>J110&lt;0</formula>
    </cfRule>
  </conditionalFormatting>
  <conditionalFormatting sqref="F25:F26">
    <cfRule type="expression" dxfId="509" priority="3">
      <formula>F25&gt;0</formula>
    </cfRule>
    <cfRule type="expression" dxfId="508" priority="4">
      <formula>F25&lt;0</formula>
    </cfRule>
  </conditionalFormatting>
  <conditionalFormatting sqref="Q9">
    <cfRule type="expression" dxfId="507" priority="1">
      <formula>Q9&gt;0</formula>
    </cfRule>
    <cfRule type="expression" dxfId="50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21.61</v>
      </c>
      <c r="R4" s="223">
        <v>1.12E-2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25932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-4045.5599999999945</v>
      </c>
      <c r="R7">
        <v>500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-4120.5799999999945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-0.13711235441349778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4.257288292457196E-2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8.4745098039215687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23.771000000000001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23.5549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23.338800000000003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23.122700000000002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22.906600000000001</v>
      </c>
      <c r="T23" s="1">
        <v>43128</v>
      </c>
      <c r="U23" t="s">
        <v>894</v>
      </c>
    </row>
    <row r="24" spans="1:21" x14ac:dyDescent="0.25">
      <c r="A24" s="873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22.6905</v>
      </c>
    </row>
    <row r="25" spans="1:21" x14ac:dyDescent="0.25">
      <c r="A25" s="873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22.474399999999999</v>
      </c>
    </row>
    <row r="26" spans="1:21" x14ac:dyDescent="0.25">
      <c r="A26" s="87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22.258299999999998</v>
      </c>
    </row>
    <row r="27" spans="1:21" x14ac:dyDescent="0.25">
      <c r="A27" s="87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22.042200000000001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21.8261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21.61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21.393899999999999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21.177799999999998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20.9617</v>
      </c>
    </row>
    <row r="33" spans="1:21" x14ac:dyDescent="0.25">
      <c r="O33" s="81">
        <v>0.96</v>
      </c>
      <c r="P33" s="81">
        <f t="shared" si="4"/>
        <v>20.7456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20.529499999999999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20.313399999999998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20.097300000000001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19.8812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19.665099999999999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19.449000000000002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5">C89*(E89-D89)</f>
        <v>-3936.6000000000022</v>
      </c>
      <c r="G89" s="39">
        <f t="shared" ref="G89:G90" si="16">D89*C89</f>
        <v>25796.600000000002</v>
      </c>
      <c r="H89" s="223">
        <f t="shared" ref="H89:H90" si="17">(E89-D89)/D89</f>
        <v>-0.15260150562477232</v>
      </c>
      <c r="I89" s="39"/>
      <c r="J89" s="39"/>
      <c r="K89" s="39">
        <f>F89+$Q$10</f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5"/>
        <v>-4408.7999999999993</v>
      </c>
      <c r="G90" s="39">
        <f t="shared" si="16"/>
        <v>30052.799999999999</v>
      </c>
      <c r="H90" s="223">
        <f t="shared" si="17"/>
        <v>-0.14670180482351058</v>
      </c>
      <c r="I90" s="39"/>
      <c r="J90" s="39"/>
      <c r="K90" s="39">
        <f>F90+$Q$10</f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8">C91*(E91-D91)</f>
        <v>-3808.7999999999993</v>
      </c>
      <c r="G91" s="39">
        <f t="shared" ref="G91" si="19">D91*C91</f>
        <v>30052.799999999999</v>
      </c>
      <c r="H91" s="223">
        <f t="shared" ref="H91" si="20">(E91-D91)/D91</f>
        <v>-0.12673694298035457</v>
      </c>
      <c r="I91" s="39"/>
      <c r="J91" s="39"/>
      <c r="K91" s="39">
        <f>F91+$Q$10</f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1">C92*(E92-D92)</f>
        <v>-4528.8000000000011</v>
      </c>
      <c r="G92" s="39">
        <f t="shared" ref="G92" si="22">D92*C92</f>
        <v>30052.799999999999</v>
      </c>
      <c r="H92" s="223">
        <f t="shared" ref="H92" si="23">(E92-D92)/D92</f>
        <v>-0.15069477719214186</v>
      </c>
      <c r="I92" s="39"/>
      <c r="J92" s="39"/>
      <c r="K92" s="39">
        <f>F92+$Q$10</f>
        <v>-4453.7800000000007</v>
      </c>
      <c r="L92" s="193">
        <v>8.34</v>
      </c>
    </row>
    <row r="93" spans="1:12" x14ac:dyDescent="0.25">
      <c r="B93" s="184"/>
      <c r="C93" s="10"/>
      <c r="D93" s="39"/>
      <c r="E93" s="39"/>
      <c r="F93" s="39"/>
      <c r="G93" s="39"/>
      <c r="H93" s="223"/>
      <c r="I93" s="39"/>
      <c r="J93" s="39"/>
      <c r="K93" s="39"/>
      <c r="L93" s="193"/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24">C120*(E120-D120)</f>
        <v>-94.799999999999898</v>
      </c>
      <c r="G120" s="251">
        <f t="shared" ref="G120:G126" si="25">D120*C120</f>
        <v>2401.8000000000002</v>
      </c>
      <c r="H120" s="265">
        <f t="shared" ref="H120:H126" si="26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24"/>
        <v>-86.100000000000136</v>
      </c>
      <c r="G121" s="251">
        <f t="shared" si="25"/>
        <v>1239.3000000000002</v>
      </c>
      <c r="H121" s="263">
        <f t="shared" si="26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24"/>
        <v>-54.000000000000128</v>
      </c>
      <c r="G122" s="251">
        <f t="shared" si="25"/>
        <v>1239.3000000000002</v>
      </c>
      <c r="H122" s="263">
        <f t="shared" si="26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24"/>
        <v>-29.849999999999923</v>
      </c>
      <c r="G123" s="251">
        <f t="shared" si="25"/>
        <v>1239.1500000000001</v>
      </c>
      <c r="H123" s="263">
        <f t="shared" si="26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24"/>
        <v>-9.7500000000000853</v>
      </c>
      <c r="G124" s="251">
        <f t="shared" si="25"/>
        <v>1239.1500000000001</v>
      </c>
      <c r="H124" s="263">
        <f t="shared" si="26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24"/>
        <v>-51.449999999999889</v>
      </c>
      <c r="G125" s="251">
        <f t="shared" si="25"/>
        <v>1239.1500000000001</v>
      </c>
      <c r="H125" s="263">
        <f t="shared" si="26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24"/>
        <v>1.9499999999999318</v>
      </c>
      <c r="G126" s="251">
        <f t="shared" si="25"/>
        <v>1239.1500000000001</v>
      </c>
      <c r="H126" s="263">
        <f t="shared" si="26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05" priority="81">
      <formula>F42&gt;0</formula>
    </cfRule>
    <cfRule type="expression" dxfId="504" priority="82">
      <formula>F42&lt;0</formula>
    </cfRule>
  </conditionalFormatting>
  <conditionalFormatting sqref="H42:H44">
    <cfRule type="expression" dxfId="503" priority="79">
      <formula>H42&gt;0</formula>
    </cfRule>
    <cfRule type="expression" dxfId="502" priority="80">
      <formula>H42&lt;0</formula>
    </cfRule>
  </conditionalFormatting>
  <conditionalFormatting sqref="H45">
    <cfRule type="expression" dxfId="501" priority="77">
      <formula>H45&gt;0</formula>
    </cfRule>
    <cfRule type="expression" dxfId="500" priority="78">
      <formula>H45&lt;0</formula>
    </cfRule>
  </conditionalFormatting>
  <conditionalFormatting sqref="H46">
    <cfRule type="expression" dxfId="499" priority="75">
      <formula>H46&gt;0</formula>
    </cfRule>
    <cfRule type="expression" dxfId="498" priority="76">
      <formula>H46&lt;0</formula>
    </cfRule>
  </conditionalFormatting>
  <conditionalFormatting sqref="F38:F41">
    <cfRule type="expression" dxfId="497" priority="71">
      <formula>F38&gt;0</formula>
    </cfRule>
    <cfRule type="expression" dxfId="496" priority="72">
      <formula>F38&lt;0</formula>
    </cfRule>
  </conditionalFormatting>
  <conditionalFormatting sqref="H38:H41">
    <cfRule type="expression" dxfId="495" priority="69">
      <formula>H38&gt;0</formula>
    </cfRule>
    <cfRule type="expression" dxfId="494" priority="70">
      <formula>H38&lt;0</formula>
    </cfRule>
  </conditionalFormatting>
  <conditionalFormatting sqref="F47:F48">
    <cfRule type="expression" dxfId="493" priority="65">
      <formula>F47&gt;0</formula>
    </cfRule>
    <cfRule type="expression" dxfId="492" priority="66">
      <formula>F47&lt;0</formula>
    </cfRule>
  </conditionalFormatting>
  <conditionalFormatting sqref="I42:L44">
    <cfRule type="expression" dxfId="491" priority="63">
      <formula>I42&gt;0</formula>
    </cfRule>
    <cfRule type="expression" dxfId="490" priority="64">
      <formula>I42&lt;0</formula>
    </cfRule>
  </conditionalFormatting>
  <conditionalFormatting sqref="I51:I56 I48:L49">
    <cfRule type="expression" dxfId="489" priority="57">
      <formula>I48&gt;0</formula>
    </cfRule>
    <cfRule type="expression" dxfId="488" priority="58">
      <formula>I48&lt;0</formula>
    </cfRule>
  </conditionalFormatting>
  <conditionalFormatting sqref="I38:L41">
    <cfRule type="expression" dxfId="487" priority="55">
      <formula>I38&gt;0</formula>
    </cfRule>
    <cfRule type="expression" dxfId="486" priority="56">
      <formula>I38&lt;0</formula>
    </cfRule>
  </conditionalFormatting>
  <conditionalFormatting sqref="F49:F60">
    <cfRule type="expression" dxfId="485" priority="53">
      <formula>F49&gt;0</formula>
    </cfRule>
    <cfRule type="expression" dxfId="484" priority="54">
      <formula>F49&lt;0</formula>
    </cfRule>
  </conditionalFormatting>
  <conditionalFormatting sqref="Q8">
    <cfRule type="expression" dxfId="483" priority="49">
      <formula>Q8&gt;0</formula>
    </cfRule>
    <cfRule type="expression" dxfId="482" priority="50">
      <formula>Q8&lt;0</formula>
    </cfRule>
  </conditionalFormatting>
  <conditionalFormatting sqref="Q7">
    <cfRule type="expression" dxfId="481" priority="51">
      <formula>Q7&gt;0</formula>
    </cfRule>
    <cfRule type="expression" dxfId="480" priority="52">
      <formula>Q7&lt;0</formula>
    </cfRule>
  </conditionalFormatting>
  <conditionalFormatting sqref="F121:F125">
    <cfRule type="expression" dxfId="479" priority="47">
      <formula>F121&gt;0</formula>
    </cfRule>
    <cfRule type="expression" dxfId="478" priority="48">
      <formula>F121&lt;0</formula>
    </cfRule>
  </conditionalFormatting>
  <conditionalFormatting sqref="H121:H123">
    <cfRule type="expression" dxfId="477" priority="45">
      <formula>H121&gt;0</formula>
    </cfRule>
    <cfRule type="expression" dxfId="476" priority="46">
      <formula>H121&lt;0</formula>
    </cfRule>
  </conditionalFormatting>
  <conditionalFormatting sqref="H124">
    <cfRule type="expression" dxfId="475" priority="43">
      <formula>H124&gt;0</formula>
    </cfRule>
    <cfRule type="expression" dxfId="474" priority="44">
      <formula>H124&lt;0</formula>
    </cfRule>
  </conditionalFormatting>
  <conditionalFormatting sqref="H125">
    <cfRule type="expression" dxfId="473" priority="41">
      <formula>H125&gt;0</formula>
    </cfRule>
    <cfRule type="expression" dxfId="472" priority="42">
      <formula>H125&lt;0</formula>
    </cfRule>
  </conditionalFormatting>
  <conditionalFormatting sqref="H126:H135">
    <cfRule type="expression" dxfId="471" priority="39">
      <formula>H126&gt;0</formula>
    </cfRule>
    <cfRule type="expression" dxfId="470" priority="40">
      <formula>H126&lt;0</formula>
    </cfRule>
  </conditionalFormatting>
  <conditionalFormatting sqref="F117:F120">
    <cfRule type="expression" dxfId="469" priority="37">
      <formula>F117&gt;0</formula>
    </cfRule>
    <cfRule type="expression" dxfId="468" priority="38">
      <formula>F117&lt;0</formula>
    </cfRule>
  </conditionalFormatting>
  <conditionalFormatting sqref="H117:H120">
    <cfRule type="expression" dxfId="467" priority="35">
      <formula>H117&gt;0</formula>
    </cfRule>
    <cfRule type="expression" dxfId="466" priority="36">
      <formula>H117&lt;0</formula>
    </cfRule>
  </conditionalFormatting>
  <conditionalFormatting sqref="F126:F127">
    <cfRule type="expression" dxfId="465" priority="33">
      <formula>F126&gt;0</formula>
    </cfRule>
    <cfRule type="expression" dxfId="464" priority="34">
      <formula>F126&lt;0</formula>
    </cfRule>
  </conditionalFormatting>
  <conditionalFormatting sqref="I121:I123">
    <cfRule type="expression" dxfId="463" priority="31">
      <formula>I121&gt;0</formula>
    </cfRule>
    <cfRule type="expression" dxfId="462" priority="32">
      <formula>I121&lt;0</formula>
    </cfRule>
  </conditionalFormatting>
  <conditionalFormatting sqref="I124">
    <cfRule type="expression" dxfId="461" priority="29">
      <formula>I124&gt;0</formula>
    </cfRule>
    <cfRule type="expression" dxfId="460" priority="30">
      <formula>I124&lt;0</formula>
    </cfRule>
  </conditionalFormatting>
  <conditionalFormatting sqref="I125">
    <cfRule type="expression" dxfId="459" priority="27">
      <formula>I125&gt;0</formula>
    </cfRule>
    <cfRule type="expression" dxfId="458" priority="28">
      <formula>I125&lt;0</formula>
    </cfRule>
  </conditionalFormatting>
  <conditionalFormatting sqref="I126:I135">
    <cfRule type="expression" dxfId="457" priority="25">
      <formula>I126&gt;0</formula>
    </cfRule>
    <cfRule type="expression" dxfId="456" priority="26">
      <formula>I126&lt;0</formula>
    </cfRule>
  </conditionalFormatting>
  <conditionalFormatting sqref="I117:I120">
    <cfRule type="expression" dxfId="455" priority="23">
      <formula>I117&gt;0</formula>
    </cfRule>
    <cfRule type="expression" dxfId="454" priority="24">
      <formula>I117&lt;0</formula>
    </cfRule>
  </conditionalFormatting>
  <conditionalFormatting sqref="F128">
    <cfRule type="expression" dxfId="453" priority="21">
      <formula>F128&gt;0</formula>
    </cfRule>
    <cfRule type="expression" dxfId="452" priority="22">
      <formula>F128&lt;0</formula>
    </cfRule>
  </conditionalFormatting>
  <conditionalFormatting sqref="F63:F65 H64:H65 H63:L63">
    <cfRule type="expression" dxfId="451" priority="19">
      <formula>F63&gt;0</formula>
    </cfRule>
    <cfRule type="expression" dxfId="450" priority="20">
      <formula>F63&lt;0</formula>
    </cfRule>
  </conditionalFormatting>
  <conditionalFormatting sqref="R4">
    <cfRule type="expression" dxfId="449" priority="17">
      <formula>R4&gt;0</formula>
    </cfRule>
    <cfRule type="expression" dxfId="448" priority="18">
      <formula>R4&lt;0</formula>
    </cfRule>
  </conditionalFormatting>
  <conditionalFormatting sqref="F69:F72 H69:K70 H71:J72">
    <cfRule type="expression" dxfId="447" priority="15">
      <formula>F69&gt;0</formula>
    </cfRule>
    <cfRule type="expression" dxfId="446" priority="16">
      <formula>F69&lt;0</formula>
    </cfRule>
  </conditionalFormatting>
  <conditionalFormatting sqref="H77:H81 F76:F81 H76:J76 J77:J81">
    <cfRule type="expression" dxfId="445" priority="11">
      <formula>F76&gt;0</formula>
    </cfRule>
    <cfRule type="expression" dxfId="444" priority="12">
      <formula>F76&lt;0</formula>
    </cfRule>
  </conditionalFormatting>
  <conditionalFormatting sqref="H94:K94 F94 I89:J89">
    <cfRule type="expression" dxfId="443" priority="9">
      <formula>F89&gt;0</formula>
    </cfRule>
    <cfRule type="expression" dxfId="442" priority="10">
      <formula>F89&lt;0</formula>
    </cfRule>
  </conditionalFormatting>
  <conditionalFormatting sqref="H85:J86 J88:K88 J87 K71:K87 F85:F89 H87:H89 K89">
    <cfRule type="expression" dxfId="441" priority="7">
      <formula>F71&gt;0</formula>
    </cfRule>
    <cfRule type="expression" dxfId="440" priority="8">
      <formula>F71&lt;0</formula>
    </cfRule>
  </conditionalFormatting>
  <conditionalFormatting sqref="H83:J84 F82:F84 H82 J82">
    <cfRule type="expression" dxfId="439" priority="5">
      <formula>F82&gt;0</formula>
    </cfRule>
    <cfRule type="expression" dxfId="438" priority="6">
      <formula>F82&lt;0</formula>
    </cfRule>
  </conditionalFormatting>
  <conditionalFormatting sqref="H93:K93 F93">
    <cfRule type="expression" dxfId="437" priority="3">
      <formula>F93&gt;0</formula>
    </cfRule>
    <cfRule type="expression" dxfId="436" priority="4">
      <formula>F93&lt;0</formula>
    </cfRule>
  </conditionalFormatting>
  <conditionalFormatting sqref="H90:K92 F90:F92">
    <cfRule type="expression" dxfId="435" priority="1">
      <formula>F90&gt;0</formula>
    </cfRule>
    <cfRule type="expression" dxfId="434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3" priority="11">
      <formula>Q8&gt;0</formula>
    </cfRule>
    <cfRule type="expression" dxfId="432" priority="12">
      <formula>Q8&lt;0</formula>
    </cfRule>
  </conditionalFormatting>
  <conditionalFormatting sqref="Q7">
    <cfRule type="expression" dxfId="431" priority="13">
      <formula>Q7&gt;0</formula>
    </cfRule>
    <cfRule type="expression" dxfId="430" priority="14">
      <formula>Q7&lt;0</formula>
    </cfRule>
  </conditionalFormatting>
  <conditionalFormatting sqref="F22">
    <cfRule type="expression" dxfId="429" priority="9">
      <formula>F22&gt;0</formula>
    </cfRule>
    <cfRule type="expression" dxfId="428" priority="10">
      <formula>F22&lt;0</formula>
    </cfRule>
  </conditionalFormatting>
  <conditionalFormatting sqref="H22">
    <cfRule type="expression" dxfId="427" priority="7">
      <formula>H22&gt;0</formula>
    </cfRule>
    <cfRule type="expression" dxfId="426" priority="8">
      <formula>H22&lt;0</formula>
    </cfRule>
  </conditionalFormatting>
  <conditionalFormatting sqref="F59">
    <cfRule type="expression" dxfId="425" priority="5">
      <formula>F59&gt;0</formula>
    </cfRule>
    <cfRule type="expression" dxfId="424" priority="6">
      <formula>F59&lt;0</formula>
    </cfRule>
  </conditionalFormatting>
  <conditionalFormatting sqref="H59">
    <cfRule type="expression" dxfId="423" priority="3">
      <formula>H59&gt;0</formula>
    </cfRule>
    <cfRule type="expression" dxfId="422" priority="4">
      <formula>H59&lt;0</formula>
    </cfRule>
  </conditionalFormatting>
  <conditionalFormatting sqref="M30">
    <cfRule type="expression" dxfId="421" priority="1">
      <formula>M30&gt;0</formula>
    </cfRule>
    <cfRule type="expression" dxfId="42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9" priority="19">
      <formula>F27&gt;0</formula>
    </cfRule>
    <cfRule type="expression" dxfId="418" priority="20">
      <formula>F27&lt;0</formula>
    </cfRule>
  </conditionalFormatting>
  <conditionalFormatting sqref="F37:F38">
    <cfRule type="expression" dxfId="417" priority="17">
      <formula>F37&gt;0</formula>
    </cfRule>
    <cfRule type="expression" dxfId="416" priority="18">
      <formula>F37&lt;0</formula>
    </cfRule>
  </conditionalFormatting>
  <conditionalFormatting sqref="H27:H32">
    <cfRule type="expression" dxfId="415" priority="15">
      <formula>H27&gt;0</formula>
    </cfRule>
    <cfRule type="expression" dxfId="414" priority="16">
      <formula>H27&lt;0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9" priority="25">
      <formula>F24&gt;0</formula>
    </cfRule>
    <cfRule type="expression" dxfId="408" priority="26">
      <formula>F24&lt;0</formula>
    </cfRule>
  </conditionalFormatting>
  <conditionalFormatting sqref="H21:H27">
    <cfRule type="expression" dxfId="407" priority="19">
      <formula>H21&gt;0</formula>
    </cfRule>
    <cfRule type="expression" dxfId="406" priority="20">
      <formula>H21&lt;0</formula>
    </cfRule>
  </conditionalFormatting>
  <conditionalFormatting sqref="F21:F23">
    <cfRule type="expression" dxfId="405" priority="5">
      <formula>F21&gt;0</formula>
    </cfRule>
    <cfRule type="expression" dxfId="404" priority="6">
      <formula>F21&lt;0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9" priority="11">
      <formula>F21&gt;0</formula>
    </cfRule>
    <cfRule type="expression" dxfId="398" priority="12">
      <formula>F21&lt;0</formula>
    </cfRule>
  </conditionalFormatting>
  <conditionalFormatting sqref="H21:H23">
    <cfRule type="expression" dxfId="397" priority="9">
      <formula>H21&gt;0</formula>
    </cfRule>
    <cfRule type="expression" dxfId="396" priority="10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1" priority="15">
      <formula>F29&gt;0</formula>
    </cfRule>
    <cfRule type="expression" dxfId="390" priority="16">
      <formula>F29&lt;0</formula>
    </cfRule>
  </conditionalFormatting>
  <conditionalFormatting sqref="F34:F62">
    <cfRule type="expression" dxfId="389" priority="11">
      <formula>F34&gt;0</formula>
    </cfRule>
    <cfRule type="expression" dxfId="388" priority="12">
      <formula>F34&lt;0</formula>
    </cfRule>
  </conditionalFormatting>
  <conditionalFormatting sqref="F34:F62">
    <cfRule type="expression" dxfId="387" priority="13">
      <formula>F34&gt;0</formula>
    </cfRule>
    <cfRule type="expression" dxfId="386" priority="14">
      <formula>F34&lt;0</formula>
    </cfRule>
  </conditionalFormatting>
  <conditionalFormatting sqref="H29:H62">
    <cfRule type="expression" dxfId="385" priority="9">
      <formula>H29&gt;0</formula>
    </cfRule>
    <cfRule type="expression" dxfId="384" priority="10">
      <formula>H29&lt;0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52.88</v>
      </c>
      <c r="R4" s="492">
        <v>4.8999999999999998E-3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7932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1753.5699999999979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696.82999999999993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9.6311489571081252E-2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3.6006051437216337E-2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10.791836734693877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58.168000000000006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57.63920000000001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57.110400000000006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56.581600000000009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56.052800000000005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55.524000000000008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54.995200000000004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54.466400000000007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5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53.937600000000003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53.408800000000006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52.88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52.351199999999999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51.822400000000002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51.293599999999998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50.764800000000001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50.235999999999997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49.7072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49.178400000000003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48.649600000000007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48.120800000000003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47.592000000000006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5" priority="87">
      <formula>F29&gt;0</formula>
    </cfRule>
    <cfRule type="expression" dxfId="374" priority="88">
      <formula>F29&lt;0</formula>
    </cfRule>
  </conditionalFormatting>
  <conditionalFormatting sqref="F57:F64 F66">
    <cfRule type="expression" dxfId="373" priority="83">
      <formula>F57&gt;0</formula>
    </cfRule>
    <cfRule type="expression" dxfId="372" priority="84">
      <formula>F57&lt;0</formula>
    </cfRule>
  </conditionalFormatting>
  <conditionalFormatting sqref="F57:F64 F66">
    <cfRule type="expression" dxfId="371" priority="85">
      <formula>F57&gt;0</formula>
    </cfRule>
    <cfRule type="expression" dxfId="370" priority="86">
      <formula>F57&lt;0</formula>
    </cfRule>
  </conditionalFormatting>
  <conditionalFormatting sqref="H57:H64 H66">
    <cfRule type="expression" dxfId="369" priority="81">
      <formula>H57&gt;0</formula>
    </cfRule>
    <cfRule type="expression" dxfId="368" priority="82">
      <formula>H57&lt;0</formula>
    </cfRule>
  </conditionalFormatting>
  <conditionalFormatting sqref="Q7">
    <cfRule type="expression" dxfId="367" priority="63">
      <formula>Q7&gt;0</formula>
    </cfRule>
    <cfRule type="expression" dxfId="366" priority="64">
      <formula>Q7&lt;0</formula>
    </cfRule>
  </conditionalFormatting>
  <conditionalFormatting sqref="Q8">
    <cfRule type="expression" dxfId="365" priority="61">
      <formula>Q8&gt;0</formula>
    </cfRule>
    <cfRule type="expression" dxfId="364" priority="62">
      <formula>Q8&lt;0</formula>
    </cfRule>
  </conditionalFormatting>
  <conditionalFormatting sqref="F93:F97 H93:H97 H99:H124 F99:F124">
    <cfRule type="expression" dxfId="363" priority="33">
      <formula>F93&gt;0</formula>
    </cfRule>
    <cfRule type="expression" dxfId="362" priority="34">
      <formula>F93&lt;0</formula>
    </cfRule>
  </conditionalFormatting>
  <conditionalFormatting sqref="F125:F132 F134">
    <cfRule type="expression" dxfId="361" priority="31">
      <formula>F125&gt;0</formula>
    </cfRule>
    <cfRule type="expression" dxfId="360" priority="32">
      <formula>F125&lt;0</formula>
    </cfRule>
  </conditionalFormatting>
  <conditionalFormatting sqref="M67">
    <cfRule type="expression" dxfId="359" priority="43">
      <formula>M67&gt;0</formula>
    </cfRule>
    <cfRule type="expression" dxfId="358" priority="44">
      <formula>M67&lt;0</formula>
    </cfRule>
  </conditionalFormatting>
  <conditionalFormatting sqref="F65">
    <cfRule type="expression" dxfId="357" priority="39">
      <formula>F65&gt;0</formula>
    </cfRule>
    <cfRule type="expression" dxfId="356" priority="40">
      <formula>F65&lt;0</formula>
    </cfRule>
  </conditionalFormatting>
  <conditionalFormatting sqref="F65">
    <cfRule type="expression" dxfId="355" priority="41">
      <formula>F65&gt;0</formula>
    </cfRule>
    <cfRule type="expression" dxfId="354" priority="42">
      <formula>F65&lt;0</formula>
    </cfRule>
  </conditionalFormatting>
  <conditionalFormatting sqref="H65">
    <cfRule type="expression" dxfId="353" priority="37">
      <formula>H65&gt;0</formula>
    </cfRule>
    <cfRule type="expression" dxfId="352" priority="38">
      <formula>H65&lt;0</formula>
    </cfRule>
  </conditionalFormatting>
  <conditionalFormatting sqref="F125:F132 F134">
    <cfRule type="expression" dxfId="351" priority="29">
      <formula>F125&gt;0</formula>
    </cfRule>
    <cfRule type="expression" dxfId="350" priority="30">
      <formula>F125&lt;0</formula>
    </cfRule>
  </conditionalFormatting>
  <conditionalFormatting sqref="H125:H132 H134">
    <cfRule type="expression" dxfId="349" priority="27">
      <formula>H125&gt;0</formula>
    </cfRule>
    <cfRule type="expression" dxfId="348" priority="28">
      <formula>H125&lt;0</formula>
    </cfRule>
  </conditionalFormatting>
  <conditionalFormatting sqref="F92">
    <cfRule type="expression" dxfId="347" priority="25">
      <formula>F92&gt;0</formula>
    </cfRule>
    <cfRule type="expression" dxfId="346" priority="26">
      <formula>F92&lt;0</formula>
    </cfRule>
  </conditionalFormatting>
  <conditionalFormatting sqref="H92">
    <cfRule type="expression" dxfId="345" priority="23">
      <formula>H92&gt;0</formula>
    </cfRule>
    <cfRule type="expression" dxfId="344" priority="24">
      <formula>H92&lt;0</formula>
    </cfRule>
  </conditionalFormatting>
  <conditionalFormatting sqref="F133">
    <cfRule type="expression" dxfId="343" priority="19">
      <formula>F133&gt;0</formula>
    </cfRule>
    <cfRule type="expression" dxfId="342" priority="20">
      <formula>F133&lt;0</formula>
    </cfRule>
  </conditionalFormatting>
  <conditionalFormatting sqref="F133">
    <cfRule type="expression" dxfId="341" priority="21">
      <formula>F133&gt;0</formula>
    </cfRule>
    <cfRule type="expression" dxfId="340" priority="22">
      <formula>F133&lt;0</formula>
    </cfRule>
  </conditionalFormatting>
  <conditionalFormatting sqref="H133">
    <cfRule type="expression" dxfId="339" priority="17">
      <formula>H133&gt;0</formula>
    </cfRule>
    <cfRule type="expression" dxfId="338" priority="18">
      <formula>H133&lt;0</formula>
    </cfRule>
  </conditionalFormatting>
  <conditionalFormatting sqref="F98 H98">
    <cfRule type="expression" dxfId="337" priority="15">
      <formula>F98&gt;0</formula>
    </cfRule>
    <cfRule type="expression" dxfId="336" priority="16">
      <formula>F98&lt;0</formula>
    </cfRule>
  </conditionalFormatting>
  <conditionalFormatting sqref="J25:J66">
    <cfRule type="expression" dxfId="335" priority="13">
      <formula>J25&gt;0</formula>
    </cfRule>
    <cfRule type="expression" dxfId="334" priority="14">
      <formula>J25&lt;0</formula>
    </cfRule>
  </conditionalFormatting>
  <conditionalFormatting sqref="K38:K66">
    <cfRule type="expression" dxfId="333" priority="11">
      <formula>K38&gt;0</formula>
    </cfRule>
    <cfRule type="expression" dxfId="332" priority="12">
      <formula>K38&lt;0</formula>
    </cfRule>
  </conditionalFormatting>
  <conditionalFormatting sqref="L25">
    <cfRule type="expression" dxfId="331" priority="9">
      <formula>L25&gt;0</formula>
    </cfRule>
    <cfRule type="expression" dxfId="330" priority="10">
      <formula>L25&lt;0</formula>
    </cfRule>
  </conditionalFormatting>
  <conditionalFormatting sqref="F25:F28">
    <cfRule type="expression" dxfId="329" priority="7">
      <formula>F25&gt;0</formula>
    </cfRule>
    <cfRule type="expression" dxfId="328" priority="8">
      <formula>F25&lt;0</formula>
    </cfRule>
  </conditionalFormatting>
  <conditionalFormatting sqref="H25:H28">
    <cfRule type="expression" dxfId="327" priority="5">
      <formula>H25&gt;0</formula>
    </cfRule>
    <cfRule type="expression" dxfId="32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5" priority="61">
      <formula>F45&gt;0</formula>
    </cfRule>
    <cfRule type="expression" dxfId="32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3" priority="63">
      <formula>F44&gt;0</formula>
    </cfRule>
    <cfRule type="expression" dxfId="322" priority="64">
      <formula>F44&lt;0</formula>
    </cfRule>
  </conditionalFormatting>
  <conditionalFormatting sqref="F61:F91 F93:F102 F45:F59">
    <cfRule type="expression" dxfId="321" priority="59">
      <formula>F45&gt;0</formula>
    </cfRule>
    <cfRule type="expression" dxfId="320" priority="60">
      <formula>F45&lt;0</formula>
    </cfRule>
  </conditionalFormatting>
  <conditionalFormatting sqref="H61:H91 H93:H102 H43:H59">
    <cfRule type="expression" dxfId="319" priority="57">
      <formula>H43&gt;0</formula>
    </cfRule>
    <cfRule type="expression" dxfId="318" priority="58">
      <formula>H43&lt;0</formula>
    </cfRule>
  </conditionalFormatting>
  <conditionalFormatting sqref="F36:F43">
    <cfRule type="expression" dxfId="317" priority="55">
      <formula>F36&gt;0</formula>
    </cfRule>
    <cfRule type="expression" dxfId="316" priority="56">
      <formula>F36&lt;0</formula>
    </cfRule>
  </conditionalFormatting>
  <conditionalFormatting sqref="H36:H42">
    <cfRule type="expression" dxfId="315" priority="53">
      <formula>H36&gt;0</formula>
    </cfRule>
    <cfRule type="expression" dxfId="314" priority="54">
      <formula>H36&lt;0</formula>
    </cfRule>
  </conditionalFormatting>
  <conditionalFormatting sqref="Q7">
    <cfRule type="expression" dxfId="313" priority="47">
      <formula>Q7&gt;0</formula>
    </cfRule>
    <cfRule type="expression" dxfId="312" priority="48">
      <formula>Q7&lt;0</formula>
    </cfRule>
  </conditionalFormatting>
  <conditionalFormatting sqref="Q8">
    <cfRule type="expression" dxfId="311" priority="45">
      <formula>Q8&gt;0</formula>
    </cfRule>
    <cfRule type="expression" dxfId="310" priority="46">
      <formula>Q8&lt;0</formula>
    </cfRule>
  </conditionalFormatting>
  <conditionalFormatting sqref="Q10">
    <cfRule type="expression" dxfId="309" priority="43">
      <formula>Q10&gt;0</formula>
    </cfRule>
    <cfRule type="expression" dxfId="308" priority="44">
      <formula>Q10&lt;0</formula>
    </cfRule>
  </conditionalFormatting>
  <conditionalFormatting sqref="F60">
    <cfRule type="expression" dxfId="307" priority="41">
      <formula>F60&gt;0</formula>
    </cfRule>
    <cfRule type="expression" dxfId="306" priority="42">
      <formula>F60&lt;0</formula>
    </cfRule>
  </conditionalFormatting>
  <conditionalFormatting sqref="F60">
    <cfRule type="expression" dxfId="305" priority="39">
      <formula>F60&gt;0</formula>
    </cfRule>
    <cfRule type="expression" dxfId="304" priority="40">
      <formula>F60&lt;0</formula>
    </cfRule>
  </conditionalFormatting>
  <conditionalFormatting sqref="H60">
    <cfRule type="expression" dxfId="303" priority="37">
      <formula>H60&gt;0</formula>
    </cfRule>
    <cfRule type="expression" dxfId="302" priority="38">
      <formula>H60&lt;0</formula>
    </cfRule>
  </conditionalFormatting>
  <conditionalFormatting sqref="F92">
    <cfRule type="expression" dxfId="301" priority="35">
      <formula>F92&gt;0</formula>
    </cfRule>
    <cfRule type="expression" dxfId="300" priority="36">
      <formula>F92&lt;0</formula>
    </cfRule>
  </conditionalFormatting>
  <conditionalFormatting sqref="F92">
    <cfRule type="expression" dxfId="299" priority="33">
      <formula>F92&gt;0</formula>
    </cfRule>
    <cfRule type="expression" dxfId="298" priority="34">
      <formula>F92&lt;0</formula>
    </cfRule>
  </conditionalFormatting>
  <conditionalFormatting sqref="H92">
    <cfRule type="expression" dxfId="297" priority="31">
      <formula>H92&gt;0</formula>
    </cfRule>
    <cfRule type="expression" dxfId="296" priority="32">
      <formula>H92&lt;0</formula>
    </cfRule>
  </conditionalFormatting>
  <conditionalFormatting sqref="F169:F183 F185:F215 F217:F226">
    <cfRule type="expression" dxfId="295" priority="27">
      <formula>F169&gt;0</formula>
    </cfRule>
    <cfRule type="expression" dxfId="294" priority="28">
      <formula>F169&lt;0</formula>
    </cfRule>
  </conditionalFormatting>
  <conditionalFormatting sqref="F164:F168">
    <cfRule type="expression" dxfId="293" priority="29">
      <formula>F164&gt;0</formula>
    </cfRule>
    <cfRule type="expression" dxfId="292" priority="30">
      <formula>F164&lt;0</formula>
    </cfRule>
  </conditionalFormatting>
  <conditionalFormatting sqref="F169:F183 F185:F215 F217:F226">
    <cfRule type="expression" dxfId="291" priority="25">
      <formula>F169&gt;0</formula>
    </cfRule>
    <cfRule type="expression" dxfId="290" priority="26">
      <formula>F169&lt;0</formula>
    </cfRule>
  </conditionalFormatting>
  <conditionalFormatting sqref="H164:H183 H185:H215 H217:H226">
    <cfRule type="expression" dxfId="289" priority="23">
      <formula>H164&gt;0</formula>
    </cfRule>
    <cfRule type="expression" dxfId="288" priority="24">
      <formula>H164&lt;0</formula>
    </cfRule>
  </conditionalFormatting>
  <conditionalFormatting sqref="F160:F163">
    <cfRule type="expression" dxfId="287" priority="21">
      <formula>F160&gt;0</formula>
    </cfRule>
    <cfRule type="expression" dxfId="286" priority="22">
      <formula>F160&lt;0</formula>
    </cfRule>
  </conditionalFormatting>
  <conditionalFormatting sqref="H160:H163">
    <cfRule type="expression" dxfId="285" priority="19">
      <formula>H160&gt;0</formula>
    </cfRule>
    <cfRule type="expression" dxfId="284" priority="20">
      <formula>H160&lt;0</formula>
    </cfRule>
  </conditionalFormatting>
  <conditionalFormatting sqref="F184">
    <cfRule type="expression" dxfId="283" priority="17">
      <formula>F184&gt;0</formula>
    </cfRule>
    <cfRule type="expression" dxfId="282" priority="18">
      <formula>F184&lt;0</formula>
    </cfRule>
  </conditionalFormatting>
  <conditionalFormatting sqref="F184">
    <cfRule type="expression" dxfId="281" priority="15">
      <formula>F184&gt;0</formula>
    </cfRule>
    <cfRule type="expression" dxfId="280" priority="16">
      <formula>F184&lt;0</formula>
    </cfRule>
  </conditionalFormatting>
  <conditionalFormatting sqref="H184">
    <cfRule type="expression" dxfId="279" priority="13">
      <formula>H184&gt;0</formula>
    </cfRule>
    <cfRule type="expression" dxfId="278" priority="14">
      <formula>H184&lt;0</formula>
    </cfRule>
  </conditionalFormatting>
  <conditionalFormatting sqref="F216">
    <cfRule type="expression" dxfId="277" priority="11">
      <formula>F216&gt;0</formula>
    </cfRule>
    <cfRule type="expression" dxfId="276" priority="12">
      <formula>F216&lt;0</formula>
    </cfRule>
  </conditionalFormatting>
  <conditionalFormatting sqref="F216">
    <cfRule type="expression" dxfId="275" priority="9">
      <formula>F216&gt;0</formula>
    </cfRule>
    <cfRule type="expression" dxfId="274" priority="10">
      <formula>F216&lt;0</formula>
    </cfRule>
  </conditionalFormatting>
  <conditionalFormatting sqref="H216">
    <cfRule type="expression" dxfId="273" priority="7">
      <formula>H216&gt;0</formula>
    </cfRule>
    <cfRule type="expression" dxfId="272" priority="8">
      <formula>H216&lt;0</formula>
    </cfRule>
  </conditionalFormatting>
  <conditionalFormatting sqref="J38:J39">
    <cfRule type="expression" dxfId="271" priority="5">
      <formula>J38&gt;0</formula>
    </cfRule>
    <cfRule type="expression" dxfId="270" priority="6">
      <formula>J38&lt;0</formula>
    </cfRule>
  </conditionalFormatting>
  <conditionalFormatting sqref="J41:J53">
    <cfRule type="expression" dxfId="269" priority="3">
      <formula>J41&gt;0</formula>
    </cfRule>
    <cfRule type="expression" dxfId="26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19.223074999999998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21.059899999999999</v>
      </c>
      <c r="R4" s="475">
        <v>-2.0500000000000001E-2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8423.9599999999991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7689.23</v>
      </c>
    </row>
    <row r="7" spans="1:29" x14ac:dyDescent="0.25">
      <c r="B7" s="72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1019.7000000000044</v>
      </c>
      <c r="R7">
        <v>200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734.72999999999956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9.5553130807636083E-2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8.5958775510204077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23.165890000000001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22.955290999999999</v>
      </c>
      <c r="U18" t="s">
        <v>1058</v>
      </c>
    </row>
    <row r="19" spans="1:21" x14ac:dyDescent="0.25">
      <c r="O19" s="81">
        <v>1.08</v>
      </c>
      <c r="P19" s="81">
        <f t="shared" si="1"/>
        <v>22.744692000000001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22.534092999999999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22.323494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22.112894999999998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21.902296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21.691696999999998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21.481097999999999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21.270498999999997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21.059899999999999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20.849301000000001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20.638701999999999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20.428103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20.217503999999998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20.006905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19.796305999999998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19.585706999999999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19.375108000000001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19.164508999999999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18.95391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2" si="9">C41*(E41-D41)</f>
        <v>900</v>
      </c>
      <c r="G41" s="39">
        <f t="shared" ref="G41:G42" si="10">D41*C41</f>
        <v>3450</v>
      </c>
      <c r="H41" s="223">
        <f t="shared" ref="H41:H42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1269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39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7" priority="117">
      <formula>F27&gt;0</formula>
    </cfRule>
    <cfRule type="expression" dxfId="266" priority="118">
      <formula>F27&lt;0</formula>
    </cfRule>
  </conditionalFormatting>
  <conditionalFormatting sqref="H27:H29">
    <cfRule type="expression" dxfId="265" priority="115">
      <formula>H27&gt;0</formula>
    </cfRule>
    <cfRule type="expression" dxfId="264" priority="116">
      <formula>H27&lt;0</formula>
    </cfRule>
  </conditionalFormatting>
  <conditionalFormatting sqref="H30">
    <cfRule type="expression" dxfId="263" priority="111">
      <formula>H30&gt;0</formula>
    </cfRule>
    <cfRule type="expression" dxfId="262" priority="112">
      <formula>H30&lt;0</formula>
    </cfRule>
  </conditionalFormatting>
  <conditionalFormatting sqref="H31:H35 H38:H55">
    <cfRule type="expression" dxfId="261" priority="109">
      <formula>H31&gt;0</formula>
    </cfRule>
    <cfRule type="expression" dxfId="260" priority="110">
      <formula>H31&lt;0</formula>
    </cfRule>
  </conditionalFormatting>
  <conditionalFormatting sqref="F31">
    <cfRule type="expression" dxfId="259" priority="103">
      <formula>F31&gt;0</formula>
    </cfRule>
    <cfRule type="expression" dxfId="258" priority="104">
      <formula>F31&lt;0</formula>
    </cfRule>
  </conditionalFormatting>
  <conditionalFormatting sqref="I25:I29">
    <cfRule type="expression" dxfId="257" priority="101">
      <formula>I25&gt;0</formula>
    </cfRule>
    <cfRule type="expression" dxfId="256" priority="102">
      <formula>I25&lt;0</formula>
    </cfRule>
  </conditionalFormatting>
  <conditionalFormatting sqref="I30:I33 I35 I38 K38 J21:J39 I40:K41 I43:K55 J42:K42">
    <cfRule type="expression" dxfId="255" priority="95">
      <formula>I21&gt;0</formula>
    </cfRule>
    <cfRule type="expression" dxfId="254" priority="96">
      <formula>I21&lt;0</formula>
    </cfRule>
  </conditionalFormatting>
  <conditionalFormatting sqref="I21:I24 K21:K24">
    <cfRule type="expression" dxfId="253" priority="93">
      <formula>I21&gt;0</formula>
    </cfRule>
    <cfRule type="expression" dxfId="252" priority="94">
      <formula>I21&lt;0</formula>
    </cfRule>
  </conditionalFormatting>
  <conditionalFormatting sqref="F32:F35 F38:F55">
    <cfRule type="expression" dxfId="251" priority="91">
      <formula>F32&gt;0</formula>
    </cfRule>
    <cfRule type="expression" dxfId="250" priority="92">
      <formula>F32&lt;0</formula>
    </cfRule>
  </conditionalFormatting>
  <conditionalFormatting sqref="Q8">
    <cfRule type="expression" dxfId="249" priority="87">
      <formula>Q8&gt;0</formula>
    </cfRule>
    <cfRule type="expression" dxfId="248" priority="88">
      <formula>Q8&lt;0</formula>
    </cfRule>
  </conditionalFormatting>
  <conditionalFormatting sqref="Q7">
    <cfRule type="expression" dxfId="247" priority="89">
      <formula>Q7&gt;0</formula>
    </cfRule>
    <cfRule type="expression" dxfId="246" priority="90">
      <formula>Q7&lt;0</formula>
    </cfRule>
  </conditionalFormatting>
  <conditionalFormatting sqref="F82">
    <cfRule type="expression" dxfId="245" priority="75">
      <formula>F82&gt;0</formula>
    </cfRule>
    <cfRule type="expression" dxfId="244" priority="76">
      <formula>F82&lt;0</formula>
    </cfRule>
  </conditionalFormatting>
  <conditionalFormatting sqref="H82">
    <cfRule type="expression" dxfId="243" priority="73">
      <formula>H82&gt;0</formula>
    </cfRule>
    <cfRule type="expression" dxfId="242" priority="74">
      <formula>H82&lt;0</formula>
    </cfRule>
  </conditionalFormatting>
  <conditionalFormatting sqref="I82">
    <cfRule type="expression" dxfId="241" priority="61">
      <formula>I82&gt;0</formula>
    </cfRule>
    <cfRule type="expression" dxfId="240" priority="62">
      <formula>I82&lt;0</formula>
    </cfRule>
  </conditionalFormatting>
  <conditionalFormatting sqref="F25:F26">
    <cfRule type="expression" dxfId="239" priority="57">
      <formula>F25&gt;0</formula>
    </cfRule>
    <cfRule type="expression" dxfId="238" priority="58">
      <formula>F25&lt;0</formula>
    </cfRule>
  </conditionalFormatting>
  <conditionalFormatting sqref="H25:H26">
    <cfRule type="expression" dxfId="237" priority="55">
      <formula>H25&gt;0</formula>
    </cfRule>
    <cfRule type="expression" dxfId="236" priority="56">
      <formula>H25&lt;0</formula>
    </cfRule>
  </conditionalFormatting>
  <conditionalFormatting sqref="F88:F92">
    <cfRule type="expression" dxfId="235" priority="53">
      <formula>F88&gt;0</formula>
    </cfRule>
    <cfRule type="expression" dxfId="234" priority="54">
      <formula>F88&lt;0</formula>
    </cfRule>
  </conditionalFormatting>
  <conditionalFormatting sqref="H88:H90">
    <cfRule type="expression" dxfId="233" priority="51">
      <formula>H88&gt;0</formula>
    </cfRule>
    <cfRule type="expression" dxfId="232" priority="52">
      <formula>H88&lt;0</formula>
    </cfRule>
  </conditionalFormatting>
  <conditionalFormatting sqref="H91:H92">
    <cfRule type="expression" dxfId="231" priority="49">
      <formula>H91&gt;0</formula>
    </cfRule>
    <cfRule type="expression" dxfId="230" priority="50">
      <formula>H91&lt;0</formula>
    </cfRule>
  </conditionalFormatting>
  <conditionalFormatting sqref="H93:H118">
    <cfRule type="expression" dxfId="229" priority="47">
      <formula>H93&gt;0</formula>
    </cfRule>
    <cfRule type="expression" dxfId="228" priority="48">
      <formula>H93&lt;0</formula>
    </cfRule>
  </conditionalFormatting>
  <conditionalFormatting sqref="F83:F86">
    <cfRule type="expression" dxfId="227" priority="45">
      <formula>F83&gt;0</formula>
    </cfRule>
    <cfRule type="expression" dxfId="226" priority="46">
      <formula>F83&lt;0</formula>
    </cfRule>
  </conditionalFormatting>
  <conditionalFormatting sqref="H83:H86">
    <cfRule type="expression" dxfId="225" priority="43">
      <formula>H83&gt;0</formula>
    </cfRule>
    <cfRule type="expression" dxfId="224" priority="44">
      <formula>H83&lt;0</formula>
    </cfRule>
  </conditionalFormatting>
  <conditionalFormatting sqref="F93">
    <cfRule type="expression" dxfId="223" priority="41">
      <formula>F93&gt;0</formula>
    </cfRule>
    <cfRule type="expression" dxfId="222" priority="42">
      <formula>F93&lt;0</formula>
    </cfRule>
  </conditionalFormatting>
  <conditionalFormatting sqref="I87:I89">
    <cfRule type="expression" dxfId="221" priority="39">
      <formula>I87&gt;0</formula>
    </cfRule>
    <cfRule type="expression" dxfId="220" priority="40">
      <formula>I87&lt;0</formula>
    </cfRule>
  </conditionalFormatting>
  <conditionalFormatting sqref="I90">
    <cfRule type="expression" dxfId="219" priority="37">
      <formula>I90&gt;0</formula>
    </cfRule>
    <cfRule type="expression" dxfId="218" priority="38">
      <formula>I90&lt;0</formula>
    </cfRule>
  </conditionalFormatting>
  <conditionalFormatting sqref="I91">
    <cfRule type="expression" dxfId="217" priority="35">
      <formula>I91&gt;0</formula>
    </cfRule>
    <cfRule type="expression" dxfId="216" priority="36">
      <formula>I91&lt;0</formula>
    </cfRule>
  </conditionalFormatting>
  <conditionalFormatting sqref="I92:I95 I97 I100 I102:I118">
    <cfRule type="expression" dxfId="215" priority="33">
      <formula>I92&gt;0</formula>
    </cfRule>
    <cfRule type="expression" dxfId="214" priority="34">
      <formula>I92&lt;0</formula>
    </cfRule>
  </conditionalFormatting>
  <conditionalFormatting sqref="I83:I86">
    <cfRule type="expression" dxfId="213" priority="31">
      <formula>I83&gt;0</formula>
    </cfRule>
    <cfRule type="expression" dxfId="212" priority="32">
      <formula>I83&lt;0</formula>
    </cfRule>
  </conditionalFormatting>
  <conditionalFormatting sqref="F94:F118">
    <cfRule type="expression" dxfId="211" priority="29">
      <formula>F94&gt;0</formula>
    </cfRule>
    <cfRule type="expression" dxfId="210" priority="30">
      <formula>F94&lt;0</formula>
    </cfRule>
  </conditionalFormatting>
  <conditionalFormatting sqref="F87">
    <cfRule type="expression" dxfId="209" priority="27">
      <formula>F87&gt;0</formula>
    </cfRule>
    <cfRule type="expression" dxfId="208" priority="28">
      <formula>F87&lt;0</formula>
    </cfRule>
  </conditionalFormatting>
  <conditionalFormatting sqref="H87">
    <cfRule type="expression" dxfId="207" priority="25">
      <formula>H87&gt;0</formula>
    </cfRule>
    <cfRule type="expression" dxfId="206" priority="26">
      <formula>H87&lt;0</formula>
    </cfRule>
  </conditionalFormatting>
  <conditionalFormatting sqref="F21:F24">
    <cfRule type="expression" dxfId="205" priority="23">
      <formula>F21&gt;0</formula>
    </cfRule>
    <cfRule type="expression" dxfId="204" priority="24">
      <formula>F21&lt;0</formula>
    </cfRule>
  </conditionalFormatting>
  <conditionalFormatting sqref="H21:H24">
    <cfRule type="expression" dxfId="203" priority="21">
      <formula>H21&gt;0</formula>
    </cfRule>
    <cfRule type="expression" dxfId="202" priority="22">
      <formula>H21&lt;0</formula>
    </cfRule>
  </conditionalFormatting>
  <conditionalFormatting sqref="K25:K27 K30:K37">
    <cfRule type="expression" dxfId="201" priority="19">
      <formula>K25&gt;0</formula>
    </cfRule>
    <cfRule type="expression" dxfId="200" priority="20">
      <formula>K25&lt;0</formula>
    </cfRule>
  </conditionalFormatting>
  <conditionalFormatting sqref="H37">
    <cfRule type="expression" dxfId="199" priority="17">
      <formula>H37&gt;0</formula>
    </cfRule>
    <cfRule type="expression" dxfId="198" priority="18">
      <formula>H37&lt;0</formula>
    </cfRule>
  </conditionalFormatting>
  <conditionalFormatting sqref="F37">
    <cfRule type="expression" dxfId="197" priority="15">
      <formula>F37&gt;0</formula>
    </cfRule>
    <cfRule type="expression" dxfId="196" priority="16">
      <formula>F37&lt;0</formula>
    </cfRule>
  </conditionalFormatting>
  <conditionalFormatting sqref="H36">
    <cfRule type="expression" dxfId="195" priority="11">
      <formula>H36&gt;0</formula>
    </cfRule>
    <cfRule type="expression" dxfId="194" priority="12">
      <formula>H36&lt;0</formula>
    </cfRule>
  </conditionalFormatting>
  <conditionalFormatting sqref="F36">
    <cfRule type="expression" dxfId="193" priority="9">
      <formula>F36&gt;0</formula>
    </cfRule>
    <cfRule type="expression" dxfId="192" priority="10">
      <formula>F36&lt;0</formula>
    </cfRule>
  </conditionalFormatting>
  <conditionalFormatting sqref="L49:L55 L38">
    <cfRule type="expression" dxfId="191" priority="5">
      <formula>L38&gt;0</formula>
    </cfRule>
    <cfRule type="expression" dxfId="190" priority="6">
      <formula>L38&lt;0</formula>
    </cfRule>
  </conditionalFormatting>
  <conditionalFormatting sqref="L21:L24">
    <cfRule type="expression" dxfId="189" priority="3">
      <formula>L21&gt;0</formula>
    </cfRule>
    <cfRule type="expression" dxfId="188" priority="4">
      <formula>L21&lt;0</formula>
    </cfRule>
  </conditionalFormatting>
  <conditionalFormatting sqref="L25:L27 L30:L37">
    <cfRule type="expression" dxfId="187" priority="1">
      <formula>L25&gt;0</formula>
    </cfRule>
    <cfRule type="expression" dxfId="18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6">
      <formula>F24&gt;0</formula>
    </cfRule>
    <cfRule type="expression" dxfId="14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9">
      <formula>F30&gt;0</formula>
    </cfRule>
    <cfRule type="expression" dxfId="146" priority="80">
      <formula>F30&lt;0</formula>
    </cfRule>
  </conditionalFormatting>
  <conditionalFormatting sqref="H43 H30:H33">
    <cfRule type="expression" dxfId="145" priority="77">
      <formula>H30&gt;0</formula>
    </cfRule>
    <cfRule type="expression" dxfId="14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3" priority="59">
      <formula>F115&gt;0</formula>
    </cfRule>
    <cfRule type="expression" dxfId="142" priority="60">
      <formula>F115&lt;0</formula>
    </cfRule>
  </conditionalFormatting>
  <conditionalFormatting sqref="F112:F114">
    <cfRule type="expression" dxfId="141" priority="57">
      <formula>F112&gt;0</formula>
    </cfRule>
    <cfRule type="expression" dxfId="140" priority="58">
      <formula>F112&lt;0</formula>
    </cfRule>
  </conditionalFormatting>
  <conditionalFormatting sqref="H112:I112">
    <cfRule type="expression" dxfId="139" priority="55">
      <formula>H112&gt;0</formula>
    </cfRule>
    <cfRule type="expression" dxfId="138" priority="56">
      <formula>H112&lt;0</formula>
    </cfRule>
  </conditionalFormatting>
  <conditionalFormatting sqref="H113:I113">
    <cfRule type="expression" dxfId="137" priority="53">
      <formula>H113&gt;0</formula>
    </cfRule>
    <cfRule type="expression" dxfId="136" priority="54">
      <formula>H113&lt;0</formula>
    </cfRule>
  </conditionalFormatting>
  <conditionalFormatting sqref="H114:I114">
    <cfRule type="expression" dxfId="135" priority="51">
      <formula>H114&gt;0</formula>
    </cfRule>
    <cfRule type="expression" dxfId="134" priority="52">
      <formula>H114&lt;0</formula>
    </cfRule>
  </conditionalFormatting>
  <conditionalFormatting sqref="F105:F111">
    <cfRule type="expression" dxfId="133" priority="49">
      <formula>F105&gt;0</formula>
    </cfRule>
    <cfRule type="expression" dxfId="132" priority="50">
      <formula>F105&lt;0</formula>
    </cfRule>
  </conditionalFormatting>
  <conditionalFormatting sqref="H105:I111">
    <cfRule type="expression" dxfId="131" priority="47">
      <formula>H105&gt;0</formula>
    </cfRule>
    <cfRule type="expression" dxfId="130" priority="48">
      <formula>H105&lt;0</formula>
    </cfRule>
  </conditionalFormatting>
  <conditionalFormatting sqref="I117 F117:F119">
    <cfRule type="expression" dxfId="129" priority="45">
      <formula>F117&gt;0</formula>
    </cfRule>
    <cfRule type="expression" dxfId="128" priority="46">
      <formula>F117&lt;0</formula>
    </cfRule>
  </conditionalFormatting>
  <conditionalFormatting sqref="F189:F196 H189:H196">
    <cfRule type="expression" dxfId="127" priority="43">
      <formula>F189&gt;0</formula>
    </cfRule>
    <cfRule type="expression" dxfId="126" priority="44">
      <formula>F189&lt;0</formula>
    </cfRule>
  </conditionalFormatting>
  <conditionalFormatting sqref="H202 F202">
    <cfRule type="expression" dxfId="125" priority="41">
      <formula>F202&gt;0</formula>
    </cfRule>
    <cfRule type="expression" dxfId="124" priority="42">
      <formula>F202&lt;0</formula>
    </cfRule>
  </conditionalFormatting>
  <conditionalFormatting sqref="I204">
    <cfRule type="expression" dxfId="123" priority="39">
      <formula>I204&gt;0</formula>
    </cfRule>
    <cfRule type="expression" dxfId="122" priority="40">
      <formula>I204&lt;0</formula>
    </cfRule>
  </conditionalFormatting>
  <conditionalFormatting sqref="H204 F204">
    <cfRule type="expression" dxfId="121" priority="37">
      <formula>F204&gt;0</formula>
    </cfRule>
    <cfRule type="expression" dxfId="120" priority="38">
      <formula>F204&lt;0</formula>
    </cfRule>
  </conditionalFormatting>
  <conditionalFormatting sqref="M54">
    <cfRule type="expression" dxfId="119" priority="35">
      <formula>M54&gt;0</formula>
    </cfRule>
    <cfRule type="expression" dxfId="118" priority="36">
      <formula>M54&lt;0</formula>
    </cfRule>
  </conditionalFormatting>
  <conditionalFormatting sqref="K39:K49">
    <cfRule type="expression" dxfId="117" priority="33">
      <formula>K39&gt;0</formula>
    </cfRule>
    <cfRule type="expression" dxfId="116" priority="34">
      <formula>K39&lt;0</formula>
    </cfRule>
  </conditionalFormatting>
  <conditionalFormatting sqref="Q10">
    <cfRule type="expression" dxfId="115" priority="31">
      <formula>Q10&gt;0</formula>
    </cfRule>
    <cfRule type="expression" dxfId="114" priority="32">
      <formula>Q10&lt;0</formula>
    </cfRule>
  </conditionalFormatting>
  <conditionalFormatting sqref="Z10">
    <cfRule type="expression" dxfId="113" priority="29">
      <formula>Z10&gt;0</formula>
    </cfRule>
    <cfRule type="expression" dxfId="112" priority="30">
      <formula>Z10&lt;0</formula>
    </cfRule>
  </conditionalFormatting>
  <conditionalFormatting sqref="AA10:AE10">
    <cfRule type="expression" dxfId="111" priority="27">
      <formula>AA10&gt;0</formula>
    </cfRule>
    <cfRule type="expression" dxfId="110" priority="28">
      <formula>AA10&lt;0</formula>
    </cfRule>
  </conditionalFormatting>
  <conditionalFormatting sqref="Z24">
    <cfRule type="expression" dxfId="109" priority="25">
      <formula>Z24&gt;0</formula>
    </cfRule>
    <cfRule type="expression" dxfId="108" priority="26">
      <formula>Z24&lt;0</formula>
    </cfRule>
  </conditionalFormatting>
  <conditionalFormatting sqref="AF10:AG10">
    <cfRule type="expression" dxfId="107" priority="17">
      <formula>AF10&gt;0</formula>
    </cfRule>
    <cfRule type="expression" dxfId="10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5" priority="15">
      <formula>F208&gt;0</formula>
    </cfRule>
    <cfRule type="expression" dxfId="104" priority="16">
      <formula>F208&lt;0</formula>
    </cfRule>
  </conditionalFormatting>
  <conditionalFormatting sqref="F220 F207:F210">
    <cfRule type="expression" dxfId="103" priority="13">
      <formula>F207&gt;0</formula>
    </cfRule>
    <cfRule type="expression" dxfId="102" priority="14">
      <formula>F207&lt;0</formula>
    </cfRule>
  </conditionalFormatting>
  <conditionalFormatting sqref="H207:I207 H220 H208:H210">
    <cfRule type="expression" dxfId="101" priority="11">
      <formula>H207&gt;0</formula>
    </cfRule>
    <cfRule type="expression" dxfId="100" priority="12">
      <formula>H207&lt;0</formula>
    </cfRule>
  </conditionalFormatting>
  <conditionalFormatting sqref="K210:K225">
    <cfRule type="expression" dxfId="99" priority="9">
      <formula>K210&gt;0</formula>
    </cfRule>
    <cfRule type="expression" dxfId="98" priority="10">
      <formula>K210&lt;0</formula>
    </cfRule>
  </conditionalFormatting>
  <conditionalFormatting sqref="K31">
    <cfRule type="expression" dxfId="97" priority="7">
      <formula>K31&gt;0</formula>
    </cfRule>
    <cfRule type="expression" dxfId="96" priority="8">
      <formula>K31&lt;0</formula>
    </cfRule>
  </conditionalFormatting>
  <conditionalFormatting sqref="K32:K38">
    <cfRule type="expression" dxfId="95" priority="5">
      <formula>K32&gt;0</formula>
    </cfRule>
    <cfRule type="expression" dxfId="94" priority="6">
      <formula>K32&lt;0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9"/>
  <sheetViews>
    <sheetView workbookViewId="0">
      <pane ySplit="1" topLeftCell="A8" activePane="bottomLeft" state="frozen"/>
      <selection activeCell="A2" sqref="A2"/>
      <selection pane="bottomLeft" activeCell="P26" sqref="P2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47.46305000000001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47.429900000000004</v>
      </c>
      <c r="R4" s="475">
        <v>-2.5000000000000001E-3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9485.9800000000014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9492.6100000000024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43.320000000000618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-6.6299999999991996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-6.9843804812366652E-4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M89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4.1324143630916362E-2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G12" s="1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15.705264900662252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52.17289000000001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51.698591000000008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51.224292000000005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50.749993000000003</v>
      </c>
    </row>
    <row r="22" spans="1:16" x14ac:dyDescent="0.25">
      <c r="H22" s="70"/>
      <c r="O22" s="81">
        <v>1.06</v>
      </c>
      <c r="P22" s="81">
        <f t="shared" si="3"/>
        <v>50.275694000000009</v>
      </c>
    </row>
    <row r="23" spans="1:16" x14ac:dyDescent="0.25">
      <c r="H23" s="70"/>
      <c r="O23" s="81">
        <v>1.05</v>
      </c>
      <c r="P23" s="81">
        <f t="shared" si="3"/>
        <v>49.801395000000007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740</v>
      </c>
      <c r="I24" s="12"/>
      <c r="J24" s="12"/>
      <c r="K24" s="13">
        <f>SUM(K2:K23)</f>
        <v>38823.279999999999</v>
      </c>
      <c r="L24" s="12"/>
      <c r="M24" s="13">
        <f>SUM(M2:M23)</f>
        <v>444.4</v>
      </c>
      <c r="O24" s="81">
        <v>1.04</v>
      </c>
      <c r="P24" s="81">
        <f t="shared" si="3"/>
        <v>49.327096000000004</v>
      </c>
    </row>
    <row r="25" spans="1:16" ht="15.75" thickBot="1" x14ac:dyDescent="0.3">
      <c r="A25" s="341" t="s">
        <v>193</v>
      </c>
      <c r="B25" s="479"/>
      <c r="C25" s="343">
        <f>SumByColor($A$25, C2:C23 )</f>
        <v>740</v>
      </c>
      <c r="D25" s="343"/>
      <c r="E25" s="343"/>
      <c r="F25" s="344">
        <f>SumByColor($A$25, F2:F23 )</f>
        <v>38641</v>
      </c>
      <c r="G25" s="343"/>
      <c r="H25" s="343">
        <f>SumByColor($A$25, H2:H23 )</f>
        <v>740</v>
      </c>
      <c r="I25" s="343"/>
      <c r="J25" s="343"/>
      <c r="K25" s="344">
        <f>SumByColor($A$25, K2:K23 )</f>
        <v>38824</v>
      </c>
      <c r="L25" s="343"/>
      <c r="M25" s="344">
        <f>SumByColor($A$25, M2:M23 )</f>
        <v>444</v>
      </c>
      <c r="O25" s="81">
        <v>1.03</v>
      </c>
      <c r="P25" s="81">
        <f t="shared" si="3"/>
        <v>48.852797000000002</v>
      </c>
    </row>
    <row r="26" spans="1:16" x14ac:dyDescent="0.25">
      <c r="O26" s="81">
        <v>1.02</v>
      </c>
      <c r="P26" s="81">
        <f t="shared" si="3"/>
        <v>48.378498000000008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47.904199000000006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47.429900000000004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46.955601000000001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46.481301999999999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46.007003000000005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45.532704000000003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45.058405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44.584105999999998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44.109807000000004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43.635508000000009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43.161209000000007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42.686910000000005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43349</v>
      </c>
      <c r="C80" s="10">
        <v>300</v>
      </c>
      <c r="D80" s="39">
        <v>47.47</v>
      </c>
      <c r="E80" s="39">
        <v>47.01</v>
      </c>
      <c r="F80" s="39">
        <f t="shared" ref="F80:F81" si="21">C80*(E80-D80)</f>
        <v>-138.00000000000026</v>
      </c>
      <c r="G80" s="39">
        <f t="shared" ref="G80:G81" si="22">D80*C80</f>
        <v>14241</v>
      </c>
      <c r="H80" s="222">
        <f t="shared" ref="H80:H81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A81">
        <v>50</v>
      </c>
      <c r="B81" s="184">
        <v>43350</v>
      </c>
      <c r="C81" s="7">
        <v>200</v>
      </c>
      <c r="D81" s="43">
        <v>47.463099999999997</v>
      </c>
      <c r="E81" s="39">
        <v>47.55</v>
      </c>
      <c r="F81" s="39">
        <f t="shared" si="21"/>
        <v>17.379999999999995</v>
      </c>
      <c r="G81" s="39">
        <f t="shared" si="22"/>
        <v>9492.619999999999</v>
      </c>
      <c r="H81" s="222">
        <f t="shared" si="23"/>
        <v>1.8308960013147051E-3</v>
      </c>
      <c r="I81" s="39"/>
      <c r="J81" s="39">
        <f>F81+$Q$10</f>
        <v>67.329999999999814</v>
      </c>
      <c r="K81" s="39"/>
      <c r="L81" s="39">
        <v>15.75</v>
      </c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9" spans="1:13" x14ac:dyDescent="0.25">
      <c r="L89" t="s">
        <v>205</v>
      </c>
      <c r="M89" s="2">
        <f>M98+K98-F98</f>
        <v>49.949999999999818</v>
      </c>
    </row>
    <row r="90" spans="1:13" x14ac:dyDescent="0.25">
      <c r="A90" s="368" t="s">
        <v>1</v>
      </c>
      <c r="B90" s="368" t="s">
        <v>2</v>
      </c>
      <c r="C90" s="368" t="s">
        <v>4</v>
      </c>
      <c r="D90" s="370" t="s">
        <v>5</v>
      </c>
      <c r="E90" s="370" t="s">
        <v>94</v>
      </c>
      <c r="F90" s="370" t="s">
        <v>60</v>
      </c>
      <c r="G90" s="368" t="s">
        <v>3</v>
      </c>
      <c r="H90" s="368" t="s">
        <v>6</v>
      </c>
      <c r="I90" s="368" t="s">
        <v>7</v>
      </c>
      <c r="J90" s="368" t="s">
        <v>95</v>
      </c>
      <c r="K90" s="368" t="s">
        <v>61</v>
      </c>
      <c r="L90" s="368" t="s">
        <v>77</v>
      </c>
      <c r="M90" s="368" t="s">
        <v>38</v>
      </c>
    </row>
    <row r="91" spans="1:13" x14ac:dyDescent="0.25">
      <c r="A91" s="371" t="s">
        <v>171</v>
      </c>
      <c r="B91" s="373">
        <v>42376</v>
      </c>
      <c r="C91" s="362">
        <v>50</v>
      </c>
      <c r="D91" s="363">
        <v>55.15</v>
      </c>
      <c r="E91" s="363">
        <v>0</v>
      </c>
      <c r="F91" s="363">
        <f>C91*D91+E91</f>
        <v>2757.5</v>
      </c>
      <c r="G91" s="361">
        <v>42409</v>
      </c>
      <c r="H91" s="366">
        <v>50</v>
      </c>
      <c r="I91" s="363">
        <v>56.15</v>
      </c>
      <c r="J91" s="363">
        <v>0.05</v>
      </c>
      <c r="K91" s="362">
        <f>H91*I91-J91</f>
        <v>2807.45</v>
      </c>
      <c r="L91" s="361"/>
      <c r="M91" s="363"/>
    </row>
    <row r="92" spans="1:13" x14ac:dyDescent="0.25">
      <c r="A92" s="372" t="s">
        <v>71</v>
      </c>
      <c r="B92" s="373"/>
      <c r="C92" s="362"/>
      <c r="D92" s="363"/>
      <c r="E92" s="363"/>
      <c r="F92" s="363"/>
      <c r="G92" s="361"/>
      <c r="H92" s="362"/>
      <c r="I92" s="362"/>
      <c r="J92" s="362"/>
      <c r="K92" s="362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2"/>
      <c r="H94" s="362"/>
      <c r="I94" s="362"/>
      <c r="J94" s="362"/>
      <c r="K94" s="362"/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21" t="s">
        <v>81</v>
      </c>
      <c r="B98" s="12"/>
      <c r="C98" s="12">
        <f>SUM(C91:C97)</f>
        <v>50</v>
      </c>
      <c r="D98" s="13"/>
      <c r="E98" s="13"/>
      <c r="F98" s="13">
        <f>SUM(F91:F97)</f>
        <v>2757.5</v>
      </c>
      <c r="G98" s="12"/>
      <c r="H98" s="12">
        <f>SUM(H91:H94)</f>
        <v>50</v>
      </c>
      <c r="I98" s="12"/>
      <c r="J98" s="12"/>
      <c r="K98" s="12">
        <f>SUM(K91:K94)</f>
        <v>2807.45</v>
      </c>
      <c r="L98" s="12"/>
      <c r="M98" s="13">
        <f>SUM(M91:M94)</f>
        <v>0</v>
      </c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</sheetData>
  <mergeCells count="1">
    <mergeCell ref="O17:P17"/>
  </mergeCells>
  <conditionalFormatting sqref="O18:O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5 H73:H75 F73:F75 F85:F87 H85:H87 J63:J80 J85:J86">
    <cfRule type="expression" dxfId="83" priority="47">
      <formula>F28&gt;0</formula>
    </cfRule>
    <cfRule type="expression" dxfId="82" priority="48">
      <formula>F28&lt;0</formula>
    </cfRule>
  </conditionalFormatting>
  <conditionalFormatting sqref="Q8">
    <cfRule type="expression" dxfId="81" priority="41">
      <formula>Q8&gt;0</formula>
    </cfRule>
    <cfRule type="expression" dxfId="80" priority="42">
      <formula>Q8&lt;0</formula>
    </cfRule>
  </conditionalFormatting>
  <conditionalFormatting sqref="Q7">
    <cfRule type="expression" dxfId="79" priority="43">
      <formula>Q7&gt;0</formula>
    </cfRule>
    <cfRule type="expression" dxfId="78" priority="44">
      <formula>Q7&lt;0</formula>
    </cfRule>
  </conditionalFormatting>
  <conditionalFormatting sqref="M89">
    <cfRule type="expression" dxfId="77" priority="39">
      <formula>M89&gt;0</formula>
    </cfRule>
    <cfRule type="expression" dxfId="76" priority="40">
      <formula>M89&lt;0</formula>
    </cfRule>
  </conditionalFormatting>
  <conditionalFormatting sqref="J42">
    <cfRule type="expression" dxfId="75" priority="37">
      <formula>J42&gt;0</formula>
    </cfRule>
    <cfRule type="expression" dxfId="74" priority="38">
      <formula>J42&lt;0</formula>
    </cfRule>
  </conditionalFormatting>
  <conditionalFormatting sqref="J43:J55 J56:K62 K66:K68 K63:K64">
    <cfRule type="expression" dxfId="73" priority="35">
      <formula>J43&gt;0</formula>
    </cfRule>
    <cfRule type="expression" dxfId="72" priority="36">
      <formula>J43&lt;0</formula>
    </cfRule>
  </conditionalFormatting>
  <conditionalFormatting sqref="Q10">
    <cfRule type="expression" dxfId="71" priority="33">
      <formula>Q10&gt;0</formula>
    </cfRule>
    <cfRule type="expression" dxfId="70" priority="34">
      <formula>Q10&lt;0</formula>
    </cfRule>
  </conditionalFormatting>
  <conditionalFormatting sqref="Q9">
    <cfRule type="expression" dxfId="69" priority="31">
      <formula>Q9&gt;0</formula>
    </cfRule>
    <cfRule type="expression" dxfId="68" priority="32">
      <formula>Q9&lt;0</formula>
    </cfRule>
  </conditionalFormatting>
  <conditionalFormatting sqref="F65 H65">
    <cfRule type="expression" dxfId="67" priority="29">
      <formula>F65&gt;0</formula>
    </cfRule>
    <cfRule type="expression" dxfId="66" priority="30">
      <formula>F65&lt;0</formula>
    </cfRule>
  </conditionalFormatting>
  <conditionalFormatting sqref="K65">
    <cfRule type="expression" dxfId="65" priority="27">
      <formula>K65&gt;0</formula>
    </cfRule>
    <cfRule type="expression" dxfId="64" priority="28">
      <formula>K65&lt;0</formula>
    </cfRule>
  </conditionalFormatting>
  <conditionalFormatting sqref="F66 H66">
    <cfRule type="expression" dxfId="63" priority="25">
      <formula>F66&gt;0</formula>
    </cfRule>
    <cfRule type="expression" dxfId="62" priority="26">
      <formula>F66&lt;0</formula>
    </cfRule>
  </conditionalFormatting>
  <conditionalFormatting sqref="F67:F69 H67:H69">
    <cfRule type="expression" dxfId="61" priority="21">
      <formula>F67&gt;0</formula>
    </cfRule>
    <cfRule type="expression" dxfId="60" priority="22">
      <formula>F67&lt;0</formula>
    </cfRule>
  </conditionalFormatting>
  <conditionalFormatting sqref="L56:L60">
    <cfRule type="expression" dxfId="59" priority="17">
      <formula>L56&gt;0</formula>
    </cfRule>
    <cfRule type="expression" dxfId="58" priority="18">
      <formula>L56&lt;0</formula>
    </cfRule>
  </conditionalFormatting>
  <conditionalFormatting sqref="F70:F72 H70:H72">
    <cfRule type="expression" dxfId="57" priority="13">
      <formula>F70&gt;0</formula>
    </cfRule>
    <cfRule type="expression" dxfId="56" priority="14">
      <formula>F70&lt;0</formula>
    </cfRule>
  </conditionalFormatting>
  <conditionalFormatting sqref="K69:K70">
    <cfRule type="expression" dxfId="55" priority="11">
      <formula>K69&gt;0</formula>
    </cfRule>
    <cfRule type="expression" dxfId="54" priority="12">
      <formula>K69&lt;0</formula>
    </cfRule>
  </conditionalFormatting>
  <conditionalFormatting sqref="K74">
    <cfRule type="expression" dxfId="53" priority="7">
      <formula>K74&gt;0</formula>
    </cfRule>
    <cfRule type="expression" dxfId="52" priority="8">
      <formula>K74&lt;0</formula>
    </cfRule>
  </conditionalFormatting>
  <conditionalFormatting sqref="K77 F76:F80 H76:H80">
    <cfRule type="expression" dxfId="51" priority="5">
      <formula>F76&gt;0</formula>
    </cfRule>
    <cfRule type="expression" dxfId="50" priority="6">
      <formula>F76&lt;0</formula>
    </cfRule>
  </conditionalFormatting>
  <conditionalFormatting sqref="K81 J81:J82 F81:F84 H81:H84">
    <cfRule type="expression" dxfId="49" priority="1">
      <formula>F81&gt;0</formula>
    </cfRule>
    <cfRule type="expression" dxfId="48" priority="2">
      <formula>F81&lt;0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2018-09-11T00:15:13Z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