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iCloudDrive\elderlystatistics\"/>
    </mc:Choice>
  </mc:AlternateContent>
  <xr:revisionPtr revIDLastSave="0" documentId="13_ncr:1_{834EE55E-CF2E-461B-91E2-DC66D7409A4B}" xr6:coauthVersionLast="47" xr6:coauthVersionMax="47" xr10:uidLastSave="{00000000-0000-0000-0000-000000000000}"/>
  <bookViews>
    <workbookView xWindow="-120" yWindow="240" windowWidth="38640" windowHeight="16080" activeTab="1" xr2:uid="{DE7AC2C7-06C8-6E4A-A3D9-6B8BCDE21FD7}"/>
  </bookViews>
  <sheets>
    <sheet name="Incidence" sheetId="1" r:id="rId1"/>
    <sheet name="De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6" i="2" l="1"/>
  <c r="H209" i="2"/>
  <c r="H67" i="2"/>
  <c r="H738" i="1"/>
  <c r="H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7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1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5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4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9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8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1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80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7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2" i="1"/>
  <c r="F138" i="1"/>
  <c r="F139" i="1" s="1"/>
  <c r="I139" i="1" s="1"/>
  <c r="F873" i="1"/>
  <c r="F874" i="1" s="1"/>
  <c r="F875" i="1" s="1"/>
  <c r="I875" i="1" s="1"/>
  <c r="F712" i="1"/>
  <c r="F713" i="1" s="1"/>
  <c r="F714" i="1" s="1"/>
  <c r="I714" i="1" s="1"/>
  <c r="F46" i="2"/>
  <c r="F47" i="2" s="1"/>
  <c r="F69" i="2"/>
  <c r="F70" i="2" s="1"/>
  <c r="F92" i="2"/>
  <c r="F93" i="2" s="1"/>
  <c r="F115" i="2"/>
  <c r="F116" i="2" s="1"/>
  <c r="F138" i="2"/>
  <c r="F139" i="2" s="1"/>
  <c r="F161" i="2"/>
  <c r="F162" i="2" s="1"/>
  <c r="F184" i="2"/>
  <c r="F185" i="2" s="1"/>
  <c r="F207" i="2"/>
  <c r="F208" i="2" s="1"/>
  <c r="F230" i="2"/>
  <c r="F231" i="2" s="1"/>
  <c r="F253" i="2"/>
  <c r="F254" i="2" s="1"/>
  <c r="F276" i="2"/>
  <c r="F277" i="2" s="1"/>
  <c r="F299" i="2"/>
  <c r="F300" i="2" s="1"/>
  <c r="F322" i="2"/>
  <c r="F323" i="2" s="1"/>
  <c r="F346" i="2"/>
  <c r="F345" i="2"/>
  <c r="F368" i="2"/>
  <c r="F369" i="2" s="1"/>
  <c r="F391" i="2"/>
  <c r="F392" i="2" s="1"/>
  <c r="F414" i="2"/>
  <c r="F415" i="2" s="1"/>
  <c r="F438" i="2"/>
  <c r="F437" i="2"/>
  <c r="F460" i="2"/>
  <c r="F461" i="2" s="1"/>
  <c r="F483" i="2"/>
  <c r="F484" i="2" s="1"/>
  <c r="F506" i="2"/>
  <c r="F507" i="2" s="1"/>
  <c r="F530" i="2"/>
  <c r="F529" i="2"/>
  <c r="F552" i="2"/>
  <c r="F553" i="2" s="1"/>
  <c r="F575" i="2"/>
  <c r="F576" i="2" s="1"/>
  <c r="F598" i="2"/>
  <c r="F599" i="2" s="1"/>
  <c r="F621" i="2"/>
  <c r="F622" i="2" s="1"/>
  <c r="F644" i="2"/>
  <c r="F645" i="2" s="1"/>
  <c r="F667" i="2"/>
  <c r="F668" i="2" s="1"/>
  <c r="F690" i="2"/>
  <c r="F691" i="2" s="1"/>
  <c r="F713" i="2"/>
  <c r="F714" i="2" s="1"/>
  <c r="F736" i="2"/>
  <c r="F737" i="2" s="1"/>
  <c r="F759" i="2"/>
  <c r="F760" i="2" s="1"/>
  <c r="F782" i="2"/>
  <c r="F783" i="2" s="1"/>
  <c r="F805" i="2"/>
  <c r="F806" i="2" s="1"/>
  <c r="F828" i="2"/>
  <c r="F829" i="2" s="1"/>
  <c r="F851" i="2"/>
  <c r="F852" i="2" s="1"/>
  <c r="F874" i="2"/>
  <c r="F875" i="2" s="1"/>
  <c r="F897" i="2"/>
  <c r="F898" i="2" s="1"/>
  <c r="F920" i="2"/>
  <c r="F921" i="2" s="1"/>
  <c r="F943" i="2"/>
  <c r="F944" i="2" s="1"/>
  <c r="F966" i="2"/>
  <c r="F967" i="2" s="1"/>
  <c r="F989" i="2"/>
  <c r="F990" i="2" s="1"/>
  <c r="F1012" i="2"/>
  <c r="F1013" i="2" s="1"/>
  <c r="F1035" i="2"/>
  <c r="F1036" i="2" s="1"/>
  <c r="F1058" i="2"/>
  <c r="F1059" i="2" s="1"/>
  <c r="F1081" i="2"/>
  <c r="F1082" i="2" s="1"/>
  <c r="F1104" i="2"/>
  <c r="F1105" i="2" s="1"/>
  <c r="F1127" i="2"/>
  <c r="F1128" i="2" s="1"/>
  <c r="F1150" i="2"/>
  <c r="F1151" i="2" s="1"/>
  <c r="F1173" i="2"/>
  <c r="F1174" i="2" s="1"/>
  <c r="F1196" i="2"/>
  <c r="F1197" i="2" s="1"/>
  <c r="F1220" i="2"/>
  <c r="F1219" i="2"/>
  <c r="F1242" i="2"/>
  <c r="F1243" i="2" s="1"/>
  <c r="F1265" i="2"/>
  <c r="F1266" i="2" s="1"/>
  <c r="F1288" i="2"/>
  <c r="F1289" i="2" s="1"/>
  <c r="F1311" i="2"/>
  <c r="F1312" i="2" s="1"/>
  <c r="F1334" i="2"/>
  <c r="F1335" i="2" s="1"/>
  <c r="F1357" i="2"/>
  <c r="F1358" i="2" s="1"/>
  <c r="F1380" i="2"/>
  <c r="F1381" i="2" s="1"/>
  <c r="F1403" i="2"/>
  <c r="F1404" i="2" s="1"/>
  <c r="F1426" i="2"/>
  <c r="F1427" i="2" s="1"/>
  <c r="F1449" i="2"/>
  <c r="F1450" i="2" s="1"/>
  <c r="F1472" i="2"/>
  <c r="F1473" i="2" s="1"/>
  <c r="F1471" i="2"/>
  <c r="F1448" i="2"/>
  <c r="F1425" i="2"/>
  <c r="F1402" i="2"/>
  <c r="F1379" i="2"/>
  <c r="F1356" i="2"/>
  <c r="F1333" i="2"/>
  <c r="F1310" i="2"/>
  <c r="F1287" i="2"/>
  <c r="F1264" i="2"/>
  <c r="F1241" i="2"/>
  <c r="F1218" i="2"/>
  <c r="F1195" i="2"/>
  <c r="F1172" i="2"/>
  <c r="F1149" i="2"/>
  <c r="F1126" i="2"/>
  <c r="F1103" i="2"/>
  <c r="F1080" i="2"/>
  <c r="F1057" i="2"/>
  <c r="F1034" i="2"/>
  <c r="F1011" i="2"/>
  <c r="F988" i="2"/>
  <c r="F965" i="2"/>
  <c r="F942" i="2"/>
  <c r="F919" i="2"/>
  <c r="F896" i="2"/>
  <c r="F873" i="2"/>
  <c r="F850" i="2"/>
  <c r="F827" i="2"/>
  <c r="F804" i="2"/>
  <c r="F781" i="2"/>
  <c r="F758" i="2"/>
  <c r="F735" i="2"/>
  <c r="F712" i="2"/>
  <c r="F689" i="2"/>
  <c r="F666" i="2"/>
  <c r="F643" i="2"/>
  <c r="F620" i="2"/>
  <c r="F597" i="2"/>
  <c r="F574" i="2"/>
  <c r="F551" i="2"/>
  <c r="F528" i="2"/>
  <c r="F505" i="2"/>
  <c r="F482" i="2"/>
  <c r="F459" i="2"/>
  <c r="F436" i="2"/>
  <c r="F413" i="2"/>
  <c r="F390" i="2"/>
  <c r="F367" i="2"/>
  <c r="F344" i="2"/>
  <c r="F321" i="2"/>
  <c r="F298" i="2"/>
  <c r="F275" i="2"/>
  <c r="F252" i="2"/>
  <c r="F229" i="2"/>
  <c r="F206" i="2"/>
  <c r="F183" i="2"/>
  <c r="F160" i="2"/>
  <c r="F91" i="2"/>
  <c r="F137" i="2"/>
  <c r="F114" i="2"/>
  <c r="F68" i="2"/>
  <c r="F45" i="2"/>
  <c r="F22" i="2"/>
  <c r="F23" i="2" s="1"/>
  <c r="F24" i="2" s="1"/>
  <c r="F1469" i="1"/>
  <c r="F1470" i="1" s="1"/>
  <c r="F1471" i="1" s="1"/>
  <c r="F1446" i="1"/>
  <c r="F1447" i="1" s="1"/>
  <c r="F1448" i="1" s="1"/>
  <c r="I1448" i="1" s="1"/>
  <c r="F1423" i="1"/>
  <c r="F1424" i="1" s="1"/>
  <c r="F1425" i="1" s="1"/>
  <c r="F1402" i="1"/>
  <c r="F1403" i="1" s="1"/>
  <c r="F1404" i="1" s="1"/>
  <c r="F1356" i="1"/>
  <c r="F1357" i="1" s="1"/>
  <c r="F1358" i="1" s="1"/>
  <c r="I1358" i="1" s="1"/>
  <c r="F1379" i="1"/>
  <c r="F1380" i="1" s="1"/>
  <c r="F1381" i="1" s="1"/>
  <c r="I1381" i="1" s="1"/>
  <c r="F1310" i="1"/>
  <c r="F1311" i="1" s="1"/>
  <c r="F1312" i="1" s="1"/>
  <c r="I1312" i="1" s="1"/>
  <c r="F1333" i="1"/>
  <c r="F1334" i="1" s="1"/>
  <c r="F1335" i="1" s="1"/>
  <c r="I1335" i="1" s="1"/>
  <c r="F1287" i="1"/>
  <c r="F1288" i="1" s="1"/>
  <c r="F1289" i="1" s="1"/>
  <c r="F1264" i="1"/>
  <c r="F1265" i="1" s="1"/>
  <c r="F1266" i="1" s="1"/>
  <c r="I1266" i="1" s="1"/>
  <c r="F1241" i="1"/>
  <c r="F1242" i="1" s="1"/>
  <c r="F1243" i="1" s="1"/>
  <c r="I1243" i="1" s="1"/>
  <c r="F1218" i="1"/>
  <c r="F1219" i="1" s="1"/>
  <c r="F1220" i="1" s="1"/>
  <c r="F1195" i="1"/>
  <c r="F1196" i="1" s="1"/>
  <c r="F1197" i="1" s="1"/>
  <c r="I1197" i="1" s="1"/>
  <c r="F1172" i="1"/>
  <c r="F1173" i="1" s="1"/>
  <c r="F1174" i="1" s="1"/>
  <c r="I1174" i="1" s="1"/>
  <c r="F1149" i="1"/>
  <c r="F1150" i="1" s="1"/>
  <c r="F1151" i="1" s="1"/>
  <c r="F1126" i="1"/>
  <c r="F1127" i="1" s="1"/>
  <c r="F1128" i="1" s="1"/>
  <c r="I1128" i="1" s="1"/>
  <c r="F1103" i="1"/>
  <c r="F1104" i="1" s="1"/>
  <c r="F1105" i="1" s="1"/>
  <c r="F1080" i="1"/>
  <c r="F1081" i="1" s="1"/>
  <c r="F1082" i="1" s="1"/>
  <c r="I1082" i="1" s="1"/>
  <c r="F1057" i="1"/>
  <c r="F1058" i="1" s="1"/>
  <c r="F1059" i="1" s="1"/>
  <c r="I1059" i="1" s="1"/>
  <c r="F1034" i="1"/>
  <c r="F1035" i="1" s="1"/>
  <c r="F1036" i="1" s="1"/>
  <c r="F1011" i="1"/>
  <c r="F1012" i="1" s="1"/>
  <c r="F1013" i="1" s="1"/>
  <c r="I1013" i="1" s="1"/>
  <c r="F988" i="1"/>
  <c r="F989" i="1" s="1"/>
  <c r="F990" i="1" s="1"/>
  <c r="I990" i="1" s="1"/>
  <c r="F965" i="1"/>
  <c r="F966" i="1" s="1"/>
  <c r="F967" i="1" s="1"/>
  <c r="F942" i="1"/>
  <c r="F943" i="1" s="1"/>
  <c r="F944" i="1" s="1"/>
  <c r="I944" i="1" s="1"/>
  <c r="F919" i="1"/>
  <c r="F920" i="1" s="1"/>
  <c r="F921" i="1" s="1"/>
  <c r="F896" i="1"/>
  <c r="F897" i="1" s="1"/>
  <c r="F898" i="1" s="1"/>
  <c r="I898" i="1" s="1"/>
  <c r="F850" i="1"/>
  <c r="F851" i="1" s="1"/>
  <c r="F852" i="1" s="1"/>
  <c r="F827" i="1"/>
  <c r="F828" i="1" s="1"/>
  <c r="F829" i="1" s="1"/>
  <c r="I829" i="1" s="1"/>
  <c r="F781" i="1"/>
  <c r="F782" i="1" s="1"/>
  <c r="F783" i="1" s="1"/>
  <c r="I783" i="1" s="1"/>
  <c r="F804" i="1"/>
  <c r="F805" i="1" s="1"/>
  <c r="F806" i="1" s="1"/>
  <c r="I806" i="1" s="1"/>
  <c r="F758" i="1"/>
  <c r="F759" i="1" s="1"/>
  <c r="F760" i="1" s="1"/>
  <c r="I760" i="1" s="1"/>
  <c r="F735" i="1"/>
  <c r="F736" i="1" s="1"/>
  <c r="F737" i="1" s="1"/>
  <c r="I737" i="1" s="1"/>
  <c r="F689" i="1"/>
  <c r="F690" i="1" s="1"/>
  <c r="F691" i="1" s="1"/>
  <c r="I691" i="1" s="1"/>
  <c r="F666" i="1"/>
  <c r="F667" i="1" s="1"/>
  <c r="F668" i="1" s="1"/>
  <c r="I668" i="1" s="1"/>
  <c r="F643" i="1"/>
  <c r="F644" i="1" s="1"/>
  <c r="F645" i="1" s="1"/>
  <c r="I645" i="1" s="1"/>
  <c r="F620" i="1"/>
  <c r="F621" i="1" s="1"/>
  <c r="F622" i="1" s="1"/>
  <c r="I622" i="1" s="1"/>
  <c r="F597" i="1"/>
  <c r="F598" i="1" s="1"/>
  <c r="F599" i="1" s="1"/>
  <c r="I599" i="1" s="1"/>
  <c r="F574" i="1"/>
  <c r="F575" i="1" s="1"/>
  <c r="F576" i="1" s="1"/>
  <c r="I576" i="1" s="1"/>
  <c r="F551" i="1"/>
  <c r="F552" i="1" s="1"/>
  <c r="F553" i="1" s="1"/>
  <c r="F528" i="1"/>
  <c r="F529" i="1" s="1"/>
  <c r="F530" i="1" s="1"/>
  <c r="I530" i="1" s="1"/>
  <c r="F505" i="1"/>
  <c r="F506" i="1" s="1"/>
  <c r="F507" i="1" s="1"/>
  <c r="I507" i="1" s="1"/>
  <c r="F482" i="1"/>
  <c r="F483" i="1" s="1"/>
  <c r="F484" i="1" s="1"/>
  <c r="I484" i="1" s="1"/>
  <c r="F459" i="1"/>
  <c r="F460" i="1" s="1"/>
  <c r="F461" i="1" s="1"/>
  <c r="I461" i="1" s="1"/>
  <c r="F436" i="1"/>
  <c r="F437" i="1" s="1"/>
  <c r="F438" i="1" s="1"/>
  <c r="I438" i="1" s="1"/>
  <c r="F413" i="1"/>
  <c r="F414" i="1" s="1"/>
  <c r="F415" i="1" s="1"/>
  <c r="I415" i="1" s="1"/>
  <c r="F390" i="1"/>
  <c r="F391" i="1" s="1"/>
  <c r="F392" i="1" s="1"/>
  <c r="I392" i="1" s="1"/>
  <c r="F367" i="1"/>
  <c r="F368" i="1" s="1"/>
  <c r="F369" i="1" s="1"/>
  <c r="F344" i="1"/>
  <c r="F345" i="1" s="1"/>
  <c r="F346" i="1" s="1"/>
  <c r="I346" i="1" s="1"/>
  <c r="F321" i="1"/>
  <c r="F322" i="1" s="1"/>
  <c r="F323" i="1" s="1"/>
  <c r="I323" i="1" s="1"/>
  <c r="F298" i="1"/>
  <c r="F299" i="1" s="1"/>
  <c r="F300" i="1" s="1"/>
  <c r="I300" i="1" s="1"/>
  <c r="F275" i="1"/>
  <c r="F276" i="1" s="1"/>
  <c r="F277" i="1" s="1"/>
  <c r="I277" i="1" s="1"/>
  <c r="F252" i="1"/>
  <c r="F253" i="1" s="1"/>
  <c r="F254" i="1" s="1"/>
  <c r="I254" i="1" s="1"/>
  <c r="F229" i="1"/>
  <c r="F230" i="1" s="1"/>
  <c r="F231" i="1" s="1"/>
  <c r="I231" i="1" s="1"/>
  <c r="F206" i="1"/>
  <c r="F207" i="1" s="1"/>
  <c r="F208" i="1" s="1"/>
  <c r="I208" i="1" s="1"/>
  <c r="F183" i="1"/>
  <c r="F184" i="1" s="1"/>
  <c r="F185" i="1" s="1"/>
  <c r="F137" i="1"/>
  <c r="I137" i="1" s="1"/>
  <c r="F160" i="1"/>
  <c r="I160" i="1" s="1"/>
  <c r="F91" i="1"/>
  <c r="I91" i="1" s="1"/>
  <c r="F114" i="1"/>
  <c r="F115" i="1" s="1"/>
  <c r="F68" i="1"/>
  <c r="F69" i="1" s="1"/>
  <c r="F70" i="1" s="1"/>
  <c r="I70" i="1" s="1"/>
  <c r="F45" i="1"/>
  <c r="F46" i="1" s="1"/>
  <c r="F47" i="1" s="1"/>
  <c r="I47" i="1" s="1"/>
  <c r="F22" i="1"/>
  <c r="F23" i="1" s="1"/>
  <c r="F24" i="1" s="1"/>
  <c r="I24" i="1" s="1"/>
  <c r="F116" i="1" l="1"/>
  <c r="I116" i="1" s="1"/>
  <c r="I115" i="1"/>
  <c r="I1356" i="1"/>
  <c r="F161" i="1"/>
  <c r="I1402" i="1"/>
  <c r="I1242" i="1"/>
  <c r="I1218" i="1"/>
  <c r="I1058" i="1"/>
  <c r="I1034" i="1"/>
  <c r="I874" i="1"/>
  <c r="I850" i="1"/>
  <c r="I690" i="1"/>
  <c r="I666" i="1"/>
  <c r="I506" i="1"/>
  <c r="I482" i="1"/>
  <c r="I322" i="1"/>
  <c r="I298" i="1"/>
  <c r="I138" i="1"/>
  <c r="I114" i="1"/>
  <c r="I1265" i="1"/>
  <c r="I1081" i="1"/>
  <c r="I897" i="1"/>
  <c r="I713" i="1"/>
  <c r="I529" i="1"/>
  <c r="I345" i="1"/>
  <c r="I1424" i="1"/>
  <c r="I1288" i="1"/>
  <c r="I1264" i="1"/>
  <c r="I1104" i="1"/>
  <c r="I1080" i="1"/>
  <c r="I920" i="1"/>
  <c r="I896" i="1"/>
  <c r="I736" i="1"/>
  <c r="I712" i="1"/>
  <c r="I552" i="1"/>
  <c r="I528" i="1"/>
  <c r="I368" i="1"/>
  <c r="I344" i="1"/>
  <c r="I184" i="1"/>
  <c r="I23" i="1"/>
  <c r="I1447" i="1"/>
  <c r="I735" i="1"/>
  <c r="I1470" i="1"/>
  <c r="I1446" i="1"/>
  <c r="I1334" i="1"/>
  <c r="I1310" i="1"/>
  <c r="I1150" i="1"/>
  <c r="I1126" i="1"/>
  <c r="I966" i="1"/>
  <c r="I942" i="1"/>
  <c r="I782" i="1"/>
  <c r="I758" i="1"/>
  <c r="I598" i="1"/>
  <c r="I574" i="1"/>
  <c r="I414" i="1"/>
  <c r="I390" i="1"/>
  <c r="I230" i="1"/>
  <c r="I206" i="1"/>
  <c r="I46" i="1"/>
  <c r="I22" i="1"/>
  <c r="F92" i="1"/>
  <c r="I1127" i="1"/>
  <c r="I943" i="1"/>
  <c r="I1469" i="1"/>
  <c r="I1357" i="1"/>
  <c r="I1333" i="1"/>
  <c r="I1173" i="1"/>
  <c r="I1149" i="1"/>
  <c r="I989" i="1"/>
  <c r="I965" i="1"/>
  <c r="I805" i="1"/>
  <c r="I781" i="1"/>
  <c r="I621" i="1"/>
  <c r="I597" i="1"/>
  <c r="I437" i="1"/>
  <c r="I413" i="1"/>
  <c r="I253" i="1"/>
  <c r="I229" i="1"/>
  <c r="I69" i="1"/>
  <c r="I45" i="1"/>
  <c r="I68" i="1"/>
  <c r="I1196" i="1"/>
  <c r="I1012" i="1"/>
  <c r="I1403" i="1"/>
  <c r="I1379" i="1"/>
  <c r="I1219" i="1"/>
  <c r="I1195" i="1"/>
  <c r="I1035" i="1"/>
  <c r="I1011" i="1"/>
  <c r="I851" i="1"/>
  <c r="I827" i="1"/>
  <c r="I667" i="1"/>
  <c r="I643" i="1"/>
  <c r="I483" i="1"/>
  <c r="I459" i="1"/>
  <c r="I299" i="1"/>
  <c r="I275" i="1"/>
  <c r="F93" i="1" l="1"/>
  <c r="I93" i="1" s="1"/>
  <c r="I92" i="1"/>
  <c r="F162" i="1"/>
  <c r="I162" i="1" s="1"/>
  <c r="I161" i="1"/>
</calcChain>
</file>

<file path=xl/sharedStrings.xml><?xml version="1.0" encoding="utf-8"?>
<sst xmlns="http://schemas.openxmlformats.org/spreadsheetml/2006/main" count="5902" uniqueCount="20">
  <si>
    <t>Year</t>
    <phoneticPr fontId="1" type="noConversion"/>
  </si>
  <si>
    <t>Observed</t>
    <phoneticPr fontId="1" type="noConversion"/>
  </si>
  <si>
    <t>Model</t>
    <phoneticPr fontId="1" type="noConversion"/>
  </si>
  <si>
    <t>Sex</t>
    <phoneticPr fontId="1" type="noConversion"/>
  </si>
  <si>
    <t>Female</t>
    <phoneticPr fontId="1" type="noConversion"/>
  </si>
  <si>
    <t>Age</t>
    <phoneticPr fontId="1" type="noConversion"/>
  </si>
  <si>
    <t>Male</t>
    <phoneticPr fontId="1" type="noConversion"/>
  </si>
  <si>
    <t>Cancer</t>
    <phoneticPr fontId="1" type="noConversion"/>
  </si>
  <si>
    <t>Whole Cancer</t>
    <phoneticPr fontId="1" type="noConversion"/>
  </si>
  <si>
    <t>Gastric Cancer</t>
    <phoneticPr fontId="1" type="noConversion"/>
  </si>
  <si>
    <t>Colorectal Cancer</t>
    <phoneticPr fontId="1" type="noConversion"/>
  </si>
  <si>
    <t>Liver Cancer</t>
    <phoneticPr fontId="1" type="noConversion"/>
  </si>
  <si>
    <t>Biliary Cancer</t>
    <phoneticPr fontId="1" type="noConversion"/>
  </si>
  <si>
    <t>Pancreas Cancer</t>
    <phoneticPr fontId="1" type="noConversion"/>
  </si>
  <si>
    <t>Lung Cacner</t>
    <phoneticPr fontId="1" type="noConversion"/>
  </si>
  <si>
    <t>Breast Cancer</t>
    <phoneticPr fontId="1" type="noConversion"/>
  </si>
  <si>
    <t>Prostate Cancer</t>
    <phoneticPr fontId="1" type="noConversion"/>
  </si>
  <si>
    <t>Population</t>
    <phoneticPr fontId="1" type="noConversion"/>
  </si>
  <si>
    <t>Obs_Case</t>
    <phoneticPr fontId="1" type="noConversion"/>
  </si>
  <si>
    <t>Model_Case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</si>
</sst>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E16F-975D-2F44-BCBD-56B793075728}">
  <dimension ref="A1:I1609"/>
  <sheetViews>
    <sheetView topLeftCell="A1453" workbookViewId="0">
      <selection activeCell="K1469" sqref="K1469"/>
    </sheetView>
  </sheetViews>
  <sheetFormatPr defaultColWidth="11.5546875" defaultRowHeight="17.25" x14ac:dyDescent="0.3"/>
  <cols>
    <col min="2" max="2" width="19.109375" customWidth="1"/>
    <col min="5" max="5" width="11.5546875" style="3"/>
    <col min="6" max="6" width="12.109375" style="3" bestFit="1" customWidth="1"/>
    <col min="7" max="7" width="10.6640625"/>
    <col min="8" max="9" width="12.6640625" bestFit="1" customWidth="1"/>
  </cols>
  <sheetData>
    <row r="1" spans="1:9" x14ac:dyDescent="0.3">
      <c r="A1" s="3" t="s">
        <v>0</v>
      </c>
      <c r="B1" s="3" t="s">
        <v>7</v>
      </c>
      <c r="C1" s="3" t="s">
        <v>3</v>
      </c>
      <c r="D1" s="3" t="s">
        <v>5</v>
      </c>
      <c r="E1" s="3" t="s">
        <v>1</v>
      </c>
      <c r="F1" s="3" t="s">
        <v>2</v>
      </c>
      <c r="G1" s="3" t="s">
        <v>17</v>
      </c>
      <c r="H1" s="3" t="s">
        <v>18</v>
      </c>
      <c r="I1" s="3" t="s">
        <v>19</v>
      </c>
    </row>
    <row r="2" spans="1:9" x14ac:dyDescent="0.3">
      <c r="A2" s="2">
        <v>2000</v>
      </c>
      <c r="B2" s="2" t="s">
        <v>8</v>
      </c>
      <c r="C2" s="2" t="s">
        <v>4</v>
      </c>
      <c r="D2" s="2">
        <v>1</v>
      </c>
      <c r="E2" s="2">
        <v>804.34</v>
      </c>
      <c r="F2" s="2">
        <v>807.87</v>
      </c>
      <c r="G2" s="4">
        <v>2048635.5</v>
      </c>
      <c r="H2">
        <f>ROUND(E2*$G2/100000,0)</f>
        <v>16478</v>
      </c>
      <c r="I2">
        <f>ROUND(F2*$G2/100000,0)</f>
        <v>16550</v>
      </c>
    </row>
    <row r="3" spans="1:9" x14ac:dyDescent="0.3">
      <c r="A3" s="2">
        <v>2001</v>
      </c>
      <c r="B3" s="2" t="s">
        <v>8</v>
      </c>
      <c r="C3" s="2" t="s">
        <v>4</v>
      </c>
      <c r="D3" s="2">
        <v>1</v>
      </c>
      <c r="E3" s="2">
        <v>833.17</v>
      </c>
      <c r="F3" s="2">
        <v>830.37</v>
      </c>
      <c r="G3" s="4">
        <v>2146740</v>
      </c>
      <c r="H3">
        <f t="shared" ref="H3:H66" si="0">ROUND(E3*$G3/100000,0)</f>
        <v>17886</v>
      </c>
      <c r="I3">
        <f t="shared" ref="I3:I66" si="1">ROUND(F3*$G3/100000,0)</f>
        <v>17826</v>
      </c>
    </row>
    <row r="4" spans="1:9" x14ac:dyDescent="0.3">
      <c r="A4" s="2">
        <v>2002</v>
      </c>
      <c r="B4" s="2" t="s">
        <v>8</v>
      </c>
      <c r="C4" s="2" t="s">
        <v>4</v>
      </c>
      <c r="D4" s="2">
        <v>1</v>
      </c>
      <c r="E4" s="2">
        <v>859.73</v>
      </c>
      <c r="F4" s="2">
        <v>853.5</v>
      </c>
      <c r="G4" s="4">
        <v>2244414</v>
      </c>
      <c r="H4">
        <f t="shared" si="0"/>
        <v>19296</v>
      </c>
      <c r="I4">
        <f t="shared" si="1"/>
        <v>19156</v>
      </c>
    </row>
    <row r="5" spans="1:9" x14ac:dyDescent="0.3">
      <c r="A5" s="2">
        <v>2003</v>
      </c>
      <c r="B5" s="2" t="s">
        <v>8</v>
      </c>
      <c r="C5" s="2" t="s">
        <v>4</v>
      </c>
      <c r="D5" s="2">
        <v>1</v>
      </c>
      <c r="E5" s="2">
        <v>873.45</v>
      </c>
      <c r="F5" s="2">
        <v>877.27</v>
      </c>
      <c r="G5" s="4">
        <v>2345187.5</v>
      </c>
      <c r="H5">
        <f t="shared" si="0"/>
        <v>20484</v>
      </c>
      <c r="I5">
        <f t="shared" si="1"/>
        <v>20574</v>
      </c>
    </row>
    <row r="6" spans="1:9" x14ac:dyDescent="0.3">
      <c r="A6" s="2">
        <v>2004</v>
      </c>
      <c r="B6" s="2" t="s">
        <v>8</v>
      </c>
      <c r="C6" s="2" t="s">
        <v>4</v>
      </c>
      <c r="D6" s="2">
        <v>1</v>
      </c>
      <c r="E6" s="2">
        <v>887.46</v>
      </c>
      <c r="F6" s="2">
        <v>901.7</v>
      </c>
      <c r="G6" s="4">
        <v>2457117.5</v>
      </c>
      <c r="H6">
        <f t="shared" si="0"/>
        <v>21806</v>
      </c>
      <c r="I6">
        <f t="shared" si="1"/>
        <v>22156</v>
      </c>
    </row>
    <row r="7" spans="1:9" x14ac:dyDescent="0.3">
      <c r="A7" s="2">
        <v>2005</v>
      </c>
      <c r="B7" s="2" t="s">
        <v>8</v>
      </c>
      <c r="C7" s="2" t="s">
        <v>4</v>
      </c>
      <c r="D7" s="2">
        <v>1</v>
      </c>
      <c r="E7" s="2">
        <v>949.83</v>
      </c>
      <c r="F7" s="2">
        <v>926.81</v>
      </c>
      <c r="G7" s="4">
        <v>2571408.5</v>
      </c>
      <c r="H7">
        <f t="shared" si="0"/>
        <v>24424</v>
      </c>
      <c r="I7">
        <f t="shared" si="1"/>
        <v>23832</v>
      </c>
    </row>
    <row r="8" spans="1:9" x14ac:dyDescent="0.3">
      <c r="A8" s="2">
        <v>2006</v>
      </c>
      <c r="B8" s="2" t="s">
        <v>8</v>
      </c>
      <c r="C8" s="2" t="s">
        <v>4</v>
      </c>
      <c r="D8" s="2">
        <v>1</v>
      </c>
      <c r="E8" s="2">
        <v>937</v>
      </c>
      <c r="F8" s="2">
        <v>952.63</v>
      </c>
      <c r="G8" s="4">
        <v>2688788.5</v>
      </c>
      <c r="H8">
        <f t="shared" si="0"/>
        <v>25194</v>
      </c>
      <c r="I8">
        <f t="shared" si="1"/>
        <v>25614</v>
      </c>
    </row>
    <row r="9" spans="1:9" x14ac:dyDescent="0.3">
      <c r="A9" s="2">
        <v>2007</v>
      </c>
      <c r="B9" s="2" t="s">
        <v>8</v>
      </c>
      <c r="C9" s="2" t="s">
        <v>4</v>
      </c>
      <c r="D9" s="2">
        <v>1</v>
      </c>
      <c r="E9" s="2">
        <v>979.59</v>
      </c>
      <c r="F9" s="2">
        <v>979.16</v>
      </c>
      <c r="G9" s="4">
        <v>2833331</v>
      </c>
      <c r="H9">
        <f t="shared" si="0"/>
        <v>27755</v>
      </c>
      <c r="I9">
        <f t="shared" si="1"/>
        <v>27743</v>
      </c>
    </row>
    <row r="10" spans="1:9" x14ac:dyDescent="0.3">
      <c r="A10" s="2">
        <v>2008</v>
      </c>
      <c r="B10" s="2" t="s">
        <v>8</v>
      </c>
      <c r="C10" s="2" t="s">
        <v>4</v>
      </c>
      <c r="D10" s="2">
        <v>1</v>
      </c>
      <c r="E10" s="2">
        <v>1001.97</v>
      </c>
      <c r="F10" s="2">
        <v>1006.43</v>
      </c>
      <c r="G10" s="4">
        <v>2972543.5</v>
      </c>
      <c r="H10">
        <f t="shared" si="0"/>
        <v>29784</v>
      </c>
      <c r="I10">
        <f t="shared" si="1"/>
        <v>29917</v>
      </c>
    </row>
    <row r="11" spans="1:9" x14ac:dyDescent="0.3">
      <c r="A11" s="2">
        <v>2009</v>
      </c>
      <c r="B11" s="2" t="s">
        <v>8</v>
      </c>
      <c r="C11" s="2" t="s">
        <v>4</v>
      </c>
      <c r="D11" s="2">
        <v>1</v>
      </c>
      <c r="E11" s="2">
        <v>1044.4100000000001</v>
      </c>
      <c r="F11" s="2">
        <v>1034.45</v>
      </c>
      <c r="G11" s="4">
        <v>3084406.5</v>
      </c>
      <c r="H11">
        <f t="shared" si="0"/>
        <v>32214</v>
      </c>
      <c r="I11">
        <f t="shared" si="1"/>
        <v>31907</v>
      </c>
    </row>
    <row r="12" spans="1:9" x14ac:dyDescent="0.3">
      <c r="A12" s="2">
        <v>2010</v>
      </c>
      <c r="B12" s="2" t="s">
        <v>8</v>
      </c>
      <c r="C12" s="2" t="s">
        <v>4</v>
      </c>
      <c r="D12" s="2">
        <v>1</v>
      </c>
      <c r="E12" s="2">
        <v>1072.4000000000001</v>
      </c>
      <c r="F12" s="2">
        <v>1063.26</v>
      </c>
      <c r="G12" s="4">
        <v>3181467.5</v>
      </c>
      <c r="H12">
        <f t="shared" si="0"/>
        <v>34118</v>
      </c>
      <c r="I12">
        <f t="shared" si="1"/>
        <v>33827</v>
      </c>
    </row>
    <row r="13" spans="1:9" x14ac:dyDescent="0.3">
      <c r="A13" s="2">
        <v>2011</v>
      </c>
      <c r="B13" s="2" t="s">
        <v>8</v>
      </c>
      <c r="C13" s="2" t="s">
        <v>4</v>
      </c>
      <c r="D13" s="2">
        <v>1</v>
      </c>
      <c r="E13" s="2">
        <v>1097.1199999999999</v>
      </c>
      <c r="F13" s="2">
        <v>1092.8800000000001</v>
      </c>
      <c r="G13" s="4">
        <v>3274471.5</v>
      </c>
      <c r="H13">
        <f t="shared" si="0"/>
        <v>35925</v>
      </c>
      <c r="I13">
        <f t="shared" si="1"/>
        <v>35786</v>
      </c>
    </row>
    <row r="14" spans="1:9" x14ac:dyDescent="0.3">
      <c r="A14" s="2">
        <v>2012</v>
      </c>
      <c r="B14" s="2" t="s">
        <v>8</v>
      </c>
      <c r="C14" s="2" t="s">
        <v>4</v>
      </c>
      <c r="D14" s="2">
        <v>1</v>
      </c>
      <c r="E14" s="2">
        <v>1099.05</v>
      </c>
      <c r="F14" s="2">
        <v>1086.98</v>
      </c>
      <c r="G14" s="4">
        <v>3396398.5</v>
      </c>
      <c r="H14">
        <f t="shared" si="0"/>
        <v>37328</v>
      </c>
      <c r="I14">
        <f t="shared" si="1"/>
        <v>36918</v>
      </c>
    </row>
    <row r="15" spans="1:9" x14ac:dyDescent="0.3">
      <c r="A15" s="2">
        <v>2013</v>
      </c>
      <c r="B15" s="2" t="s">
        <v>8</v>
      </c>
      <c r="C15" s="2" t="s">
        <v>4</v>
      </c>
      <c r="D15" s="2">
        <v>1</v>
      </c>
      <c r="E15" s="2">
        <v>1088.3499999999999</v>
      </c>
      <c r="F15" s="2">
        <v>1081.1099999999999</v>
      </c>
      <c r="G15" s="4">
        <v>3536546.5</v>
      </c>
      <c r="H15">
        <f t="shared" si="0"/>
        <v>38490</v>
      </c>
      <c r="I15">
        <f t="shared" si="1"/>
        <v>38234</v>
      </c>
    </row>
    <row r="16" spans="1:9" x14ac:dyDescent="0.3">
      <c r="A16" s="2">
        <v>2014</v>
      </c>
      <c r="B16" s="2" t="s">
        <v>8</v>
      </c>
      <c r="C16" s="2" t="s">
        <v>4</v>
      </c>
      <c r="D16" s="2">
        <v>1</v>
      </c>
      <c r="E16" s="2">
        <v>1050.23</v>
      </c>
      <c r="F16" s="2">
        <v>1075.27</v>
      </c>
      <c r="G16" s="4">
        <v>3673662.5</v>
      </c>
      <c r="H16">
        <f t="shared" si="0"/>
        <v>38582</v>
      </c>
      <c r="I16">
        <f t="shared" si="1"/>
        <v>39502</v>
      </c>
    </row>
    <row r="17" spans="1:9" x14ac:dyDescent="0.3">
      <c r="A17" s="2">
        <v>2015</v>
      </c>
      <c r="B17" s="2" t="s">
        <v>8</v>
      </c>
      <c r="C17" s="2" t="s">
        <v>4</v>
      </c>
      <c r="D17" s="2">
        <v>1</v>
      </c>
      <c r="E17" s="2">
        <v>1032.28</v>
      </c>
      <c r="F17" s="2">
        <v>1069.46</v>
      </c>
      <c r="G17" s="4">
        <v>3805369.5</v>
      </c>
      <c r="H17">
        <f t="shared" si="0"/>
        <v>39282</v>
      </c>
      <c r="I17">
        <f t="shared" si="1"/>
        <v>40697</v>
      </c>
    </row>
    <row r="18" spans="1:9" x14ac:dyDescent="0.3">
      <c r="A18" s="2">
        <v>2016</v>
      </c>
      <c r="B18" s="2" t="s">
        <v>8</v>
      </c>
      <c r="C18" s="2" t="s">
        <v>4</v>
      </c>
      <c r="D18" s="2">
        <v>1</v>
      </c>
      <c r="E18" s="2">
        <v>1079.8900000000001</v>
      </c>
      <c r="F18" s="2">
        <v>1063.69</v>
      </c>
      <c r="G18" s="4">
        <v>3922900</v>
      </c>
      <c r="H18">
        <f t="shared" si="0"/>
        <v>42363</v>
      </c>
      <c r="I18">
        <f t="shared" si="1"/>
        <v>41727</v>
      </c>
    </row>
    <row r="19" spans="1:9" x14ac:dyDescent="0.3">
      <c r="A19" s="2">
        <v>2017</v>
      </c>
      <c r="B19" s="2" t="s">
        <v>8</v>
      </c>
      <c r="C19" s="2" t="s">
        <v>4</v>
      </c>
      <c r="D19" s="2">
        <v>1</v>
      </c>
      <c r="E19" s="2">
        <v>1053.5899999999999</v>
      </c>
      <c r="F19" s="2">
        <v>1057.95</v>
      </c>
      <c r="G19" s="4">
        <v>4069311.5</v>
      </c>
      <c r="H19">
        <f t="shared" si="0"/>
        <v>42874</v>
      </c>
      <c r="I19">
        <f t="shared" si="1"/>
        <v>43051</v>
      </c>
    </row>
    <row r="20" spans="1:9" x14ac:dyDescent="0.3">
      <c r="A20" s="2">
        <v>2018</v>
      </c>
      <c r="B20" s="2" t="s">
        <v>8</v>
      </c>
      <c r="C20" s="2" t="s">
        <v>4</v>
      </c>
      <c r="D20" s="2">
        <v>1</v>
      </c>
      <c r="E20" s="2">
        <v>1055.8800000000001</v>
      </c>
      <c r="F20" s="2">
        <v>1052.23</v>
      </c>
      <c r="G20" s="4">
        <v>4235626.5</v>
      </c>
      <c r="H20">
        <f t="shared" si="0"/>
        <v>44723</v>
      </c>
      <c r="I20">
        <f t="shared" si="1"/>
        <v>44569</v>
      </c>
    </row>
    <row r="21" spans="1:9" x14ac:dyDescent="0.3">
      <c r="A21" s="2">
        <v>2019</v>
      </c>
      <c r="B21" s="2" t="s">
        <v>8</v>
      </c>
      <c r="C21" s="2" t="s">
        <v>4</v>
      </c>
      <c r="D21" s="2">
        <v>1</v>
      </c>
      <c r="E21" s="2">
        <v>1058.23</v>
      </c>
      <c r="F21" s="2">
        <v>1046.55</v>
      </c>
      <c r="G21" s="4">
        <v>4403857</v>
      </c>
      <c r="H21">
        <f t="shared" si="0"/>
        <v>46603</v>
      </c>
      <c r="I21">
        <f t="shared" si="1"/>
        <v>46089</v>
      </c>
    </row>
    <row r="22" spans="1:9" x14ac:dyDescent="0.3">
      <c r="A22" s="2">
        <v>2020</v>
      </c>
      <c r="B22" s="2" t="s">
        <v>8</v>
      </c>
      <c r="C22" s="2" t="s">
        <v>4</v>
      </c>
      <c r="D22" s="2">
        <v>1</v>
      </c>
      <c r="E22" s="2"/>
      <c r="F22" s="2">
        <f>ROUND(F21-F21*0.0054,1)</f>
        <v>1040.9000000000001</v>
      </c>
      <c r="G22" s="4">
        <v>4618720.5</v>
      </c>
      <c r="I22">
        <f t="shared" si="1"/>
        <v>48076</v>
      </c>
    </row>
    <row r="23" spans="1:9" x14ac:dyDescent="0.3">
      <c r="A23" s="2">
        <v>2021</v>
      </c>
      <c r="B23" s="2" t="s">
        <v>8</v>
      </c>
      <c r="C23" s="2" t="s">
        <v>4</v>
      </c>
      <c r="D23" s="2">
        <v>1</v>
      </c>
      <c r="E23" s="2"/>
      <c r="F23" s="2">
        <f t="shared" ref="F23:F24" si="2">ROUND(F22-F22*0.0054,1)</f>
        <v>1035.3</v>
      </c>
      <c r="G23" s="4">
        <v>4848710.5</v>
      </c>
      <c r="I23">
        <f t="shared" si="1"/>
        <v>50199</v>
      </c>
    </row>
    <row r="24" spans="1:9" x14ac:dyDescent="0.3">
      <c r="A24" s="2">
        <v>2022</v>
      </c>
      <c r="B24" s="2" t="s">
        <v>8</v>
      </c>
      <c r="C24" s="2" t="s">
        <v>4</v>
      </c>
      <c r="D24" s="2">
        <v>1</v>
      </c>
      <c r="E24" s="2"/>
      <c r="F24" s="2">
        <f t="shared" si="2"/>
        <v>1029.7</v>
      </c>
      <c r="G24" s="4">
        <v>5079597</v>
      </c>
      <c r="I24">
        <f t="shared" si="1"/>
        <v>52305</v>
      </c>
    </row>
    <row r="25" spans="1:9" x14ac:dyDescent="0.3">
      <c r="A25" s="2">
        <v>2000</v>
      </c>
      <c r="B25" s="2" t="s">
        <v>8</v>
      </c>
      <c r="C25" s="2" t="s">
        <v>4</v>
      </c>
      <c r="D25" s="2">
        <v>2</v>
      </c>
      <c r="E25" s="2">
        <v>719.12</v>
      </c>
      <c r="F25" s="2">
        <v>725.42</v>
      </c>
      <c r="G25" s="4">
        <v>1311184.5</v>
      </c>
      <c r="H25">
        <f t="shared" si="0"/>
        <v>9429</v>
      </c>
      <c r="I25">
        <f t="shared" si="1"/>
        <v>9512</v>
      </c>
    </row>
    <row r="26" spans="1:9" x14ac:dyDescent="0.3">
      <c r="A26" s="2">
        <v>2001</v>
      </c>
      <c r="B26" s="2" t="s">
        <v>8</v>
      </c>
      <c r="C26" s="2" t="s">
        <v>4</v>
      </c>
      <c r="D26" s="2">
        <v>2</v>
      </c>
      <c r="E26" s="2">
        <v>756.68</v>
      </c>
      <c r="F26" s="2">
        <v>744.91</v>
      </c>
      <c r="G26" s="4">
        <v>1379973</v>
      </c>
      <c r="H26">
        <f t="shared" si="0"/>
        <v>10442</v>
      </c>
      <c r="I26">
        <f t="shared" si="1"/>
        <v>10280</v>
      </c>
    </row>
    <row r="27" spans="1:9" x14ac:dyDescent="0.3">
      <c r="A27" s="2">
        <v>2002</v>
      </c>
      <c r="B27" s="2" t="s">
        <v>8</v>
      </c>
      <c r="C27" s="2" t="s">
        <v>4</v>
      </c>
      <c r="D27" s="2">
        <v>2</v>
      </c>
      <c r="E27" s="2">
        <v>774.87</v>
      </c>
      <c r="F27" s="2">
        <v>764.93</v>
      </c>
      <c r="G27" s="4">
        <v>1443216.5</v>
      </c>
      <c r="H27">
        <f t="shared" si="0"/>
        <v>11183</v>
      </c>
      <c r="I27">
        <f t="shared" si="1"/>
        <v>11040</v>
      </c>
    </row>
    <row r="28" spans="1:9" x14ac:dyDescent="0.3">
      <c r="A28" s="2">
        <v>2003</v>
      </c>
      <c r="B28" s="2" t="s">
        <v>8</v>
      </c>
      <c r="C28" s="2" t="s">
        <v>4</v>
      </c>
      <c r="D28" s="2">
        <v>2</v>
      </c>
      <c r="E28" s="2">
        <v>786.29</v>
      </c>
      <c r="F28" s="2">
        <v>785.48</v>
      </c>
      <c r="G28" s="4">
        <v>1501742</v>
      </c>
      <c r="H28">
        <f t="shared" si="0"/>
        <v>11808</v>
      </c>
      <c r="I28">
        <f t="shared" si="1"/>
        <v>11796</v>
      </c>
    </row>
    <row r="29" spans="1:9" x14ac:dyDescent="0.3">
      <c r="A29" s="2">
        <v>2004</v>
      </c>
      <c r="B29" s="2" t="s">
        <v>8</v>
      </c>
      <c r="C29" s="2" t="s">
        <v>4</v>
      </c>
      <c r="D29" s="2">
        <v>2</v>
      </c>
      <c r="E29" s="2">
        <v>787.52</v>
      </c>
      <c r="F29" s="2">
        <v>806.59</v>
      </c>
      <c r="G29" s="4">
        <v>1566184</v>
      </c>
      <c r="H29">
        <f t="shared" si="0"/>
        <v>12334</v>
      </c>
      <c r="I29">
        <f t="shared" si="1"/>
        <v>12633</v>
      </c>
    </row>
    <row r="30" spans="1:9" x14ac:dyDescent="0.3">
      <c r="A30" s="2">
        <v>2005</v>
      </c>
      <c r="B30" s="2" t="s">
        <v>8</v>
      </c>
      <c r="C30" s="2" t="s">
        <v>4</v>
      </c>
      <c r="D30" s="2">
        <v>2</v>
      </c>
      <c r="E30" s="2">
        <v>829.71</v>
      </c>
      <c r="F30" s="2">
        <v>828.26</v>
      </c>
      <c r="G30" s="4">
        <v>1628514.5</v>
      </c>
      <c r="H30">
        <f t="shared" si="0"/>
        <v>13512</v>
      </c>
      <c r="I30">
        <f t="shared" si="1"/>
        <v>13488</v>
      </c>
    </row>
    <row r="31" spans="1:9" x14ac:dyDescent="0.3">
      <c r="A31" s="2">
        <v>2006</v>
      </c>
      <c r="B31" s="2" t="s">
        <v>8</v>
      </c>
      <c r="C31" s="2" t="s">
        <v>4</v>
      </c>
      <c r="D31" s="2">
        <v>2</v>
      </c>
      <c r="E31" s="2">
        <v>841.87</v>
      </c>
      <c r="F31" s="2">
        <v>850.52</v>
      </c>
      <c r="G31" s="4">
        <v>1693485.5</v>
      </c>
      <c r="H31">
        <f t="shared" si="0"/>
        <v>14257</v>
      </c>
      <c r="I31">
        <f t="shared" si="1"/>
        <v>14403</v>
      </c>
    </row>
    <row r="32" spans="1:9" x14ac:dyDescent="0.3">
      <c r="A32" s="2">
        <v>2007</v>
      </c>
      <c r="B32" s="2" t="s">
        <v>8</v>
      </c>
      <c r="C32" s="2" t="s">
        <v>4</v>
      </c>
      <c r="D32" s="2">
        <v>2</v>
      </c>
      <c r="E32" s="2">
        <v>868.26</v>
      </c>
      <c r="F32" s="2">
        <v>873.37</v>
      </c>
      <c r="G32" s="4">
        <v>1780568</v>
      </c>
      <c r="H32">
        <f t="shared" si="0"/>
        <v>15460</v>
      </c>
      <c r="I32">
        <f t="shared" si="1"/>
        <v>15551</v>
      </c>
    </row>
    <row r="33" spans="1:9" x14ac:dyDescent="0.3">
      <c r="A33" s="2">
        <v>2008</v>
      </c>
      <c r="B33" s="2" t="s">
        <v>8</v>
      </c>
      <c r="C33" s="2" t="s">
        <v>4</v>
      </c>
      <c r="D33" s="2">
        <v>2</v>
      </c>
      <c r="E33" s="2">
        <v>895.01</v>
      </c>
      <c r="F33" s="2">
        <v>896.84</v>
      </c>
      <c r="G33" s="4">
        <v>1854506</v>
      </c>
      <c r="H33">
        <f t="shared" si="0"/>
        <v>16598</v>
      </c>
      <c r="I33">
        <f t="shared" si="1"/>
        <v>16632</v>
      </c>
    </row>
    <row r="34" spans="1:9" x14ac:dyDescent="0.3">
      <c r="A34" s="2">
        <v>2009</v>
      </c>
      <c r="B34" s="2" t="s">
        <v>8</v>
      </c>
      <c r="C34" s="2" t="s">
        <v>4</v>
      </c>
      <c r="D34" s="2">
        <v>2</v>
      </c>
      <c r="E34" s="2">
        <v>933.73</v>
      </c>
      <c r="F34" s="2">
        <v>920.94</v>
      </c>
      <c r="G34" s="4">
        <v>1892943.5</v>
      </c>
      <c r="H34">
        <f t="shared" si="0"/>
        <v>17675</v>
      </c>
      <c r="I34">
        <f t="shared" si="1"/>
        <v>17433</v>
      </c>
    </row>
    <row r="35" spans="1:9" x14ac:dyDescent="0.3">
      <c r="A35" s="2">
        <v>2010</v>
      </c>
      <c r="B35" s="2" t="s">
        <v>8</v>
      </c>
      <c r="C35" s="2" t="s">
        <v>4</v>
      </c>
      <c r="D35" s="2">
        <v>2</v>
      </c>
      <c r="E35" s="2">
        <v>955.23</v>
      </c>
      <c r="F35" s="2">
        <v>945.68</v>
      </c>
      <c r="G35" s="4">
        <v>1906449.5</v>
      </c>
      <c r="H35">
        <f t="shared" si="0"/>
        <v>18211</v>
      </c>
      <c r="I35">
        <f t="shared" si="1"/>
        <v>18029</v>
      </c>
    </row>
    <row r="36" spans="1:9" x14ac:dyDescent="0.3">
      <c r="A36" s="2">
        <v>2011</v>
      </c>
      <c r="B36" s="2" t="s">
        <v>8</v>
      </c>
      <c r="C36" s="2" t="s">
        <v>4</v>
      </c>
      <c r="D36" s="2">
        <v>2</v>
      </c>
      <c r="E36" s="2">
        <v>981.15</v>
      </c>
      <c r="F36" s="2">
        <v>971.09</v>
      </c>
      <c r="G36" s="4">
        <v>1913663</v>
      </c>
      <c r="H36">
        <f t="shared" si="0"/>
        <v>18776</v>
      </c>
      <c r="I36">
        <f t="shared" si="1"/>
        <v>18583</v>
      </c>
    </row>
    <row r="37" spans="1:9" x14ac:dyDescent="0.3">
      <c r="A37" s="2">
        <v>2012</v>
      </c>
      <c r="B37" s="2" t="s">
        <v>8</v>
      </c>
      <c r="C37" s="2" t="s">
        <v>4</v>
      </c>
      <c r="D37" s="2">
        <v>2</v>
      </c>
      <c r="E37" s="2">
        <v>983.51</v>
      </c>
      <c r="F37" s="2">
        <v>997.19</v>
      </c>
      <c r="G37" s="4">
        <v>1951777.5</v>
      </c>
      <c r="H37">
        <f t="shared" si="0"/>
        <v>19196</v>
      </c>
      <c r="I37">
        <f t="shared" si="1"/>
        <v>19463</v>
      </c>
    </row>
    <row r="38" spans="1:9" x14ac:dyDescent="0.3">
      <c r="A38" s="2">
        <v>2013</v>
      </c>
      <c r="B38" s="2" t="s">
        <v>8</v>
      </c>
      <c r="C38" s="2" t="s">
        <v>4</v>
      </c>
      <c r="D38" s="2">
        <v>2</v>
      </c>
      <c r="E38" s="2">
        <v>960.26</v>
      </c>
      <c r="F38" s="2">
        <v>956.73</v>
      </c>
      <c r="G38" s="4">
        <v>2005498</v>
      </c>
      <c r="H38">
        <f t="shared" si="0"/>
        <v>19258</v>
      </c>
      <c r="I38">
        <f t="shared" si="1"/>
        <v>19187</v>
      </c>
    </row>
    <row r="39" spans="1:9" x14ac:dyDescent="0.3">
      <c r="A39" s="2">
        <v>2014</v>
      </c>
      <c r="B39" s="2" t="s">
        <v>8</v>
      </c>
      <c r="C39" s="2" t="s">
        <v>4</v>
      </c>
      <c r="D39" s="2">
        <v>2</v>
      </c>
      <c r="E39" s="2">
        <v>903.28</v>
      </c>
      <c r="F39" s="2">
        <v>917.91</v>
      </c>
      <c r="G39" s="4">
        <v>2046428.5</v>
      </c>
      <c r="H39">
        <f t="shared" si="0"/>
        <v>18485</v>
      </c>
      <c r="I39">
        <f t="shared" si="1"/>
        <v>18784</v>
      </c>
    </row>
    <row r="40" spans="1:9" x14ac:dyDescent="0.3">
      <c r="A40" s="2">
        <v>2015</v>
      </c>
      <c r="B40" s="2" t="s">
        <v>8</v>
      </c>
      <c r="C40" s="2" t="s">
        <v>4</v>
      </c>
      <c r="D40" s="2">
        <v>2</v>
      </c>
      <c r="E40" s="2">
        <v>879.53</v>
      </c>
      <c r="F40" s="2">
        <v>880.66</v>
      </c>
      <c r="G40" s="4">
        <v>2083952</v>
      </c>
      <c r="H40">
        <f t="shared" si="0"/>
        <v>18329</v>
      </c>
      <c r="I40">
        <f t="shared" si="1"/>
        <v>18353</v>
      </c>
    </row>
    <row r="41" spans="1:9" x14ac:dyDescent="0.3">
      <c r="A41" s="2">
        <v>2016</v>
      </c>
      <c r="B41" s="2" t="s">
        <v>8</v>
      </c>
      <c r="C41" s="2" t="s">
        <v>4</v>
      </c>
      <c r="D41" s="2">
        <v>2</v>
      </c>
      <c r="E41" s="2">
        <v>902.18</v>
      </c>
      <c r="F41" s="2">
        <v>880.54</v>
      </c>
      <c r="G41" s="4">
        <v>2107791</v>
      </c>
      <c r="H41">
        <f t="shared" si="0"/>
        <v>19016</v>
      </c>
      <c r="I41">
        <f t="shared" si="1"/>
        <v>18560</v>
      </c>
    </row>
    <row r="42" spans="1:9" x14ac:dyDescent="0.3">
      <c r="A42" s="2">
        <v>2017</v>
      </c>
      <c r="B42" s="2" t="s">
        <v>8</v>
      </c>
      <c r="C42" s="2" t="s">
        <v>4</v>
      </c>
      <c r="D42" s="2">
        <v>2</v>
      </c>
      <c r="E42" s="2">
        <v>869.78</v>
      </c>
      <c r="F42" s="2">
        <v>880.43</v>
      </c>
      <c r="G42" s="4">
        <v>2136982.5</v>
      </c>
      <c r="H42">
        <f t="shared" si="0"/>
        <v>18587</v>
      </c>
      <c r="I42">
        <f t="shared" si="1"/>
        <v>18815</v>
      </c>
    </row>
    <row r="43" spans="1:9" x14ac:dyDescent="0.3">
      <c r="A43" s="2">
        <v>2018</v>
      </c>
      <c r="B43" s="2" t="s">
        <v>8</v>
      </c>
      <c r="C43" s="2" t="s">
        <v>4</v>
      </c>
      <c r="D43" s="2">
        <v>2</v>
      </c>
      <c r="E43" s="2">
        <v>873.86</v>
      </c>
      <c r="F43" s="2">
        <v>880.31</v>
      </c>
      <c r="G43" s="4">
        <v>2196337</v>
      </c>
      <c r="H43">
        <f t="shared" si="0"/>
        <v>19193</v>
      </c>
      <c r="I43">
        <f t="shared" si="1"/>
        <v>19335</v>
      </c>
    </row>
    <row r="44" spans="1:9" x14ac:dyDescent="0.3">
      <c r="A44" s="2">
        <v>2019</v>
      </c>
      <c r="B44" s="2" t="s">
        <v>8</v>
      </c>
      <c r="C44" s="2" t="s">
        <v>4</v>
      </c>
      <c r="D44" s="2">
        <v>2</v>
      </c>
      <c r="E44" s="2">
        <v>884.7</v>
      </c>
      <c r="F44" s="2">
        <v>880.19</v>
      </c>
      <c r="G44" s="4">
        <v>2284380.5</v>
      </c>
      <c r="H44">
        <f t="shared" si="0"/>
        <v>20210</v>
      </c>
      <c r="I44">
        <f t="shared" si="1"/>
        <v>20107</v>
      </c>
    </row>
    <row r="45" spans="1:9" x14ac:dyDescent="0.3">
      <c r="A45" s="2">
        <v>2020</v>
      </c>
      <c r="B45" s="2" t="s">
        <v>8</v>
      </c>
      <c r="C45" s="2" t="s">
        <v>4</v>
      </c>
      <c r="D45" s="2">
        <v>2</v>
      </c>
      <c r="E45" s="2"/>
      <c r="F45" s="2">
        <f>ROUND(F44-F44*0.0001,1)</f>
        <v>880.1</v>
      </c>
      <c r="G45" s="4">
        <v>2430241.5</v>
      </c>
      <c r="I45">
        <f t="shared" si="1"/>
        <v>21389</v>
      </c>
    </row>
    <row r="46" spans="1:9" x14ac:dyDescent="0.3">
      <c r="A46" s="2">
        <v>2021</v>
      </c>
      <c r="B46" s="2" t="s">
        <v>8</v>
      </c>
      <c r="C46" s="2" t="s">
        <v>4</v>
      </c>
      <c r="D46" s="2">
        <v>2</v>
      </c>
      <c r="E46" s="2"/>
      <c r="F46" s="2">
        <f t="shared" ref="F46:F47" si="3">ROUND(F45-F45*0.0001,1)</f>
        <v>880</v>
      </c>
      <c r="G46" s="4">
        <v>2595613</v>
      </c>
      <c r="I46">
        <f t="shared" si="1"/>
        <v>22841</v>
      </c>
    </row>
    <row r="47" spans="1:9" x14ac:dyDescent="0.3">
      <c r="A47" s="2">
        <v>2022</v>
      </c>
      <c r="B47" s="2" t="s">
        <v>8</v>
      </c>
      <c r="C47" s="2" t="s">
        <v>4</v>
      </c>
      <c r="D47" s="2">
        <v>2</v>
      </c>
      <c r="E47" s="2"/>
      <c r="F47" s="2">
        <f t="shared" si="3"/>
        <v>879.9</v>
      </c>
      <c r="G47" s="4">
        <v>2738104</v>
      </c>
      <c r="I47">
        <f t="shared" si="1"/>
        <v>24093</v>
      </c>
    </row>
    <row r="48" spans="1:9" x14ac:dyDescent="0.3">
      <c r="A48" s="2">
        <v>2000</v>
      </c>
      <c r="B48" s="2" t="s">
        <v>8</v>
      </c>
      <c r="C48" s="2" t="s">
        <v>4</v>
      </c>
      <c r="D48" s="2">
        <v>3</v>
      </c>
      <c r="E48" s="2">
        <v>977.33</v>
      </c>
      <c r="F48" s="2">
        <v>986.32</v>
      </c>
      <c r="G48" s="4">
        <v>593760.5</v>
      </c>
      <c r="H48">
        <f t="shared" si="0"/>
        <v>5803</v>
      </c>
      <c r="I48">
        <f t="shared" si="1"/>
        <v>5856</v>
      </c>
    </row>
    <row r="49" spans="1:9" x14ac:dyDescent="0.3">
      <c r="A49" s="2">
        <v>2001</v>
      </c>
      <c r="B49" s="2" t="s">
        <v>8</v>
      </c>
      <c r="C49" s="2" t="s">
        <v>4</v>
      </c>
      <c r="D49" s="2">
        <v>3</v>
      </c>
      <c r="E49" s="2">
        <v>998.34</v>
      </c>
      <c r="F49" s="2">
        <v>1009.73</v>
      </c>
      <c r="G49" s="4">
        <v>616624</v>
      </c>
      <c r="H49">
        <f t="shared" si="0"/>
        <v>6156</v>
      </c>
      <c r="I49">
        <f t="shared" si="1"/>
        <v>6226</v>
      </c>
    </row>
    <row r="50" spans="1:9" x14ac:dyDescent="0.3">
      <c r="A50" s="2">
        <v>2002</v>
      </c>
      <c r="B50" s="2" t="s">
        <v>8</v>
      </c>
      <c r="C50" s="2" t="s">
        <v>4</v>
      </c>
      <c r="D50" s="2">
        <v>3</v>
      </c>
      <c r="E50" s="2">
        <v>1037.3699999999999</v>
      </c>
      <c r="F50" s="2">
        <v>1033.7</v>
      </c>
      <c r="G50" s="4">
        <v>642878.5</v>
      </c>
      <c r="H50">
        <f t="shared" si="0"/>
        <v>6669</v>
      </c>
      <c r="I50">
        <f t="shared" si="1"/>
        <v>6645</v>
      </c>
    </row>
    <row r="51" spans="1:9" x14ac:dyDescent="0.3">
      <c r="A51" s="2">
        <v>2003</v>
      </c>
      <c r="B51" s="2" t="s">
        <v>8</v>
      </c>
      <c r="C51" s="2" t="s">
        <v>4</v>
      </c>
      <c r="D51" s="2">
        <v>3</v>
      </c>
      <c r="E51" s="2">
        <v>1046.51</v>
      </c>
      <c r="F51" s="2">
        <v>1058.23</v>
      </c>
      <c r="G51" s="4">
        <v>678065.5</v>
      </c>
      <c r="H51">
        <f t="shared" si="0"/>
        <v>7096</v>
      </c>
      <c r="I51">
        <f t="shared" si="1"/>
        <v>7175</v>
      </c>
    </row>
    <row r="52" spans="1:9" x14ac:dyDescent="0.3">
      <c r="A52" s="2">
        <v>2004</v>
      </c>
      <c r="B52" s="2" t="s">
        <v>8</v>
      </c>
      <c r="C52" s="2" t="s">
        <v>4</v>
      </c>
      <c r="D52" s="2">
        <v>3</v>
      </c>
      <c r="E52" s="2">
        <v>1082.27</v>
      </c>
      <c r="F52" s="2">
        <v>1083.3499999999999</v>
      </c>
      <c r="G52" s="4">
        <v>718949.5</v>
      </c>
      <c r="H52">
        <f t="shared" si="0"/>
        <v>7781</v>
      </c>
      <c r="I52">
        <f t="shared" si="1"/>
        <v>7789</v>
      </c>
    </row>
    <row r="53" spans="1:9" x14ac:dyDescent="0.3">
      <c r="A53" s="2">
        <v>2005</v>
      </c>
      <c r="B53" s="2" t="s">
        <v>8</v>
      </c>
      <c r="C53" s="2" t="s">
        <v>4</v>
      </c>
      <c r="D53" s="2">
        <v>3</v>
      </c>
      <c r="E53" s="2">
        <v>1171.0999999999999</v>
      </c>
      <c r="F53" s="2">
        <v>1109.07</v>
      </c>
      <c r="G53" s="4">
        <v>761932.5</v>
      </c>
      <c r="H53">
        <f t="shared" si="0"/>
        <v>8923</v>
      </c>
      <c r="I53">
        <f t="shared" si="1"/>
        <v>8450</v>
      </c>
    </row>
    <row r="54" spans="1:9" x14ac:dyDescent="0.3">
      <c r="A54" s="2">
        <v>2006</v>
      </c>
      <c r="B54" s="2" t="s">
        <v>8</v>
      </c>
      <c r="C54" s="2" t="s">
        <v>4</v>
      </c>
      <c r="D54" s="2">
        <v>3</v>
      </c>
      <c r="E54" s="2">
        <v>1108.3699999999999</v>
      </c>
      <c r="F54" s="2">
        <v>1135.3900000000001</v>
      </c>
      <c r="G54" s="4">
        <v>802531</v>
      </c>
      <c r="H54">
        <f t="shared" si="0"/>
        <v>8895</v>
      </c>
      <c r="I54">
        <f t="shared" si="1"/>
        <v>9112</v>
      </c>
    </row>
    <row r="55" spans="1:9" x14ac:dyDescent="0.3">
      <c r="A55" s="2">
        <v>2007</v>
      </c>
      <c r="B55" s="2" t="s">
        <v>8</v>
      </c>
      <c r="C55" s="2" t="s">
        <v>4</v>
      </c>
      <c r="D55" s="2">
        <v>3</v>
      </c>
      <c r="E55" s="2">
        <v>1175.01</v>
      </c>
      <c r="F55" s="2">
        <v>1162.3399999999999</v>
      </c>
      <c r="G55" s="4">
        <v>843653</v>
      </c>
      <c r="H55">
        <f t="shared" si="0"/>
        <v>9913</v>
      </c>
      <c r="I55">
        <f t="shared" si="1"/>
        <v>9806</v>
      </c>
    </row>
    <row r="56" spans="1:9" x14ac:dyDescent="0.3">
      <c r="A56" s="2">
        <v>2008</v>
      </c>
      <c r="B56" s="2" t="s">
        <v>8</v>
      </c>
      <c r="C56" s="2" t="s">
        <v>4</v>
      </c>
      <c r="D56" s="2">
        <v>3</v>
      </c>
      <c r="E56" s="2">
        <v>1170.49</v>
      </c>
      <c r="F56" s="2">
        <v>1189.93</v>
      </c>
      <c r="G56" s="4">
        <v>888518.5</v>
      </c>
      <c r="H56">
        <f t="shared" si="0"/>
        <v>10400</v>
      </c>
      <c r="I56">
        <f t="shared" si="1"/>
        <v>10573</v>
      </c>
    </row>
    <row r="57" spans="1:9" x14ac:dyDescent="0.3">
      <c r="A57" s="2">
        <v>2009</v>
      </c>
      <c r="B57" s="2" t="s">
        <v>8</v>
      </c>
      <c r="C57" s="2" t="s">
        <v>4</v>
      </c>
      <c r="D57" s="2">
        <v>3</v>
      </c>
      <c r="E57" s="2">
        <v>1220.28</v>
      </c>
      <c r="F57" s="2">
        <v>1218.17</v>
      </c>
      <c r="G57" s="4">
        <v>944535.5</v>
      </c>
      <c r="H57">
        <f t="shared" si="0"/>
        <v>11526</v>
      </c>
      <c r="I57">
        <f t="shared" si="1"/>
        <v>11506</v>
      </c>
    </row>
    <row r="58" spans="1:9" x14ac:dyDescent="0.3">
      <c r="A58" s="2">
        <v>2010</v>
      </c>
      <c r="B58" s="2" t="s">
        <v>8</v>
      </c>
      <c r="C58" s="2" t="s">
        <v>4</v>
      </c>
      <c r="D58" s="2">
        <v>3</v>
      </c>
      <c r="E58" s="2">
        <v>1244.8599999999999</v>
      </c>
      <c r="F58" s="2">
        <v>1247.0899999999999</v>
      </c>
      <c r="G58" s="4">
        <v>1012079.5</v>
      </c>
      <c r="H58">
        <f t="shared" si="0"/>
        <v>12599</v>
      </c>
      <c r="I58">
        <f t="shared" si="1"/>
        <v>12622</v>
      </c>
    </row>
    <row r="59" spans="1:9" x14ac:dyDescent="0.3">
      <c r="A59" s="2">
        <v>2011</v>
      </c>
      <c r="B59" s="2" t="s">
        <v>8</v>
      </c>
      <c r="C59" s="2" t="s">
        <v>4</v>
      </c>
      <c r="D59" s="2">
        <v>3</v>
      </c>
      <c r="E59" s="2">
        <v>1252.23</v>
      </c>
      <c r="F59" s="2">
        <v>1242.46</v>
      </c>
      <c r="G59" s="4">
        <v>1079995.5</v>
      </c>
      <c r="H59">
        <f t="shared" si="0"/>
        <v>13524</v>
      </c>
      <c r="I59">
        <f t="shared" si="1"/>
        <v>13419</v>
      </c>
    </row>
    <row r="60" spans="1:9" x14ac:dyDescent="0.3">
      <c r="A60" s="2">
        <v>2012</v>
      </c>
      <c r="B60" s="2" t="s">
        <v>8</v>
      </c>
      <c r="C60" s="2" t="s">
        <v>4</v>
      </c>
      <c r="D60" s="2">
        <v>3</v>
      </c>
      <c r="E60" s="2">
        <v>1241.6300000000001</v>
      </c>
      <c r="F60" s="2">
        <v>1237.8499999999999</v>
      </c>
      <c r="G60" s="4">
        <v>1143090.5</v>
      </c>
      <c r="H60">
        <f t="shared" si="0"/>
        <v>14193</v>
      </c>
      <c r="I60">
        <f t="shared" si="1"/>
        <v>14150</v>
      </c>
    </row>
    <row r="61" spans="1:9" x14ac:dyDescent="0.3">
      <c r="A61" s="2">
        <v>2013</v>
      </c>
      <c r="B61" s="2" t="s">
        <v>8</v>
      </c>
      <c r="C61" s="2" t="s">
        <v>4</v>
      </c>
      <c r="D61" s="2">
        <v>3</v>
      </c>
      <c r="E61" s="2">
        <v>1236.8499999999999</v>
      </c>
      <c r="F61" s="2">
        <v>1233.25</v>
      </c>
      <c r="G61" s="4">
        <v>1203700</v>
      </c>
      <c r="H61">
        <f t="shared" si="0"/>
        <v>14888</v>
      </c>
      <c r="I61">
        <f t="shared" si="1"/>
        <v>14845</v>
      </c>
    </row>
    <row r="62" spans="1:9" x14ac:dyDescent="0.3">
      <c r="A62" s="2">
        <v>2014</v>
      </c>
      <c r="B62" s="2" t="s">
        <v>8</v>
      </c>
      <c r="C62" s="2" t="s">
        <v>4</v>
      </c>
      <c r="D62" s="2">
        <v>3</v>
      </c>
      <c r="E62" s="2">
        <v>1211.24</v>
      </c>
      <c r="F62" s="2">
        <v>1228.68</v>
      </c>
      <c r="G62" s="4">
        <v>1270516.5</v>
      </c>
      <c r="H62">
        <f t="shared" si="0"/>
        <v>15389</v>
      </c>
      <c r="I62">
        <f t="shared" si="1"/>
        <v>15611</v>
      </c>
    </row>
    <row r="63" spans="1:9" x14ac:dyDescent="0.3">
      <c r="A63" s="2">
        <v>2015</v>
      </c>
      <c r="B63" s="2" t="s">
        <v>8</v>
      </c>
      <c r="C63" s="2" t="s">
        <v>4</v>
      </c>
      <c r="D63" s="2">
        <v>3</v>
      </c>
      <c r="E63" s="2">
        <v>1190.5899999999999</v>
      </c>
      <c r="F63" s="2">
        <v>1224.1199999999999</v>
      </c>
      <c r="G63" s="4">
        <v>1334216.5</v>
      </c>
      <c r="H63">
        <f t="shared" si="0"/>
        <v>15885</v>
      </c>
      <c r="I63">
        <f t="shared" si="1"/>
        <v>16332</v>
      </c>
    </row>
    <row r="64" spans="1:9" x14ac:dyDescent="0.3">
      <c r="A64" s="2">
        <v>2016</v>
      </c>
      <c r="B64" s="2" t="s">
        <v>8</v>
      </c>
      <c r="C64" s="2" t="s">
        <v>4</v>
      </c>
      <c r="D64" s="2">
        <v>3</v>
      </c>
      <c r="E64" s="2">
        <v>1249.99</v>
      </c>
      <c r="F64" s="2">
        <v>1219.57</v>
      </c>
      <c r="G64" s="4">
        <v>1398575</v>
      </c>
      <c r="H64">
        <f t="shared" si="0"/>
        <v>17482</v>
      </c>
      <c r="I64">
        <f t="shared" si="1"/>
        <v>17057</v>
      </c>
    </row>
    <row r="65" spans="1:9" x14ac:dyDescent="0.3">
      <c r="A65" s="2">
        <v>2017</v>
      </c>
      <c r="B65" s="2" t="s">
        <v>8</v>
      </c>
      <c r="C65" s="2" t="s">
        <v>4</v>
      </c>
      <c r="D65" s="2">
        <v>3</v>
      </c>
      <c r="E65" s="2">
        <v>1220.77</v>
      </c>
      <c r="F65" s="2">
        <v>1215.05</v>
      </c>
      <c r="G65" s="4">
        <v>1483491</v>
      </c>
      <c r="H65">
        <f t="shared" si="0"/>
        <v>18110</v>
      </c>
      <c r="I65">
        <f t="shared" si="1"/>
        <v>18025</v>
      </c>
    </row>
    <row r="66" spans="1:9" x14ac:dyDescent="0.3">
      <c r="A66" s="2">
        <v>2018</v>
      </c>
      <c r="B66" s="2" t="s">
        <v>8</v>
      </c>
      <c r="C66" s="2" t="s">
        <v>4</v>
      </c>
      <c r="D66" s="2">
        <v>3</v>
      </c>
      <c r="E66" s="2">
        <v>1199.02</v>
      </c>
      <c r="F66" s="2">
        <v>1210.54</v>
      </c>
      <c r="G66" s="4">
        <v>1555848</v>
      </c>
      <c r="H66">
        <f t="shared" si="0"/>
        <v>18655</v>
      </c>
      <c r="I66">
        <f t="shared" si="1"/>
        <v>18834</v>
      </c>
    </row>
    <row r="67" spans="1:9" x14ac:dyDescent="0.3">
      <c r="A67" s="2">
        <v>2019</v>
      </c>
      <c r="B67" s="2" t="s">
        <v>8</v>
      </c>
      <c r="C67" s="2" t="s">
        <v>4</v>
      </c>
      <c r="D67" s="2">
        <v>3</v>
      </c>
      <c r="E67" s="2">
        <v>1213.05</v>
      </c>
      <c r="F67" s="2">
        <v>1206.05</v>
      </c>
      <c r="G67" s="4">
        <v>1596795</v>
      </c>
      <c r="H67">
        <f t="shared" ref="H67:H130" si="4">ROUND(E67*$G67/100000,0)</f>
        <v>19370</v>
      </c>
      <c r="I67">
        <f t="shared" ref="I67:I130" si="5">ROUND(F67*$G67/100000,0)</f>
        <v>19258</v>
      </c>
    </row>
    <row r="68" spans="1:9" x14ac:dyDescent="0.3">
      <c r="A68" s="2">
        <v>2020</v>
      </c>
      <c r="B68" s="2" t="s">
        <v>8</v>
      </c>
      <c r="C68" s="2" t="s">
        <v>4</v>
      </c>
      <c r="D68" s="2">
        <v>3</v>
      </c>
      <c r="E68" s="2"/>
      <c r="F68" s="2">
        <f>ROUND(F67-F67*0.0037,1)</f>
        <v>1201.5999999999999</v>
      </c>
      <c r="G68" s="4">
        <v>1618080</v>
      </c>
      <c r="I68">
        <f t="shared" si="5"/>
        <v>19443</v>
      </c>
    </row>
    <row r="69" spans="1:9" x14ac:dyDescent="0.3">
      <c r="A69" s="2">
        <v>2021</v>
      </c>
      <c r="B69" s="2" t="s">
        <v>8</v>
      </c>
      <c r="C69" s="2" t="s">
        <v>4</v>
      </c>
      <c r="D69" s="2">
        <v>3</v>
      </c>
      <c r="E69" s="2"/>
      <c r="F69" s="2">
        <f t="shared" ref="F69:F70" si="6">ROUND(F68-F68*0.0037,1)</f>
        <v>1197.2</v>
      </c>
      <c r="G69" s="4">
        <v>1633413.5</v>
      </c>
      <c r="I69">
        <f t="shared" si="5"/>
        <v>19555</v>
      </c>
    </row>
    <row r="70" spans="1:9" x14ac:dyDescent="0.3">
      <c r="A70" s="2">
        <v>2022</v>
      </c>
      <c r="B70" s="2" t="s">
        <v>8</v>
      </c>
      <c r="C70" s="2" t="s">
        <v>4</v>
      </c>
      <c r="D70" s="2">
        <v>3</v>
      </c>
      <c r="E70" s="2"/>
      <c r="F70" s="2">
        <f t="shared" si="6"/>
        <v>1192.8</v>
      </c>
      <c r="G70" s="4">
        <v>1668740</v>
      </c>
      <c r="I70">
        <f t="shared" si="5"/>
        <v>19905</v>
      </c>
    </row>
    <row r="71" spans="1:9" x14ac:dyDescent="0.3">
      <c r="A71" s="2">
        <v>2000</v>
      </c>
      <c r="B71" s="2" t="s">
        <v>8</v>
      </c>
      <c r="C71" s="2" t="s">
        <v>4</v>
      </c>
      <c r="D71" s="2">
        <v>4</v>
      </c>
      <c r="E71" s="2">
        <v>867.14</v>
      </c>
      <c r="F71" s="2">
        <v>848.73</v>
      </c>
      <c r="G71" s="4">
        <v>143690.5</v>
      </c>
      <c r="H71">
        <f t="shared" si="4"/>
        <v>1246</v>
      </c>
      <c r="I71">
        <f t="shared" si="5"/>
        <v>1220</v>
      </c>
    </row>
    <row r="72" spans="1:9" x14ac:dyDescent="0.3">
      <c r="A72" s="2">
        <v>2001</v>
      </c>
      <c r="B72" s="2" t="s">
        <v>8</v>
      </c>
      <c r="C72" s="2" t="s">
        <v>4</v>
      </c>
      <c r="D72" s="2">
        <v>4</v>
      </c>
      <c r="E72" s="2">
        <v>857.85</v>
      </c>
      <c r="F72" s="2">
        <v>884.55</v>
      </c>
      <c r="G72" s="4">
        <v>150143</v>
      </c>
      <c r="H72">
        <f t="shared" si="4"/>
        <v>1288</v>
      </c>
      <c r="I72">
        <f t="shared" si="5"/>
        <v>1328</v>
      </c>
    </row>
    <row r="73" spans="1:9" x14ac:dyDescent="0.3">
      <c r="A73" s="2">
        <v>2002</v>
      </c>
      <c r="B73" s="2" t="s">
        <v>8</v>
      </c>
      <c r="C73" s="2" t="s">
        <v>4</v>
      </c>
      <c r="D73" s="2">
        <v>4</v>
      </c>
      <c r="E73" s="2">
        <v>912.08</v>
      </c>
      <c r="F73" s="2">
        <v>921.88</v>
      </c>
      <c r="G73" s="4">
        <v>158319</v>
      </c>
      <c r="H73">
        <f t="shared" si="4"/>
        <v>1444</v>
      </c>
      <c r="I73">
        <f t="shared" si="5"/>
        <v>1460</v>
      </c>
    </row>
    <row r="74" spans="1:9" x14ac:dyDescent="0.3">
      <c r="A74" s="2">
        <v>2003</v>
      </c>
      <c r="B74" s="2" t="s">
        <v>8</v>
      </c>
      <c r="C74" s="2" t="s">
        <v>4</v>
      </c>
      <c r="D74" s="2">
        <v>4</v>
      </c>
      <c r="E74" s="2">
        <v>955.38</v>
      </c>
      <c r="F74" s="2">
        <v>960.79</v>
      </c>
      <c r="G74" s="4">
        <v>165380</v>
      </c>
      <c r="H74">
        <f t="shared" si="4"/>
        <v>1580</v>
      </c>
      <c r="I74">
        <f t="shared" si="5"/>
        <v>1589</v>
      </c>
    </row>
    <row r="75" spans="1:9" x14ac:dyDescent="0.3">
      <c r="A75" s="2">
        <v>2004</v>
      </c>
      <c r="B75" s="2" t="s">
        <v>8</v>
      </c>
      <c r="C75" s="2" t="s">
        <v>4</v>
      </c>
      <c r="D75" s="2">
        <v>4</v>
      </c>
      <c r="E75" s="2">
        <v>983.23</v>
      </c>
      <c r="F75" s="2">
        <v>1001.33</v>
      </c>
      <c r="G75" s="4">
        <v>171984</v>
      </c>
      <c r="H75">
        <f t="shared" si="4"/>
        <v>1691</v>
      </c>
      <c r="I75">
        <f t="shared" si="5"/>
        <v>1722</v>
      </c>
    </row>
    <row r="76" spans="1:9" x14ac:dyDescent="0.3">
      <c r="A76" s="2">
        <v>2005</v>
      </c>
      <c r="B76" s="2" t="s">
        <v>8</v>
      </c>
      <c r="C76" s="2" t="s">
        <v>4</v>
      </c>
      <c r="D76" s="2">
        <v>4</v>
      </c>
      <c r="E76" s="2">
        <v>1099.1300000000001</v>
      </c>
      <c r="F76" s="2">
        <v>1043.5899999999999</v>
      </c>
      <c r="G76" s="4">
        <v>180961.5</v>
      </c>
      <c r="H76">
        <f t="shared" si="4"/>
        <v>1989</v>
      </c>
      <c r="I76">
        <f t="shared" si="5"/>
        <v>1888</v>
      </c>
    </row>
    <row r="77" spans="1:9" x14ac:dyDescent="0.3">
      <c r="A77" s="2">
        <v>2006</v>
      </c>
      <c r="B77" s="2" t="s">
        <v>8</v>
      </c>
      <c r="C77" s="2" t="s">
        <v>4</v>
      </c>
      <c r="D77" s="2">
        <v>4</v>
      </c>
      <c r="E77" s="2">
        <v>1059.28</v>
      </c>
      <c r="F77" s="2">
        <v>1087.6400000000001</v>
      </c>
      <c r="G77" s="4">
        <v>192772</v>
      </c>
      <c r="H77">
        <f t="shared" si="4"/>
        <v>2042</v>
      </c>
      <c r="I77">
        <f t="shared" si="5"/>
        <v>2097</v>
      </c>
    </row>
    <row r="78" spans="1:9" x14ac:dyDescent="0.3">
      <c r="A78" s="2">
        <v>2007</v>
      </c>
      <c r="B78" s="2" t="s">
        <v>8</v>
      </c>
      <c r="C78" s="2" t="s">
        <v>4</v>
      </c>
      <c r="D78" s="2">
        <v>4</v>
      </c>
      <c r="E78" s="2">
        <v>1139.1099999999999</v>
      </c>
      <c r="F78" s="2">
        <v>1133.54</v>
      </c>
      <c r="G78" s="4">
        <v>209110</v>
      </c>
      <c r="H78">
        <f t="shared" si="4"/>
        <v>2382</v>
      </c>
      <c r="I78">
        <f t="shared" si="5"/>
        <v>2370</v>
      </c>
    </row>
    <row r="79" spans="1:9" x14ac:dyDescent="0.3">
      <c r="A79" s="2">
        <v>2008</v>
      </c>
      <c r="B79" s="2" t="s">
        <v>8</v>
      </c>
      <c r="C79" s="2" t="s">
        <v>4</v>
      </c>
      <c r="D79" s="2">
        <v>4</v>
      </c>
      <c r="E79" s="2">
        <v>1213.8399999999999</v>
      </c>
      <c r="F79" s="2">
        <v>1181.3800000000001</v>
      </c>
      <c r="G79" s="4">
        <v>229519</v>
      </c>
      <c r="H79">
        <f t="shared" si="4"/>
        <v>2786</v>
      </c>
      <c r="I79">
        <f t="shared" si="5"/>
        <v>2711</v>
      </c>
    </row>
    <row r="80" spans="1:9" x14ac:dyDescent="0.3">
      <c r="A80" s="2">
        <v>2009</v>
      </c>
      <c r="B80" s="2" t="s">
        <v>8</v>
      </c>
      <c r="C80" s="2" t="s">
        <v>4</v>
      </c>
      <c r="D80" s="2">
        <v>4</v>
      </c>
      <c r="E80" s="2">
        <v>1220.2</v>
      </c>
      <c r="F80" s="2">
        <v>1231.24</v>
      </c>
      <c r="G80" s="4">
        <v>246927.5</v>
      </c>
      <c r="H80">
        <f t="shared" si="4"/>
        <v>3013</v>
      </c>
      <c r="I80">
        <f t="shared" si="5"/>
        <v>3040</v>
      </c>
    </row>
    <row r="81" spans="1:9" x14ac:dyDescent="0.3">
      <c r="A81" s="2">
        <v>2010</v>
      </c>
      <c r="B81" s="2" t="s">
        <v>8</v>
      </c>
      <c r="C81" s="2" t="s">
        <v>4</v>
      </c>
      <c r="D81" s="2">
        <v>4</v>
      </c>
      <c r="E81" s="2">
        <v>1258.0899999999999</v>
      </c>
      <c r="F81" s="2">
        <v>1283.21</v>
      </c>
      <c r="G81" s="4">
        <v>262938.5</v>
      </c>
      <c r="H81">
        <f t="shared" si="4"/>
        <v>3308</v>
      </c>
      <c r="I81">
        <f t="shared" si="5"/>
        <v>3374</v>
      </c>
    </row>
    <row r="82" spans="1:9" x14ac:dyDescent="0.3">
      <c r="A82" s="2">
        <v>2011</v>
      </c>
      <c r="B82" s="2" t="s">
        <v>8</v>
      </c>
      <c r="C82" s="2" t="s">
        <v>4</v>
      </c>
      <c r="D82" s="2">
        <v>4</v>
      </c>
      <c r="E82" s="2">
        <v>1290.8900000000001</v>
      </c>
      <c r="F82" s="2">
        <v>1295.1199999999999</v>
      </c>
      <c r="G82" s="4">
        <v>280813</v>
      </c>
      <c r="H82">
        <f t="shared" si="4"/>
        <v>3625</v>
      </c>
      <c r="I82">
        <f t="shared" si="5"/>
        <v>3637</v>
      </c>
    </row>
    <row r="83" spans="1:9" x14ac:dyDescent="0.3">
      <c r="A83" s="2">
        <v>2012</v>
      </c>
      <c r="B83" s="2" t="s">
        <v>8</v>
      </c>
      <c r="C83" s="2" t="s">
        <v>4</v>
      </c>
      <c r="D83" s="2">
        <v>4</v>
      </c>
      <c r="E83" s="2">
        <v>1306.3399999999999</v>
      </c>
      <c r="F83" s="2">
        <v>1307.1500000000001</v>
      </c>
      <c r="G83" s="4">
        <v>301530.5</v>
      </c>
      <c r="H83">
        <f t="shared" si="4"/>
        <v>3939</v>
      </c>
      <c r="I83">
        <f t="shared" si="5"/>
        <v>3941</v>
      </c>
    </row>
    <row r="84" spans="1:9" x14ac:dyDescent="0.3">
      <c r="A84" s="2">
        <v>2013</v>
      </c>
      <c r="B84" s="2" t="s">
        <v>8</v>
      </c>
      <c r="C84" s="2" t="s">
        <v>4</v>
      </c>
      <c r="D84" s="2">
        <v>4</v>
      </c>
      <c r="E84" s="2">
        <v>1327.03</v>
      </c>
      <c r="F84" s="2">
        <v>1319.3</v>
      </c>
      <c r="G84" s="4">
        <v>327348.5</v>
      </c>
      <c r="H84">
        <f t="shared" si="4"/>
        <v>4344</v>
      </c>
      <c r="I84">
        <f t="shared" si="5"/>
        <v>4319</v>
      </c>
    </row>
    <row r="85" spans="1:9" x14ac:dyDescent="0.3">
      <c r="A85" s="2">
        <v>2014</v>
      </c>
      <c r="B85" s="2" t="s">
        <v>8</v>
      </c>
      <c r="C85" s="2" t="s">
        <v>4</v>
      </c>
      <c r="D85" s="2">
        <v>4</v>
      </c>
      <c r="E85" s="2">
        <v>1319.81</v>
      </c>
      <c r="F85" s="2">
        <v>1331.55</v>
      </c>
      <c r="G85" s="4">
        <v>356717.5</v>
      </c>
      <c r="H85">
        <f t="shared" si="4"/>
        <v>4708</v>
      </c>
      <c r="I85">
        <f t="shared" si="5"/>
        <v>4750</v>
      </c>
    </row>
    <row r="86" spans="1:9" x14ac:dyDescent="0.3">
      <c r="A86" s="2">
        <v>2015</v>
      </c>
      <c r="B86" s="2" t="s">
        <v>8</v>
      </c>
      <c r="C86" s="2" t="s">
        <v>4</v>
      </c>
      <c r="D86" s="2">
        <v>4</v>
      </c>
      <c r="E86" s="2">
        <v>1308.8800000000001</v>
      </c>
      <c r="F86" s="2">
        <v>1343.92</v>
      </c>
      <c r="G86" s="4">
        <v>387201</v>
      </c>
      <c r="H86">
        <f t="shared" si="4"/>
        <v>5068</v>
      </c>
      <c r="I86">
        <f t="shared" si="5"/>
        <v>5204</v>
      </c>
    </row>
    <row r="87" spans="1:9" x14ac:dyDescent="0.3">
      <c r="A87" s="2">
        <v>2016</v>
      </c>
      <c r="B87" s="2" t="s">
        <v>8</v>
      </c>
      <c r="C87" s="2" t="s">
        <v>4</v>
      </c>
      <c r="D87" s="2">
        <v>4</v>
      </c>
      <c r="E87" s="2">
        <v>1408.05</v>
      </c>
      <c r="F87" s="2">
        <v>1356.4</v>
      </c>
      <c r="G87" s="4">
        <v>416534</v>
      </c>
      <c r="H87">
        <f t="shared" si="4"/>
        <v>5865</v>
      </c>
      <c r="I87">
        <f t="shared" si="5"/>
        <v>5650</v>
      </c>
    </row>
    <row r="88" spans="1:9" x14ac:dyDescent="0.3">
      <c r="A88" s="2">
        <v>2017</v>
      </c>
      <c r="B88" s="2" t="s">
        <v>8</v>
      </c>
      <c r="C88" s="2" t="s">
        <v>4</v>
      </c>
      <c r="D88" s="2">
        <v>4</v>
      </c>
      <c r="E88" s="2">
        <v>1376.22</v>
      </c>
      <c r="F88" s="2">
        <v>1369</v>
      </c>
      <c r="G88" s="4">
        <v>448838</v>
      </c>
      <c r="H88">
        <f t="shared" si="4"/>
        <v>6177</v>
      </c>
      <c r="I88">
        <f t="shared" si="5"/>
        <v>6145</v>
      </c>
    </row>
    <row r="89" spans="1:9" x14ac:dyDescent="0.3">
      <c r="A89" s="2">
        <v>2018</v>
      </c>
      <c r="B89" s="2" t="s">
        <v>8</v>
      </c>
      <c r="C89" s="2" t="s">
        <v>4</v>
      </c>
      <c r="D89" s="2">
        <v>4</v>
      </c>
      <c r="E89" s="2">
        <v>1422.1</v>
      </c>
      <c r="F89" s="2">
        <v>1381.71</v>
      </c>
      <c r="G89" s="4">
        <v>483441.5</v>
      </c>
      <c r="H89">
        <f t="shared" si="4"/>
        <v>6875</v>
      </c>
      <c r="I89">
        <f t="shared" si="5"/>
        <v>6680</v>
      </c>
    </row>
    <row r="90" spans="1:9" x14ac:dyDescent="0.3">
      <c r="A90" s="2">
        <v>2019</v>
      </c>
      <c r="B90" s="2" t="s">
        <v>8</v>
      </c>
      <c r="C90" s="2" t="s">
        <v>4</v>
      </c>
      <c r="D90" s="2">
        <v>4</v>
      </c>
      <c r="E90" s="2">
        <v>1343.65</v>
      </c>
      <c r="F90" s="2">
        <v>1394.55</v>
      </c>
      <c r="G90" s="4">
        <v>522681.5</v>
      </c>
      <c r="H90">
        <f t="shared" si="4"/>
        <v>7023</v>
      </c>
      <c r="I90">
        <f t="shared" si="5"/>
        <v>7289</v>
      </c>
    </row>
    <row r="91" spans="1:9" x14ac:dyDescent="0.3">
      <c r="A91" s="2">
        <v>2020</v>
      </c>
      <c r="B91" s="2" t="s">
        <v>8</v>
      </c>
      <c r="C91" s="2" t="s">
        <v>4</v>
      </c>
      <c r="D91" s="2">
        <v>4</v>
      </c>
      <c r="E91" s="2"/>
      <c r="F91" s="2">
        <f>ROUND(F90+F90*0.0093,1)</f>
        <v>1407.5</v>
      </c>
      <c r="G91" s="4">
        <v>570399</v>
      </c>
      <c r="I91">
        <f t="shared" si="5"/>
        <v>8028</v>
      </c>
    </row>
    <row r="92" spans="1:9" x14ac:dyDescent="0.3">
      <c r="A92" s="2">
        <v>2021</v>
      </c>
      <c r="B92" s="2" t="s">
        <v>8</v>
      </c>
      <c r="C92" s="2" t="s">
        <v>4</v>
      </c>
      <c r="D92" s="2">
        <v>4</v>
      </c>
      <c r="E92" s="2"/>
      <c r="F92" s="2">
        <f t="shared" ref="F92:F93" si="7">ROUND(F91+F91*0.0093,1)</f>
        <v>1420.6</v>
      </c>
      <c r="G92" s="4">
        <v>619684</v>
      </c>
      <c r="I92">
        <f t="shared" si="5"/>
        <v>8803</v>
      </c>
    </row>
    <row r="93" spans="1:9" x14ac:dyDescent="0.3">
      <c r="A93" s="2">
        <v>2022</v>
      </c>
      <c r="B93" s="2" t="s">
        <v>8</v>
      </c>
      <c r="C93" s="2" t="s">
        <v>4</v>
      </c>
      <c r="D93" s="2">
        <v>4</v>
      </c>
      <c r="E93" s="2"/>
      <c r="F93" s="2">
        <f t="shared" si="7"/>
        <v>1433.8</v>
      </c>
      <c r="G93" s="4">
        <v>672753</v>
      </c>
      <c r="I93">
        <f t="shared" si="5"/>
        <v>9646</v>
      </c>
    </row>
    <row r="94" spans="1:9" x14ac:dyDescent="0.3">
      <c r="A94" s="2">
        <v>2000</v>
      </c>
      <c r="B94" s="2" t="s">
        <v>8</v>
      </c>
      <c r="C94" s="2" t="s">
        <v>6</v>
      </c>
      <c r="D94" s="2">
        <v>1</v>
      </c>
      <c r="E94" s="2">
        <v>1972.25</v>
      </c>
      <c r="F94" s="2">
        <v>1973.4</v>
      </c>
      <c r="G94" s="4">
        <v>1219422.5</v>
      </c>
      <c r="H94">
        <f t="shared" si="4"/>
        <v>24050</v>
      </c>
      <c r="I94">
        <f t="shared" si="5"/>
        <v>24064</v>
      </c>
    </row>
    <row r="95" spans="1:9" x14ac:dyDescent="0.3">
      <c r="A95" s="2">
        <v>2001</v>
      </c>
      <c r="B95" s="2" t="s">
        <v>8</v>
      </c>
      <c r="C95" s="2" t="s">
        <v>6</v>
      </c>
      <c r="D95" s="2">
        <v>1</v>
      </c>
      <c r="E95" s="2">
        <v>2010.09</v>
      </c>
      <c r="F95" s="2">
        <v>2020.89</v>
      </c>
      <c r="G95" s="4">
        <v>1297802</v>
      </c>
      <c r="H95">
        <f t="shared" si="4"/>
        <v>26087</v>
      </c>
      <c r="I95">
        <f t="shared" si="5"/>
        <v>26227</v>
      </c>
    </row>
    <row r="96" spans="1:9" x14ac:dyDescent="0.3">
      <c r="A96" s="2">
        <v>2002</v>
      </c>
      <c r="B96" s="2" t="s">
        <v>8</v>
      </c>
      <c r="C96" s="2" t="s">
        <v>6</v>
      </c>
      <c r="D96" s="2">
        <v>1</v>
      </c>
      <c r="E96" s="2">
        <v>2102.52</v>
      </c>
      <c r="F96" s="2">
        <v>2069.5100000000002</v>
      </c>
      <c r="G96" s="4">
        <v>1378634</v>
      </c>
      <c r="H96">
        <f t="shared" si="4"/>
        <v>28986</v>
      </c>
      <c r="I96">
        <f t="shared" si="5"/>
        <v>28531</v>
      </c>
    </row>
    <row r="97" spans="1:9" x14ac:dyDescent="0.3">
      <c r="A97" s="2">
        <v>2003</v>
      </c>
      <c r="B97" s="2" t="s">
        <v>8</v>
      </c>
      <c r="C97" s="2" t="s">
        <v>6</v>
      </c>
      <c r="D97" s="2">
        <v>1</v>
      </c>
      <c r="E97" s="2">
        <v>2103.69</v>
      </c>
      <c r="F97" s="2">
        <v>2119.31</v>
      </c>
      <c r="G97" s="4">
        <v>1463617.5</v>
      </c>
      <c r="H97">
        <f t="shared" si="4"/>
        <v>30790</v>
      </c>
      <c r="I97">
        <f t="shared" si="5"/>
        <v>31019</v>
      </c>
    </row>
    <row r="98" spans="1:9" x14ac:dyDescent="0.3">
      <c r="A98" s="2">
        <v>2004</v>
      </c>
      <c r="B98" s="2" t="s">
        <v>8</v>
      </c>
      <c r="C98" s="2" t="s">
        <v>6</v>
      </c>
      <c r="D98" s="2">
        <v>1</v>
      </c>
      <c r="E98" s="2">
        <v>2151.56</v>
      </c>
      <c r="F98" s="2">
        <v>2170.31</v>
      </c>
      <c r="G98" s="4">
        <v>1557847.5</v>
      </c>
      <c r="H98">
        <f t="shared" si="4"/>
        <v>33518</v>
      </c>
      <c r="I98">
        <f t="shared" si="5"/>
        <v>33810</v>
      </c>
    </row>
    <row r="99" spans="1:9" x14ac:dyDescent="0.3">
      <c r="A99" s="2">
        <v>2005</v>
      </c>
      <c r="B99" s="2" t="s">
        <v>8</v>
      </c>
      <c r="C99" s="2" t="s">
        <v>6</v>
      </c>
      <c r="D99" s="2">
        <v>1</v>
      </c>
      <c r="E99" s="2">
        <v>2251.7600000000002</v>
      </c>
      <c r="F99" s="2">
        <v>2222.5300000000002</v>
      </c>
      <c r="G99" s="4">
        <v>1653326.5</v>
      </c>
      <c r="H99">
        <f t="shared" si="4"/>
        <v>37229</v>
      </c>
      <c r="I99">
        <f t="shared" si="5"/>
        <v>36746</v>
      </c>
    </row>
    <row r="100" spans="1:9" x14ac:dyDescent="0.3">
      <c r="A100" s="2">
        <v>2006</v>
      </c>
      <c r="B100" s="2" t="s">
        <v>8</v>
      </c>
      <c r="C100" s="2" t="s">
        <v>6</v>
      </c>
      <c r="D100" s="2">
        <v>1</v>
      </c>
      <c r="E100" s="2">
        <v>2232.7399999999998</v>
      </c>
      <c r="F100" s="2">
        <v>2257.4699999999998</v>
      </c>
      <c r="G100" s="4">
        <v>1751840</v>
      </c>
      <c r="H100">
        <f t="shared" si="4"/>
        <v>39114</v>
      </c>
      <c r="I100">
        <f t="shared" si="5"/>
        <v>39547</v>
      </c>
    </row>
    <row r="101" spans="1:9" x14ac:dyDescent="0.3">
      <c r="A101" s="2">
        <v>2007</v>
      </c>
      <c r="B101" s="2" t="s">
        <v>8</v>
      </c>
      <c r="C101" s="2" t="s">
        <v>6</v>
      </c>
      <c r="D101" s="2">
        <v>1</v>
      </c>
      <c r="E101" s="2">
        <v>2287.38</v>
      </c>
      <c r="F101" s="2">
        <v>2292.9499999999998</v>
      </c>
      <c r="G101" s="4">
        <v>1875773.5</v>
      </c>
      <c r="H101">
        <f t="shared" si="4"/>
        <v>42906</v>
      </c>
      <c r="I101">
        <f t="shared" si="5"/>
        <v>43011</v>
      </c>
    </row>
    <row r="102" spans="1:9" x14ac:dyDescent="0.3">
      <c r="A102" s="2">
        <v>2008</v>
      </c>
      <c r="B102" s="2" t="s">
        <v>8</v>
      </c>
      <c r="C102" s="2" t="s">
        <v>6</v>
      </c>
      <c r="D102" s="2">
        <v>1</v>
      </c>
      <c r="E102" s="2">
        <v>2329.65</v>
      </c>
      <c r="F102" s="2">
        <v>2328.9899999999998</v>
      </c>
      <c r="G102" s="4">
        <v>1992831</v>
      </c>
      <c r="H102">
        <f t="shared" si="4"/>
        <v>46426</v>
      </c>
      <c r="I102">
        <f t="shared" si="5"/>
        <v>46413</v>
      </c>
    </row>
    <row r="103" spans="1:9" x14ac:dyDescent="0.3">
      <c r="A103" s="2">
        <v>2009</v>
      </c>
      <c r="B103" s="2" t="s">
        <v>8</v>
      </c>
      <c r="C103" s="2" t="s">
        <v>6</v>
      </c>
      <c r="D103" s="2">
        <v>1</v>
      </c>
      <c r="E103" s="2">
        <v>2386.8000000000002</v>
      </c>
      <c r="F103" s="2">
        <v>2365.6</v>
      </c>
      <c r="G103" s="4">
        <v>2084084</v>
      </c>
      <c r="H103">
        <f t="shared" si="4"/>
        <v>49743</v>
      </c>
      <c r="I103">
        <f t="shared" si="5"/>
        <v>49301</v>
      </c>
    </row>
    <row r="104" spans="1:9" x14ac:dyDescent="0.3">
      <c r="A104" s="2">
        <v>2010</v>
      </c>
      <c r="B104" s="2" t="s">
        <v>8</v>
      </c>
      <c r="C104" s="2" t="s">
        <v>6</v>
      </c>
      <c r="D104" s="2">
        <v>1</v>
      </c>
      <c r="E104" s="2">
        <v>2403.1799999999998</v>
      </c>
      <c r="F104" s="2">
        <v>2402.7800000000002</v>
      </c>
      <c r="G104" s="4">
        <v>2166714.5</v>
      </c>
      <c r="H104">
        <f t="shared" si="4"/>
        <v>52070</v>
      </c>
      <c r="I104">
        <f t="shared" si="5"/>
        <v>52061</v>
      </c>
    </row>
    <row r="105" spans="1:9" x14ac:dyDescent="0.3">
      <c r="A105" s="2">
        <v>2011</v>
      </c>
      <c r="B105" s="2" t="s">
        <v>8</v>
      </c>
      <c r="C105" s="2" t="s">
        <v>6</v>
      </c>
      <c r="D105" s="2">
        <v>1</v>
      </c>
      <c r="E105" s="2">
        <v>2431.9</v>
      </c>
      <c r="F105" s="2">
        <v>2440.54</v>
      </c>
      <c r="G105" s="4">
        <v>2251158</v>
      </c>
      <c r="H105">
        <f t="shared" si="4"/>
        <v>54746</v>
      </c>
      <c r="I105">
        <f t="shared" si="5"/>
        <v>54940</v>
      </c>
    </row>
    <row r="106" spans="1:9" x14ac:dyDescent="0.3">
      <c r="A106" s="2">
        <v>2012</v>
      </c>
      <c r="B106" s="2" t="s">
        <v>8</v>
      </c>
      <c r="C106" s="2" t="s">
        <v>6</v>
      </c>
      <c r="D106" s="2">
        <v>1</v>
      </c>
      <c r="E106" s="2">
        <v>2391.09</v>
      </c>
      <c r="F106" s="2">
        <v>2391.4</v>
      </c>
      <c r="G106" s="4">
        <v>2363394.5</v>
      </c>
      <c r="H106">
        <f t="shared" si="4"/>
        <v>56511</v>
      </c>
      <c r="I106">
        <f t="shared" si="5"/>
        <v>56518</v>
      </c>
    </row>
    <row r="107" spans="1:9" x14ac:dyDescent="0.3">
      <c r="A107" s="2">
        <v>2013</v>
      </c>
      <c r="B107" s="2" t="s">
        <v>8</v>
      </c>
      <c r="C107" s="2" t="s">
        <v>6</v>
      </c>
      <c r="D107" s="2">
        <v>1</v>
      </c>
      <c r="E107" s="2">
        <v>2348.0300000000002</v>
      </c>
      <c r="F107" s="2">
        <v>2343.2600000000002</v>
      </c>
      <c r="G107" s="4">
        <v>2494008.5</v>
      </c>
      <c r="H107">
        <f t="shared" si="4"/>
        <v>58560</v>
      </c>
      <c r="I107">
        <f t="shared" si="5"/>
        <v>58441</v>
      </c>
    </row>
    <row r="108" spans="1:9" x14ac:dyDescent="0.3">
      <c r="A108" s="2">
        <v>2014</v>
      </c>
      <c r="B108" s="2" t="s">
        <v>8</v>
      </c>
      <c r="C108" s="2" t="s">
        <v>6</v>
      </c>
      <c r="D108" s="2">
        <v>1</v>
      </c>
      <c r="E108" s="2">
        <v>2286.42</v>
      </c>
      <c r="F108" s="2">
        <v>2296.08</v>
      </c>
      <c r="G108" s="4">
        <v>2623268.5</v>
      </c>
      <c r="H108">
        <f t="shared" si="4"/>
        <v>59979</v>
      </c>
      <c r="I108">
        <f t="shared" si="5"/>
        <v>60232</v>
      </c>
    </row>
    <row r="109" spans="1:9" x14ac:dyDescent="0.3">
      <c r="A109" s="2">
        <v>2015</v>
      </c>
      <c r="B109" s="2" t="s">
        <v>8</v>
      </c>
      <c r="C109" s="2" t="s">
        <v>6</v>
      </c>
      <c r="D109" s="2">
        <v>1</v>
      </c>
      <c r="E109" s="2">
        <v>2236.31</v>
      </c>
      <c r="F109" s="2">
        <v>2249.85</v>
      </c>
      <c r="G109" s="4">
        <v>2747158.5</v>
      </c>
      <c r="H109">
        <f t="shared" si="4"/>
        <v>61435</v>
      </c>
      <c r="I109">
        <f t="shared" si="5"/>
        <v>61807</v>
      </c>
    </row>
    <row r="110" spans="1:9" x14ac:dyDescent="0.3">
      <c r="A110" s="2">
        <v>2016</v>
      </c>
      <c r="B110" s="2" t="s">
        <v>8</v>
      </c>
      <c r="C110" s="2" t="s">
        <v>6</v>
      </c>
      <c r="D110" s="2">
        <v>1</v>
      </c>
      <c r="E110" s="2">
        <v>2275.5100000000002</v>
      </c>
      <c r="F110" s="2">
        <v>2256.41</v>
      </c>
      <c r="G110" s="4">
        <v>2858258.5</v>
      </c>
      <c r="H110">
        <f t="shared" si="4"/>
        <v>65040</v>
      </c>
      <c r="I110">
        <f t="shared" si="5"/>
        <v>64494</v>
      </c>
    </row>
    <row r="111" spans="1:9" x14ac:dyDescent="0.3">
      <c r="A111" s="2">
        <v>2017</v>
      </c>
      <c r="B111" s="2" t="s">
        <v>8</v>
      </c>
      <c r="C111" s="2" t="s">
        <v>6</v>
      </c>
      <c r="D111" s="2">
        <v>1</v>
      </c>
      <c r="E111" s="2">
        <v>2264.5500000000002</v>
      </c>
      <c r="F111" s="2">
        <v>2262.9899999999998</v>
      </c>
      <c r="G111" s="4">
        <v>2996889.5</v>
      </c>
      <c r="H111">
        <f t="shared" si="4"/>
        <v>67866</v>
      </c>
      <c r="I111">
        <f t="shared" si="5"/>
        <v>67819</v>
      </c>
    </row>
    <row r="112" spans="1:9" x14ac:dyDescent="0.3">
      <c r="A112" s="2">
        <v>2018</v>
      </c>
      <c r="B112" s="2" t="s">
        <v>8</v>
      </c>
      <c r="C112" s="2" t="s">
        <v>6</v>
      </c>
      <c r="D112" s="2">
        <v>1</v>
      </c>
      <c r="E112" s="2">
        <v>2278.1999999999998</v>
      </c>
      <c r="F112" s="2">
        <v>2269.6</v>
      </c>
      <c r="G112" s="4">
        <v>3153847</v>
      </c>
      <c r="H112">
        <f t="shared" si="4"/>
        <v>71851</v>
      </c>
      <c r="I112">
        <f t="shared" si="5"/>
        <v>71580</v>
      </c>
    </row>
    <row r="113" spans="1:9" x14ac:dyDescent="0.3">
      <c r="A113" s="2">
        <v>2019</v>
      </c>
      <c r="B113" s="2" t="s">
        <v>8</v>
      </c>
      <c r="C113" s="2" t="s">
        <v>6</v>
      </c>
      <c r="D113" s="2">
        <v>1</v>
      </c>
      <c r="E113" s="2">
        <v>2265.1999999999998</v>
      </c>
      <c r="F113" s="2">
        <v>2276.2199999999998</v>
      </c>
      <c r="G113" s="4">
        <v>3314758.5</v>
      </c>
      <c r="H113">
        <f t="shared" si="4"/>
        <v>75086</v>
      </c>
      <c r="I113">
        <f t="shared" si="5"/>
        <v>75451</v>
      </c>
    </row>
    <row r="114" spans="1:9" x14ac:dyDescent="0.3">
      <c r="A114" s="2">
        <v>2020</v>
      </c>
      <c r="B114" s="2" t="s">
        <v>8</v>
      </c>
      <c r="C114" s="2" t="s">
        <v>6</v>
      </c>
      <c r="D114" s="2">
        <v>1</v>
      </c>
      <c r="E114" s="2"/>
      <c r="F114" s="2">
        <f>ROUND(F113+F113*0.0029,1)</f>
        <v>2282.8000000000002</v>
      </c>
      <c r="G114" s="4">
        <v>3515954</v>
      </c>
      <c r="I114">
        <f t="shared" si="5"/>
        <v>80262</v>
      </c>
    </row>
    <row r="115" spans="1:9" x14ac:dyDescent="0.3">
      <c r="A115" s="2">
        <v>2021</v>
      </c>
      <c r="B115" s="2" t="s">
        <v>8</v>
      </c>
      <c r="C115" s="2" t="s">
        <v>6</v>
      </c>
      <c r="D115" s="2">
        <v>1</v>
      </c>
      <c r="E115" s="2"/>
      <c r="F115" s="2">
        <f t="shared" ref="F115:F116" si="8">ROUND(F114+F114*0.0029,1)</f>
        <v>2289.4</v>
      </c>
      <c r="G115" s="4">
        <v>3729119.5</v>
      </c>
      <c r="I115">
        <f t="shared" si="5"/>
        <v>85374</v>
      </c>
    </row>
    <row r="116" spans="1:9" x14ac:dyDescent="0.3">
      <c r="A116" s="2">
        <v>2022</v>
      </c>
      <c r="B116" s="2" t="s">
        <v>8</v>
      </c>
      <c r="C116" s="2" t="s">
        <v>6</v>
      </c>
      <c r="D116" s="2">
        <v>1</v>
      </c>
      <c r="E116" s="2"/>
      <c r="F116" s="2">
        <f t="shared" si="8"/>
        <v>2296</v>
      </c>
      <c r="G116" s="4">
        <v>3938815</v>
      </c>
      <c r="I116">
        <f t="shared" si="5"/>
        <v>90435</v>
      </c>
    </row>
    <row r="117" spans="1:9" x14ac:dyDescent="0.3">
      <c r="A117" s="2">
        <v>2000</v>
      </c>
      <c r="B117" s="2" t="s">
        <v>8</v>
      </c>
      <c r="C117" s="2" t="s">
        <v>6</v>
      </c>
      <c r="D117" s="2">
        <v>2</v>
      </c>
      <c r="E117" s="2">
        <v>1826.92</v>
      </c>
      <c r="F117" s="2">
        <v>1839.75</v>
      </c>
      <c r="G117" s="4">
        <v>873383.5</v>
      </c>
      <c r="H117">
        <f t="shared" si="4"/>
        <v>15956</v>
      </c>
      <c r="I117">
        <f t="shared" si="5"/>
        <v>16068</v>
      </c>
    </row>
    <row r="118" spans="1:9" x14ac:dyDescent="0.3">
      <c r="A118" s="2">
        <v>2001</v>
      </c>
      <c r="B118" s="2" t="s">
        <v>8</v>
      </c>
      <c r="C118" s="2" t="s">
        <v>6</v>
      </c>
      <c r="D118" s="2">
        <v>2</v>
      </c>
      <c r="E118" s="2">
        <v>1865.77</v>
      </c>
      <c r="F118" s="2">
        <v>1871.08</v>
      </c>
      <c r="G118" s="4">
        <v>938698.5</v>
      </c>
      <c r="H118">
        <f t="shared" si="4"/>
        <v>17514</v>
      </c>
      <c r="I118">
        <f t="shared" si="5"/>
        <v>17564</v>
      </c>
    </row>
    <row r="119" spans="1:9" x14ac:dyDescent="0.3">
      <c r="A119" s="2">
        <v>2002</v>
      </c>
      <c r="B119" s="2" t="s">
        <v>8</v>
      </c>
      <c r="C119" s="2" t="s">
        <v>6</v>
      </c>
      <c r="D119" s="2">
        <v>2</v>
      </c>
      <c r="E119" s="2">
        <v>1929.63</v>
      </c>
      <c r="F119" s="2">
        <v>1902.96</v>
      </c>
      <c r="G119" s="4">
        <v>1003819</v>
      </c>
      <c r="H119">
        <f t="shared" si="4"/>
        <v>19370</v>
      </c>
      <c r="I119">
        <f t="shared" si="5"/>
        <v>19102</v>
      </c>
    </row>
    <row r="120" spans="1:9" x14ac:dyDescent="0.3">
      <c r="A120" s="2">
        <v>2003</v>
      </c>
      <c r="B120" s="2" t="s">
        <v>8</v>
      </c>
      <c r="C120" s="2" t="s">
        <v>6</v>
      </c>
      <c r="D120" s="2">
        <v>2</v>
      </c>
      <c r="E120" s="2">
        <v>1927.51</v>
      </c>
      <c r="F120" s="2">
        <v>1935.37</v>
      </c>
      <c r="G120" s="4">
        <v>1069153.5</v>
      </c>
      <c r="H120">
        <f t="shared" si="4"/>
        <v>20608</v>
      </c>
      <c r="I120">
        <f t="shared" si="5"/>
        <v>20692</v>
      </c>
    </row>
    <row r="121" spans="1:9" x14ac:dyDescent="0.3">
      <c r="A121" s="2">
        <v>2004</v>
      </c>
      <c r="B121" s="2" t="s">
        <v>8</v>
      </c>
      <c r="C121" s="2" t="s">
        <v>6</v>
      </c>
      <c r="D121" s="2">
        <v>2</v>
      </c>
      <c r="E121" s="2">
        <v>1968.83</v>
      </c>
      <c r="F121" s="2">
        <v>1968.34</v>
      </c>
      <c r="G121" s="4">
        <v>1140017</v>
      </c>
      <c r="H121">
        <f t="shared" si="4"/>
        <v>22445</v>
      </c>
      <c r="I121">
        <f t="shared" si="5"/>
        <v>22439</v>
      </c>
    </row>
    <row r="122" spans="1:9" x14ac:dyDescent="0.3">
      <c r="A122" s="2">
        <v>2005</v>
      </c>
      <c r="B122" s="2" t="s">
        <v>8</v>
      </c>
      <c r="C122" s="2" t="s">
        <v>6</v>
      </c>
      <c r="D122" s="2">
        <v>2</v>
      </c>
      <c r="E122" s="2">
        <v>2027.37</v>
      </c>
      <c r="F122" s="2">
        <v>2001.87</v>
      </c>
      <c r="G122" s="4">
        <v>1210978.5</v>
      </c>
      <c r="H122">
        <f t="shared" si="4"/>
        <v>24551</v>
      </c>
      <c r="I122">
        <f t="shared" si="5"/>
        <v>24242</v>
      </c>
    </row>
    <row r="123" spans="1:9" x14ac:dyDescent="0.3">
      <c r="A123" s="2">
        <v>2006</v>
      </c>
      <c r="B123" s="2" t="s">
        <v>8</v>
      </c>
      <c r="C123" s="2" t="s">
        <v>6</v>
      </c>
      <c r="D123" s="2">
        <v>2</v>
      </c>
      <c r="E123" s="2">
        <v>2019.43</v>
      </c>
      <c r="F123" s="2">
        <v>2035.97</v>
      </c>
      <c r="G123" s="4">
        <v>1284920</v>
      </c>
      <c r="H123">
        <f t="shared" si="4"/>
        <v>25948</v>
      </c>
      <c r="I123">
        <f t="shared" si="5"/>
        <v>26161</v>
      </c>
    </row>
    <row r="124" spans="1:9" x14ac:dyDescent="0.3">
      <c r="A124" s="2">
        <v>2007</v>
      </c>
      <c r="B124" s="2" t="s">
        <v>8</v>
      </c>
      <c r="C124" s="2" t="s">
        <v>6</v>
      </c>
      <c r="D124" s="2">
        <v>2</v>
      </c>
      <c r="E124" s="2">
        <v>2060.5</v>
      </c>
      <c r="F124" s="2">
        <v>2070.65</v>
      </c>
      <c r="G124" s="4">
        <v>1378258</v>
      </c>
      <c r="H124">
        <f t="shared" si="4"/>
        <v>28399</v>
      </c>
      <c r="I124">
        <f t="shared" si="5"/>
        <v>28539</v>
      </c>
    </row>
    <row r="125" spans="1:9" x14ac:dyDescent="0.3">
      <c r="A125" s="2">
        <v>2008</v>
      </c>
      <c r="B125" s="2" t="s">
        <v>8</v>
      </c>
      <c r="C125" s="2" t="s">
        <v>6</v>
      </c>
      <c r="D125" s="2">
        <v>2</v>
      </c>
      <c r="E125" s="2">
        <v>2090.41</v>
      </c>
      <c r="F125" s="2">
        <v>2105.92</v>
      </c>
      <c r="G125" s="4">
        <v>1458371</v>
      </c>
      <c r="H125">
        <f t="shared" si="4"/>
        <v>30486</v>
      </c>
      <c r="I125">
        <f t="shared" si="5"/>
        <v>30712</v>
      </c>
    </row>
    <row r="126" spans="1:9" x14ac:dyDescent="0.3">
      <c r="A126" s="2">
        <v>2009</v>
      </c>
      <c r="B126" s="2" t="s">
        <v>8</v>
      </c>
      <c r="C126" s="2" t="s">
        <v>6</v>
      </c>
      <c r="D126" s="2">
        <v>2</v>
      </c>
      <c r="E126" s="2">
        <v>2149.92</v>
      </c>
      <c r="F126" s="2">
        <v>2141.79</v>
      </c>
      <c r="G126" s="4">
        <v>1505449.5</v>
      </c>
      <c r="H126">
        <f t="shared" si="4"/>
        <v>32366</v>
      </c>
      <c r="I126">
        <f t="shared" si="5"/>
        <v>32244</v>
      </c>
    </row>
    <row r="127" spans="1:9" x14ac:dyDescent="0.3">
      <c r="A127" s="2">
        <v>2010</v>
      </c>
      <c r="B127" s="2" t="s">
        <v>8</v>
      </c>
      <c r="C127" s="2" t="s">
        <v>6</v>
      </c>
      <c r="D127" s="2">
        <v>2</v>
      </c>
      <c r="E127" s="2">
        <v>2150.42</v>
      </c>
      <c r="F127" s="2">
        <v>2178.27</v>
      </c>
      <c r="G127" s="4">
        <v>1534862</v>
      </c>
      <c r="H127">
        <f t="shared" si="4"/>
        <v>33006</v>
      </c>
      <c r="I127">
        <f t="shared" si="5"/>
        <v>33433</v>
      </c>
    </row>
    <row r="128" spans="1:9" x14ac:dyDescent="0.3">
      <c r="A128" s="2">
        <v>2011</v>
      </c>
      <c r="B128" s="2" t="s">
        <v>8</v>
      </c>
      <c r="C128" s="2" t="s">
        <v>6</v>
      </c>
      <c r="D128" s="2">
        <v>2</v>
      </c>
      <c r="E128" s="2">
        <v>2150.7600000000002</v>
      </c>
      <c r="F128" s="2">
        <v>2126.85</v>
      </c>
      <c r="G128" s="4">
        <v>1562793</v>
      </c>
      <c r="H128">
        <f t="shared" si="4"/>
        <v>33612</v>
      </c>
      <c r="I128">
        <f t="shared" si="5"/>
        <v>33238</v>
      </c>
    </row>
    <row r="129" spans="1:9" x14ac:dyDescent="0.3">
      <c r="A129" s="2">
        <v>2012</v>
      </c>
      <c r="B129" s="2" t="s">
        <v>8</v>
      </c>
      <c r="C129" s="2" t="s">
        <v>6</v>
      </c>
      <c r="D129" s="2">
        <v>2</v>
      </c>
      <c r="E129" s="2">
        <v>2090.4699999999998</v>
      </c>
      <c r="F129" s="2">
        <v>2076.64</v>
      </c>
      <c r="G129" s="4">
        <v>1617579</v>
      </c>
      <c r="H129">
        <f t="shared" si="4"/>
        <v>33815</v>
      </c>
      <c r="I129">
        <f t="shared" si="5"/>
        <v>33591</v>
      </c>
    </row>
    <row r="130" spans="1:9" x14ac:dyDescent="0.3">
      <c r="A130" s="2">
        <v>2013</v>
      </c>
      <c r="B130" s="2" t="s">
        <v>8</v>
      </c>
      <c r="C130" s="2" t="s">
        <v>6</v>
      </c>
      <c r="D130" s="2">
        <v>2</v>
      </c>
      <c r="E130" s="2">
        <v>2050.5</v>
      </c>
      <c r="F130" s="2">
        <v>2027.61</v>
      </c>
      <c r="G130" s="4">
        <v>1687049</v>
      </c>
      <c r="H130">
        <f t="shared" si="4"/>
        <v>34593</v>
      </c>
      <c r="I130">
        <f t="shared" si="5"/>
        <v>34207</v>
      </c>
    </row>
    <row r="131" spans="1:9" x14ac:dyDescent="0.3">
      <c r="A131" s="2">
        <v>2014</v>
      </c>
      <c r="B131" s="2" t="s">
        <v>8</v>
      </c>
      <c r="C131" s="2" t="s">
        <v>6</v>
      </c>
      <c r="D131" s="2">
        <v>2</v>
      </c>
      <c r="E131" s="2">
        <v>1964.53</v>
      </c>
      <c r="F131" s="2">
        <v>1979.74</v>
      </c>
      <c r="G131" s="4">
        <v>1747440</v>
      </c>
      <c r="H131">
        <f t="shared" ref="H131:H194" si="9">ROUND(E131*$G131/100000,0)</f>
        <v>34329</v>
      </c>
      <c r="I131">
        <f t="shared" ref="I131:I194" si="10">ROUND(F131*$G131/100000,0)</f>
        <v>34595</v>
      </c>
    </row>
    <row r="132" spans="1:9" x14ac:dyDescent="0.3">
      <c r="A132" s="2">
        <v>2015</v>
      </c>
      <c r="B132" s="2" t="s">
        <v>8</v>
      </c>
      <c r="C132" s="2" t="s">
        <v>6</v>
      </c>
      <c r="D132" s="2">
        <v>2</v>
      </c>
      <c r="E132" s="2">
        <v>1913.55</v>
      </c>
      <c r="F132" s="2">
        <v>1933</v>
      </c>
      <c r="G132" s="4">
        <v>1802875</v>
      </c>
      <c r="H132">
        <f t="shared" si="9"/>
        <v>34499</v>
      </c>
      <c r="I132">
        <f t="shared" si="10"/>
        <v>34850</v>
      </c>
    </row>
    <row r="133" spans="1:9" x14ac:dyDescent="0.3">
      <c r="A133" s="2">
        <v>2016</v>
      </c>
      <c r="B133" s="2" t="s">
        <v>8</v>
      </c>
      <c r="C133" s="2" t="s">
        <v>6</v>
      </c>
      <c r="D133" s="2">
        <v>2</v>
      </c>
      <c r="E133" s="2">
        <v>1930.01</v>
      </c>
      <c r="F133" s="2">
        <v>1917.83</v>
      </c>
      <c r="G133" s="4">
        <v>1843565.5</v>
      </c>
      <c r="H133">
        <f t="shared" si="9"/>
        <v>35581</v>
      </c>
      <c r="I133">
        <f t="shared" si="10"/>
        <v>35356</v>
      </c>
    </row>
    <row r="134" spans="1:9" x14ac:dyDescent="0.3">
      <c r="A134" s="2">
        <v>2017</v>
      </c>
      <c r="B134" s="2" t="s">
        <v>8</v>
      </c>
      <c r="C134" s="2" t="s">
        <v>6</v>
      </c>
      <c r="D134" s="2">
        <v>2</v>
      </c>
      <c r="E134" s="2">
        <v>1904.81</v>
      </c>
      <c r="F134" s="2">
        <v>1902.79</v>
      </c>
      <c r="G134" s="4">
        <v>1890896.5</v>
      </c>
      <c r="H134">
        <f t="shared" si="9"/>
        <v>36018</v>
      </c>
      <c r="I134">
        <f t="shared" si="10"/>
        <v>35980</v>
      </c>
    </row>
    <row r="135" spans="1:9" x14ac:dyDescent="0.3">
      <c r="A135" s="2">
        <v>2018</v>
      </c>
      <c r="B135" s="2" t="s">
        <v>8</v>
      </c>
      <c r="C135" s="2" t="s">
        <v>6</v>
      </c>
      <c r="D135" s="2">
        <v>2</v>
      </c>
      <c r="E135" s="2">
        <v>1882.68</v>
      </c>
      <c r="F135" s="2">
        <v>1887.85</v>
      </c>
      <c r="G135" s="4">
        <v>1963692.5</v>
      </c>
      <c r="H135">
        <f t="shared" si="9"/>
        <v>36970</v>
      </c>
      <c r="I135">
        <f t="shared" si="10"/>
        <v>37072</v>
      </c>
    </row>
    <row r="136" spans="1:9" x14ac:dyDescent="0.3">
      <c r="A136" s="2">
        <v>2019</v>
      </c>
      <c r="B136" s="2" t="s">
        <v>8</v>
      </c>
      <c r="C136" s="2" t="s">
        <v>6</v>
      </c>
      <c r="D136" s="2">
        <v>2</v>
      </c>
      <c r="E136" s="2">
        <v>1873.07</v>
      </c>
      <c r="F136" s="2">
        <v>1873.04</v>
      </c>
      <c r="G136" s="4">
        <v>2061691</v>
      </c>
      <c r="H136">
        <f t="shared" si="9"/>
        <v>38617</v>
      </c>
      <c r="I136">
        <f t="shared" si="10"/>
        <v>38616</v>
      </c>
    </row>
    <row r="137" spans="1:9" x14ac:dyDescent="0.3">
      <c r="A137" s="2">
        <v>2020</v>
      </c>
      <c r="B137" s="2" t="s">
        <v>8</v>
      </c>
      <c r="C137" s="2" t="s">
        <v>6</v>
      </c>
      <c r="D137" s="2">
        <v>2</v>
      </c>
      <c r="E137" s="2"/>
      <c r="F137" s="2">
        <f>ROUND(F136-F136*0.0078,1)</f>
        <v>1858.4</v>
      </c>
      <c r="G137" s="4">
        <v>2206059</v>
      </c>
      <c r="I137">
        <f t="shared" si="10"/>
        <v>40997</v>
      </c>
    </row>
    <row r="138" spans="1:9" x14ac:dyDescent="0.3">
      <c r="A138" s="2">
        <v>2021</v>
      </c>
      <c r="B138" s="2" t="s">
        <v>8</v>
      </c>
      <c r="C138" s="2" t="s">
        <v>6</v>
      </c>
      <c r="D138" s="2">
        <v>2</v>
      </c>
      <c r="E138" s="2"/>
      <c r="F138" s="2">
        <f t="shared" ref="F138:F139" si="11">ROUND(F137-F137*0.0078,1)</f>
        <v>1843.9</v>
      </c>
      <c r="G138" s="4">
        <v>2361393.5</v>
      </c>
      <c r="I138">
        <f t="shared" si="10"/>
        <v>43542</v>
      </c>
    </row>
    <row r="139" spans="1:9" x14ac:dyDescent="0.3">
      <c r="A139" s="2">
        <v>2022</v>
      </c>
      <c r="B139" s="2" t="s">
        <v>8</v>
      </c>
      <c r="C139" s="2" t="s">
        <v>6</v>
      </c>
      <c r="D139" s="2">
        <v>2</v>
      </c>
      <c r="E139" s="2"/>
      <c r="F139" s="2">
        <f t="shared" si="11"/>
        <v>1829.5</v>
      </c>
      <c r="G139" s="4">
        <v>2493071</v>
      </c>
      <c r="I139">
        <f t="shared" si="10"/>
        <v>45611</v>
      </c>
    </row>
    <row r="140" spans="1:9" x14ac:dyDescent="0.3">
      <c r="A140" s="2">
        <v>2000</v>
      </c>
      <c r="B140" s="2" t="s">
        <v>8</v>
      </c>
      <c r="C140" s="2" t="s">
        <v>6</v>
      </c>
      <c r="D140" s="2">
        <v>3</v>
      </c>
      <c r="E140" s="2">
        <v>2403.87</v>
      </c>
      <c r="F140" s="2">
        <v>2383.52</v>
      </c>
      <c r="G140" s="4">
        <v>302803.5</v>
      </c>
      <c r="H140">
        <f t="shared" si="9"/>
        <v>7279</v>
      </c>
      <c r="I140">
        <f t="shared" si="10"/>
        <v>7217</v>
      </c>
    </row>
    <row r="141" spans="1:9" x14ac:dyDescent="0.3">
      <c r="A141" s="2">
        <v>2001</v>
      </c>
      <c r="B141" s="2" t="s">
        <v>8</v>
      </c>
      <c r="C141" s="2" t="s">
        <v>6</v>
      </c>
      <c r="D141" s="2">
        <v>3</v>
      </c>
      <c r="E141" s="2">
        <v>2440.31</v>
      </c>
      <c r="F141" s="2">
        <v>2471.41</v>
      </c>
      <c r="G141" s="4">
        <v>313238.5</v>
      </c>
      <c r="H141">
        <f t="shared" si="9"/>
        <v>7644</v>
      </c>
      <c r="I141">
        <f t="shared" si="10"/>
        <v>7741</v>
      </c>
    </row>
    <row r="142" spans="1:9" x14ac:dyDescent="0.3">
      <c r="A142" s="2">
        <v>2002</v>
      </c>
      <c r="B142" s="2" t="s">
        <v>8</v>
      </c>
      <c r="C142" s="2" t="s">
        <v>6</v>
      </c>
      <c r="D142" s="2">
        <v>3</v>
      </c>
      <c r="E142" s="2">
        <v>2623.77</v>
      </c>
      <c r="F142" s="2">
        <v>2562.54</v>
      </c>
      <c r="G142" s="4">
        <v>325524</v>
      </c>
      <c r="H142">
        <f t="shared" si="9"/>
        <v>8541</v>
      </c>
      <c r="I142">
        <f t="shared" si="10"/>
        <v>8342</v>
      </c>
    </row>
    <row r="143" spans="1:9" x14ac:dyDescent="0.3">
      <c r="A143" s="2">
        <v>2003</v>
      </c>
      <c r="B143" s="2" t="s">
        <v>8</v>
      </c>
      <c r="C143" s="2" t="s">
        <v>6</v>
      </c>
      <c r="D143" s="2">
        <v>3</v>
      </c>
      <c r="E143" s="2">
        <v>2603.13</v>
      </c>
      <c r="F143" s="2">
        <v>2657.04</v>
      </c>
      <c r="G143" s="4">
        <v>341973.5</v>
      </c>
      <c r="H143">
        <f t="shared" si="9"/>
        <v>8902</v>
      </c>
      <c r="I143">
        <f t="shared" si="10"/>
        <v>9086</v>
      </c>
    </row>
    <row r="144" spans="1:9" x14ac:dyDescent="0.3">
      <c r="A144" s="2">
        <v>2004</v>
      </c>
      <c r="B144" s="2" t="s">
        <v>8</v>
      </c>
      <c r="C144" s="2" t="s">
        <v>6</v>
      </c>
      <c r="D144" s="2">
        <v>3</v>
      </c>
      <c r="E144" s="2">
        <v>2709.76</v>
      </c>
      <c r="F144" s="2">
        <v>2755.01</v>
      </c>
      <c r="G144" s="4">
        <v>361655</v>
      </c>
      <c r="H144">
        <f t="shared" si="9"/>
        <v>9800</v>
      </c>
      <c r="I144">
        <f t="shared" si="10"/>
        <v>9964</v>
      </c>
    </row>
    <row r="145" spans="1:9" x14ac:dyDescent="0.3">
      <c r="A145" s="2">
        <v>2005</v>
      </c>
      <c r="B145" s="2" t="s">
        <v>8</v>
      </c>
      <c r="C145" s="2" t="s">
        <v>6</v>
      </c>
      <c r="D145" s="2">
        <v>3</v>
      </c>
      <c r="E145" s="2">
        <v>2901.05</v>
      </c>
      <c r="F145" s="2">
        <v>2856.6</v>
      </c>
      <c r="G145" s="4">
        <v>381586</v>
      </c>
      <c r="H145">
        <f t="shared" si="9"/>
        <v>11070</v>
      </c>
      <c r="I145">
        <f t="shared" si="10"/>
        <v>10900</v>
      </c>
    </row>
    <row r="146" spans="1:9" x14ac:dyDescent="0.3">
      <c r="A146" s="2">
        <v>2006</v>
      </c>
      <c r="B146" s="2" t="s">
        <v>8</v>
      </c>
      <c r="C146" s="2" t="s">
        <v>6</v>
      </c>
      <c r="D146" s="2">
        <v>3</v>
      </c>
      <c r="E146" s="2">
        <v>2869.56</v>
      </c>
      <c r="F146" s="2">
        <v>2895.6</v>
      </c>
      <c r="G146" s="4">
        <v>401211.5</v>
      </c>
      <c r="H146">
        <f t="shared" si="9"/>
        <v>11513</v>
      </c>
      <c r="I146">
        <f t="shared" si="10"/>
        <v>11617</v>
      </c>
    </row>
    <row r="147" spans="1:9" x14ac:dyDescent="0.3">
      <c r="A147" s="2">
        <v>2007</v>
      </c>
      <c r="B147" s="2" t="s">
        <v>8</v>
      </c>
      <c r="C147" s="2" t="s">
        <v>6</v>
      </c>
      <c r="D147" s="2">
        <v>3</v>
      </c>
      <c r="E147" s="2">
        <v>2937.15</v>
      </c>
      <c r="F147" s="2">
        <v>2935.13</v>
      </c>
      <c r="G147" s="4">
        <v>425616.5</v>
      </c>
      <c r="H147">
        <f t="shared" si="9"/>
        <v>12501</v>
      </c>
      <c r="I147">
        <f t="shared" si="10"/>
        <v>12492</v>
      </c>
    </row>
    <row r="148" spans="1:9" x14ac:dyDescent="0.3">
      <c r="A148" s="2">
        <v>2008</v>
      </c>
      <c r="B148" s="2" t="s">
        <v>8</v>
      </c>
      <c r="C148" s="2" t="s">
        <v>6</v>
      </c>
      <c r="D148" s="2">
        <v>3</v>
      </c>
      <c r="E148" s="2">
        <v>3007.42</v>
      </c>
      <c r="F148" s="2">
        <v>2975.21</v>
      </c>
      <c r="G148" s="4">
        <v>455373</v>
      </c>
      <c r="H148">
        <f t="shared" si="9"/>
        <v>13695</v>
      </c>
      <c r="I148">
        <f t="shared" si="10"/>
        <v>13548</v>
      </c>
    </row>
    <row r="149" spans="1:9" x14ac:dyDescent="0.3">
      <c r="A149" s="2">
        <v>2009</v>
      </c>
      <c r="B149" s="2" t="s">
        <v>8</v>
      </c>
      <c r="C149" s="2" t="s">
        <v>6</v>
      </c>
      <c r="D149" s="2">
        <v>3</v>
      </c>
      <c r="E149" s="2">
        <v>3040.56</v>
      </c>
      <c r="F149" s="2">
        <v>3015.83</v>
      </c>
      <c r="G149" s="4">
        <v>493034.5</v>
      </c>
      <c r="H149">
        <f t="shared" si="9"/>
        <v>14991</v>
      </c>
      <c r="I149">
        <f t="shared" si="10"/>
        <v>14869</v>
      </c>
    </row>
    <row r="150" spans="1:9" x14ac:dyDescent="0.3">
      <c r="A150" s="2">
        <v>2010</v>
      </c>
      <c r="B150" s="2" t="s">
        <v>8</v>
      </c>
      <c r="C150" s="2" t="s">
        <v>6</v>
      </c>
      <c r="D150" s="2">
        <v>3</v>
      </c>
      <c r="E150" s="2">
        <v>3027.45</v>
      </c>
      <c r="F150" s="2">
        <v>3057</v>
      </c>
      <c r="G150" s="4">
        <v>540950</v>
      </c>
      <c r="H150">
        <f t="shared" si="9"/>
        <v>16377</v>
      </c>
      <c r="I150">
        <f t="shared" si="10"/>
        <v>16537</v>
      </c>
    </row>
    <row r="151" spans="1:9" x14ac:dyDescent="0.3">
      <c r="A151" s="2">
        <v>2011</v>
      </c>
      <c r="B151" s="2" t="s">
        <v>8</v>
      </c>
      <c r="C151" s="2" t="s">
        <v>6</v>
      </c>
      <c r="D151" s="2">
        <v>3</v>
      </c>
      <c r="E151" s="2">
        <v>3093.94</v>
      </c>
      <c r="F151" s="2">
        <v>3098.73</v>
      </c>
      <c r="G151" s="4">
        <v>592545.5</v>
      </c>
      <c r="H151">
        <f t="shared" si="9"/>
        <v>18333</v>
      </c>
      <c r="I151">
        <f t="shared" si="10"/>
        <v>18361</v>
      </c>
    </row>
    <row r="152" spans="1:9" x14ac:dyDescent="0.3">
      <c r="A152" s="2">
        <v>2012</v>
      </c>
      <c r="B152" s="2" t="s">
        <v>8</v>
      </c>
      <c r="C152" s="2" t="s">
        <v>6</v>
      </c>
      <c r="D152" s="2">
        <v>3</v>
      </c>
      <c r="E152" s="2">
        <v>3043.62</v>
      </c>
      <c r="F152" s="2">
        <v>3035.86</v>
      </c>
      <c r="G152" s="4">
        <v>643839</v>
      </c>
      <c r="H152">
        <f t="shared" si="9"/>
        <v>19596</v>
      </c>
      <c r="I152">
        <f t="shared" si="10"/>
        <v>19546</v>
      </c>
    </row>
    <row r="153" spans="1:9" x14ac:dyDescent="0.3">
      <c r="A153" s="2">
        <v>2013</v>
      </c>
      <c r="B153" s="2" t="s">
        <v>8</v>
      </c>
      <c r="C153" s="2" t="s">
        <v>6</v>
      </c>
      <c r="D153" s="2">
        <v>3</v>
      </c>
      <c r="E153" s="2">
        <v>2965.94</v>
      </c>
      <c r="F153" s="2">
        <v>2974.25</v>
      </c>
      <c r="G153" s="4">
        <v>696878</v>
      </c>
      <c r="H153">
        <f t="shared" si="9"/>
        <v>20669</v>
      </c>
      <c r="I153">
        <f t="shared" si="10"/>
        <v>20727</v>
      </c>
    </row>
    <row r="154" spans="1:9" x14ac:dyDescent="0.3">
      <c r="A154" s="2">
        <v>2014</v>
      </c>
      <c r="B154" s="2" t="s">
        <v>8</v>
      </c>
      <c r="C154" s="2" t="s">
        <v>6</v>
      </c>
      <c r="D154" s="2">
        <v>3</v>
      </c>
      <c r="E154" s="2">
        <v>2919.95</v>
      </c>
      <c r="F154" s="2">
        <v>2913.9</v>
      </c>
      <c r="G154" s="4">
        <v>755493</v>
      </c>
      <c r="H154">
        <f t="shared" si="9"/>
        <v>22060</v>
      </c>
      <c r="I154">
        <f t="shared" si="10"/>
        <v>22014</v>
      </c>
    </row>
    <row r="155" spans="1:9" x14ac:dyDescent="0.3">
      <c r="A155" s="2">
        <v>2015</v>
      </c>
      <c r="B155" s="2" t="s">
        <v>8</v>
      </c>
      <c r="C155" s="2" t="s">
        <v>6</v>
      </c>
      <c r="D155" s="2">
        <v>3</v>
      </c>
      <c r="E155" s="2">
        <v>2841.43</v>
      </c>
      <c r="F155" s="2">
        <v>2854.77</v>
      </c>
      <c r="G155" s="4">
        <v>813640.5</v>
      </c>
      <c r="H155">
        <f t="shared" si="9"/>
        <v>23119</v>
      </c>
      <c r="I155">
        <f t="shared" si="10"/>
        <v>23228</v>
      </c>
    </row>
    <row r="156" spans="1:9" x14ac:dyDescent="0.3">
      <c r="A156" s="2">
        <v>2016</v>
      </c>
      <c r="B156" s="2" t="s">
        <v>8</v>
      </c>
      <c r="C156" s="2" t="s">
        <v>6</v>
      </c>
      <c r="D156" s="2">
        <v>3</v>
      </c>
      <c r="E156" s="2">
        <v>2885.38</v>
      </c>
      <c r="F156" s="2">
        <v>2863.08</v>
      </c>
      <c r="G156" s="4">
        <v>873922.5</v>
      </c>
      <c r="H156">
        <f t="shared" si="9"/>
        <v>25216</v>
      </c>
      <c r="I156">
        <f t="shared" si="10"/>
        <v>25021</v>
      </c>
    </row>
    <row r="157" spans="1:9" x14ac:dyDescent="0.3">
      <c r="A157" s="2">
        <v>2017</v>
      </c>
      <c r="B157" s="2" t="s">
        <v>8</v>
      </c>
      <c r="C157" s="2" t="s">
        <v>6</v>
      </c>
      <c r="D157" s="2">
        <v>3</v>
      </c>
      <c r="E157" s="2">
        <v>2851.19</v>
      </c>
      <c r="F157" s="2">
        <v>2871.42</v>
      </c>
      <c r="G157" s="4">
        <v>951427</v>
      </c>
      <c r="H157">
        <f t="shared" si="9"/>
        <v>27127</v>
      </c>
      <c r="I157">
        <f t="shared" si="10"/>
        <v>27319</v>
      </c>
    </row>
    <row r="158" spans="1:9" x14ac:dyDescent="0.3">
      <c r="A158" s="2">
        <v>2018</v>
      </c>
      <c r="B158" s="2" t="s">
        <v>8</v>
      </c>
      <c r="C158" s="2" t="s">
        <v>6</v>
      </c>
      <c r="D158" s="2">
        <v>3</v>
      </c>
      <c r="E158" s="2">
        <v>2895.28</v>
      </c>
      <c r="F158" s="2">
        <v>2879.77</v>
      </c>
      <c r="G158" s="4">
        <v>1019142.5</v>
      </c>
      <c r="H158">
        <f t="shared" si="9"/>
        <v>29507</v>
      </c>
      <c r="I158">
        <f t="shared" si="10"/>
        <v>29349</v>
      </c>
    </row>
    <row r="159" spans="1:9" x14ac:dyDescent="0.3">
      <c r="A159" s="2">
        <v>2019</v>
      </c>
      <c r="B159" s="2" t="s">
        <v>8</v>
      </c>
      <c r="C159" s="2" t="s">
        <v>6</v>
      </c>
      <c r="D159" s="2">
        <v>3</v>
      </c>
      <c r="E159" s="2">
        <v>2881.38</v>
      </c>
      <c r="F159" s="2">
        <v>2888.15</v>
      </c>
      <c r="G159" s="4">
        <v>1062615.5</v>
      </c>
      <c r="H159">
        <f t="shared" si="9"/>
        <v>30618</v>
      </c>
      <c r="I159">
        <f t="shared" si="10"/>
        <v>30690</v>
      </c>
    </row>
    <row r="160" spans="1:9" x14ac:dyDescent="0.3">
      <c r="A160" s="2">
        <v>2020</v>
      </c>
      <c r="B160" s="2" t="s">
        <v>8</v>
      </c>
      <c r="C160" s="2" t="s">
        <v>6</v>
      </c>
      <c r="D160" s="2">
        <v>3</v>
      </c>
      <c r="E160" s="2"/>
      <c r="F160" s="2">
        <f>ROUND(F159+F159*0.0029,1)</f>
        <v>2896.5</v>
      </c>
      <c r="G160" s="4">
        <v>1095494</v>
      </c>
      <c r="I160">
        <f t="shared" si="10"/>
        <v>31731</v>
      </c>
    </row>
    <row r="161" spans="1:9" x14ac:dyDescent="0.3">
      <c r="A161" s="2">
        <v>2021</v>
      </c>
      <c r="B161" s="2" t="s">
        <v>8</v>
      </c>
      <c r="C161" s="2" t="s">
        <v>6</v>
      </c>
      <c r="D161" s="2">
        <v>3</v>
      </c>
      <c r="E161" s="2"/>
      <c r="F161" s="2">
        <f t="shared" ref="F161:F162" si="12">ROUND(F160+F160*0.0029,1)</f>
        <v>2904.9</v>
      </c>
      <c r="G161" s="4">
        <v>1127814</v>
      </c>
      <c r="I161">
        <f t="shared" si="10"/>
        <v>32762</v>
      </c>
    </row>
    <row r="162" spans="1:9" x14ac:dyDescent="0.3">
      <c r="A162" s="2">
        <v>2022</v>
      </c>
      <c r="B162" s="2" t="s">
        <v>8</v>
      </c>
      <c r="C162" s="2" t="s">
        <v>6</v>
      </c>
      <c r="D162" s="2">
        <v>3</v>
      </c>
      <c r="E162" s="2"/>
      <c r="F162" s="2">
        <f t="shared" si="12"/>
        <v>2913.3</v>
      </c>
      <c r="G162" s="4">
        <v>1179118</v>
      </c>
      <c r="I162">
        <f t="shared" si="10"/>
        <v>34351</v>
      </c>
    </row>
    <row r="163" spans="1:9" x14ac:dyDescent="0.3">
      <c r="A163" s="2">
        <v>2000</v>
      </c>
      <c r="B163" s="2" t="s">
        <v>8</v>
      </c>
      <c r="C163" s="2" t="s">
        <v>6</v>
      </c>
      <c r="D163" s="2">
        <v>4</v>
      </c>
      <c r="E163" s="2">
        <v>1885.03</v>
      </c>
      <c r="F163" s="2">
        <v>1974.02</v>
      </c>
      <c r="G163" s="4">
        <v>43235.5</v>
      </c>
      <c r="H163">
        <f t="shared" si="9"/>
        <v>815</v>
      </c>
      <c r="I163">
        <f t="shared" si="10"/>
        <v>853</v>
      </c>
    </row>
    <row r="164" spans="1:9" x14ac:dyDescent="0.3">
      <c r="A164" s="2">
        <v>2001</v>
      </c>
      <c r="B164" s="2" t="s">
        <v>8</v>
      </c>
      <c r="C164" s="2" t="s">
        <v>6</v>
      </c>
      <c r="D164" s="2">
        <v>4</v>
      </c>
      <c r="E164" s="2">
        <v>2025.51</v>
      </c>
      <c r="F164" s="2">
        <v>2068.6</v>
      </c>
      <c r="G164" s="4">
        <v>45865</v>
      </c>
      <c r="H164">
        <f t="shared" si="9"/>
        <v>929</v>
      </c>
      <c r="I164">
        <f t="shared" si="10"/>
        <v>949</v>
      </c>
    </row>
    <row r="165" spans="1:9" x14ac:dyDescent="0.3">
      <c r="A165" s="2">
        <v>2002</v>
      </c>
      <c r="B165" s="2" t="s">
        <v>8</v>
      </c>
      <c r="C165" s="2" t="s">
        <v>6</v>
      </c>
      <c r="D165" s="2">
        <v>4</v>
      </c>
      <c r="E165" s="2">
        <v>2180.9299999999998</v>
      </c>
      <c r="F165" s="2">
        <v>2167.7199999999998</v>
      </c>
      <c r="G165" s="4">
        <v>49291</v>
      </c>
      <c r="H165">
        <f t="shared" si="9"/>
        <v>1075</v>
      </c>
      <c r="I165">
        <f t="shared" si="10"/>
        <v>1068</v>
      </c>
    </row>
    <row r="166" spans="1:9" x14ac:dyDescent="0.3">
      <c r="A166" s="2">
        <v>2003</v>
      </c>
      <c r="B166" s="2" t="s">
        <v>8</v>
      </c>
      <c r="C166" s="2" t="s">
        <v>6</v>
      </c>
      <c r="D166" s="2">
        <v>4</v>
      </c>
      <c r="E166" s="2">
        <v>2438.54</v>
      </c>
      <c r="F166" s="2">
        <v>2271.59</v>
      </c>
      <c r="G166" s="4">
        <v>52490.5</v>
      </c>
      <c r="H166">
        <f t="shared" si="9"/>
        <v>1280</v>
      </c>
      <c r="I166">
        <f t="shared" si="10"/>
        <v>1192</v>
      </c>
    </row>
    <row r="167" spans="1:9" x14ac:dyDescent="0.3">
      <c r="A167" s="2">
        <v>2004</v>
      </c>
      <c r="B167" s="2" t="s">
        <v>8</v>
      </c>
      <c r="C167" s="2" t="s">
        <v>6</v>
      </c>
      <c r="D167" s="2">
        <v>4</v>
      </c>
      <c r="E167" s="2">
        <v>2266.11</v>
      </c>
      <c r="F167" s="2">
        <v>2380.4299999999998</v>
      </c>
      <c r="G167" s="4">
        <v>56175.5</v>
      </c>
      <c r="H167">
        <f t="shared" si="9"/>
        <v>1273</v>
      </c>
      <c r="I167">
        <f t="shared" si="10"/>
        <v>1337</v>
      </c>
    </row>
    <row r="168" spans="1:9" x14ac:dyDescent="0.3">
      <c r="A168" s="2">
        <v>2005</v>
      </c>
      <c r="B168" s="2" t="s">
        <v>8</v>
      </c>
      <c r="C168" s="2" t="s">
        <v>6</v>
      </c>
      <c r="D168" s="2">
        <v>4</v>
      </c>
      <c r="E168" s="2">
        <v>2646.39</v>
      </c>
      <c r="F168" s="2">
        <v>2494.4899999999998</v>
      </c>
      <c r="G168" s="4">
        <v>60762</v>
      </c>
      <c r="H168">
        <f t="shared" si="9"/>
        <v>1608</v>
      </c>
      <c r="I168">
        <f t="shared" si="10"/>
        <v>1516</v>
      </c>
    </row>
    <row r="169" spans="1:9" x14ac:dyDescent="0.3">
      <c r="A169" s="2">
        <v>2006</v>
      </c>
      <c r="B169" s="2" t="s">
        <v>8</v>
      </c>
      <c r="C169" s="2" t="s">
        <v>6</v>
      </c>
      <c r="D169" s="2">
        <v>4</v>
      </c>
      <c r="E169" s="2">
        <v>2515.66</v>
      </c>
      <c r="F169" s="2">
        <v>2614.0100000000002</v>
      </c>
      <c r="G169" s="4">
        <v>65708.5</v>
      </c>
      <c r="H169">
        <f t="shared" si="9"/>
        <v>1653</v>
      </c>
      <c r="I169">
        <f t="shared" si="10"/>
        <v>1718</v>
      </c>
    </row>
    <row r="170" spans="1:9" x14ac:dyDescent="0.3">
      <c r="A170" s="2">
        <v>2007</v>
      </c>
      <c r="B170" s="2" t="s">
        <v>8</v>
      </c>
      <c r="C170" s="2" t="s">
        <v>6</v>
      </c>
      <c r="D170" s="2">
        <v>4</v>
      </c>
      <c r="E170" s="2">
        <v>2790.02</v>
      </c>
      <c r="F170" s="2">
        <v>2739.26</v>
      </c>
      <c r="G170" s="4">
        <v>71899</v>
      </c>
      <c r="H170">
        <f t="shared" si="9"/>
        <v>2006</v>
      </c>
      <c r="I170">
        <f t="shared" si="10"/>
        <v>1970</v>
      </c>
    </row>
    <row r="171" spans="1:9" x14ac:dyDescent="0.3">
      <c r="A171" s="2">
        <v>2008</v>
      </c>
      <c r="B171" s="2" t="s">
        <v>8</v>
      </c>
      <c r="C171" s="2" t="s">
        <v>6</v>
      </c>
      <c r="D171" s="2">
        <v>4</v>
      </c>
      <c r="E171" s="2">
        <v>2838.65</v>
      </c>
      <c r="F171" s="2">
        <v>2870.51</v>
      </c>
      <c r="G171" s="4">
        <v>79087</v>
      </c>
      <c r="H171">
        <f t="shared" si="9"/>
        <v>2245</v>
      </c>
      <c r="I171">
        <f t="shared" si="10"/>
        <v>2270</v>
      </c>
    </row>
    <row r="172" spans="1:9" x14ac:dyDescent="0.3">
      <c r="A172" s="2">
        <v>2009</v>
      </c>
      <c r="B172" s="2" t="s">
        <v>8</v>
      </c>
      <c r="C172" s="2" t="s">
        <v>6</v>
      </c>
      <c r="D172" s="2">
        <v>4</v>
      </c>
      <c r="E172" s="2">
        <v>2787.38</v>
      </c>
      <c r="F172" s="2">
        <v>2890.42</v>
      </c>
      <c r="G172" s="4">
        <v>85600</v>
      </c>
      <c r="H172">
        <f t="shared" si="9"/>
        <v>2386</v>
      </c>
      <c r="I172">
        <f t="shared" si="10"/>
        <v>2474</v>
      </c>
    </row>
    <row r="173" spans="1:9" x14ac:dyDescent="0.3">
      <c r="A173" s="2">
        <v>2010</v>
      </c>
      <c r="B173" s="2" t="s">
        <v>8</v>
      </c>
      <c r="C173" s="2" t="s">
        <v>6</v>
      </c>
      <c r="D173" s="2">
        <v>4</v>
      </c>
      <c r="E173" s="2">
        <v>2955.91</v>
      </c>
      <c r="F173" s="2">
        <v>2910.46</v>
      </c>
      <c r="G173" s="4">
        <v>90902.5</v>
      </c>
      <c r="H173">
        <f t="shared" si="9"/>
        <v>2687</v>
      </c>
      <c r="I173">
        <f t="shared" si="10"/>
        <v>2646</v>
      </c>
    </row>
    <row r="174" spans="1:9" x14ac:dyDescent="0.3">
      <c r="A174" s="2">
        <v>2011</v>
      </c>
      <c r="B174" s="2" t="s">
        <v>8</v>
      </c>
      <c r="C174" s="2" t="s">
        <v>6</v>
      </c>
      <c r="D174" s="2">
        <v>4</v>
      </c>
      <c r="E174" s="2">
        <v>2923.2</v>
      </c>
      <c r="F174" s="2">
        <v>2930.64</v>
      </c>
      <c r="G174" s="4">
        <v>95819.5</v>
      </c>
      <c r="H174">
        <f t="shared" si="9"/>
        <v>2801</v>
      </c>
      <c r="I174">
        <f t="shared" si="10"/>
        <v>2808</v>
      </c>
    </row>
    <row r="175" spans="1:9" x14ac:dyDescent="0.3">
      <c r="A175" s="2">
        <v>2012</v>
      </c>
      <c r="B175" s="2" t="s">
        <v>8</v>
      </c>
      <c r="C175" s="2" t="s">
        <v>6</v>
      </c>
      <c r="D175" s="2">
        <v>4</v>
      </c>
      <c r="E175" s="2">
        <v>3039.92</v>
      </c>
      <c r="F175" s="2">
        <v>2950.96</v>
      </c>
      <c r="G175" s="4">
        <v>101976.5</v>
      </c>
      <c r="H175">
        <f t="shared" si="9"/>
        <v>3100</v>
      </c>
      <c r="I175">
        <f t="shared" si="10"/>
        <v>3009</v>
      </c>
    </row>
    <row r="176" spans="1:9" x14ac:dyDescent="0.3">
      <c r="A176" s="2">
        <v>2013</v>
      </c>
      <c r="B176" s="2" t="s">
        <v>8</v>
      </c>
      <c r="C176" s="2" t="s">
        <v>6</v>
      </c>
      <c r="D176" s="2">
        <v>4</v>
      </c>
      <c r="E176" s="2">
        <v>2995.96</v>
      </c>
      <c r="F176" s="2">
        <v>2971.43</v>
      </c>
      <c r="G176" s="4">
        <v>110081.5</v>
      </c>
      <c r="H176">
        <f t="shared" si="9"/>
        <v>3298</v>
      </c>
      <c r="I176">
        <f t="shared" si="10"/>
        <v>3271</v>
      </c>
    </row>
    <row r="177" spans="1:9" x14ac:dyDescent="0.3">
      <c r="A177" s="2">
        <v>2014</v>
      </c>
      <c r="B177" s="2" t="s">
        <v>8</v>
      </c>
      <c r="C177" s="2" t="s">
        <v>6</v>
      </c>
      <c r="D177" s="2">
        <v>4</v>
      </c>
      <c r="E177" s="2">
        <v>2983.33</v>
      </c>
      <c r="F177" s="2">
        <v>2992.03</v>
      </c>
      <c r="G177" s="4">
        <v>120335.5</v>
      </c>
      <c r="H177">
        <f t="shared" si="9"/>
        <v>3590</v>
      </c>
      <c r="I177">
        <f t="shared" si="10"/>
        <v>3600</v>
      </c>
    </row>
    <row r="178" spans="1:9" x14ac:dyDescent="0.3">
      <c r="A178" s="2">
        <v>2015</v>
      </c>
      <c r="B178" s="2" t="s">
        <v>8</v>
      </c>
      <c r="C178" s="2" t="s">
        <v>6</v>
      </c>
      <c r="D178" s="2">
        <v>4</v>
      </c>
      <c r="E178" s="2">
        <v>2921.7</v>
      </c>
      <c r="F178" s="2">
        <v>3012.78</v>
      </c>
      <c r="G178" s="4">
        <v>130643</v>
      </c>
      <c r="H178">
        <f t="shared" si="9"/>
        <v>3817</v>
      </c>
      <c r="I178">
        <f t="shared" si="10"/>
        <v>3936</v>
      </c>
    </row>
    <row r="179" spans="1:9" x14ac:dyDescent="0.3">
      <c r="A179" s="2">
        <v>2016</v>
      </c>
      <c r="B179" s="2" t="s">
        <v>8</v>
      </c>
      <c r="C179" s="2" t="s">
        <v>6</v>
      </c>
      <c r="D179" s="2">
        <v>4</v>
      </c>
      <c r="E179" s="2">
        <v>3014.13</v>
      </c>
      <c r="F179" s="2">
        <v>3033.67</v>
      </c>
      <c r="G179" s="4">
        <v>140770.5</v>
      </c>
      <c r="H179">
        <f t="shared" si="9"/>
        <v>4243</v>
      </c>
      <c r="I179">
        <f t="shared" si="10"/>
        <v>4271</v>
      </c>
    </row>
    <row r="180" spans="1:9" x14ac:dyDescent="0.3">
      <c r="A180" s="2">
        <v>2017</v>
      </c>
      <c r="B180" s="2" t="s">
        <v>8</v>
      </c>
      <c r="C180" s="2" t="s">
        <v>6</v>
      </c>
      <c r="D180" s="2">
        <v>4</v>
      </c>
      <c r="E180" s="2">
        <v>3054.36</v>
      </c>
      <c r="F180" s="2">
        <v>3054.71</v>
      </c>
      <c r="G180" s="4">
        <v>154566</v>
      </c>
      <c r="H180">
        <f t="shared" si="9"/>
        <v>4721</v>
      </c>
      <c r="I180">
        <f t="shared" si="10"/>
        <v>4722</v>
      </c>
    </row>
    <row r="181" spans="1:9" x14ac:dyDescent="0.3">
      <c r="A181" s="2">
        <v>2018</v>
      </c>
      <c r="B181" s="2" t="s">
        <v>8</v>
      </c>
      <c r="C181" s="2" t="s">
        <v>6</v>
      </c>
      <c r="D181" s="2">
        <v>4</v>
      </c>
      <c r="E181" s="2">
        <v>3142.47</v>
      </c>
      <c r="F181" s="2">
        <v>3075.89</v>
      </c>
      <c r="G181" s="4">
        <v>171012</v>
      </c>
      <c r="H181">
        <f t="shared" si="9"/>
        <v>5374</v>
      </c>
      <c r="I181">
        <f t="shared" si="10"/>
        <v>5260</v>
      </c>
    </row>
    <row r="182" spans="1:9" x14ac:dyDescent="0.3">
      <c r="A182" s="2">
        <v>2019</v>
      </c>
      <c r="B182" s="2" t="s">
        <v>8</v>
      </c>
      <c r="C182" s="2" t="s">
        <v>6</v>
      </c>
      <c r="D182" s="2">
        <v>4</v>
      </c>
      <c r="E182" s="2">
        <v>3072.17</v>
      </c>
      <c r="F182" s="2">
        <v>3097.22</v>
      </c>
      <c r="G182" s="4">
        <v>190452</v>
      </c>
      <c r="H182">
        <f t="shared" si="9"/>
        <v>5851</v>
      </c>
      <c r="I182">
        <f t="shared" si="10"/>
        <v>5899</v>
      </c>
    </row>
    <row r="183" spans="1:9" x14ac:dyDescent="0.3">
      <c r="A183" s="2">
        <v>2020</v>
      </c>
      <c r="B183" s="2" t="s">
        <v>8</v>
      </c>
      <c r="C183" s="2" t="s">
        <v>6</v>
      </c>
      <c r="D183" s="2">
        <v>4</v>
      </c>
      <c r="E183" s="2"/>
      <c r="F183" s="2">
        <f>ROUND(F182+F182*0.0069,1)</f>
        <v>3118.6</v>
      </c>
      <c r="G183" s="4">
        <v>214401</v>
      </c>
      <c r="I183">
        <f t="shared" si="10"/>
        <v>6686</v>
      </c>
    </row>
    <row r="184" spans="1:9" x14ac:dyDescent="0.3">
      <c r="A184" s="2">
        <v>2021</v>
      </c>
      <c r="B184" s="2" t="s">
        <v>8</v>
      </c>
      <c r="C184" s="2" t="s">
        <v>6</v>
      </c>
      <c r="D184" s="2">
        <v>4</v>
      </c>
      <c r="E184" s="2"/>
      <c r="F184" s="2">
        <f t="shared" ref="F184:F185" si="13">ROUND(F183+F183*0.0069,1)</f>
        <v>3140.1</v>
      </c>
      <c r="G184" s="4">
        <v>239912</v>
      </c>
      <c r="I184">
        <f t="shared" si="10"/>
        <v>7533</v>
      </c>
    </row>
    <row r="185" spans="1:9" x14ac:dyDescent="0.3">
      <c r="A185" s="2">
        <v>2022</v>
      </c>
      <c r="B185" s="2" t="s">
        <v>8</v>
      </c>
      <c r="C185" s="2" t="s">
        <v>6</v>
      </c>
      <c r="D185" s="2">
        <v>4</v>
      </c>
      <c r="E185" s="2"/>
      <c r="F185" s="2">
        <f t="shared" si="13"/>
        <v>3161.8</v>
      </c>
      <c r="G185" s="4">
        <v>266626</v>
      </c>
      <c r="I185">
        <f t="shared" si="10"/>
        <v>8430</v>
      </c>
    </row>
    <row r="186" spans="1:9" x14ac:dyDescent="0.3">
      <c r="A186" s="2">
        <v>2000</v>
      </c>
      <c r="B186" s="2" t="s">
        <v>9</v>
      </c>
      <c r="C186" s="2" t="s">
        <v>4</v>
      </c>
      <c r="D186" s="2">
        <v>1</v>
      </c>
      <c r="E186" s="2">
        <v>164.11</v>
      </c>
      <c r="F186" s="2">
        <v>167.17</v>
      </c>
      <c r="G186" s="4">
        <v>2048635.5</v>
      </c>
      <c r="H186">
        <f t="shared" si="9"/>
        <v>3362</v>
      </c>
      <c r="I186">
        <f t="shared" si="10"/>
        <v>3425</v>
      </c>
    </row>
    <row r="187" spans="1:9" x14ac:dyDescent="0.3">
      <c r="A187" s="2">
        <v>2001</v>
      </c>
      <c r="B187" s="2" t="s">
        <v>9</v>
      </c>
      <c r="C187" s="2" t="s">
        <v>4</v>
      </c>
      <c r="D187" s="2">
        <v>1</v>
      </c>
      <c r="E187" s="2">
        <v>171.42</v>
      </c>
      <c r="F187" s="2">
        <v>166.69</v>
      </c>
      <c r="G187" s="4">
        <v>2146740</v>
      </c>
      <c r="H187">
        <f t="shared" si="9"/>
        <v>3680</v>
      </c>
      <c r="I187">
        <f t="shared" si="10"/>
        <v>3578</v>
      </c>
    </row>
    <row r="188" spans="1:9" x14ac:dyDescent="0.3">
      <c r="A188" s="2">
        <v>2002</v>
      </c>
      <c r="B188" s="2" t="s">
        <v>9</v>
      </c>
      <c r="C188" s="2" t="s">
        <v>4</v>
      </c>
      <c r="D188" s="2">
        <v>1</v>
      </c>
      <c r="E188" s="2">
        <v>171.89</v>
      </c>
      <c r="F188" s="2">
        <v>166.21</v>
      </c>
      <c r="G188" s="4">
        <v>2244414</v>
      </c>
      <c r="H188">
        <f t="shared" si="9"/>
        <v>3858</v>
      </c>
      <c r="I188">
        <f t="shared" si="10"/>
        <v>3730</v>
      </c>
    </row>
    <row r="189" spans="1:9" x14ac:dyDescent="0.3">
      <c r="A189" s="2">
        <v>2003</v>
      </c>
      <c r="B189" s="2" t="s">
        <v>9</v>
      </c>
      <c r="C189" s="2" t="s">
        <v>4</v>
      </c>
      <c r="D189" s="2">
        <v>1</v>
      </c>
      <c r="E189" s="2">
        <v>165.4</v>
      </c>
      <c r="F189" s="2">
        <v>165.73</v>
      </c>
      <c r="G189" s="4">
        <v>2345187.5</v>
      </c>
      <c r="H189">
        <f t="shared" si="9"/>
        <v>3879</v>
      </c>
      <c r="I189">
        <f t="shared" si="10"/>
        <v>3887</v>
      </c>
    </row>
    <row r="190" spans="1:9" x14ac:dyDescent="0.3">
      <c r="A190" s="2">
        <v>2004</v>
      </c>
      <c r="B190" s="2" t="s">
        <v>9</v>
      </c>
      <c r="C190" s="2" t="s">
        <v>4</v>
      </c>
      <c r="D190" s="2">
        <v>1</v>
      </c>
      <c r="E190" s="2">
        <v>158.11000000000001</v>
      </c>
      <c r="F190" s="2">
        <v>165.25</v>
      </c>
      <c r="G190" s="4">
        <v>2457117.5</v>
      </c>
      <c r="H190">
        <f t="shared" si="9"/>
        <v>3885</v>
      </c>
      <c r="I190">
        <f t="shared" si="10"/>
        <v>4060</v>
      </c>
    </row>
    <row r="191" spans="1:9" x14ac:dyDescent="0.3">
      <c r="A191" s="2">
        <v>2005</v>
      </c>
      <c r="B191" s="2" t="s">
        <v>9</v>
      </c>
      <c r="C191" s="2" t="s">
        <v>4</v>
      </c>
      <c r="D191" s="2">
        <v>1</v>
      </c>
      <c r="E191" s="2">
        <v>170.1</v>
      </c>
      <c r="F191" s="2">
        <v>164.77</v>
      </c>
      <c r="G191" s="4">
        <v>2571408.5</v>
      </c>
      <c r="H191">
        <f t="shared" si="9"/>
        <v>4374</v>
      </c>
      <c r="I191">
        <f t="shared" si="10"/>
        <v>4237</v>
      </c>
    </row>
    <row r="192" spans="1:9" x14ac:dyDescent="0.3">
      <c r="A192" s="2">
        <v>2006</v>
      </c>
      <c r="B192" s="2" t="s">
        <v>9</v>
      </c>
      <c r="C192" s="2" t="s">
        <v>4</v>
      </c>
      <c r="D192" s="2">
        <v>1</v>
      </c>
      <c r="E192" s="2">
        <v>160.85</v>
      </c>
      <c r="F192" s="2">
        <v>164.3</v>
      </c>
      <c r="G192" s="4">
        <v>2688788.5</v>
      </c>
      <c r="H192">
        <f t="shared" si="9"/>
        <v>4325</v>
      </c>
      <c r="I192">
        <f t="shared" si="10"/>
        <v>4418</v>
      </c>
    </row>
    <row r="193" spans="1:9" x14ac:dyDescent="0.3">
      <c r="A193" s="2">
        <v>2007</v>
      </c>
      <c r="B193" s="2" t="s">
        <v>9</v>
      </c>
      <c r="C193" s="2" t="s">
        <v>4</v>
      </c>
      <c r="D193" s="2">
        <v>1</v>
      </c>
      <c r="E193" s="2">
        <v>162.04</v>
      </c>
      <c r="F193" s="2">
        <v>163.83000000000001</v>
      </c>
      <c r="G193" s="4">
        <v>2833331</v>
      </c>
      <c r="H193">
        <f t="shared" si="9"/>
        <v>4591</v>
      </c>
      <c r="I193">
        <f t="shared" si="10"/>
        <v>4642</v>
      </c>
    </row>
    <row r="194" spans="1:9" x14ac:dyDescent="0.3">
      <c r="A194" s="2">
        <v>2008</v>
      </c>
      <c r="B194" s="2" t="s">
        <v>9</v>
      </c>
      <c r="C194" s="2" t="s">
        <v>4</v>
      </c>
      <c r="D194" s="2">
        <v>1</v>
      </c>
      <c r="E194" s="2">
        <v>156.63</v>
      </c>
      <c r="F194" s="2">
        <v>163.35</v>
      </c>
      <c r="G194" s="4">
        <v>2972543.5</v>
      </c>
      <c r="H194">
        <f t="shared" si="9"/>
        <v>4656</v>
      </c>
      <c r="I194">
        <f t="shared" si="10"/>
        <v>4856</v>
      </c>
    </row>
    <row r="195" spans="1:9" x14ac:dyDescent="0.3">
      <c r="A195" s="2">
        <v>2009</v>
      </c>
      <c r="B195" s="2" t="s">
        <v>9</v>
      </c>
      <c r="C195" s="2" t="s">
        <v>4</v>
      </c>
      <c r="D195" s="2">
        <v>1</v>
      </c>
      <c r="E195" s="2">
        <v>163.01</v>
      </c>
      <c r="F195" s="2">
        <v>162.88</v>
      </c>
      <c r="G195" s="4">
        <v>3084406.5</v>
      </c>
      <c r="H195">
        <f t="shared" ref="H195:H258" si="14">ROUND(E195*$G195/100000,0)</f>
        <v>5028</v>
      </c>
      <c r="I195">
        <f t="shared" ref="I195:I258" si="15">ROUND(F195*$G195/100000,0)</f>
        <v>5024</v>
      </c>
    </row>
    <row r="196" spans="1:9" x14ac:dyDescent="0.3">
      <c r="A196" s="2">
        <v>2010</v>
      </c>
      <c r="B196" s="2" t="s">
        <v>9</v>
      </c>
      <c r="C196" s="2" t="s">
        <v>4</v>
      </c>
      <c r="D196" s="2">
        <v>1</v>
      </c>
      <c r="E196" s="2">
        <v>167.09</v>
      </c>
      <c r="F196" s="2">
        <v>162.41</v>
      </c>
      <c r="G196" s="4">
        <v>3181467.5</v>
      </c>
      <c r="H196">
        <f t="shared" si="14"/>
        <v>5316</v>
      </c>
      <c r="I196">
        <f t="shared" si="15"/>
        <v>5167</v>
      </c>
    </row>
    <row r="197" spans="1:9" x14ac:dyDescent="0.3">
      <c r="A197" s="2">
        <v>2011</v>
      </c>
      <c r="B197" s="2" t="s">
        <v>9</v>
      </c>
      <c r="C197" s="2" t="s">
        <v>4</v>
      </c>
      <c r="D197" s="2">
        <v>1</v>
      </c>
      <c r="E197" s="2">
        <v>160.51</v>
      </c>
      <c r="F197" s="2">
        <v>161.94</v>
      </c>
      <c r="G197" s="4">
        <v>3274471.5</v>
      </c>
      <c r="H197">
        <f t="shared" si="14"/>
        <v>5256</v>
      </c>
      <c r="I197">
        <f t="shared" si="15"/>
        <v>5303</v>
      </c>
    </row>
    <row r="198" spans="1:9" x14ac:dyDescent="0.3">
      <c r="A198" s="2">
        <v>2012</v>
      </c>
      <c r="B198" s="2" t="s">
        <v>9</v>
      </c>
      <c r="C198" s="2" t="s">
        <v>4</v>
      </c>
      <c r="D198" s="2">
        <v>1</v>
      </c>
      <c r="E198" s="2">
        <v>157.84</v>
      </c>
      <c r="F198" s="2">
        <v>155.94999999999999</v>
      </c>
      <c r="G198" s="4">
        <v>3396398.5</v>
      </c>
      <c r="H198">
        <f t="shared" si="14"/>
        <v>5361</v>
      </c>
      <c r="I198">
        <f t="shared" si="15"/>
        <v>5297</v>
      </c>
    </row>
    <row r="199" spans="1:9" x14ac:dyDescent="0.3">
      <c r="A199" s="2">
        <v>2013</v>
      </c>
      <c r="B199" s="2" t="s">
        <v>9</v>
      </c>
      <c r="C199" s="2" t="s">
        <v>4</v>
      </c>
      <c r="D199" s="2">
        <v>1</v>
      </c>
      <c r="E199" s="2">
        <v>151.41999999999999</v>
      </c>
      <c r="F199" s="2">
        <v>150.18</v>
      </c>
      <c r="G199" s="4">
        <v>3536546.5</v>
      </c>
      <c r="H199">
        <f t="shared" si="14"/>
        <v>5355</v>
      </c>
      <c r="I199">
        <f t="shared" si="15"/>
        <v>5311</v>
      </c>
    </row>
    <row r="200" spans="1:9" x14ac:dyDescent="0.3">
      <c r="A200" s="2">
        <v>2014</v>
      </c>
      <c r="B200" s="2" t="s">
        <v>9</v>
      </c>
      <c r="C200" s="2" t="s">
        <v>4</v>
      </c>
      <c r="D200" s="2">
        <v>1</v>
      </c>
      <c r="E200" s="2">
        <v>144.16</v>
      </c>
      <c r="F200" s="2">
        <v>144.62</v>
      </c>
      <c r="G200" s="4">
        <v>3673662.5</v>
      </c>
      <c r="H200">
        <f t="shared" si="14"/>
        <v>5296</v>
      </c>
      <c r="I200">
        <f t="shared" si="15"/>
        <v>5313</v>
      </c>
    </row>
    <row r="201" spans="1:9" x14ac:dyDescent="0.3">
      <c r="A201" s="2">
        <v>2015</v>
      </c>
      <c r="B201" s="2" t="s">
        <v>9</v>
      </c>
      <c r="C201" s="2" t="s">
        <v>4</v>
      </c>
      <c r="D201" s="2">
        <v>1</v>
      </c>
      <c r="E201" s="2">
        <v>137.83000000000001</v>
      </c>
      <c r="F201" s="2">
        <v>139.27000000000001</v>
      </c>
      <c r="G201" s="4">
        <v>3805369.5</v>
      </c>
      <c r="H201">
        <f t="shared" si="14"/>
        <v>5245</v>
      </c>
      <c r="I201">
        <f t="shared" si="15"/>
        <v>5300</v>
      </c>
    </row>
    <row r="202" spans="1:9" x14ac:dyDescent="0.3">
      <c r="A202" s="2">
        <v>2016</v>
      </c>
      <c r="B202" s="2" t="s">
        <v>9</v>
      </c>
      <c r="C202" s="2" t="s">
        <v>4</v>
      </c>
      <c r="D202" s="2">
        <v>1</v>
      </c>
      <c r="E202" s="2">
        <v>138.52000000000001</v>
      </c>
      <c r="F202" s="2">
        <v>134.11000000000001</v>
      </c>
      <c r="G202" s="4">
        <v>3922900</v>
      </c>
      <c r="H202">
        <f t="shared" si="14"/>
        <v>5434</v>
      </c>
      <c r="I202">
        <f t="shared" si="15"/>
        <v>5261</v>
      </c>
    </row>
    <row r="203" spans="1:9" x14ac:dyDescent="0.3">
      <c r="A203" s="2">
        <v>2017</v>
      </c>
      <c r="B203" s="2" t="s">
        <v>9</v>
      </c>
      <c r="C203" s="2" t="s">
        <v>4</v>
      </c>
      <c r="D203" s="2">
        <v>1</v>
      </c>
      <c r="E203" s="2">
        <v>128.91999999999999</v>
      </c>
      <c r="F203" s="2">
        <v>129.15</v>
      </c>
      <c r="G203" s="4">
        <v>4069311.5</v>
      </c>
      <c r="H203">
        <f t="shared" si="14"/>
        <v>5246</v>
      </c>
      <c r="I203">
        <f t="shared" si="15"/>
        <v>5256</v>
      </c>
    </row>
    <row r="204" spans="1:9" x14ac:dyDescent="0.3">
      <c r="A204" s="2">
        <v>2018</v>
      </c>
      <c r="B204" s="2" t="s">
        <v>9</v>
      </c>
      <c r="C204" s="2" t="s">
        <v>4</v>
      </c>
      <c r="D204" s="2">
        <v>1</v>
      </c>
      <c r="E204" s="2">
        <v>121.14</v>
      </c>
      <c r="F204" s="2">
        <v>124.37</v>
      </c>
      <c r="G204" s="4">
        <v>4235626.5</v>
      </c>
      <c r="H204">
        <f t="shared" si="14"/>
        <v>5131</v>
      </c>
      <c r="I204">
        <f t="shared" si="15"/>
        <v>5268</v>
      </c>
    </row>
    <row r="205" spans="1:9" x14ac:dyDescent="0.3">
      <c r="A205" s="2">
        <v>2019</v>
      </c>
      <c r="B205" s="2" t="s">
        <v>9</v>
      </c>
      <c r="C205" s="2" t="s">
        <v>4</v>
      </c>
      <c r="D205" s="2">
        <v>1</v>
      </c>
      <c r="E205" s="2">
        <v>120.44</v>
      </c>
      <c r="F205" s="2">
        <v>119.77</v>
      </c>
      <c r="G205" s="4">
        <v>4403857</v>
      </c>
      <c r="H205">
        <f t="shared" si="14"/>
        <v>5304</v>
      </c>
      <c r="I205">
        <f t="shared" si="15"/>
        <v>5274</v>
      </c>
    </row>
    <row r="206" spans="1:9" x14ac:dyDescent="0.3">
      <c r="A206" s="2">
        <v>2020</v>
      </c>
      <c r="B206" s="2" t="s">
        <v>9</v>
      </c>
      <c r="C206" s="2" t="s">
        <v>4</v>
      </c>
      <c r="D206" s="2">
        <v>1</v>
      </c>
      <c r="E206" s="2"/>
      <c r="F206" s="2">
        <f>ROUND(F205-F205*0.037,1)</f>
        <v>115.3</v>
      </c>
      <c r="G206" s="4">
        <v>4618720.5</v>
      </c>
      <c r="I206">
        <f t="shared" si="15"/>
        <v>5325</v>
      </c>
    </row>
    <row r="207" spans="1:9" x14ac:dyDescent="0.3">
      <c r="A207" s="2">
        <v>2021</v>
      </c>
      <c r="B207" s="2" t="s">
        <v>9</v>
      </c>
      <c r="C207" s="2" t="s">
        <v>4</v>
      </c>
      <c r="D207" s="2">
        <v>1</v>
      </c>
      <c r="E207" s="2"/>
      <c r="F207" s="2">
        <f t="shared" ref="F207:F208" si="16">ROUND(F206-F206*0.037,1)</f>
        <v>111</v>
      </c>
      <c r="G207" s="4">
        <v>4848710.5</v>
      </c>
      <c r="I207">
        <f t="shared" si="15"/>
        <v>5382</v>
      </c>
    </row>
    <row r="208" spans="1:9" x14ac:dyDescent="0.3">
      <c r="A208" s="2">
        <v>2022</v>
      </c>
      <c r="B208" s="2" t="s">
        <v>9</v>
      </c>
      <c r="C208" s="2" t="s">
        <v>4</v>
      </c>
      <c r="D208" s="2">
        <v>1</v>
      </c>
      <c r="E208" s="2"/>
      <c r="F208" s="2">
        <f t="shared" si="16"/>
        <v>106.9</v>
      </c>
      <c r="G208" s="4">
        <v>5079597</v>
      </c>
      <c r="I208">
        <f t="shared" si="15"/>
        <v>5430</v>
      </c>
    </row>
    <row r="209" spans="1:9" x14ac:dyDescent="0.3">
      <c r="A209" s="2">
        <v>2000</v>
      </c>
      <c r="B209" s="2" t="s">
        <v>9</v>
      </c>
      <c r="C209" s="2" t="s">
        <v>4</v>
      </c>
      <c r="D209" s="2">
        <v>2</v>
      </c>
      <c r="E209" s="2">
        <v>198.4</v>
      </c>
      <c r="F209" s="2">
        <v>205.67</v>
      </c>
      <c r="G209" s="4">
        <v>1311184.5</v>
      </c>
      <c r="H209">
        <f t="shared" si="14"/>
        <v>2601</v>
      </c>
      <c r="I209">
        <f t="shared" si="15"/>
        <v>2697</v>
      </c>
    </row>
    <row r="210" spans="1:9" x14ac:dyDescent="0.3">
      <c r="A210" s="2">
        <v>2001</v>
      </c>
      <c r="B210" s="2" t="s">
        <v>9</v>
      </c>
      <c r="C210" s="2" t="s">
        <v>4</v>
      </c>
      <c r="D210" s="2">
        <v>2</v>
      </c>
      <c r="E210" s="2">
        <v>207.1</v>
      </c>
      <c r="F210" s="2">
        <v>205.13</v>
      </c>
      <c r="G210" s="4">
        <v>1379973</v>
      </c>
      <c r="H210">
        <f t="shared" si="14"/>
        <v>2858</v>
      </c>
      <c r="I210">
        <f t="shared" si="15"/>
        <v>2831</v>
      </c>
    </row>
    <row r="211" spans="1:9" x14ac:dyDescent="0.3">
      <c r="A211" s="2">
        <v>2002</v>
      </c>
      <c r="B211" s="2" t="s">
        <v>9</v>
      </c>
      <c r="C211" s="2" t="s">
        <v>4</v>
      </c>
      <c r="D211" s="2">
        <v>2</v>
      </c>
      <c r="E211" s="2">
        <v>211.55</v>
      </c>
      <c r="F211" s="2">
        <v>204.6</v>
      </c>
      <c r="G211" s="4">
        <v>1443216.5</v>
      </c>
      <c r="H211">
        <f t="shared" si="14"/>
        <v>3053</v>
      </c>
      <c r="I211">
        <f t="shared" si="15"/>
        <v>2953</v>
      </c>
    </row>
    <row r="212" spans="1:9" x14ac:dyDescent="0.3">
      <c r="A212" s="2">
        <v>2003</v>
      </c>
      <c r="B212" s="2" t="s">
        <v>9</v>
      </c>
      <c r="C212" s="2" t="s">
        <v>4</v>
      </c>
      <c r="D212" s="2">
        <v>2</v>
      </c>
      <c r="E212" s="2">
        <v>201.9</v>
      </c>
      <c r="F212" s="2">
        <v>204.07</v>
      </c>
      <c r="G212" s="4">
        <v>1501742</v>
      </c>
      <c r="H212">
        <f t="shared" si="14"/>
        <v>3032</v>
      </c>
      <c r="I212">
        <f t="shared" si="15"/>
        <v>3065</v>
      </c>
    </row>
    <row r="213" spans="1:9" x14ac:dyDescent="0.3">
      <c r="A213" s="2">
        <v>2004</v>
      </c>
      <c r="B213" s="2" t="s">
        <v>9</v>
      </c>
      <c r="C213" s="2" t="s">
        <v>4</v>
      </c>
      <c r="D213" s="2">
        <v>2</v>
      </c>
      <c r="E213" s="2">
        <v>197.23</v>
      </c>
      <c r="F213" s="2">
        <v>203.54</v>
      </c>
      <c r="G213" s="4">
        <v>1566184</v>
      </c>
      <c r="H213">
        <f t="shared" si="14"/>
        <v>3089</v>
      </c>
      <c r="I213">
        <f t="shared" si="15"/>
        <v>3188</v>
      </c>
    </row>
    <row r="214" spans="1:9" x14ac:dyDescent="0.3">
      <c r="A214" s="2">
        <v>2005</v>
      </c>
      <c r="B214" s="2" t="s">
        <v>9</v>
      </c>
      <c r="C214" s="2" t="s">
        <v>4</v>
      </c>
      <c r="D214" s="2">
        <v>2</v>
      </c>
      <c r="E214" s="2">
        <v>213.14</v>
      </c>
      <c r="F214" s="2">
        <v>203.01</v>
      </c>
      <c r="G214" s="4">
        <v>1628514.5</v>
      </c>
      <c r="H214">
        <f t="shared" si="14"/>
        <v>3471</v>
      </c>
      <c r="I214">
        <f t="shared" si="15"/>
        <v>3306</v>
      </c>
    </row>
    <row r="215" spans="1:9" x14ac:dyDescent="0.3">
      <c r="A215" s="2">
        <v>2006</v>
      </c>
      <c r="B215" s="2" t="s">
        <v>9</v>
      </c>
      <c r="C215" s="2" t="s">
        <v>4</v>
      </c>
      <c r="D215" s="2">
        <v>2</v>
      </c>
      <c r="E215" s="2">
        <v>202.48</v>
      </c>
      <c r="F215" s="2">
        <v>202.48</v>
      </c>
      <c r="G215" s="4">
        <v>1693485.5</v>
      </c>
      <c r="H215">
        <f t="shared" si="14"/>
        <v>3429</v>
      </c>
      <c r="I215">
        <f t="shared" si="15"/>
        <v>3429</v>
      </c>
    </row>
    <row r="216" spans="1:9" x14ac:dyDescent="0.3">
      <c r="A216" s="2">
        <v>2007</v>
      </c>
      <c r="B216" s="2" t="s">
        <v>9</v>
      </c>
      <c r="C216" s="2" t="s">
        <v>4</v>
      </c>
      <c r="D216" s="2">
        <v>2</v>
      </c>
      <c r="E216" s="2">
        <v>208.97</v>
      </c>
      <c r="F216" s="2">
        <v>201.95</v>
      </c>
      <c r="G216" s="4">
        <v>1780568</v>
      </c>
      <c r="H216">
        <f t="shared" si="14"/>
        <v>3721</v>
      </c>
      <c r="I216">
        <f t="shared" si="15"/>
        <v>3596</v>
      </c>
    </row>
    <row r="217" spans="1:9" x14ac:dyDescent="0.3">
      <c r="A217" s="2">
        <v>2008</v>
      </c>
      <c r="B217" s="2" t="s">
        <v>9</v>
      </c>
      <c r="C217" s="2" t="s">
        <v>4</v>
      </c>
      <c r="D217" s="2">
        <v>2</v>
      </c>
      <c r="E217" s="2">
        <v>187.05</v>
      </c>
      <c r="F217" s="2">
        <v>201.42</v>
      </c>
      <c r="G217" s="4">
        <v>1854506</v>
      </c>
      <c r="H217">
        <f t="shared" si="14"/>
        <v>3469</v>
      </c>
      <c r="I217">
        <f t="shared" si="15"/>
        <v>3735</v>
      </c>
    </row>
    <row r="218" spans="1:9" x14ac:dyDescent="0.3">
      <c r="A218" s="2">
        <v>2009</v>
      </c>
      <c r="B218" s="2" t="s">
        <v>9</v>
      </c>
      <c r="C218" s="2" t="s">
        <v>4</v>
      </c>
      <c r="D218" s="2">
        <v>2</v>
      </c>
      <c r="E218" s="2">
        <v>199.89</v>
      </c>
      <c r="F218" s="2">
        <v>200.9</v>
      </c>
      <c r="G218" s="4">
        <v>1892943.5</v>
      </c>
      <c r="H218">
        <f t="shared" si="14"/>
        <v>3784</v>
      </c>
      <c r="I218">
        <f t="shared" si="15"/>
        <v>3803</v>
      </c>
    </row>
    <row r="219" spans="1:9" x14ac:dyDescent="0.3">
      <c r="A219" s="2">
        <v>2010</v>
      </c>
      <c r="B219" s="2" t="s">
        <v>9</v>
      </c>
      <c r="C219" s="2" t="s">
        <v>4</v>
      </c>
      <c r="D219" s="2">
        <v>2</v>
      </c>
      <c r="E219" s="2">
        <v>204.04</v>
      </c>
      <c r="F219" s="2">
        <v>200.38</v>
      </c>
      <c r="G219" s="4">
        <v>1906449.5</v>
      </c>
      <c r="H219">
        <f t="shared" si="14"/>
        <v>3890</v>
      </c>
      <c r="I219">
        <f t="shared" si="15"/>
        <v>3820</v>
      </c>
    </row>
    <row r="220" spans="1:9" x14ac:dyDescent="0.3">
      <c r="A220" s="2">
        <v>2011</v>
      </c>
      <c r="B220" s="2" t="s">
        <v>9</v>
      </c>
      <c r="C220" s="2" t="s">
        <v>4</v>
      </c>
      <c r="D220" s="2">
        <v>2</v>
      </c>
      <c r="E220" s="2">
        <v>198.61</v>
      </c>
      <c r="F220" s="2">
        <v>199.85</v>
      </c>
      <c r="G220" s="4">
        <v>1913663</v>
      </c>
      <c r="H220">
        <f t="shared" si="14"/>
        <v>3801</v>
      </c>
      <c r="I220">
        <f t="shared" si="15"/>
        <v>3824</v>
      </c>
    </row>
    <row r="221" spans="1:9" x14ac:dyDescent="0.3">
      <c r="A221" s="2">
        <v>2012</v>
      </c>
      <c r="B221" s="2" t="s">
        <v>9</v>
      </c>
      <c r="C221" s="2" t="s">
        <v>4</v>
      </c>
      <c r="D221" s="2">
        <v>2</v>
      </c>
      <c r="E221" s="2">
        <v>191.06</v>
      </c>
      <c r="F221" s="2">
        <v>192.3</v>
      </c>
      <c r="G221" s="4">
        <v>1951777.5</v>
      </c>
      <c r="H221">
        <f t="shared" si="14"/>
        <v>3729</v>
      </c>
      <c r="I221">
        <f t="shared" si="15"/>
        <v>3753</v>
      </c>
    </row>
    <row r="222" spans="1:9" x14ac:dyDescent="0.3">
      <c r="A222" s="2">
        <v>2013</v>
      </c>
      <c r="B222" s="2" t="s">
        <v>9</v>
      </c>
      <c r="C222" s="2" t="s">
        <v>4</v>
      </c>
      <c r="D222" s="2">
        <v>2</v>
      </c>
      <c r="E222" s="2">
        <v>184.93</v>
      </c>
      <c r="F222" s="2">
        <v>185.03</v>
      </c>
      <c r="G222" s="4">
        <v>2005498</v>
      </c>
      <c r="H222">
        <f t="shared" si="14"/>
        <v>3709</v>
      </c>
      <c r="I222">
        <f t="shared" si="15"/>
        <v>3711</v>
      </c>
    </row>
    <row r="223" spans="1:9" x14ac:dyDescent="0.3">
      <c r="A223" s="2">
        <v>2014</v>
      </c>
      <c r="B223" s="2" t="s">
        <v>9</v>
      </c>
      <c r="C223" s="2" t="s">
        <v>4</v>
      </c>
      <c r="D223" s="2">
        <v>2</v>
      </c>
      <c r="E223" s="2">
        <v>177.64</v>
      </c>
      <c r="F223" s="2">
        <v>178.03</v>
      </c>
      <c r="G223" s="4">
        <v>2046428.5</v>
      </c>
      <c r="H223">
        <f t="shared" si="14"/>
        <v>3635</v>
      </c>
      <c r="I223">
        <f t="shared" si="15"/>
        <v>3643</v>
      </c>
    </row>
    <row r="224" spans="1:9" x14ac:dyDescent="0.3">
      <c r="A224" s="2">
        <v>2015</v>
      </c>
      <c r="B224" s="2" t="s">
        <v>9</v>
      </c>
      <c r="C224" s="2" t="s">
        <v>4</v>
      </c>
      <c r="D224" s="2">
        <v>2</v>
      </c>
      <c r="E224" s="2">
        <v>170.89</v>
      </c>
      <c r="F224" s="2">
        <v>171.3</v>
      </c>
      <c r="G224" s="4">
        <v>2083952</v>
      </c>
      <c r="H224">
        <f t="shared" si="14"/>
        <v>3561</v>
      </c>
      <c r="I224">
        <f t="shared" si="15"/>
        <v>3570</v>
      </c>
    </row>
    <row r="225" spans="1:9" x14ac:dyDescent="0.3">
      <c r="A225" s="2">
        <v>2016</v>
      </c>
      <c r="B225" s="2" t="s">
        <v>9</v>
      </c>
      <c r="C225" s="2" t="s">
        <v>4</v>
      </c>
      <c r="D225" s="2">
        <v>2</v>
      </c>
      <c r="E225" s="2">
        <v>171.25</v>
      </c>
      <c r="F225" s="2">
        <v>164.82</v>
      </c>
      <c r="G225" s="4">
        <v>2107791</v>
      </c>
      <c r="H225">
        <f t="shared" si="14"/>
        <v>3610</v>
      </c>
      <c r="I225">
        <f t="shared" si="15"/>
        <v>3474</v>
      </c>
    </row>
    <row r="226" spans="1:9" x14ac:dyDescent="0.3">
      <c r="A226" s="2">
        <v>2017</v>
      </c>
      <c r="B226" s="2" t="s">
        <v>9</v>
      </c>
      <c r="C226" s="2" t="s">
        <v>4</v>
      </c>
      <c r="D226" s="2">
        <v>2</v>
      </c>
      <c r="E226" s="2">
        <v>161.16999999999999</v>
      </c>
      <c r="F226" s="2">
        <v>158.59</v>
      </c>
      <c r="G226" s="4">
        <v>2136982.5</v>
      </c>
      <c r="H226">
        <f t="shared" si="14"/>
        <v>3444</v>
      </c>
      <c r="I226">
        <f t="shared" si="15"/>
        <v>3389</v>
      </c>
    </row>
    <row r="227" spans="1:9" x14ac:dyDescent="0.3">
      <c r="A227" s="2">
        <v>2018</v>
      </c>
      <c r="B227" s="2" t="s">
        <v>9</v>
      </c>
      <c r="C227" s="2" t="s">
        <v>4</v>
      </c>
      <c r="D227" s="2">
        <v>2</v>
      </c>
      <c r="E227" s="2">
        <v>146.35</v>
      </c>
      <c r="F227" s="2">
        <v>152.59</v>
      </c>
      <c r="G227" s="4">
        <v>2196337</v>
      </c>
      <c r="H227">
        <f t="shared" si="14"/>
        <v>3214</v>
      </c>
      <c r="I227">
        <f t="shared" si="15"/>
        <v>3351</v>
      </c>
    </row>
    <row r="228" spans="1:9" x14ac:dyDescent="0.3">
      <c r="A228" s="2">
        <v>2019</v>
      </c>
      <c r="B228" s="2" t="s">
        <v>9</v>
      </c>
      <c r="C228" s="2" t="s">
        <v>4</v>
      </c>
      <c r="D228" s="2">
        <v>2</v>
      </c>
      <c r="E228" s="2">
        <v>147.04</v>
      </c>
      <c r="F228" s="2">
        <v>146.82</v>
      </c>
      <c r="G228" s="4">
        <v>2284380.5</v>
      </c>
      <c r="H228">
        <f t="shared" si="14"/>
        <v>3359</v>
      </c>
      <c r="I228">
        <f t="shared" si="15"/>
        <v>3354</v>
      </c>
    </row>
    <row r="229" spans="1:9" x14ac:dyDescent="0.3">
      <c r="A229" s="2">
        <v>2020</v>
      </c>
      <c r="B229" s="2" t="s">
        <v>9</v>
      </c>
      <c r="C229" s="2" t="s">
        <v>4</v>
      </c>
      <c r="D229" s="2">
        <v>2</v>
      </c>
      <c r="E229" s="2"/>
      <c r="F229" s="2">
        <f>ROUND(F228-F228*0.0489,1)</f>
        <v>139.6</v>
      </c>
      <c r="G229" s="4">
        <v>2430241.5</v>
      </c>
      <c r="I229">
        <f t="shared" si="15"/>
        <v>3393</v>
      </c>
    </row>
    <row r="230" spans="1:9" x14ac:dyDescent="0.3">
      <c r="A230" s="2">
        <v>2021</v>
      </c>
      <c r="B230" s="2" t="s">
        <v>9</v>
      </c>
      <c r="C230" s="2" t="s">
        <v>4</v>
      </c>
      <c r="D230" s="2">
        <v>2</v>
      </c>
      <c r="E230" s="2"/>
      <c r="F230" s="2">
        <f t="shared" ref="F230:F231" si="17">ROUND(F229-F229*0.0489,1)</f>
        <v>132.80000000000001</v>
      </c>
      <c r="G230" s="4">
        <v>2595613</v>
      </c>
      <c r="I230">
        <f t="shared" si="15"/>
        <v>3447</v>
      </c>
    </row>
    <row r="231" spans="1:9" x14ac:dyDescent="0.3">
      <c r="A231" s="2">
        <v>2022</v>
      </c>
      <c r="B231" s="2" t="s">
        <v>9</v>
      </c>
      <c r="C231" s="2" t="s">
        <v>4</v>
      </c>
      <c r="D231" s="2">
        <v>2</v>
      </c>
      <c r="E231" s="2"/>
      <c r="F231" s="2">
        <f t="shared" si="17"/>
        <v>126.3</v>
      </c>
      <c r="G231" s="4">
        <v>2738104</v>
      </c>
      <c r="I231">
        <f t="shared" si="15"/>
        <v>3458</v>
      </c>
    </row>
    <row r="232" spans="1:9" x14ac:dyDescent="0.3">
      <c r="A232" s="2">
        <v>2000</v>
      </c>
      <c r="B232" s="2" t="s">
        <v>9</v>
      </c>
      <c r="C232" s="2" t="s">
        <v>4</v>
      </c>
      <c r="D232" s="2">
        <v>3</v>
      </c>
      <c r="E232" s="2">
        <v>147.88</v>
      </c>
      <c r="F232" s="2">
        <v>151.51</v>
      </c>
      <c r="G232" s="4">
        <v>593760.5</v>
      </c>
      <c r="H232">
        <f t="shared" si="14"/>
        <v>878</v>
      </c>
      <c r="I232">
        <f t="shared" si="15"/>
        <v>900</v>
      </c>
    </row>
    <row r="233" spans="1:9" x14ac:dyDescent="0.3">
      <c r="A233" s="2">
        <v>2001</v>
      </c>
      <c r="B233" s="2" t="s">
        <v>9</v>
      </c>
      <c r="C233" s="2" t="s">
        <v>4</v>
      </c>
      <c r="D233" s="2">
        <v>3</v>
      </c>
      <c r="E233" s="2">
        <v>156.22999999999999</v>
      </c>
      <c r="F233" s="2">
        <v>150.35</v>
      </c>
      <c r="G233" s="4">
        <v>616624</v>
      </c>
      <c r="H233">
        <f t="shared" si="14"/>
        <v>963</v>
      </c>
      <c r="I233">
        <f t="shared" si="15"/>
        <v>927</v>
      </c>
    </row>
    <row r="234" spans="1:9" x14ac:dyDescent="0.3">
      <c r="A234" s="2">
        <v>2002</v>
      </c>
      <c r="B234" s="2" t="s">
        <v>9</v>
      </c>
      <c r="C234" s="2" t="s">
        <v>4</v>
      </c>
      <c r="D234" s="2">
        <v>3</v>
      </c>
      <c r="E234" s="2">
        <v>153.68</v>
      </c>
      <c r="F234" s="2">
        <v>149.19999999999999</v>
      </c>
      <c r="G234" s="4">
        <v>642878.5</v>
      </c>
      <c r="H234">
        <f t="shared" si="14"/>
        <v>988</v>
      </c>
      <c r="I234">
        <f t="shared" si="15"/>
        <v>959</v>
      </c>
    </row>
    <row r="235" spans="1:9" x14ac:dyDescent="0.3">
      <c r="A235" s="2">
        <v>2003</v>
      </c>
      <c r="B235" s="2" t="s">
        <v>9</v>
      </c>
      <c r="C235" s="2" t="s">
        <v>4</v>
      </c>
      <c r="D235" s="2">
        <v>3</v>
      </c>
      <c r="E235" s="2">
        <v>148.56</v>
      </c>
      <c r="F235" s="2">
        <v>148.06</v>
      </c>
      <c r="G235" s="4">
        <v>678065.5</v>
      </c>
      <c r="H235">
        <f t="shared" si="14"/>
        <v>1007</v>
      </c>
      <c r="I235">
        <f t="shared" si="15"/>
        <v>1004</v>
      </c>
    </row>
    <row r="236" spans="1:9" x14ac:dyDescent="0.3">
      <c r="A236" s="2">
        <v>2004</v>
      </c>
      <c r="B236" s="2" t="s">
        <v>9</v>
      </c>
      <c r="C236" s="2" t="s">
        <v>4</v>
      </c>
      <c r="D236" s="2">
        <v>3</v>
      </c>
      <c r="E236" s="2">
        <v>140.85</v>
      </c>
      <c r="F236" s="2">
        <v>146.93</v>
      </c>
      <c r="G236" s="4">
        <v>718949.5</v>
      </c>
      <c r="H236">
        <f t="shared" si="14"/>
        <v>1013</v>
      </c>
      <c r="I236">
        <f t="shared" si="15"/>
        <v>1056</v>
      </c>
    </row>
    <row r="237" spans="1:9" x14ac:dyDescent="0.3">
      <c r="A237" s="2">
        <v>2005</v>
      </c>
      <c r="B237" s="2" t="s">
        <v>9</v>
      </c>
      <c r="C237" s="2" t="s">
        <v>4</v>
      </c>
      <c r="D237" s="2">
        <v>3</v>
      </c>
      <c r="E237" s="2">
        <v>149.94999999999999</v>
      </c>
      <c r="F237" s="2">
        <v>145.81</v>
      </c>
      <c r="G237" s="4">
        <v>761932.5</v>
      </c>
      <c r="H237">
        <f t="shared" si="14"/>
        <v>1143</v>
      </c>
      <c r="I237">
        <f t="shared" si="15"/>
        <v>1111</v>
      </c>
    </row>
    <row r="238" spans="1:9" x14ac:dyDescent="0.3">
      <c r="A238" s="2">
        <v>2006</v>
      </c>
      <c r="B238" s="2" t="s">
        <v>9</v>
      </c>
      <c r="C238" s="2" t="s">
        <v>4</v>
      </c>
      <c r="D238" s="2">
        <v>3</v>
      </c>
      <c r="E238" s="2">
        <v>139.41999999999999</v>
      </c>
      <c r="F238" s="2">
        <v>144.69</v>
      </c>
      <c r="G238" s="4">
        <v>802531</v>
      </c>
      <c r="H238">
        <f t="shared" si="14"/>
        <v>1119</v>
      </c>
      <c r="I238">
        <f t="shared" si="15"/>
        <v>1161</v>
      </c>
    </row>
    <row r="239" spans="1:9" x14ac:dyDescent="0.3">
      <c r="A239" s="2">
        <v>2007</v>
      </c>
      <c r="B239" s="2" t="s">
        <v>9</v>
      </c>
      <c r="C239" s="2" t="s">
        <v>4</v>
      </c>
      <c r="D239" s="2">
        <v>3</v>
      </c>
      <c r="E239" s="2">
        <v>139.28</v>
      </c>
      <c r="F239" s="2">
        <v>143.59</v>
      </c>
      <c r="G239" s="4">
        <v>843653</v>
      </c>
      <c r="H239">
        <f t="shared" si="14"/>
        <v>1175</v>
      </c>
      <c r="I239">
        <f t="shared" si="15"/>
        <v>1211</v>
      </c>
    </row>
    <row r="240" spans="1:9" x14ac:dyDescent="0.3">
      <c r="A240" s="2">
        <v>2008</v>
      </c>
      <c r="B240" s="2" t="s">
        <v>9</v>
      </c>
      <c r="C240" s="2" t="s">
        <v>4</v>
      </c>
      <c r="D240" s="2">
        <v>3</v>
      </c>
      <c r="E240" s="2">
        <v>139.77000000000001</v>
      </c>
      <c r="F240" s="2">
        <v>142.49</v>
      </c>
      <c r="G240" s="4">
        <v>888518.5</v>
      </c>
      <c r="H240">
        <f t="shared" si="14"/>
        <v>1242</v>
      </c>
      <c r="I240">
        <f t="shared" si="15"/>
        <v>1266</v>
      </c>
    </row>
    <row r="241" spans="1:9" x14ac:dyDescent="0.3">
      <c r="A241" s="2">
        <v>2009</v>
      </c>
      <c r="B241" s="2" t="s">
        <v>9</v>
      </c>
      <c r="C241" s="2" t="s">
        <v>4</v>
      </c>
      <c r="D241" s="2">
        <v>3</v>
      </c>
      <c r="E241" s="2">
        <v>143.69</v>
      </c>
      <c r="F241" s="2">
        <v>141.4</v>
      </c>
      <c r="G241" s="4">
        <v>944535.5</v>
      </c>
      <c r="H241">
        <f t="shared" si="14"/>
        <v>1357</v>
      </c>
      <c r="I241">
        <f t="shared" si="15"/>
        <v>1336</v>
      </c>
    </row>
    <row r="242" spans="1:9" x14ac:dyDescent="0.3">
      <c r="A242" s="2">
        <v>2010</v>
      </c>
      <c r="B242" s="2" t="s">
        <v>9</v>
      </c>
      <c r="C242" s="2" t="s">
        <v>4</v>
      </c>
      <c r="D242" s="2">
        <v>3</v>
      </c>
      <c r="E242" s="2">
        <v>144.61000000000001</v>
      </c>
      <c r="F242" s="2">
        <v>140.32</v>
      </c>
      <c r="G242" s="4">
        <v>1012079.5</v>
      </c>
      <c r="H242">
        <f t="shared" si="14"/>
        <v>1464</v>
      </c>
      <c r="I242">
        <f t="shared" si="15"/>
        <v>1420</v>
      </c>
    </row>
    <row r="243" spans="1:9" x14ac:dyDescent="0.3">
      <c r="A243" s="2">
        <v>2011</v>
      </c>
      <c r="B243" s="2" t="s">
        <v>9</v>
      </c>
      <c r="C243" s="2" t="s">
        <v>4</v>
      </c>
      <c r="D243" s="2">
        <v>3</v>
      </c>
      <c r="E243" s="2">
        <v>136.86000000000001</v>
      </c>
      <c r="F243" s="2">
        <v>139.25</v>
      </c>
      <c r="G243" s="4">
        <v>1079995.5</v>
      </c>
      <c r="H243">
        <f t="shared" si="14"/>
        <v>1478</v>
      </c>
      <c r="I243">
        <f t="shared" si="15"/>
        <v>1504</v>
      </c>
    </row>
    <row r="244" spans="1:9" x14ac:dyDescent="0.3">
      <c r="A244" s="2">
        <v>2012</v>
      </c>
      <c r="B244" s="2" t="s">
        <v>9</v>
      </c>
      <c r="C244" s="2" t="s">
        <v>4</v>
      </c>
      <c r="D244" s="2">
        <v>3</v>
      </c>
      <c r="E244" s="2">
        <v>136.13</v>
      </c>
      <c r="F244" s="2">
        <v>132.44</v>
      </c>
      <c r="G244" s="4">
        <v>1143090.5</v>
      </c>
      <c r="H244">
        <f t="shared" si="14"/>
        <v>1556</v>
      </c>
      <c r="I244">
        <f t="shared" si="15"/>
        <v>1514</v>
      </c>
    </row>
    <row r="245" spans="1:9" x14ac:dyDescent="0.3">
      <c r="A245" s="2">
        <v>2013</v>
      </c>
      <c r="B245" s="2" t="s">
        <v>9</v>
      </c>
      <c r="C245" s="2" t="s">
        <v>4</v>
      </c>
      <c r="D245" s="2">
        <v>3</v>
      </c>
      <c r="E245" s="2">
        <v>127.4</v>
      </c>
      <c r="F245" s="2">
        <v>125.96</v>
      </c>
      <c r="G245" s="4">
        <v>1203700</v>
      </c>
      <c r="H245">
        <f t="shared" si="14"/>
        <v>1534</v>
      </c>
      <c r="I245">
        <f t="shared" si="15"/>
        <v>1516</v>
      </c>
    </row>
    <row r="246" spans="1:9" x14ac:dyDescent="0.3">
      <c r="A246" s="2">
        <v>2014</v>
      </c>
      <c r="B246" s="2" t="s">
        <v>9</v>
      </c>
      <c r="C246" s="2" t="s">
        <v>4</v>
      </c>
      <c r="D246" s="2">
        <v>3</v>
      </c>
      <c r="E246" s="2">
        <v>118.84</v>
      </c>
      <c r="F246" s="2">
        <v>119.79</v>
      </c>
      <c r="G246" s="4">
        <v>1270516.5</v>
      </c>
      <c r="H246">
        <f t="shared" si="14"/>
        <v>1510</v>
      </c>
      <c r="I246">
        <f t="shared" si="15"/>
        <v>1522</v>
      </c>
    </row>
    <row r="247" spans="1:9" x14ac:dyDescent="0.3">
      <c r="A247" s="2">
        <v>2015</v>
      </c>
      <c r="B247" s="2" t="s">
        <v>9</v>
      </c>
      <c r="C247" s="2" t="s">
        <v>4</v>
      </c>
      <c r="D247" s="2">
        <v>3</v>
      </c>
      <c r="E247" s="2">
        <v>111.33</v>
      </c>
      <c r="F247" s="2">
        <v>113.93</v>
      </c>
      <c r="G247" s="4">
        <v>1334216.5</v>
      </c>
      <c r="H247">
        <f t="shared" si="14"/>
        <v>1485</v>
      </c>
      <c r="I247">
        <f t="shared" si="15"/>
        <v>1520</v>
      </c>
    </row>
    <row r="248" spans="1:9" x14ac:dyDescent="0.3">
      <c r="A248" s="2">
        <v>2016</v>
      </c>
      <c r="B248" s="2" t="s">
        <v>9</v>
      </c>
      <c r="C248" s="2" t="s">
        <v>4</v>
      </c>
      <c r="D248" s="2">
        <v>3</v>
      </c>
      <c r="E248" s="2">
        <v>110.12</v>
      </c>
      <c r="F248" s="2">
        <v>108.36</v>
      </c>
      <c r="G248" s="4">
        <v>1398575</v>
      </c>
      <c r="H248">
        <f t="shared" si="14"/>
        <v>1540</v>
      </c>
      <c r="I248">
        <f t="shared" si="15"/>
        <v>1515</v>
      </c>
    </row>
    <row r="249" spans="1:9" x14ac:dyDescent="0.3">
      <c r="A249" s="2">
        <v>2017</v>
      </c>
      <c r="B249" s="2" t="s">
        <v>9</v>
      </c>
      <c r="C249" s="2" t="s">
        <v>4</v>
      </c>
      <c r="D249" s="2">
        <v>3</v>
      </c>
      <c r="E249" s="2">
        <v>100.98</v>
      </c>
      <c r="F249" s="2">
        <v>103.06</v>
      </c>
      <c r="G249" s="4">
        <v>1483491</v>
      </c>
      <c r="H249">
        <f t="shared" si="14"/>
        <v>1498</v>
      </c>
      <c r="I249">
        <f t="shared" si="15"/>
        <v>1529</v>
      </c>
    </row>
    <row r="250" spans="1:9" x14ac:dyDescent="0.3">
      <c r="A250" s="2">
        <v>2018</v>
      </c>
      <c r="B250" s="2" t="s">
        <v>9</v>
      </c>
      <c r="C250" s="2" t="s">
        <v>4</v>
      </c>
      <c r="D250" s="2">
        <v>3</v>
      </c>
      <c r="E250" s="2">
        <v>97.3</v>
      </c>
      <c r="F250" s="2">
        <v>98.01</v>
      </c>
      <c r="G250" s="4">
        <v>1555848</v>
      </c>
      <c r="H250">
        <f t="shared" si="14"/>
        <v>1514</v>
      </c>
      <c r="I250">
        <f t="shared" si="15"/>
        <v>1525</v>
      </c>
    </row>
    <row r="251" spans="1:9" x14ac:dyDescent="0.3">
      <c r="A251" s="2">
        <v>2019</v>
      </c>
      <c r="B251" s="2" t="s">
        <v>9</v>
      </c>
      <c r="C251" s="2" t="s">
        <v>4</v>
      </c>
      <c r="D251" s="2">
        <v>3</v>
      </c>
      <c r="E251" s="2">
        <v>94.99</v>
      </c>
      <c r="F251" s="2">
        <v>93.22</v>
      </c>
      <c r="G251" s="4">
        <v>1596795</v>
      </c>
      <c r="H251">
        <f t="shared" si="14"/>
        <v>1517</v>
      </c>
      <c r="I251">
        <f t="shared" si="15"/>
        <v>1489</v>
      </c>
    </row>
    <row r="252" spans="1:9" x14ac:dyDescent="0.3">
      <c r="A252" s="2">
        <v>2020</v>
      </c>
      <c r="B252" s="2" t="s">
        <v>9</v>
      </c>
      <c r="C252" s="2" t="s">
        <v>4</v>
      </c>
      <c r="D252" s="2">
        <v>3</v>
      </c>
      <c r="E252" s="2"/>
      <c r="F252" s="2">
        <f>ROUND(F251-F251*0.0378,1)</f>
        <v>89.7</v>
      </c>
      <c r="G252" s="4">
        <v>1618080</v>
      </c>
      <c r="I252">
        <f t="shared" si="15"/>
        <v>1451</v>
      </c>
    </row>
    <row r="253" spans="1:9" x14ac:dyDescent="0.3">
      <c r="A253" s="2">
        <v>2021</v>
      </c>
      <c r="B253" s="2" t="s">
        <v>9</v>
      </c>
      <c r="C253" s="2" t="s">
        <v>4</v>
      </c>
      <c r="D253" s="2">
        <v>3</v>
      </c>
      <c r="E253" s="2"/>
      <c r="F253" s="2">
        <f t="shared" ref="F253:F254" si="18">ROUND(F252-F252*0.0378,1)</f>
        <v>86.3</v>
      </c>
      <c r="G253" s="4">
        <v>1633413.5</v>
      </c>
      <c r="I253">
        <f t="shared" si="15"/>
        <v>1410</v>
      </c>
    </row>
    <row r="254" spans="1:9" x14ac:dyDescent="0.3">
      <c r="A254" s="2">
        <v>2022</v>
      </c>
      <c r="B254" s="2" t="s">
        <v>9</v>
      </c>
      <c r="C254" s="2" t="s">
        <v>4</v>
      </c>
      <c r="D254" s="2">
        <v>3</v>
      </c>
      <c r="E254" s="2"/>
      <c r="F254" s="2">
        <f t="shared" si="18"/>
        <v>83</v>
      </c>
      <c r="G254" s="4">
        <v>1668740</v>
      </c>
      <c r="I254">
        <f t="shared" si="15"/>
        <v>1385</v>
      </c>
    </row>
    <row r="255" spans="1:9" x14ac:dyDescent="0.3">
      <c r="A255" s="2">
        <v>2000</v>
      </c>
      <c r="B255" s="2" t="s">
        <v>9</v>
      </c>
      <c r="C255" s="2" t="s">
        <v>4</v>
      </c>
      <c r="D255" s="2">
        <v>4</v>
      </c>
      <c r="E255" s="2">
        <v>170.51</v>
      </c>
      <c r="F255" s="2">
        <v>166.21</v>
      </c>
      <c r="G255" s="4">
        <v>143690.5</v>
      </c>
      <c r="H255">
        <f t="shared" si="14"/>
        <v>245</v>
      </c>
      <c r="I255">
        <f t="shared" si="15"/>
        <v>239</v>
      </c>
    </row>
    <row r="256" spans="1:9" x14ac:dyDescent="0.3">
      <c r="A256" s="2">
        <v>2001</v>
      </c>
      <c r="B256" s="2" t="s">
        <v>9</v>
      </c>
      <c r="C256" s="2" t="s">
        <v>4</v>
      </c>
      <c r="D256" s="2">
        <v>4</v>
      </c>
      <c r="E256" s="2">
        <v>164.51</v>
      </c>
      <c r="F256" s="2">
        <v>167.05</v>
      </c>
      <c r="G256" s="4">
        <v>150143</v>
      </c>
      <c r="H256">
        <f t="shared" si="14"/>
        <v>247</v>
      </c>
      <c r="I256">
        <f t="shared" si="15"/>
        <v>251</v>
      </c>
    </row>
    <row r="257" spans="1:9" x14ac:dyDescent="0.3">
      <c r="A257" s="2">
        <v>2002</v>
      </c>
      <c r="B257" s="2" t="s">
        <v>9</v>
      </c>
      <c r="C257" s="2" t="s">
        <v>4</v>
      </c>
      <c r="D257" s="2">
        <v>4</v>
      </c>
      <c r="E257" s="2">
        <v>176.86</v>
      </c>
      <c r="F257" s="2">
        <v>167.89</v>
      </c>
      <c r="G257" s="4">
        <v>158319</v>
      </c>
      <c r="H257">
        <f t="shared" si="14"/>
        <v>280</v>
      </c>
      <c r="I257">
        <f t="shared" si="15"/>
        <v>266</v>
      </c>
    </row>
    <row r="258" spans="1:9" x14ac:dyDescent="0.3">
      <c r="A258" s="2">
        <v>2003</v>
      </c>
      <c r="B258" s="2" t="s">
        <v>9</v>
      </c>
      <c r="C258" s="2" t="s">
        <v>4</v>
      </c>
      <c r="D258" s="2">
        <v>4</v>
      </c>
      <c r="E258" s="2">
        <v>168.7</v>
      </c>
      <c r="F258" s="2">
        <v>168.74</v>
      </c>
      <c r="G258" s="4">
        <v>165380</v>
      </c>
      <c r="H258">
        <f t="shared" si="14"/>
        <v>279</v>
      </c>
      <c r="I258">
        <f t="shared" si="15"/>
        <v>279</v>
      </c>
    </row>
    <row r="259" spans="1:9" x14ac:dyDescent="0.3">
      <c r="A259" s="2">
        <v>2004</v>
      </c>
      <c r="B259" s="2" t="s">
        <v>9</v>
      </c>
      <c r="C259" s="2" t="s">
        <v>4</v>
      </c>
      <c r="D259" s="2">
        <v>4</v>
      </c>
      <c r="E259" s="2">
        <v>151.76</v>
      </c>
      <c r="F259" s="2">
        <v>169.6</v>
      </c>
      <c r="G259" s="4">
        <v>171984</v>
      </c>
      <c r="H259">
        <f t="shared" ref="H259:H322" si="19">ROUND(E259*$G259/100000,0)</f>
        <v>261</v>
      </c>
      <c r="I259">
        <f t="shared" ref="I259:I322" si="20">ROUND(F259*$G259/100000,0)</f>
        <v>292</v>
      </c>
    </row>
    <row r="260" spans="1:9" x14ac:dyDescent="0.3">
      <c r="A260" s="2">
        <v>2005</v>
      </c>
      <c r="B260" s="2" t="s">
        <v>9</v>
      </c>
      <c r="C260" s="2" t="s">
        <v>4</v>
      </c>
      <c r="D260" s="2">
        <v>4</v>
      </c>
      <c r="E260" s="2">
        <v>170.2</v>
      </c>
      <c r="F260" s="2">
        <v>170.46</v>
      </c>
      <c r="G260" s="4">
        <v>180961.5</v>
      </c>
      <c r="H260">
        <f t="shared" si="19"/>
        <v>308</v>
      </c>
      <c r="I260">
        <f t="shared" si="20"/>
        <v>308</v>
      </c>
    </row>
    <row r="261" spans="1:9" x14ac:dyDescent="0.3">
      <c r="A261" s="2">
        <v>2006</v>
      </c>
      <c r="B261" s="2" t="s">
        <v>9</v>
      </c>
      <c r="C261" s="2" t="s">
        <v>4</v>
      </c>
      <c r="D261" s="2">
        <v>4</v>
      </c>
      <c r="E261" s="2">
        <v>175.86</v>
      </c>
      <c r="F261" s="2">
        <v>171.32</v>
      </c>
      <c r="G261" s="4">
        <v>192772</v>
      </c>
      <c r="H261">
        <f t="shared" si="19"/>
        <v>339</v>
      </c>
      <c r="I261">
        <f t="shared" si="20"/>
        <v>330</v>
      </c>
    </row>
    <row r="262" spans="1:9" x14ac:dyDescent="0.3">
      <c r="A262" s="2">
        <v>2007</v>
      </c>
      <c r="B262" s="2" t="s">
        <v>9</v>
      </c>
      <c r="C262" s="2" t="s">
        <v>4</v>
      </c>
      <c r="D262" s="2">
        <v>4</v>
      </c>
      <c r="E262" s="2">
        <v>166.42</v>
      </c>
      <c r="F262" s="2">
        <v>172.18</v>
      </c>
      <c r="G262" s="4">
        <v>209110</v>
      </c>
      <c r="H262">
        <f t="shared" si="19"/>
        <v>348</v>
      </c>
      <c r="I262">
        <f t="shared" si="20"/>
        <v>360</v>
      </c>
    </row>
    <row r="263" spans="1:9" x14ac:dyDescent="0.3">
      <c r="A263" s="2">
        <v>2008</v>
      </c>
      <c r="B263" s="2" t="s">
        <v>9</v>
      </c>
      <c r="C263" s="2" t="s">
        <v>4</v>
      </c>
      <c r="D263" s="2">
        <v>4</v>
      </c>
      <c r="E263" s="2">
        <v>175.15</v>
      </c>
      <c r="F263" s="2">
        <v>173.06</v>
      </c>
      <c r="G263" s="4">
        <v>229519</v>
      </c>
      <c r="H263">
        <f t="shared" si="19"/>
        <v>402</v>
      </c>
      <c r="I263">
        <f t="shared" si="20"/>
        <v>397</v>
      </c>
    </row>
    <row r="264" spans="1:9" x14ac:dyDescent="0.3">
      <c r="A264" s="2">
        <v>2009</v>
      </c>
      <c r="B264" s="2" t="s">
        <v>9</v>
      </c>
      <c r="C264" s="2" t="s">
        <v>4</v>
      </c>
      <c r="D264" s="2">
        <v>4</v>
      </c>
      <c r="E264" s="2">
        <v>170.09</v>
      </c>
      <c r="F264" s="2">
        <v>173.93</v>
      </c>
      <c r="G264" s="4">
        <v>246927.5</v>
      </c>
      <c r="H264">
        <f t="shared" si="19"/>
        <v>420</v>
      </c>
      <c r="I264">
        <f t="shared" si="20"/>
        <v>429</v>
      </c>
    </row>
    <row r="265" spans="1:9" x14ac:dyDescent="0.3">
      <c r="A265" s="2">
        <v>2010</v>
      </c>
      <c r="B265" s="2" t="s">
        <v>9</v>
      </c>
      <c r="C265" s="2" t="s">
        <v>4</v>
      </c>
      <c r="D265" s="2">
        <v>4</v>
      </c>
      <c r="E265" s="2">
        <v>187.88</v>
      </c>
      <c r="F265" s="2">
        <v>174.81</v>
      </c>
      <c r="G265" s="4">
        <v>262938.5</v>
      </c>
      <c r="H265">
        <f t="shared" si="19"/>
        <v>494</v>
      </c>
      <c r="I265">
        <f t="shared" si="20"/>
        <v>460</v>
      </c>
    </row>
    <row r="266" spans="1:9" x14ac:dyDescent="0.3">
      <c r="A266" s="2">
        <v>2011</v>
      </c>
      <c r="B266" s="2" t="s">
        <v>9</v>
      </c>
      <c r="C266" s="2" t="s">
        <v>4</v>
      </c>
      <c r="D266" s="2">
        <v>4</v>
      </c>
      <c r="E266" s="2">
        <v>175.21</v>
      </c>
      <c r="F266" s="2">
        <v>175.7</v>
      </c>
      <c r="G266" s="4">
        <v>280813</v>
      </c>
      <c r="H266">
        <f t="shared" si="19"/>
        <v>492</v>
      </c>
      <c r="I266">
        <f t="shared" si="20"/>
        <v>493</v>
      </c>
    </row>
    <row r="267" spans="1:9" x14ac:dyDescent="0.3">
      <c r="A267" s="2">
        <v>2012</v>
      </c>
      <c r="B267" s="2" t="s">
        <v>9</v>
      </c>
      <c r="C267" s="2" t="s">
        <v>4</v>
      </c>
      <c r="D267" s="2">
        <v>4</v>
      </c>
      <c r="E267" s="2">
        <v>172.45</v>
      </c>
      <c r="F267" s="2">
        <v>176.58</v>
      </c>
      <c r="G267" s="4">
        <v>301530.5</v>
      </c>
      <c r="H267">
        <f t="shared" si="19"/>
        <v>520</v>
      </c>
      <c r="I267">
        <f t="shared" si="20"/>
        <v>532</v>
      </c>
    </row>
    <row r="268" spans="1:9" x14ac:dyDescent="0.3">
      <c r="A268" s="2">
        <v>2013</v>
      </c>
      <c r="B268" s="2" t="s">
        <v>9</v>
      </c>
      <c r="C268" s="2" t="s">
        <v>4</v>
      </c>
      <c r="D268" s="2">
        <v>4</v>
      </c>
      <c r="E268" s="2">
        <v>175.35</v>
      </c>
      <c r="F268" s="2">
        <v>177.48</v>
      </c>
      <c r="G268" s="4">
        <v>327348.5</v>
      </c>
      <c r="H268">
        <f t="shared" si="19"/>
        <v>574</v>
      </c>
      <c r="I268">
        <f t="shared" si="20"/>
        <v>581</v>
      </c>
    </row>
    <row r="269" spans="1:9" x14ac:dyDescent="0.3">
      <c r="A269" s="2">
        <v>2014</v>
      </c>
      <c r="B269" s="2" t="s">
        <v>9</v>
      </c>
      <c r="C269" s="2" t="s">
        <v>4</v>
      </c>
      <c r="D269" s="2">
        <v>4</v>
      </c>
      <c r="E269" s="2">
        <v>170.16</v>
      </c>
      <c r="F269" s="2">
        <v>172.34</v>
      </c>
      <c r="G269" s="4">
        <v>356717.5</v>
      </c>
      <c r="H269">
        <f t="shared" si="19"/>
        <v>607</v>
      </c>
      <c r="I269">
        <f t="shared" si="20"/>
        <v>615</v>
      </c>
    </row>
    <row r="270" spans="1:9" x14ac:dyDescent="0.3">
      <c r="A270" s="2">
        <v>2015</v>
      </c>
      <c r="B270" s="2" t="s">
        <v>9</v>
      </c>
      <c r="C270" s="2" t="s">
        <v>4</v>
      </c>
      <c r="D270" s="2">
        <v>4</v>
      </c>
      <c r="E270" s="2">
        <v>166.58</v>
      </c>
      <c r="F270" s="2">
        <v>167.36</v>
      </c>
      <c r="G270" s="4">
        <v>387201</v>
      </c>
      <c r="H270">
        <f t="shared" si="19"/>
        <v>645</v>
      </c>
      <c r="I270">
        <f t="shared" si="20"/>
        <v>648</v>
      </c>
    </row>
    <row r="271" spans="1:9" x14ac:dyDescent="0.3">
      <c r="A271" s="2">
        <v>2016</v>
      </c>
      <c r="B271" s="2" t="s">
        <v>9</v>
      </c>
      <c r="C271" s="2" t="s">
        <v>4</v>
      </c>
      <c r="D271" s="2">
        <v>4</v>
      </c>
      <c r="E271" s="2">
        <v>172.37</v>
      </c>
      <c r="F271" s="2">
        <v>162.52000000000001</v>
      </c>
      <c r="G271" s="4">
        <v>416534</v>
      </c>
      <c r="H271">
        <f t="shared" si="19"/>
        <v>718</v>
      </c>
      <c r="I271">
        <f t="shared" si="20"/>
        <v>677</v>
      </c>
    </row>
    <row r="272" spans="1:9" x14ac:dyDescent="0.3">
      <c r="A272" s="2">
        <v>2017</v>
      </c>
      <c r="B272" s="2" t="s">
        <v>9</v>
      </c>
      <c r="C272" s="2" t="s">
        <v>4</v>
      </c>
      <c r="D272" s="2">
        <v>4</v>
      </c>
      <c r="E272" s="2">
        <v>155.29</v>
      </c>
      <c r="F272" s="2">
        <v>157.81</v>
      </c>
      <c r="G272" s="4">
        <v>448838</v>
      </c>
      <c r="H272">
        <f t="shared" si="19"/>
        <v>697</v>
      </c>
      <c r="I272">
        <f t="shared" si="20"/>
        <v>708</v>
      </c>
    </row>
    <row r="273" spans="1:9" x14ac:dyDescent="0.3">
      <c r="A273" s="2">
        <v>2018</v>
      </c>
      <c r="B273" s="2" t="s">
        <v>9</v>
      </c>
      <c r="C273" s="2" t="s">
        <v>4</v>
      </c>
      <c r="D273" s="2">
        <v>4</v>
      </c>
      <c r="E273" s="2">
        <v>148.31</v>
      </c>
      <c r="F273" s="2">
        <v>153.25</v>
      </c>
      <c r="G273" s="4">
        <v>483441.5</v>
      </c>
      <c r="H273">
        <f t="shared" si="19"/>
        <v>717</v>
      </c>
      <c r="I273">
        <f t="shared" si="20"/>
        <v>741</v>
      </c>
    </row>
    <row r="274" spans="1:9" x14ac:dyDescent="0.3">
      <c r="A274" s="2">
        <v>2019</v>
      </c>
      <c r="B274" s="2" t="s">
        <v>9</v>
      </c>
      <c r="C274" s="2" t="s">
        <v>4</v>
      </c>
      <c r="D274" s="2">
        <v>4</v>
      </c>
      <c r="E274" s="2">
        <v>150.38</v>
      </c>
      <c r="F274" s="2">
        <v>148.82</v>
      </c>
      <c r="G274" s="4">
        <v>522681.5</v>
      </c>
      <c r="H274">
        <f t="shared" si="19"/>
        <v>786</v>
      </c>
      <c r="I274">
        <f t="shared" si="20"/>
        <v>778</v>
      </c>
    </row>
    <row r="275" spans="1:9" x14ac:dyDescent="0.3">
      <c r="A275" s="2">
        <v>2020</v>
      </c>
      <c r="B275" s="2" t="s">
        <v>9</v>
      </c>
      <c r="C275" s="2" t="s">
        <v>4</v>
      </c>
      <c r="D275" s="2">
        <v>4</v>
      </c>
      <c r="E275" s="2"/>
      <c r="F275" s="2">
        <f>ROUND(F274-F274*0.0289,1)</f>
        <v>144.5</v>
      </c>
      <c r="G275" s="4">
        <v>570399</v>
      </c>
      <c r="I275">
        <f t="shared" si="20"/>
        <v>824</v>
      </c>
    </row>
    <row r="276" spans="1:9" x14ac:dyDescent="0.3">
      <c r="A276" s="2">
        <v>2021</v>
      </c>
      <c r="B276" s="2" t="s">
        <v>9</v>
      </c>
      <c r="C276" s="2" t="s">
        <v>4</v>
      </c>
      <c r="D276" s="2">
        <v>4</v>
      </c>
      <c r="E276" s="2"/>
      <c r="F276" s="2">
        <f t="shared" ref="F276:F277" si="21">ROUND(F275-F275*0.0289,1)</f>
        <v>140.30000000000001</v>
      </c>
      <c r="G276" s="4">
        <v>619684</v>
      </c>
      <c r="I276">
        <f t="shared" si="20"/>
        <v>869</v>
      </c>
    </row>
    <row r="277" spans="1:9" x14ac:dyDescent="0.3">
      <c r="A277" s="2">
        <v>2022</v>
      </c>
      <c r="B277" s="2" t="s">
        <v>9</v>
      </c>
      <c r="C277" s="2" t="s">
        <v>4</v>
      </c>
      <c r="D277" s="2">
        <v>4</v>
      </c>
      <c r="E277" s="2"/>
      <c r="F277" s="2">
        <f t="shared" si="21"/>
        <v>136.19999999999999</v>
      </c>
      <c r="G277" s="4">
        <v>672753</v>
      </c>
      <c r="I277">
        <f t="shared" si="20"/>
        <v>916</v>
      </c>
    </row>
    <row r="278" spans="1:9" x14ac:dyDescent="0.3">
      <c r="A278" s="2">
        <v>2000</v>
      </c>
      <c r="B278" s="2" t="s">
        <v>9</v>
      </c>
      <c r="C278" s="2" t="s">
        <v>6</v>
      </c>
      <c r="D278" s="2">
        <v>1</v>
      </c>
      <c r="E278" s="2">
        <v>468.5</v>
      </c>
      <c r="F278" s="2">
        <v>479.65</v>
      </c>
      <c r="G278" s="4">
        <v>1219422.5</v>
      </c>
      <c r="H278">
        <f t="shared" si="19"/>
        <v>5713</v>
      </c>
      <c r="I278">
        <f t="shared" si="20"/>
        <v>5849</v>
      </c>
    </row>
    <row r="279" spans="1:9" x14ac:dyDescent="0.3">
      <c r="A279" s="2">
        <v>2001</v>
      </c>
      <c r="B279" s="2" t="s">
        <v>9</v>
      </c>
      <c r="C279" s="2" t="s">
        <v>6</v>
      </c>
      <c r="D279" s="2">
        <v>1</v>
      </c>
      <c r="E279" s="2">
        <v>469.33</v>
      </c>
      <c r="F279" s="2">
        <v>477.76</v>
      </c>
      <c r="G279" s="4">
        <v>1297802</v>
      </c>
      <c r="H279">
        <f t="shared" si="19"/>
        <v>6091</v>
      </c>
      <c r="I279">
        <f t="shared" si="20"/>
        <v>6200</v>
      </c>
    </row>
    <row r="280" spans="1:9" x14ac:dyDescent="0.3">
      <c r="A280" s="2">
        <v>2002</v>
      </c>
      <c r="B280" s="2" t="s">
        <v>9</v>
      </c>
      <c r="C280" s="2" t="s">
        <v>6</v>
      </c>
      <c r="D280" s="2">
        <v>1</v>
      </c>
      <c r="E280" s="2">
        <v>493.1</v>
      </c>
      <c r="F280" s="2">
        <v>475.88</v>
      </c>
      <c r="G280" s="4">
        <v>1378634</v>
      </c>
      <c r="H280">
        <f t="shared" si="19"/>
        <v>6798</v>
      </c>
      <c r="I280">
        <f t="shared" si="20"/>
        <v>6561</v>
      </c>
    </row>
    <row r="281" spans="1:9" x14ac:dyDescent="0.3">
      <c r="A281" s="2">
        <v>2003</v>
      </c>
      <c r="B281" s="2" t="s">
        <v>9</v>
      </c>
      <c r="C281" s="2" t="s">
        <v>6</v>
      </c>
      <c r="D281" s="2">
        <v>1</v>
      </c>
      <c r="E281" s="2">
        <v>479.5</v>
      </c>
      <c r="F281" s="2">
        <v>474.01</v>
      </c>
      <c r="G281" s="4">
        <v>1463617.5</v>
      </c>
      <c r="H281">
        <f t="shared" si="19"/>
        <v>7018</v>
      </c>
      <c r="I281">
        <f t="shared" si="20"/>
        <v>6938</v>
      </c>
    </row>
    <row r="282" spans="1:9" x14ac:dyDescent="0.3">
      <c r="A282" s="2">
        <v>2004</v>
      </c>
      <c r="B282" s="2" t="s">
        <v>9</v>
      </c>
      <c r="C282" s="2" t="s">
        <v>6</v>
      </c>
      <c r="D282" s="2">
        <v>1</v>
      </c>
      <c r="E282" s="2">
        <v>455.44</v>
      </c>
      <c r="F282" s="2">
        <v>472.14</v>
      </c>
      <c r="G282" s="4">
        <v>1557847.5</v>
      </c>
      <c r="H282">
        <f t="shared" si="19"/>
        <v>7095</v>
      </c>
      <c r="I282">
        <f t="shared" si="20"/>
        <v>7355</v>
      </c>
    </row>
    <row r="283" spans="1:9" x14ac:dyDescent="0.3">
      <c r="A283" s="2">
        <v>2005</v>
      </c>
      <c r="B283" s="2" t="s">
        <v>9</v>
      </c>
      <c r="C283" s="2" t="s">
        <v>6</v>
      </c>
      <c r="D283" s="2">
        <v>1</v>
      </c>
      <c r="E283" s="2">
        <v>482.18</v>
      </c>
      <c r="F283" s="2">
        <v>470.28</v>
      </c>
      <c r="G283" s="4">
        <v>1653326.5</v>
      </c>
      <c r="H283">
        <f t="shared" si="19"/>
        <v>7972</v>
      </c>
      <c r="I283">
        <f t="shared" si="20"/>
        <v>7775</v>
      </c>
    </row>
    <row r="284" spans="1:9" x14ac:dyDescent="0.3">
      <c r="A284" s="2">
        <v>2006</v>
      </c>
      <c r="B284" s="2" t="s">
        <v>9</v>
      </c>
      <c r="C284" s="2" t="s">
        <v>6</v>
      </c>
      <c r="D284" s="2">
        <v>1</v>
      </c>
      <c r="E284" s="2">
        <v>475.84</v>
      </c>
      <c r="F284" s="2">
        <v>468.43</v>
      </c>
      <c r="G284" s="4">
        <v>1751840</v>
      </c>
      <c r="H284">
        <f t="shared" si="19"/>
        <v>8336</v>
      </c>
      <c r="I284">
        <f t="shared" si="20"/>
        <v>8206</v>
      </c>
    </row>
    <row r="285" spans="1:9" x14ac:dyDescent="0.3">
      <c r="A285" s="2">
        <v>2007</v>
      </c>
      <c r="B285" s="2" t="s">
        <v>9</v>
      </c>
      <c r="C285" s="2" t="s">
        <v>6</v>
      </c>
      <c r="D285" s="2">
        <v>1</v>
      </c>
      <c r="E285" s="2">
        <v>456.98</v>
      </c>
      <c r="F285" s="2">
        <v>466.59</v>
      </c>
      <c r="G285" s="4">
        <v>1875773.5</v>
      </c>
      <c r="H285">
        <f t="shared" si="19"/>
        <v>8572</v>
      </c>
      <c r="I285">
        <f t="shared" si="20"/>
        <v>8752</v>
      </c>
    </row>
    <row r="286" spans="1:9" x14ac:dyDescent="0.3">
      <c r="A286" s="2">
        <v>2008</v>
      </c>
      <c r="B286" s="2" t="s">
        <v>9</v>
      </c>
      <c r="C286" s="2" t="s">
        <v>6</v>
      </c>
      <c r="D286" s="2">
        <v>1</v>
      </c>
      <c r="E286" s="2">
        <v>468.38</v>
      </c>
      <c r="F286" s="2">
        <v>464.75</v>
      </c>
      <c r="G286" s="4">
        <v>1992831</v>
      </c>
      <c r="H286">
        <f t="shared" si="19"/>
        <v>9334</v>
      </c>
      <c r="I286">
        <f t="shared" si="20"/>
        <v>9262</v>
      </c>
    </row>
    <row r="287" spans="1:9" x14ac:dyDescent="0.3">
      <c r="A287" s="2">
        <v>2009</v>
      </c>
      <c r="B287" s="2" t="s">
        <v>9</v>
      </c>
      <c r="C287" s="2" t="s">
        <v>6</v>
      </c>
      <c r="D287" s="2">
        <v>1</v>
      </c>
      <c r="E287" s="2">
        <v>467.4</v>
      </c>
      <c r="F287" s="2">
        <v>462.92</v>
      </c>
      <c r="G287" s="4">
        <v>2084084</v>
      </c>
      <c r="H287">
        <f t="shared" si="19"/>
        <v>9741</v>
      </c>
      <c r="I287">
        <f t="shared" si="20"/>
        <v>9648</v>
      </c>
    </row>
    <row r="288" spans="1:9" x14ac:dyDescent="0.3">
      <c r="A288" s="2">
        <v>2010</v>
      </c>
      <c r="B288" s="2" t="s">
        <v>9</v>
      </c>
      <c r="C288" s="2" t="s">
        <v>6</v>
      </c>
      <c r="D288" s="2">
        <v>1</v>
      </c>
      <c r="E288" s="2">
        <v>460.61</v>
      </c>
      <c r="F288" s="2">
        <v>461.1</v>
      </c>
      <c r="G288" s="4">
        <v>2166714.5</v>
      </c>
      <c r="H288">
        <f t="shared" si="19"/>
        <v>9980</v>
      </c>
      <c r="I288">
        <f t="shared" si="20"/>
        <v>9991</v>
      </c>
    </row>
    <row r="289" spans="1:9" x14ac:dyDescent="0.3">
      <c r="A289" s="2">
        <v>2011</v>
      </c>
      <c r="B289" s="2" t="s">
        <v>9</v>
      </c>
      <c r="C289" s="2" t="s">
        <v>6</v>
      </c>
      <c r="D289" s="2">
        <v>1</v>
      </c>
      <c r="E289" s="2">
        <v>463.32</v>
      </c>
      <c r="F289" s="2">
        <v>459.28</v>
      </c>
      <c r="G289" s="4">
        <v>2251158</v>
      </c>
      <c r="H289">
        <f t="shared" si="19"/>
        <v>10430</v>
      </c>
      <c r="I289">
        <f t="shared" si="20"/>
        <v>10339</v>
      </c>
    </row>
    <row r="290" spans="1:9" x14ac:dyDescent="0.3">
      <c r="A290" s="2">
        <v>2012</v>
      </c>
      <c r="B290" s="2" t="s">
        <v>9</v>
      </c>
      <c r="C290" s="2" t="s">
        <v>6</v>
      </c>
      <c r="D290" s="2">
        <v>1</v>
      </c>
      <c r="E290" s="2">
        <v>437.34</v>
      </c>
      <c r="F290" s="2">
        <v>440.5</v>
      </c>
      <c r="G290" s="4">
        <v>2363394.5</v>
      </c>
      <c r="H290">
        <f t="shared" si="19"/>
        <v>10336</v>
      </c>
      <c r="I290">
        <f t="shared" si="20"/>
        <v>10411</v>
      </c>
    </row>
    <row r="291" spans="1:9" x14ac:dyDescent="0.3">
      <c r="A291" s="2">
        <v>2013</v>
      </c>
      <c r="B291" s="2" t="s">
        <v>9</v>
      </c>
      <c r="C291" s="2" t="s">
        <v>6</v>
      </c>
      <c r="D291" s="2">
        <v>1</v>
      </c>
      <c r="E291" s="2">
        <v>422.65</v>
      </c>
      <c r="F291" s="2">
        <v>422.49</v>
      </c>
      <c r="G291" s="4">
        <v>2494008.5</v>
      </c>
      <c r="H291">
        <f t="shared" si="19"/>
        <v>10541</v>
      </c>
      <c r="I291">
        <f t="shared" si="20"/>
        <v>10537</v>
      </c>
    </row>
    <row r="292" spans="1:9" x14ac:dyDescent="0.3">
      <c r="A292" s="2">
        <v>2014</v>
      </c>
      <c r="B292" s="2" t="s">
        <v>9</v>
      </c>
      <c r="C292" s="2" t="s">
        <v>6</v>
      </c>
      <c r="D292" s="2">
        <v>1</v>
      </c>
      <c r="E292" s="2">
        <v>398.74</v>
      </c>
      <c r="F292" s="2">
        <v>405.21</v>
      </c>
      <c r="G292" s="4">
        <v>2623268.5</v>
      </c>
      <c r="H292">
        <f t="shared" si="19"/>
        <v>10460</v>
      </c>
      <c r="I292">
        <f t="shared" si="20"/>
        <v>10630</v>
      </c>
    </row>
    <row r="293" spans="1:9" x14ac:dyDescent="0.3">
      <c r="A293" s="2">
        <v>2015</v>
      </c>
      <c r="B293" s="2" t="s">
        <v>9</v>
      </c>
      <c r="C293" s="2" t="s">
        <v>6</v>
      </c>
      <c r="D293" s="2">
        <v>1</v>
      </c>
      <c r="E293" s="2">
        <v>380.25</v>
      </c>
      <c r="F293" s="2">
        <v>388.64</v>
      </c>
      <c r="G293" s="4">
        <v>2747158.5</v>
      </c>
      <c r="H293">
        <f t="shared" si="19"/>
        <v>10446</v>
      </c>
      <c r="I293">
        <f t="shared" si="20"/>
        <v>10677</v>
      </c>
    </row>
    <row r="294" spans="1:9" x14ac:dyDescent="0.3">
      <c r="A294" s="2">
        <v>2016</v>
      </c>
      <c r="B294" s="2" t="s">
        <v>9</v>
      </c>
      <c r="C294" s="2" t="s">
        <v>6</v>
      </c>
      <c r="D294" s="2">
        <v>1</v>
      </c>
      <c r="E294" s="2">
        <v>377.08</v>
      </c>
      <c r="F294" s="2">
        <v>372.75</v>
      </c>
      <c r="G294" s="4">
        <v>2858258.5</v>
      </c>
      <c r="H294">
        <f t="shared" si="19"/>
        <v>10778</v>
      </c>
      <c r="I294">
        <f t="shared" si="20"/>
        <v>10654</v>
      </c>
    </row>
    <row r="295" spans="1:9" x14ac:dyDescent="0.3">
      <c r="A295" s="2">
        <v>2017</v>
      </c>
      <c r="B295" s="2" t="s">
        <v>9</v>
      </c>
      <c r="C295" s="2" t="s">
        <v>6</v>
      </c>
      <c r="D295" s="2">
        <v>1</v>
      </c>
      <c r="E295" s="2">
        <v>359.44</v>
      </c>
      <c r="F295" s="2">
        <v>357.51</v>
      </c>
      <c r="G295" s="4">
        <v>2996889.5</v>
      </c>
      <c r="H295">
        <f t="shared" si="19"/>
        <v>10772</v>
      </c>
      <c r="I295">
        <f t="shared" si="20"/>
        <v>10714</v>
      </c>
    </row>
    <row r="296" spans="1:9" x14ac:dyDescent="0.3">
      <c r="A296" s="2">
        <v>2018</v>
      </c>
      <c r="B296" s="2" t="s">
        <v>9</v>
      </c>
      <c r="C296" s="2" t="s">
        <v>6</v>
      </c>
      <c r="D296" s="2">
        <v>1</v>
      </c>
      <c r="E296" s="2">
        <v>342.25</v>
      </c>
      <c r="F296" s="2">
        <v>342.89</v>
      </c>
      <c r="G296" s="4">
        <v>3153847</v>
      </c>
      <c r="H296">
        <f t="shared" si="19"/>
        <v>10794</v>
      </c>
      <c r="I296">
        <f t="shared" si="20"/>
        <v>10814</v>
      </c>
    </row>
    <row r="297" spans="1:9" x14ac:dyDescent="0.3">
      <c r="A297" s="2">
        <v>2019</v>
      </c>
      <c r="B297" s="2" t="s">
        <v>9</v>
      </c>
      <c r="C297" s="2" t="s">
        <v>6</v>
      </c>
      <c r="D297" s="2">
        <v>1</v>
      </c>
      <c r="E297" s="2">
        <v>331.34</v>
      </c>
      <c r="F297" s="2">
        <v>328.87</v>
      </c>
      <c r="G297" s="4">
        <v>3314758.5</v>
      </c>
      <c r="H297">
        <f t="shared" si="19"/>
        <v>10983</v>
      </c>
      <c r="I297">
        <f t="shared" si="20"/>
        <v>10901</v>
      </c>
    </row>
    <row r="298" spans="1:9" x14ac:dyDescent="0.3">
      <c r="A298" s="2">
        <v>2020</v>
      </c>
      <c r="B298" s="2" t="s">
        <v>9</v>
      </c>
      <c r="C298" s="2" t="s">
        <v>6</v>
      </c>
      <c r="D298" s="2">
        <v>1</v>
      </c>
      <c r="E298" s="2"/>
      <c r="F298" s="2">
        <f>ROUND(F297-F297*0.0309,1)</f>
        <v>318.7</v>
      </c>
      <c r="G298" s="4">
        <v>3515954</v>
      </c>
      <c r="I298">
        <f t="shared" si="20"/>
        <v>11205</v>
      </c>
    </row>
    <row r="299" spans="1:9" x14ac:dyDescent="0.3">
      <c r="A299" s="2">
        <v>2021</v>
      </c>
      <c r="B299" s="2" t="s">
        <v>9</v>
      </c>
      <c r="C299" s="2" t="s">
        <v>6</v>
      </c>
      <c r="D299" s="2">
        <v>1</v>
      </c>
      <c r="E299" s="2"/>
      <c r="F299" s="2">
        <f t="shared" ref="F299:F300" si="22">ROUND(F298-F298*0.0309,1)</f>
        <v>308.89999999999998</v>
      </c>
      <c r="G299" s="4">
        <v>3729119.5</v>
      </c>
      <c r="I299">
        <f t="shared" si="20"/>
        <v>11519</v>
      </c>
    </row>
    <row r="300" spans="1:9" x14ac:dyDescent="0.3">
      <c r="A300" s="2">
        <v>2022</v>
      </c>
      <c r="B300" s="2" t="s">
        <v>9</v>
      </c>
      <c r="C300" s="2" t="s">
        <v>6</v>
      </c>
      <c r="D300" s="2">
        <v>1</v>
      </c>
      <c r="E300" s="2"/>
      <c r="F300" s="2">
        <f t="shared" si="22"/>
        <v>299.39999999999998</v>
      </c>
      <c r="G300" s="4">
        <v>3938815</v>
      </c>
      <c r="I300">
        <f t="shared" si="20"/>
        <v>11793</v>
      </c>
    </row>
    <row r="301" spans="1:9" x14ac:dyDescent="0.3">
      <c r="A301" s="2">
        <v>2000</v>
      </c>
      <c r="B301" s="2" t="s">
        <v>9</v>
      </c>
      <c r="C301" s="2" t="s">
        <v>6</v>
      </c>
      <c r="D301" s="2">
        <v>2</v>
      </c>
      <c r="E301" s="2">
        <v>432.69</v>
      </c>
      <c r="F301" s="2">
        <v>442.76</v>
      </c>
      <c r="G301" s="4">
        <v>873383.5</v>
      </c>
      <c r="H301">
        <f t="shared" si="19"/>
        <v>3779</v>
      </c>
      <c r="I301">
        <f t="shared" si="20"/>
        <v>3867</v>
      </c>
    </row>
    <row r="302" spans="1:9" x14ac:dyDescent="0.3">
      <c r="A302" s="2">
        <v>2001</v>
      </c>
      <c r="B302" s="2" t="s">
        <v>9</v>
      </c>
      <c r="C302" s="2" t="s">
        <v>6</v>
      </c>
      <c r="D302" s="2">
        <v>2</v>
      </c>
      <c r="E302" s="2">
        <v>435.28</v>
      </c>
      <c r="F302" s="2">
        <v>439.57</v>
      </c>
      <c r="G302" s="4">
        <v>938698.5</v>
      </c>
      <c r="H302">
        <f t="shared" si="19"/>
        <v>4086</v>
      </c>
      <c r="I302">
        <f t="shared" si="20"/>
        <v>4126</v>
      </c>
    </row>
    <row r="303" spans="1:9" x14ac:dyDescent="0.3">
      <c r="A303" s="2">
        <v>2002</v>
      </c>
      <c r="B303" s="2" t="s">
        <v>9</v>
      </c>
      <c r="C303" s="2" t="s">
        <v>6</v>
      </c>
      <c r="D303" s="2">
        <v>2</v>
      </c>
      <c r="E303" s="2">
        <v>446.59</v>
      </c>
      <c r="F303" s="2">
        <v>436.4</v>
      </c>
      <c r="G303" s="4">
        <v>1003819</v>
      </c>
      <c r="H303">
        <f t="shared" si="19"/>
        <v>4483</v>
      </c>
      <c r="I303">
        <f t="shared" si="20"/>
        <v>4381</v>
      </c>
    </row>
    <row r="304" spans="1:9" x14ac:dyDescent="0.3">
      <c r="A304" s="2">
        <v>2003</v>
      </c>
      <c r="B304" s="2" t="s">
        <v>9</v>
      </c>
      <c r="C304" s="2" t="s">
        <v>6</v>
      </c>
      <c r="D304" s="2">
        <v>2</v>
      </c>
      <c r="E304" s="2">
        <v>440.25</v>
      </c>
      <c r="F304" s="2">
        <v>433.26</v>
      </c>
      <c r="G304" s="4">
        <v>1069153.5</v>
      </c>
      <c r="H304">
        <f t="shared" si="19"/>
        <v>4707</v>
      </c>
      <c r="I304">
        <f t="shared" si="20"/>
        <v>4632</v>
      </c>
    </row>
    <row r="305" spans="1:9" x14ac:dyDescent="0.3">
      <c r="A305" s="2">
        <v>2004</v>
      </c>
      <c r="B305" s="2" t="s">
        <v>9</v>
      </c>
      <c r="C305" s="2" t="s">
        <v>6</v>
      </c>
      <c r="D305" s="2">
        <v>2</v>
      </c>
      <c r="E305" s="2">
        <v>415.34</v>
      </c>
      <c r="F305" s="2">
        <v>430.14</v>
      </c>
      <c r="G305" s="4">
        <v>1140017</v>
      </c>
      <c r="H305">
        <f t="shared" si="19"/>
        <v>4735</v>
      </c>
      <c r="I305">
        <f t="shared" si="20"/>
        <v>4904</v>
      </c>
    </row>
    <row r="306" spans="1:9" x14ac:dyDescent="0.3">
      <c r="A306" s="2">
        <v>2005</v>
      </c>
      <c r="B306" s="2" t="s">
        <v>9</v>
      </c>
      <c r="C306" s="2" t="s">
        <v>6</v>
      </c>
      <c r="D306" s="2">
        <v>2</v>
      </c>
      <c r="E306" s="2">
        <v>438.32</v>
      </c>
      <c r="F306" s="2">
        <v>427.04</v>
      </c>
      <c r="G306" s="4">
        <v>1210978.5</v>
      </c>
      <c r="H306">
        <f t="shared" si="19"/>
        <v>5308</v>
      </c>
      <c r="I306">
        <f t="shared" si="20"/>
        <v>5171</v>
      </c>
    </row>
    <row r="307" spans="1:9" x14ac:dyDescent="0.3">
      <c r="A307" s="2">
        <v>2006</v>
      </c>
      <c r="B307" s="2" t="s">
        <v>9</v>
      </c>
      <c r="C307" s="2" t="s">
        <v>6</v>
      </c>
      <c r="D307" s="2">
        <v>2</v>
      </c>
      <c r="E307" s="2">
        <v>430.61</v>
      </c>
      <c r="F307" s="2">
        <v>423.97</v>
      </c>
      <c r="G307" s="4">
        <v>1284920</v>
      </c>
      <c r="H307">
        <f t="shared" si="19"/>
        <v>5533</v>
      </c>
      <c r="I307">
        <f t="shared" si="20"/>
        <v>5448</v>
      </c>
    </row>
    <row r="308" spans="1:9" x14ac:dyDescent="0.3">
      <c r="A308" s="2">
        <v>2007</v>
      </c>
      <c r="B308" s="2" t="s">
        <v>9</v>
      </c>
      <c r="C308" s="2" t="s">
        <v>6</v>
      </c>
      <c r="D308" s="2">
        <v>2</v>
      </c>
      <c r="E308" s="2">
        <v>409.43</v>
      </c>
      <c r="F308" s="2">
        <v>420.92</v>
      </c>
      <c r="G308" s="4">
        <v>1378258</v>
      </c>
      <c r="H308">
        <f t="shared" si="19"/>
        <v>5643</v>
      </c>
      <c r="I308">
        <f t="shared" si="20"/>
        <v>5801</v>
      </c>
    </row>
    <row r="309" spans="1:9" x14ac:dyDescent="0.3">
      <c r="A309" s="2">
        <v>2008</v>
      </c>
      <c r="B309" s="2" t="s">
        <v>9</v>
      </c>
      <c r="C309" s="2" t="s">
        <v>6</v>
      </c>
      <c r="D309" s="2">
        <v>2</v>
      </c>
      <c r="E309" s="2">
        <v>420.74</v>
      </c>
      <c r="F309" s="2">
        <v>417.88</v>
      </c>
      <c r="G309" s="4">
        <v>1458371</v>
      </c>
      <c r="H309">
        <f t="shared" si="19"/>
        <v>6136</v>
      </c>
      <c r="I309">
        <f t="shared" si="20"/>
        <v>6094</v>
      </c>
    </row>
    <row r="310" spans="1:9" x14ac:dyDescent="0.3">
      <c r="A310" s="2">
        <v>2009</v>
      </c>
      <c r="B310" s="2" t="s">
        <v>9</v>
      </c>
      <c r="C310" s="2" t="s">
        <v>6</v>
      </c>
      <c r="D310" s="2">
        <v>2</v>
      </c>
      <c r="E310" s="2">
        <v>423.4</v>
      </c>
      <c r="F310" s="2">
        <v>414.88</v>
      </c>
      <c r="G310" s="4">
        <v>1505449.5</v>
      </c>
      <c r="H310">
        <f t="shared" si="19"/>
        <v>6374</v>
      </c>
      <c r="I310">
        <f t="shared" si="20"/>
        <v>6246</v>
      </c>
    </row>
    <row r="311" spans="1:9" x14ac:dyDescent="0.3">
      <c r="A311" s="2">
        <v>2010</v>
      </c>
      <c r="B311" s="2" t="s">
        <v>9</v>
      </c>
      <c r="C311" s="2" t="s">
        <v>6</v>
      </c>
      <c r="D311" s="2">
        <v>2</v>
      </c>
      <c r="E311" s="2">
        <v>409.42</v>
      </c>
      <c r="F311" s="2">
        <v>411.89</v>
      </c>
      <c r="G311" s="4">
        <v>1534862</v>
      </c>
      <c r="H311">
        <f t="shared" si="19"/>
        <v>6284</v>
      </c>
      <c r="I311">
        <f t="shared" si="20"/>
        <v>6322</v>
      </c>
    </row>
    <row r="312" spans="1:9" x14ac:dyDescent="0.3">
      <c r="A312" s="2">
        <v>2011</v>
      </c>
      <c r="B312" s="2" t="s">
        <v>9</v>
      </c>
      <c r="C312" s="2" t="s">
        <v>6</v>
      </c>
      <c r="D312" s="2">
        <v>2</v>
      </c>
      <c r="E312" s="2">
        <v>411.31</v>
      </c>
      <c r="F312" s="2">
        <v>408.92</v>
      </c>
      <c r="G312" s="4">
        <v>1562793</v>
      </c>
      <c r="H312">
        <f t="shared" si="19"/>
        <v>6428</v>
      </c>
      <c r="I312">
        <f t="shared" si="20"/>
        <v>6391</v>
      </c>
    </row>
    <row r="313" spans="1:9" x14ac:dyDescent="0.3">
      <c r="A313" s="2">
        <v>2012</v>
      </c>
      <c r="B313" s="2" t="s">
        <v>9</v>
      </c>
      <c r="C313" s="2" t="s">
        <v>6</v>
      </c>
      <c r="D313" s="2">
        <v>2</v>
      </c>
      <c r="E313" s="2">
        <v>385.02</v>
      </c>
      <c r="F313" s="2">
        <v>388.98</v>
      </c>
      <c r="G313" s="4">
        <v>1617579</v>
      </c>
      <c r="H313">
        <f t="shared" si="19"/>
        <v>6228</v>
      </c>
      <c r="I313">
        <f t="shared" si="20"/>
        <v>6292</v>
      </c>
    </row>
    <row r="314" spans="1:9" x14ac:dyDescent="0.3">
      <c r="A314" s="2">
        <v>2013</v>
      </c>
      <c r="B314" s="2" t="s">
        <v>9</v>
      </c>
      <c r="C314" s="2" t="s">
        <v>6</v>
      </c>
      <c r="D314" s="2">
        <v>2</v>
      </c>
      <c r="E314" s="2">
        <v>367.21</v>
      </c>
      <c r="F314" s="2">
        <v>370.01</v>
      </c>
      <c r="G314" s="4">
        <v>1687049</v>
      </c>
      <c r="H314">
        <f t="shared" si="19"/>
        <v>6195</v>
      </c>
      <c r="I314">
        <f t="shared" si="20"/>
        <v>6242</v>
      </c>
    </row>
    <row r="315" spans="1:9" x14ac:dyDescent="0.3">
      <c r="A315" s="2">
        <v>2014</v>
      </c>
      <c r="B315" s="2" t="s">
        <v>9</v>
      </c>
      <c r="C315" s="2" t="s">
        <v>6</v>
      </c>
      <c r="D315" s="2">
        <v>2</v>
      </c>
      <c r="E315" s="2">
        <v>344.85</v>
      </c>
      <c r="F315" s="2">
        <v>351.96</v>
      </c>
      <c r="G315" s="4">
        <v>1747440</v>
      </c>
      <c r="H315">
        <f t="shared" si="19"/>
        <v>6026</v>
      </c>
      <c r="I315">
        <f t="shared" si="20"/>
        <v>6150</v>
      </c>
    </row>
    <row r="316" spans="1:9" x14ac:dyDescent="0.3">
      <c r="A316" s="2">
        <v>2015</v>
      </c>
      <c r="B316" s="2" t="s">
        <v>9</v>
      </c>
      <c r="C316" s="2" t="s">
        <v>6</v>
      </c>
      <c r="D316" s="2">
        <v>2</v>
      </c>
      <c r="E316" s="2">
        <v>330.86</v>
      </c>
      <c r="F316" s="2">
        <v>334.8</v>
      </c>
      <c r="G316" s="4">
        <v>1802875</v>
      </c>
      <c r="H316">
        <f t="shared" si="19"/>
        <v>5965</v>
      </c>
      <c r="I316">
        <f t="shared" si="20"/>
        <v>6036</v>
      </c>
    </row>
    <row r="317" spans="1:9" x14ac:dyDescent="0.3">
      <c r="A317" s="2">
        <v>2016</v>
      </c>
      <c r="B317" s="2" t="s">
        <v>9</v>
      </c>
      <c r="C317" s="2" t="s">
        <v>6</v>
      </c>
      <c r="D317" s="2">
        <v>2</v>
      </c>
      <c r="E317" s="2">
        <v>325.62</v>
      </c>
      <c r="F317" s="2">
        <v>318.47000000000003</v>
      </c>
      <c r="G317" s="4">
        <v>1843565.5</v>
      </c>
      <c r="H317">
        <f t="shared" si="19"/>
        <v>6003</v>
      </c>
      <c r="I317">
        <f t="shared" si="20"/>
        <v>5871</v>
      </c>
    </row>
    <row r="318" spans="1:9" x14ac:dyDescent="0.3">
      <c r="A318" s="2">
        <v>2017</v>
      </c>
      <c r="B318" s="2" t="s">
        <v>9</v>
      </c>
      <c r="C318" s="2" t="s">
        <v>6</v>
      </c>
      <c r="D318" s="2">
        <v>2</v>
      </c>
      <c r="E318" s="2">
        <v>310.22000000000003</v>
      </c>
      <c r="F318" s="2">
        <v>302.94</v>
      </c>
      <c r="G318" s="4">
        <v>1890896.5</v>
      </c>
      <c r="H318">
        <f t="shared" si="19"/>
        <v>5866</v>
      </c>
      <c r="I318">
        <f t="shared" si="20"/>
        <v>5728</v>
      </c>
    </row>
    <row r="319" spans="1:9" x14ac:dyDescent="0.3">
      <c r="A319" s="2">
        <v>2018</v>
      </c>
      <c r="B319" s="2" t="s">
        <v>9</v>
      </c>
      <c r="C319" s="2" t="s">
        <v>6</v>
      </c>
      <c r="D319" s="2">
        <v>2</v>
      </c>
      <c r="E319" s="2">
        <v>285.27999999999997</v>
      </c>
      <c r="F319" s="2">
        <v>288.17</v>
      </c>
      <c r="G319" s="4">
        <v>1963692.5</v>
      </c>
      <c r="H319">
        <f t="shared" si="19"/>
        <v>5602</v>
      </c>
      <c r="I319">
        <f t="shared" si="20"/>
        <v>5659</v>
      </c>
    </row>
    <row r="320" spans="1:9" x14ac:dyDescent="0.3">
      <c r="A320" s="2">
        <v>2019</v>
      </c>
      <c r="B320" s="2" t="s">
        <v>9</v>
      </c>
      <c r="C320" s="2" t="s">
        <v>6</v>
      </c>
      <c r="D320" s="2">
        <v>2</v>
      </c>
      <c r="E320" s="2">
        <v>272.3</v>
      </c>
      <c r="F320" s="2">
        <v>274.11</v>
      </c>
      <c r="G320" s="4">
        <v>2061691</v>
      </c>
      <c r="H320">
        <f t="shared" si="19"/>
        <v>5614</v>
      </c>
      <c r="I320">
        <f t="shared" si="20"/>
        <v>5651</v>
      </c>
    </row>
    <row r="321" spans="1:9" x14ac:dyDescent="0.3">
      <c r="A321" s="2">
        <v>2020</v>
      </c>
      <c r="B321" s="2" t="s">
        <v>9</v>
      </c>
      <c r="C321" s="2" t="s">
        <v>6</v>
      </c>
      <c r="D321" s="2">
        <v>2</v>
      </c>
      <c r="E321" s="2"/>
      <c r="F321" s="2">
        <f>ROUND(F320-F320*0.0488,1)</f>
        <v>260.7</v>
      </c>
      <c r="G321" s="4">
        <v>2206059</v>
      </c>
      <c r="I321">
        <f t="shared" si="20"/>
        <v>5751</v>
      </c>
    </row>
    <row r="322" spans="1:9" x14ac:dyDescent="0.3">
      <c r="A322" s="2">
        <v>2021</v>
      </c>
      <c r="B322" s="2" t="s">
        <v>9</v>
      </c>
      <c r="C322" s="2" t="s">
        <v>6</v>
      </c>
      <c r="D322" s="2">
        <v>2</v>
      </c>
      <c r="E322" s="2"/>
      <c r="F322" s="2">
        <f t="shared" ref="F322:F323" si="23">ROUND(F321-F321*0.0488,1)</f>
        <v>248</v>
      </c>
      <c r="G322" s="4">
        <v>2361393.5</v>
      </c>
      <c r="I322">
        <f t="shared" si="20"/>
        <v>5856</v>
      </c>
    </row>
    <row r="323" spans="1:9" x14ac:dyDescent="0.3">
      <c r="A323" s="2">
        <v>2022</v>
      </c>
      <c r="B323" s="2" t="s">
        <v>9</v>
      </c>
      <c r="C323" s="2" t="s">
        <v>6</v>
      </c>
      <c r="D323" s="2">
        <v>2</v>
      </c>
      <c r="E323" s="2"/>
      <c r="F323" s="2">
        <f t="shared" si="23"/>
        <v>235.9</v>
      </c>
      <c r="G323" s="4">
        <v>2493071</v>
      </c>
      <c r="I323">
        <f t="shared" ref="I323:I386" si="24">ROUND(F323*$G323/100000,0)</f>
        <v>5881</v>
      </c>
    </row>
    <row r="324" spans="1:9" x14ac:dyDescent="0.3">
      <c r="A324" s="2">
        <v>2000</v>
      </c>
      <c r="B324" s="2" t="s">
        <v>9</v>
      </c>
      <c r="C324" s="2" t="s">
        <v>6</v>
      </c>
      <c r="D324" s="2">
        <v>3</v>
      </c>
      <c r="E324" s="2">
        <v>377.01</v>
      </c>
      <c r="F324" s="2">
        <v>382.18</v>
      </c>
      <c r="G324" s="4">
        <v>302803.5</v>
      </c>
      <c r="H324">
        <f t="shared" ref="H323:H386" si="25">ROUND(E324*$G324/100000,0)</f>
        <v>1142</v>
      </c>
      <c r="I324">
        <f t="shared" si="24"/>
        <v>1157</v>
      </c>
    </row>
    <row r="325" spans="1:9" x14ac:dyDescent="0.3">
      <c r="A325" s="2">
        <v>2001</v>
      </c>
      <c r="B325" s="2" t="s">
        <v>9</v>
      </c>
      <c r="C325" s="2" t="s">
        <v>6</v>
      </c>
      <c r="D325" s="2">
        <v>3</v>
      </c>
      <c r="E325" s="2">
        <v>392.46</v>
      </c>
      <c r="F325" s="2">
        <v>392.12</v>
      </c>
      <c r="G325" s="4">
        <v>313238.5</v>
      </c>
      <c r="H325">
        <f t="shared" si="25"/>
        <v>1229</v>
      </c>
      <c r="I325">
        <f t="shared" si="24"/>
        <v>1228</v>
      </c>
    </row>
    <row r="326" spans="1:9" x14ac:dyDescent="0.3">
      <c r="A326" s="2">
        <v>2002</v>
      </c>
      <c r="B326" s="2" t="s">
        <v>9</v>
      </c>
      <c r="C326" s="2" t="s">
        <v>6</v>
      </c>
      <c r="D326" s="2">
        <v>3</v>
      </c>
      <c r="E326" s="2">
        <v>444.3</v>
      </c>
      <c r="F326" s="2">
        <v>402.32</v>
      </c>
      <c r="G326" s="4">
        <v>325524</v>
      </c>
      <c r="H326">
        <f t="shared" si="25"/>
        <v>1446</v>
      </c>
      <c r="I326">
        <f t="shared" si="24"/>
        <v>1310</v>
      </c>
    </row>
    <row r="327" spans="1:9" x14ac:dyDescent="0.3">
      <c r="A327" s="2">
        <v>2003</v>
      </c>
      <c r="B327" s="2" t="s">
        <v>9</v>
      </c>
      <c r="C327" s="2" t="s">
        <v>6</v>
      </c>
      <c r="D327" s="2">
        <v>3</v>
      </c>
      <c r="E327" s="2">
        <v>441.98</v>
      </c>
      <c r="F327" s="2">
        <v>412.78</v>
      </c>
      <c r="G327" s="4">
        <v>341973.5</v>
      </c>
      <c r="H327">
        <f t="shared" si="25"/>
        <v>1511</v>
      </c>
      <c r="I327">
        <f t="shared" si="24"/>
        <v>1412</v>
      </c>
    </row>
    <row r="328" spans="1:9" x14ac:dyDescent="0.3">
      <c r="A328" s="2">
        <v>2004</v>
      </c>
      <c r="B328" s="2" t="s">
        <v>9</v>
      </c>
      <c r="C328" s="2" t="s">
        <v>6</v>
      </c>
      <c r="D328" s="2">
        <v>3</v>
      </c>
      <c r="E328" s="2">
        <v>325.76</v>
      </c>
      <c r="F328" s="2">
        <v>423.52</v>
      </c>
      <c r="G328" s="4">
        <v>361655</v>
      </c>
      <c r="H328">
        <f t="shared" si="25"/>
        <v>1178</v>
      </c>
      <c r="I328">
        <f t="shared" si="24"/>
        <v>1532</v>
      </c>
    </row>
    <row r="329" spans="1:9" x14ac:dyDescent="0.3">
      <c r="A329" s="2">
        <v>2005</v>
      </c>
      <c r="B329" s="2" t="s">
        <v>9</v>
      </c>
      <c r="C329" s="2" t="s">
        <v>6</v>
      </c>
      <c r="D329" s="2">
        <v>3</v>
      </c>
      <c r="E329" s="2">
        <v>437.77</v>
      </c>
      <c r="F329" s="2">
        <v>434.53</v>
      </c>
      <c r="G329" s="4">
        <v>381586</v>
      </c>
      <c r="H329">
        <f t="shared" si="25"/>
        <v>1670</v>
      </c>
      <c r="I329">
        <f t="shared" si="24"/>
        <v>1658</v>
      </c>
    </row>
    <row r="330" spans="1:9" x14ac:dyDescent="0.3">
      <c r="A330" s="2">
        <v>2006</v>
      </c>
      <c r="B330" s="2" t="s">
        <v>9</v>
      </c>
      <c r="C330" s="2" t="s">
        <v>6</v>
      </c>
      <c r="D330" s="2">
        <v>3</v>
      </c>
      <c r="E330" s="2">
        <v>427.65</v>
      </c>
      <c r="F330" s="2">
        <v>445.83</v>
      </c>
      <c r="G330" s="4">
        <v>401211.5</v>
      </c>
      <c r="H330">
        <f t="shared" si="25"/>
        <v>1716</v>
      </c>
      <c r="I330">
        <f t="shared" si="24"/>
        <v>1789</v>
      </c>
    </row>
    <row r="331" spans="1:9" x14ac:dyDescent="0.3">
      <c r="A331" s="2">
        <v>2007</v>
      </c>
      <c r="B331" s="2" t="s">
        <v>9</v>
      </c>
      <c r="C331" s="2" t="s">
        <v>6</v>
      </c>
      <c r="D331" s="2">
        <v>3</v>
      </c>
      <c r="E331" s="2">
        <v>479.84</v>
      </c>
      <c r="F331" s="2">
        <v>457.43</v>
      </c>
      <c r="G331" s="4">
        <v>425616.5</v>
      </c>
      <c r="H331">
        <f t="shared" si="25"/>
        <v>2042</v>
      </c>
      <c r="I331">
        <f t="shared" si="24"/>
        <v>1947</v>
      </c>
    </row>
    <row r="332" spans="1:9" x14ac:dyDescent="0.3">
      <c r="A332" s="2">
        <v>2008</v>
      </c>
      <c r="B332" s="2" t="s">
        <v>9</v>
      </c>
      <c r="C332" s="2" t="s">
        <v>6</v>
      </c>
      <c r="D332" s="2">
        <v>3</v>
      </c>
      <c r="E332" s="2">
        <v>498.19</v>
      </c>
      <c r="F332" s="2">
        <v>469.33</v>
      </c>
      <c r="G332" s="4">
        <v>455373</v>
      </c>
      <c r="H332">
        <f t="shared" si="25"/>
        <v>2269</v>
      </c>
      <c r="I332">
        <f t="shared" si="24"/>
        <v>2137</v>
      </c>
    </row>
    <row r="333" spans="1:9" x14ac:dyDescent="0.3">
      <c r="A333" s="2">
        <v>2009</v>
      </c>
      <c r="B333" s="2" t="s">
        <v>9</v>
      </c>
      <c r="C333" s="2" t="s">
        <v>6</v>
      </c>
      <c r="D333" s="2">
        <v>3</v>
      </c>
      <c r="E333" s="2">
        <v>448.6</v>
      </c>
      <c r="F333" s="2">
        <v>457.93</v>
      </c>
      <c r="G333" s="4">
        <v>493034.5</v>
      </c>
      <c r="H333">
        <f t="shared" si="25"/>
        <v>2212</v>
      </c>
      <c r="I333">
        <f t="shared" si="24"/>
        <v>2258</v>
      </c>
    </row>
    <row r="334" spans="1:9" x14ac:dyDescent="0.3">
      <c r="A334" s="2">
        <v>2010</v>
      </c>
      <c r="B334" s="2" t="s">
        <v>9</v>
      </c>
      <c r="C334" s="2" t="s">
        <v>6</v>
      </c>
      <c r="D334" s="2">
        <v>3</v>
      </c>
      <c r="E334" s="2">
        <v>438.93</v>
      </c>
      <c r="F334" s="2">
        <v>446.82</v>
      </c>
      <c r="G334" s="4">
        <v>540950</v>
      </c>
      <c r="H334">
        <f t="shared" si="25"/>
        <v>2374</v>
      </c>
      <c r="I334">
        <f t="shared" si="24"/>
        <v>2417</v>
      </c>
    </row>
    <row r="335" spans="1:9" x14ac:dyDescent="0.3">
      <c r="A335" s="2">
        <v>2011</v>
      </c>
      <c r="B335" s="2" t="s">
        <v>9</v>
      </c>
      <c r="C335" s="2" t="s">
        <v>6</v>
      </c>
      <c r="D335" s="2">
        <v>3</v>
      </c>
      <c r="E335" s="2">
        <v>439.37</v>
      </c>
      <c r="F335" s="2">
        <v>435.97</v>
      </c>
      <c r="G335" s="4">
        <v>592545.5</v>
      </c>
      <c r="H335">
        <f t="shared" si="25"/>
        <v>2603</v>
      </c>
      <c r="I335">
        <f t="shared" si="24"/>
        <v>2583</v>
      </c>
    </row>
    <row r="336" spans="1:9" x14ac:dyDescent="0.3">
      <c r="A336" s="2">
        <v>2012</v>
      </c>
      <c r="B336" s="2" t="s">
        <v>9</v>
      </c>
      <c r="C336" s="2" t="s">
        <v>6</v>
      </c>
      <c r="D336" s="2">
        <v>3</v>
      </c>
      <c r="E336" s="2">
        <v>403.03</v>
      </c>
      <c r="F336" s="2">
        <v>425.39</v>
      </c>
      <c r="G336" s="4">
        <v>643839</v>
      </c>
      <c r="H336">
        <f t="shared" si="25"/>
        <v>2595</v>
      </c>
      <c r="I336">
        <f t="shared" si="24"/>
        <v>2739</v>
      </c>
    </row>
    <row r="337" spans="1:9" x14ac:dyDescent="0.3">
      <c r="A337" s="2">
        <v>2013</v>
      </c>
      <c r="B337" s="2" t="s">
        <v>9</v>
      </c>
      <c r="C337" s="2" t="s">
        <v>6</v>
      </c>
      <c r="D337" s="2">
        <v>3</v>
      </c>
      <c r="E337" s="2">
        <v>424.23</v>
      </c>
      <c r="F337" s="2">
        <v>415.06</v>
      </c>
      <c r="G337" s="4">
        <v>696878</v>
      </c>
      <c r="H337">
        <f t="shared" si="25"/>
        <v>2956</v>
      </c>
      <c r="I337">
        <f t="shared" si="24"/>
        <v>2892</v>
      </c>
    </row>
    <row r="338" spans="1:9" x14ac:dyDescent="0.3">
      <c r="A338" s="2">
        <v>2014</v>
      </c>
      <c r="B338" s="2" t="s">
        <v>9</v>
      </c>
      <c r="C338" s="2" t="s">
        <v>6</v>
      </c>
      <c r="D338" s="2">
        <v>3</v>
      </c>
      <c r="E338" s="2">
        <v>418</v>
      </c>
      <c r="F338" s="2">
        <v>404.99</v>
      </c>
      <c r="G338" s="4">
        <v>755493</v>
      </c>
      <c r="H338">
        <f t="shared" si="25"/>
        <v>3158</v>
      </c>
      <c r="I338">
        <f t="shared" si="24"/>
        <v>3060</v>
      </c>
    </row>
    <row r="339" spans="1:9" x14ac:dyDescent="0.3">
      <c r="A339" s="2">
        <v>2015</v>
      </c>
      <c r="B339" s="2" t="s">
        <v>9</v>
      </c>
      <c r="C339" s="2" t="s">
        <v>6</v>
      </c>
      <c r="D339" s="2">
        <v>3</v>
      </c>
      <c r="E339" s="2">
        <v>381.19</v>
      </c>
      <c r="F339" s="2">
        <v>395.16</v>
      </c>
      <c r="G339" s="4">
        <v>813640.5</v>
      </c>
      <c r="H339">
        <f t="shared" si="25"/>
        <v>3102</v>
      </c>
      <c r="I339">
        <f t="shared" si="24"/>
        <v>3215</v>
      </c>
    </row>
    <row r="340" spans="1:9" x14ac:dyDescent="0.3">
      <c r="A340" s="2">
        <v>2016</v>
      </c>
      <c r="B340" s="2" t="s">
        <v>9</v>
      </c>
      <c r="C340" s="2" t="s">
        <v>6</v>
      </c>
      <c r="D340" s="2">
        <v>3</v>
      </c>
      <c r="E340" s="2">
        <v>372.95</v>
      </c>
      <c r="F340" s="2">
        <v>385.57</v>
      </c>
      <c r="G340" s="4">
        <v>873922.5</v>
      </c>
      <c r="H340">
        <f t="shared" si="25"/>
        <v>3259</v>
      </c>
      <c r="I340">
        <f t="shared" si="24"/>
        <v>3370</v>
      </c>
    </row>
    <row r="341" spans="1:9" x14ac:dyDescent="0.3">
      <c r="A341" s="2">
        <v>2017</v>
      </c>
      <c r="B341" s="2" t="s">
        <v>9</v>
      </c>
      <c r="C341" s="2" t="s">
        <v>6</v>
      </c>
      <c r="D341" s="2">
        <v>3</v>
      </c>
      <c r="E341" s="2">
        <v>395.95</v>
      </c>
      <c r="F341" s="2">
        <v>376.21</v>
      </c>
      <c r="G341" s="4">
        <v>951427</v>
      </c>
      <c r="H341">
        <f t="shared" si="25"/>
        <v>3767</v>
      </c>
      <c r="I341">
        <f t="shared" si="24"/>
        <v>3579</v>
      </c>
    </row>
    <row r="342" spans="1:9" x14ac:dyDescent="0.3">
      <c r="A342" s="2">
        <v>2018</v>
      </c>
      <c r="B342" s="2" t="s">
        <v>9</v>
      </c>
      <c r="C342" s="2" t="s">
        <v>6</v>
      </c>
      <c r="D342" s="2">
        <v>3</v>
      </c>
      <c r="E342" s="2">
        <v>365.47</v>
      </c>
      <c r="F342" s="2">
        <v>367.08</v>
      </c>
      <c r="G342" s="4">
        <v>1019142.5</v>
      </c>
      <c r="H342">
        <f t="shared" si="25"/>
        <v>3725</v>
      </c>
      <c r="I342">
        <f t="shared" si="24"/>
        <v>3741</v>
      </c>
    </row>
    <row r="343" spans="1:9" x14ac:dyDescent="0.3">
      <c r="A343" s="2">
        <v>2019</v>
      </c>
      <c r="B343" s="2" t="s">
        <v>9</v>
      </c>
      <c r="C343" s="2" t="s">
        <v>6</v>
      </c>
      <c r="D343" s="2">
        <v>3</v>
      </c>
      <c r="E343" s="2">
        <v>356.52</v>
      </c>
      <c r="F343" s="2">
        <v>358.17</v>
      </c>
      <c r="G343" s="4">
        <v>1062615.5</v>
      </c>
      <c r="H343">
        <f t="shared" si="25"/>
        <v>3788</v>
      </c>
      <c r="I343">
        <f t="shared" si="24"/>
        <v>3806</v>
      </c>
    </row>
    <row r="344" spans="1:9" x14ac:dyDescent="0.3">
      <c r="A344" s="2">
        <v>2020</v>
      </c>
      <c r="B344" s="2" t="s">
        <v>9</v>
      </c>
      <c r="C344" s="2" t="s">
        <v>6</v>
      </c>
      <c r="D344" s="2">
        <v>3</v>
      </c>
      <c r="E344" s="2"/>
      <c r="F344" s="2">
        <f>ROUND(F343-F343*0.0135,1)</f>
        <v>353.3</v>
      </c>
      <c r="G344" s="4">
        <v>1095494</v>
      </c>
      <c r="I344">
        <f t="shared" si="24"/>
        <v>3870</v>
      </c>
    </row>
    <row r="345" spans="1:9" x14ac:dyDescent="0.3">
      <c r="A345" s="2">
        <v>2021</v>
      </c>
      <c r="B345" s="2" t="s">
        <v>9</v>
      </c>
      <c r="C345" s="2" t="s">
        <v>6</v>
      </c>
      <c r="D345" s="2">
        <v>3</v>
      </c>
      <c r="E345" s="2"/>
      <c r="F345" s="2">
        <f t="shared" ref="F345:F346" si="26">ROUND(F344-F344*0.0135,1)</f>
        <v>348.5</v>
      </c>
      <c r="G345" s="4">
        <v>1127814</v>
      </c>
      <c r="I345">
        <f t="shared" si="24"/>
        <v>3930</v>
      </c>
    </row>
    <row r="346" spans="1:9" x14ac:dyDescent="0.3">
      <c r="A346" s="2">
        <v>2022</v>
      </c>
      <c r="B346" s="2" t="s">
        <v>9</v>
      </c>
      <c r="C346" s="2" t="s">
        <v>6</v>
      </c>
      <c r="D346" s="2">
        <v>3</v>
      </c>
      <c r="E346" s="2"/>
      <c r="F346" s="2">
        <f t="shared" si="26"/>
        <v>343.8</v>
      </c>
      <c r="G346" s="4">
        <v>1179118</v>
      </c>
      <c r="I346">
        <f t="shared" si="24"/>
        <v>4054</v>
      </c>
    </row>
    <row r="347" spans="1:9" x14ac:dyDescent="0.3">
      <c r="A347" s="2">
        <v>2000</v>
      </c>
      <c r="B347" s="2" t="s">
        <v>9</v>
      </c>
      <c r="C347" s="2" t="s">
        <v>6</v>
      </c>
      <c r="D347" s="2">
        <v>4</v>
      </c>
      <c r="E347" s="2">
        <v>584.87</v>
      </c>
      <c r="F347" s="2">
        <v>576.29999999999995</v>
      </c>
      <c r="G347" s="4">
        <v>43235.5</v>
      </c>
      <c r="H347">
        <f t="shared" si="25"/>
        <v>253</v>
      </c>
      <c r="I347">
        <f t="shared" si="24"/>
        <v>249</v>
      </c>
    </row>
    <row r="348" spans="1:9" x14ac:dyDescent="0.3">
      <c r="A348" s="2">
        <v>2001</v>
      </c>
      <c r="B348" s="2" t="s">
        <v>9</v>
      </c>
      <c r="C348" s="2" t="s">
        <v>6</v>
      </c>
      <c r="D348" s="2">
        <v>4</v>
      </c>
      <c r="E348" s="2">
        <v>582.62</v>
      </c>
      <c r="F348" s="2">
        <v>599.54999999999995</v>
      </c>
      <c r="G348" s="4">
        <v>45865</v>
      </c>
      <c r="H348">
        <f t="shared" si="25"/>
        <v>267</v>
      </c>
      <c r="I348">
        <f t="shared" si="24"/>
        <v>275</v>
      </c>
    </row>
    <row r="349" spans="1:9" x14ac:dyDescent="0.3">
      <c r="A349" s="2">
        <v>2002</v>
      </c>
      <c r="B349" s="2" t="s">
        <v>9</v>
      </c>
      <c r="C349" s="2" t="s">
        <v>6</v>
      </c>
      <c r="D349" s="2">
        <v>4</v>
      </c>
      <c r="E349" s="2">
        <v>643.88</v>
      </c>
      <c r="F349" s="2">
        <v>623.75</v>
      </c>
      <c r="G349" s="4">
        <v>49291</v>
      </c>
      <c r="H349">
        <f t="shared" si="25"/>
        <v>317</v>
      </c>
      <c r="I349">
        <f t="shared" si="24"/>
        <v>307</v>
      </c>
    </row>
    <row r="350" spans="1:9" x14ac:dyDescent="0.3">
      <c r="A350" s="2">
        <v>2003</v>
      </c>
      <c r="B350" s="2" t="s">
        <v>9</v>
      </c>
      <c r="C350" s="2" t="s">
        <v>6</v>
      </c>
      <c r="D350" s="2">
        <v>4</v>
      </c>
      <c r="E350" s="2">
        <v>607.94000000000005</v>
      </c>
      <c r="F350" s="2">
        <v>621.66</v>
      </c>
      <c r="G350" s="4">
        <v>52490.5</v>
      </c>
      <c r="H350">
        <f t="shared" si="25"/>
        <v>319</v>
      </c>
      <c r="I350">
        <f t="shared" si="24"/>
        <v>326</v>
      </c>
    </row>
    <row r="351" spans="1:9" x14ac:dyDescent="0.3">
      <c r="A351" s="2">
        <v>2004</v>
      </c>
      <c r="B351" s="2" t="s">
        <v>9</v>
      </c>
      <c r="C351" s="2" t="s">
        <v>6</v>
      </c>
      <c r="D351" s="2">
        <v>4</v>
      </c>
      <c r="E351" s="2">
        <v>601.95000000000005</v>
      </c>
      <c r="F351" s="2">
        <v>619.57000000000005</v>
      </c>
      <c r="G351" s="4">
        <v>56175.5</v>
      </c>
      <c r="H351">
        <f t="shared" si="25"/>
        <v>338</v>
      </c>
      <c r="I351">
        <f t="shared" si="24"/>
        <v>348</v>
      </c>
    </row>
    <row r="352" spans="1:9" x14ac:dyDescent="0.3">
      <c r="A352" s="2">
        <v>2005</v>
      </c>
      <c r="B352" s="2" t="s">
        <v>9</v>
      </c>
      <c r="C352" s="2" t="s">
        <v>6</v>
      </c>
      <c r="D352" s="2">
        <v>4</v>
      </c>
      <c r="E352" s="2">
        <v>628.42999999999995</v>
      </c>
      <c r="F352" s="2">
        <v>617.49</v>
      </c>
      <c r="G352" s="4">
        <v>60762</v>
      </c>
      <c r="H352">
        <f t="shared" si="25"/>
        <v>382</v>
      </c>
      <c r="I352">
        <f t="shared" si="24"/>
        <v>375</v>
      </c>
    </row>
    <row r="353" spans="1:9" x14ac:dyDescent="0.3">
      <c r="A353" s="2">
        <v>2006</v>
      </c>
      <c r="B353" s="2" t="s">
        <v>9</v>
      </c>
      <c r="C353" s="2" t="s">
        <v>6</v>
      </c>
      <c r="D353" s="2">
        <v>4</v>
      </c>
      <c r="E353" s="2">
        <v>628.6</v>
      </c>
      <c r="F353" s="2">
        <v>615.41999999999996</v>
      </c>
      <c r="G353" s="4">
        <v>65708.5</v>
      </c>
      <c r="H353">
        <f t="shared" si="25"/>
        <v>413</v>
      </c>
      <c r="I353">
        <f t="shared" si="24"/>
        <v>404</v>
      </c>
    </row>
    <row r="354" spans="1:9" x14ac:dyDescent="0.3">
      <c r="A354" s="2">
        <v>2007</v>
      </c>
      <c r="B354" s="2" t="s">
        <v>9</v>
      </c>
      <c r="C354" s="2" t="s">
        <v>6</v>
      </c>
      <c r="D354" s="2">
        <v>4</v>
      </c>
      <c r="E354" s="2">
        <v>607.12</v>
      </c>
      <c r="F354" s="2">
        <v>613.35</v>
      </c>
      <c r="G354" s="4">
        <v>71899</v>
      </c>
      <c r="H354">
        <f t="shared" si="25"/>
        <v>437</v>
      </c>
      <c r="I354">
        <f t="shared" si="24"/>
        <v>441</v>
      </c>
    </row>
    <row r="355" spans="1:9" x14ac:dyDescent="0.3">
      <c r="A355" s="2">
        <v>2008</v>
      </c>
      <c r="B355" s="2" t="s">
        <v>9</v>
      </c>
      <c r="C355" s="2" t="s">
        <v>6</v>
      </c>
      <c r="D355" s="2">
        <v>4</v>
      </c>
      <c r="E355" s="2">
        <v>615.76</v>
      </c>
      <c r="F355" s="2">
        <v>611.29999999999995</v>
      </c>
      <c r="G355" s="4">
        <v>79087</v>
      </c>
      <c r="H355">
        <f t="shared" si="25"/>
        <v>487</v>
      </c>
      <c r="I355">
        <f t="shared" si="24"/>
        <v>483</v>
      </c>
    </row>
    <row r="356" spans="1:9" x14ac:dyDescent="0.3">
      <c r="A356" s="2">
        <v>2009</v>
      </c>
      <c r="B356" s="2" t="s">
        <v>9</v>
      </c>
      <c r="C356" s="2" t="s">
        <v>6</v>
      </c>
      <c r="D356" s="2">
        <v>4</v>
      </c>
      <c r="E356" s="2">
        <v>605.03</v>
      </c>
      <c r="F356" s="2">
        <v>609.24</v>
      </c>
      <c r="G356" s="4">
        <v>85600</v>
      </c>
      <c r="H356">
        <f t="shared" si="25"/>
        <v>518</v>
      </c>
      <c r="I356">
        <f t="shared" si="24"/>
        <v>522</v>
      </c>
    </row>
    <row r="357" spans="1:9" x14ac:dyDescent="0.3">
      <c r="A357" s="2">
        <v>2010</v>
      </c>
      <c r="B357" s="2" t="s">
        <v>9</v>
      </c>
      <c r="C357" s="2" t="s">
        <v>6</v>
      </c>
      <c r="D357" s="2">
        <v>4</v>
      </c>
      <c r="E357" s="2">
        <v>609.48</v>
      </c>
      <c r="F357" s="2">
        <v>607.20000000000005</v>
      </c>
      <c r="G357" s="4">
        <v>90902.5</v>
      </c>
      <c r="H357">
        <f t="shared" si="25"/>
        <v>554</v>
      </c>
      <c r="I357">
        <f t="shared" si="24"/>
        <v>552</v>
      </c>
    </row>
    <row r="358" spans="1:9" x14ac:dyDescent="0.3">
      <c r="A358" s="2">
        <v>2011</v>
      </c>
      <c r="B358" s="2" t="s">
        <v>9</v>
      </c>
      <c r="C358" s="2" t="s">
        <v>6</v>
      </c>
      <c r="D358" s="2">
        <v>4</v>
      </c>
      <c r="E358" s="2">
        <v>604.34</v>
      </c>
      <c r="F358" s="2">
        <v>605.16</v>
      </c>
      <c r="G358" s="4">
        <v>95819.5</v>
      </c>
      <c r="H358">
        <f t="shared" si="25"/>
        <v>579</v>
      </c>
      <c r="I358">
        <f t="shared" si="24"/>
        <v>580</v>
      </c>
    </row>
    <row r="359" spans="1:9" x14ac:dyDescent="0.3">
      <c r="A359" s="2">
        <v>2012</v>
      </c>
      <c r="B359" s="2" t="s">
        <v>9</v>
      </c>
      <c r="C359" s="2" t="s">
        <v>6</v>
      </c>
      <c r="D359" s="2">
        <v>4</v>
      </c>
      <c r="E359" s="2">
        <v>574.21</v>
      </c>
      <c r="F359" s="2">
        <v>576.80999999999995</v>
      </c>
      <c r="G359" s="4">
        <v>101976.5</v>
      </c>
      <c r="H359">
        <f t="shared" si="25"/>
        <v>586</v>
      </c>
      <c r="I359">
        <f t="shared" si="24"/>
        <v>588</v>
      </c>
    </row>
    <row r="360" spans="1:9" x14ac:dyDescent="0.3">
      <c r="A360" s="2">
        <v>2013</v>
      </c>
      <c r="B360" s="2" t="s">
        <v>9</v>
      </c>
      <c r="C360" s="2" t="s">
        <v>6</v>
      </c>
      <c r="D360" s="2">
        <v>4</v>
      </c>
      <c r="E360" s="2">
        <v>556.63</v>
      </c>
      <c r="F360" s="2">
        <v>549.79</v>
      </c>
      <c r="G360" s="4">
        <v>110081.5</v>
      </c>
      <c r="H360">
        <f t="shared" si="25"/>
        <v>613</v>
      </c>
      <c r="I360">
        <f t="shared" si="24"/>
        <v>605</v>
      </c>
    </row>
    <row r="361" spans="1:9" x14ac:dyDescent="0.3">
      <c r="A361" s="2">
        <v>2014</v>
      </c>
      <c r="B361" s="2" t="s">
        <v>9</v>
      </c>
      <c r="C361" s="2" t="s">
        <v>6</v>
      </c>
      <c r="D361" s="2">
        <v>4</v>
      </c>
      <c r="E361" s="2">
        <v>520.32000000000005</v>
      </c>
      <c r="F361" s="2">
        <v>524.04</v>
      </c>
      <c r="G361" s="4">
        <v>120335.5</v>
      </c>
      <c r="H361">
        <f t="shared" si="25"/>
        <v>626</v>
      </c>
      <c r="I361">
        <f t="shared" si="24"/>
        <v>631</v>
      </c>
    </row>
    <row r="362" spans="1:9" x14ac:dyDescent="0.3">
      <c r="A362" s="2">
        <v>2015</v>
      </c>
      <c r="B362" s="2" t="s">
        <v>9</v>
      </c>
      <c r="C362" s="2" t="s">
        <v>6</v>
      </c>
      <c r="D362" s="2">
        <v>4</v>
      </c>
      <c r="E362" s="2">
        <v>489.53</v>
      </c>
      <c r="F362" s="2">
        <v>499.49</v>
      </c>
      <c r="G362" s="4">
        <v>130643</v>
      </c>
      <c r="H362">
        <f t="shared" si="25"/>
        <v>640</v>
      </c>
      <c r="I362">
        <f t="shared" si="24"/>
        <v>653</v>
      </c>
    </row>
    <row r="363" spans="1:9" x14ac:dyDescent="0.3">
      <c r="A363" s="2">
        <v>2016</v>
      </c>
      <c r="B363" s="2" t="s">
        <v>9</v>
      </c>
      <c r="C363" s="2" t="s">
        <v>6</v>
      </c>
      <c r="D363" s="2">
        <v>4</v>
      </c>
      <c r="E363" s="2">
        <v>486.31</v>
      </c>
      <c r="F363" s="2">
        <v>476.09</v>
      </c>
      <c r="G363" s="4">
        <v>140770.5</v>
      </c>
      <c r="H363">
        <f t="shared" si="25"/>
        <v>685</v>
      </c>
      <c r="I363">
        <f t="shared" si="24"/>
        <v>670</v>
      </c>
    </row>
    <row r="364" spans="1:9" x14ac:dyDescent="0.3">
      <c r="A364" s="2">
        <v>2017</v>
      </c>
      <c r="B364" s="2" t="s">
        <v>9</v>
      </c>
      <c r="C364" s="2" t="s">
        <v>6</v>
      </c>
      <c r="D364" s="2">
        <v>4</v>
      </c>
      <c r="E364" s="2">
        <v>451.32</v>
      </c>
      <c r="F364" s="2">
        <v>453.79</v>
      </c>
      <c r="G364" s="4">
        <v>154566</v>
      </c>
      <c r="H364">
        <f t="shared" si="25"/>
        <v>698</v>
      </c>
      <c r="I364">
        <f t="shared" si="24"/>
        <v>701</v>
      </c>
    </row>
    <row r="365" spans="1:9" x14ac:dyDescent="0.3">
      <c r="A365" s="2">
        <v>2018</v>
      </c>
      <c r="B365" s="2" t="s">
        <v>9</v>
      </c>
      <c r="C365" s="2" t="s">
        <v>6</v>
      </c>
      <c r="D365" s="2">
        <v>4</v>
      </c>
      <c r="E365" s="2">
        <v>448.12</v>
      </c>
      <c r="F365" s="2">
        <v>447.65</v>
      </c>
      <c r="G365" s="4">
        <v>171012</v>
      </c>
      <c r="H365">
        <f t="shared" si="25"/>
        <v>766</v>
      </c>
      <c r="I365">
        <f t="shared" si="24"/>
        <v>766</v>
      </c>
    </row>
    <row r="366" spans="1:9" x14ac:dyDescent="0.3">
      <c r="A366" s="2">
        <v>2019</v>
      </c>
      <c r="B366" s="2" t="s">
        <v>9</v>
      </c>
      <c r="C366" s="2" t="s">
        <v>6</v>
      </c>
      <c r="D366" s="2">
        <v>4</v>
      </c>
      <c r="E366" s="2">
        <v>441.36</v>
      </c>
      <c r="F366" s="2">
        <v>441.59</v>
      </c>
      <c r="G366" s="4">
        <v>190452</v>
      </c>
      <c r="H366">
        <f t="shared" si="25"/>
        <v>841</v>
      </c>
      <c r="I366">
        <f t="shared" si="24"/>
        <v>841</v>
      </c>
    </row>
    <row r="367" spans="1:9" x14ac:dyDescent="0.3">
      <c r="A367" s="2">
        <v>2020</v>
      </c>
      <c r="B367" s="2" t="s">
        <v>9</v>
      </c>
      <c r="C367" s="2" t="s">
        <v>6</v>
      </c>
      <c r="D367" s="2">
        <v>4</v>
      </c>
      <c r="E367" s="2"/>
      <c r="F367" s="2">
        <f>ROUND(F366-F366*0.0243,1)</f>
        <v>430.9</v>
      </c>
      <c r="G367" s="4">
        <v>214401</v>
      </c>
      <c r="I367">
        <f t="shared" si="24"/>
        <v>924</v>
      </c>
    </row>
    <row r="368" spans="1:9" x14ac:dyDescent="0.3">
      <c r="A368" s="2">
        <v>2021</v>
      </c>
      <c r="B368" s="2" t="s">
        <v>9</v>
      </c>
      <c r="C368" s="2" t="s">
        <v>6</v>
      </c>
      <c r="D368" s="2">
        <v>4</v>
      </c>
      <c r="E368" s="2"/>
      <c r="F368" s="2">
        <f t="shared" ref="F368:F369" si="27">ROUND(F367-F367*0.0243,1)</f>
        <v>420.4</v>
      </c>
      <c r="G368" s="4">
        <v>239912</v>
      </c>
      <c r="I368">
        <f t="shared" si="24"/>
        <v>1009</v>
      </c>
    </row>
    <row r="369" spans="1:9" x14ac:dyDescent="0.3">
      <c r="A369" s="2">
        <v>2022</v>
      </c>
      <c r="B369" s="2" t="s">
        <v>9</v>
      </c>
      <c r="C369" s="2" t="s">
        <v>6</v>
      </c>
      <c r="D369" s="2">
        <v>4</v>
      </c>
      <c r="E369" s="2"/>
      <c r="F369" s="2">
        <f t="shared" si="27"/>
        <v>410.2</v>
      </c>
      <c r="G369" s="4">
        <v>266626</v>
      </c>
      <c r="I369">
        <f t="shared" si="24"/>
        <v>1094</v>
      </c>
    </row>
    <row r="370" spans="1:9" x14ac:dyDescent="0.3">
      <c r="A370" s="2">
        <v>2000</v>
      </c>
      <c r="B370" s="2" t="s">
        <v>10</v>
      </c>
      <c r="C370" s="2" t="s">
        <v>4</v>
      </c>
      <c r="D370" s="2">
        <v>1</v>
      </c>
      <c r="E370" s="2">
        <v>105.68</v>
      </c>
      <c r="F370" s="2">
        <v>110.34</v>
      </c>
      <c r="G370" s="4">
        <v>2048635.5</v>
      </c>
      <c r="H370">
        <f t="shared" si="25"/>
        <v>2165</v>
      </c>
      <c r="I370">
        <f t="shared" si="24"/>
        <v>2260</v>
      </c>
    </row>
    <row r="371" spans="1:9" x14ac:dyDescent="0.3">
      <c r="A371" s="2">
        <v>2001</v>
      </c>
      <c r="B371" s="2" t="s">
        <v>10</v>
      </c>
      <c r="C371" s="2" t="s">
        <v>4</v>
      </c>
      <c r="D371" s="2">
        <v>1</v>
      </c>
      <c r="E371" s="2">
        <v>121.53</v>
      </c>
      <c r="F371" s="2">
        <v>117.71</v>
      </c>
      <c r="G371" s="4">
        <v>2146740</v>
      </c>
      <c r="H371">
        <f t="shared" si="25"/>
        <v>2609</v>
      </c>
      <c r="I371">
        <f t="shared" si="24"/>
        <v>2527</v>
      </c>
    </row>
    <row r="372" spans="1:9" x14ac:dyDescent="0.3">
      <c r="A372" s="2">
        <v>2002</v>
      </c>
      <c r="B372" s="2" t="s">
        <v>10</v>
      </c>
      <c r="C372" s="2" t="s">
        <v>4</v>
      </c>
      <c r="D372" s="2">
        <v>1</v>
      </c>
      <c r="E372" s="2">
        <v>126.14</v>
      </c>
      <c r="F372" s="2">
        <v>125.58</v>
      </c>
      <c r="G372" s="4">
        <v>2244414</v>
      </c>
      <c r="H372">
        <f t="shared" si="25"/>
        <v>2831</v>
      </c>
      <c r="I372">
        <f t="shared" si="24"/>
        <v>2819</v>
      </c>
    </row>
    <row r="373" spans="1:9" x14ac:dyDescent="0.3">
      <c r="A373" s="2">
        <v>2003</v>
      </c>
      <c r="B373" s="2" t="s">
        <v>10</v>
      </c>
      <c r="C373" s="2" t="s">
        <v>4</v>
      </c>
      <c r="D373" s="2">
        <v>1</v>
      </c>
      <c r="E373" s="2">
        <v>136.62</v>
      </c>
      <c r="F373" s="2">
        <v>133.97999999999999</v>
      </c>
      <c r="G373" s="4">
        <v>2345187.5</v>
      </c>
      <c r="H373">
        <f t="shared" si="25"/>
        <v>3204</v>
      </c>
      <c r="I373">
        <f t="shared" si="24"/>
        <v>3142</v>
      </c>
    </row>
    <row r="374" spans="1:9" x14ac:dyDescent="0.3">
      <c r="A374" s="2">
        <v>2004</v>
      </c>
      <c r="B374" s="2" t="s">
        <v>10</v>
      </c>
      <c r="C374" s="2" t="s">
        <v>4</v>
      </c>
      <c r="D374" s="2">
        <v>1</v>
      </c>
      <c r="E374" s="2">
        <v>141.75</v>
      </c>
      <c r="F374" s="2">
        <v>142.93</v>
      </c>
      <c r="G374" s="4">
        <v>2457117.5</v>
      </c>
      <c r="H374">
        <f t="shared" si="25"/>
        <v>3483</v>
      </c>
      <c r="I374">
        <f t="shared" si="24"/>
        <v>3512</v>
      </c>
    </row>
    <row r="375" spans="1:9" x14ac:dyDescent="0.3">
      <c r="A375" s="2">
        <v>2005</v>
      </c>
      <c r="B375" s="2" t="s">
        <v>10</v>
      </c>
      <c r="C375" s="2" t="s">
        <v>4</v>
      </c>
      <c r="D375" s="2">
        <v>1</v>
      </c>
      <c r="E375" s="2">
        <v>155.6</v>
      </c>
      <c r="F375" s="2">
        <v>152.49</v>
      </c>
      <c r="G375" s="4">
        <v>2571408.5</v>
      </c>
      <c r="H375">
        <f t="shared" si="25"/>
        <v>4001</v>
      </c>
      <c r="I375">
        <f t="shared" si="24"/>
        <v>3921</v>
      </c>
    </row>
    <row r="376" spans="1:9" x14ac:dyDescent="0.3">
      <c r="A376" s="2">
        <v>2006</v>
      </c>
      <c r="B376" s="2" t="s">
        <v>10</v>
      </c>
      <c r="C376" s="2" t="s">
        <v>4</v>
      </c>
      <c r="D376" s="2">
        <v>1</v>
      </c>
      <c r="E376" s="2">
        <v>154.83000000000001</v>
      </c>
      <c r="F376" s="2">
        <v>157.72</v>
      </c>
      <c r="G376" s="4">
        <v>2688788.5</v>
      </c>
      <c r="H376">
        <f t="shared" si="25"/>
        <v>4163</v>
      </c>
      <c r="I376">
        <f t="shared" si="24"/>
        <v>4241</v>
      </c>
    </row>
    <row r="377" spans="1:9" x14ac:dyDescent="0.3">
      <c r="A377" s="2">
        <v>2007</v>
      </c>
      <c r="B377" s="2" t="s">
        <v>10</v>
      </c>
      <c r="C377" s="2" t="s">
        <v>4</v>
      </c>
      <c r="D377" s="2">
        <v>1</v>
      </c>
      <c r="E377" s="2">
        <v>162.13999999999999</v>
      </c>
      <c r="F377" s="2">
        <v>163.13</v>
      </c>
      <c r="G377" s="4">
        <v>2833331</v>
      </c>
      <c r="H377">
        <f t="shared" si="25"/>
        <v>4594</v>
      </c>
      <c r="I377">
        <f t="shared" si="24"/>
        <v>4622</v>
      </c>
    </row>
    <row r="378" spans="1:9" x14ac:dyDescent="0.3">
      <c r="A378" s="2">
        <v>2008</v>
      </c>
      <c r="B378" s="2" t="s">
        <v>10</v>
      </c>
      <c r="C378" s="2" t="s">
        <v>4</v>
      </c>
      <c r="D378" s="2">
        <v>1</v>
      </c>
      <c r="E378" s="2">
        <v>166.09</v>
      </c>
      <c r="F378" s="2">
        <v>168.73</v>
      </c>
      <c r="G378" s="4">
        <v>2972543.5</v>
      </c>
      <c r="H378">
        <f t="shared" si="25"/>
        <v>4937</v>
      </c>
      <c r="I378">
        <f t="shared" si="24"/>
        <v>5016</v>
      </c>
    </row>
    <row r="379" spans="1:9" x14ac:dyDescent="0.3">
      <c r="A379" s="2">
        <v>2009</v>
      </c>
      <c r="B379" s="2" t="s">
        <v>10</v>
      </c>
      <c r="C379" s="2" t="s">
        <v>4</v>
      </c>
      <c r="D379" s="2">
        <v>1</v>
      </c>
      <c r="E379" s="2">
        <v>174.69</v>
      </c>
      <c r="F379" s="2">
        <v>174.53</v>
      </c>
      <c r="G379" s="4">
        <v>3084406.5</v>
      </c>
      <c r="H379">
        <f t="shared" si="25"/>
        <v>5388</v>
      </c>
      <c r="I379">
        <f t="shared" si="24"/>
        <v>5383</v>
      </c>
    </row>
    <row r="380" spans="1:9" x14ac:dyDescent="0.3">
      <c r="A380" s="2">
        <v>2010</v>
      </c>
      <c r="B380" s="2" t="s">
        <v>10</v>
      </c>
      <c r="C380" s="2" t="s">
        <v>4</v>
      </c>
      <c r="D380" s="2">
        <v>1</v>
      </c>
      <c r="E380" s="2">
        <v>181.17</v>
      </c>
      <c r="F380" s="2">
        <v>180.52</v>
      </c>
      <c r="G380" s="4">
        <v>3181467.5</v>
      </c>
      <c r="H380">
        <f t="shared" si="25"/>
        <v>5764</v>
      </c>
      <c r="I380">
        <f t="shared" si="24"/>
        <v>5743</v>
      </c>
    </row>
    <row r="381" spans="1:9" x14ac:dyDescent="0.3">
      <c r="A381" s="2">
        <v>2011</v>
      </c>
      <c r="B381" s="2" t="s">
        <v>10</v>
      </c>
      <c r="C381" s="2" t="s">
        <v>4</v>
      </c>
      <c r="D381" s="2">
        <v>1</v>
      </c>
      <c r="E381" s="2">
        <v>184.37</v>
      </c>
      <c r="F381" s="2">
        <v>186.71</v>
      </c>
      <c r="G381" s="4">
        <v>3274471.5</v>
      </c>
      <c r="H381">
        <f t="shared" si="25"/>
        <v>6037</v>
      </c>
      <c r="I381">
        <f t="shared" si="24"/>
        <v>6114</v>
      </c>
    </row>
    <row r="382" spans="1:9" x14ac:dyDescent="0.3">
      <c r="A382" s="2">
        <v>2012</v>
      </c>
      <c r="B382" s="2" t="s">
        <v>10</v>
      </c>
      <c r="C382" s="2" t="s">
        <v>4</v>
      </c>
      <c r="D382" s="2">
        <v>1</v>
      </c>
      <c r="E382" s="2">
        <v>187.67</v>
      </c>
      <c r="F382" s="2">
        <v>183.09</v>
      </c>
      <c r="G382" s="4">
        <v>3396398.5</v>
      </c>
      <c r="H382">
        <f t="shared" si="25"/>
        <v>6374</v>
      </c>
      <c r="I382">
        <f t="shared" si="24"/>
        <v>6218</v>
      </c>
    </row>
    <row r="383" spans="1:9" x14ac:dyDescent="0.3">
      <c r="A383" s="2">
        <v>2013</v>
      </c>
      <c r="B383" s="2" t="s">
        <v>10</v>
      </c>
      <c r="C383" s="2" t="s">
        <v>4</v>
      </c>
      <c r="D383" s="2">
        <v>1</v>
      </c>
      <c r="E383" s="2">
        <v>180.03</v>
      </c>
      <c r="F383" s="2">
        <v>179.53</v>
      </c>
      <c r="G383" s="4">
        <v>3536546.5</v>
      </c>
      <c r="H383">
        <f t="shared" si="25"/>
        <v>6367</v>
      </c>
      <c r="I383">
        <f t="shared" si="24"/>
        <v>6349</v>
      </c>
    </row>
    <row r="384" spans="1:9" x14ac:dyDescent="0.3">
      <c r="A384" s="2">
        <v>2014</v>
      </c>
      <c r="B384" s="2" t="s">
        <v>10</v>
      </c>
      <c r="C384" s="2" t="s">
        <v>4</v>
      </c>
      <c r="D384" s="2">
        <v>1</v>
      </c>
      <c r="E384" s="2">
        <v>171.49</v>
      </c>
      <c r="F384" s="2">
        <v>176.05</v>
      </c>
      <c r="G384" s="4">
        <v>3673662.5</v>
      </c>
      <c r="H384">
        <f t="shared" si="25"/>
        <v>6300</v>
      </c>
      <c r="I384">
        <f t="shared" si="24"/>
        <v>6467</v>
      </c>
    </row>
    <row r="385" spans="1:9" x14ac:dyDescent="0.3">
      <c r="A385" s="2">
        <v>2015</v>
      </c>
      <c r="B385" s="2" t="s">
        <v>10</v>
      </c>
      <c r="C385" s="2" t="s">
        <v>4</v>
      </c>
      <c r="D385" s="2">
        <v>1</v>
      </c>
      <c r="E385" s="2">
        <v>170.81</v>
      </c>
      <c r="F385" s="2">
        <v>172.63</v>
      </c>
      <c r="G385" s="4">
        <v>3805369.5</v>
      </c>
      <c r="H385">
        <f t="shared" si="25"/>
        <v>6500</v>
      </c>
      <c r="I385">
        <f t="shared" si="24"/>
        <v>6569</v>
      </c>
    </row>
    <row r="386" spans="1:9" x14ac:dyDescent="0.3">
      <c r="A386" s="2">
        <v>2016</v>
      </c>
      <c r="B386" s="2" t="s">
        <v>10</v>
      </c>
      <c r="C386" s="2" t="s">
        <v>4</v>
      </c>
      <c r="D386" s="2">
        <v>1</v>
      </c>
      <c r="E386" s="2">
        <v>177.16</v>
      </c>
      <c r="F386" s="2">
        <v>169.28</v>
      </c>
      <c r="G386" s="4">
        <v>3922900</v>
      </c>
      <c r="H386">
        <f t="shared" si="25"/>
        <v>6950</v>
      </c>
      <c r="I386">
        <f t="shared" si="24"/>
        <v>6641</v>
      </c>
    </row>
    <row r="387" spans="1:9" x14ac:dyDescent="0.3">
      <c r="A387" s="2">
        <v>2017</v>
      </c>
      <c r="B387" s="2" t="s">
        <v>10</v>
      </c>
      <c r="C387" s="2" t="s">
        <v>4</v>
      </c>
      <c r="D387" s="2">
        <v>1</v>
      </c>
      <c r="E387" s="2">
        <v>166.47</v>
      </c>
      <c r="F387" s="2">
        <v>165.99</v>
      </c>
      <c r="G387" s="4">
        <v>4069311.5</v>
      </c>
      <c r="H387">
        <f t="shared" ref="H387:H450" si="28">ROUND(E387*$G387/100000,0)</f>
        <v>6774</v>
      </c>
      <c r="I387">
        <f t="shared" ref="I387:I450" si="29">ROUND(F387*$G387/100000,0)</f>
        <v>6755</v>
      </c>
    </row>
    <row r="388" spans="1:9" x14ac:dyDescent="0.3">
      <c r="A388" s="2">
        <v>2018</v>
      </c>
      <c r="B388" s="2" t="s">
        <v>10</v>
      </c>
      <c r="C388" s="2" t="s">
        <v>4</v>
      </c>
      <c r="D388" s="2">
        <v>1</v>
      </c>
      <c r="E388" s="2">
        <v>158.94</v>
      </c>
      <c r="F388" s="2">
        <v>162.77000000000001</v>
      </c>
      <c r="G388" s="4">
        <v>4235626.5</v>
      </c>
      <c r="H388">
        <f t="shared" si="28"/>
        <v>6732</v>
      </c>
      <c r="I388">
        <f t="shared" si="29"/>
        <v>6894</v>
      </c>
    </row>
    <row r="389" spans="1:9" x14ac:dyDescent="0.3">
      <c r="A389" s="2">
        <v>2019</v>
      </c>
      <c r="B389" s="2" t="s">
        <v>10</v>
      </c>
      <c r="C389" s="2" t="s">
        <v>4</v>
      </c>
      <c r="D389" s="2">
        <v>1</v>
      </c>
      <c r="E389" s="2">
        <v>159.61000000000001</v>
      </c>
      <c r="F389" s="2">
        <v>159.61000000000001</v>
      </c>
      <c r="G389" s="4">
        <v>4403857</v>
      </c>
      <c r="H389">
        <f t="shared" si="28"/>
        <v>7029</v>
      </c>
      <c r="I389">
        <f t="shared" si="29"/>
        <v>7029</v>
      </c>
    </row>
    <row r="390" spans="1:9" x14ac:dyDescent="0.3">
      <c r="A390" s="2">
        <v>2020</v>
      </c>
      <c r="B390" s="2" t="s">
        <v>10</v>
      </c>
      <c r="C390" s="2" t="s">
        <v>4</v>
      </c>
      <c r="D390" s="2">
        <v>1</v>
      </c>
      <c r="E390" s="2"/>
      <c r="F390" s="2">
        <f>ROUND(F389-F389*0.0194,1)</f>
        <v>156.5</v>
      </c>
      <c r="G390" s="4">
        <v>4618720.5</v>
      </c>
      <c r="I390">
        <f t="shared" si="29"/>
        <v>7228</v>
      </c>
    </row>
    <row r="391" spans="1:9" x14ac:dyDescent="0.3">
      <c r="A391" s="2">
        <v>2021</v>
      </c>
      <c r="B391" s="2" t="s">
        <v>10</v>
      </c>
      <c r="C391" s="2" t="s">
        <v>4</v>
      </c>
      <c r="D391" s="2">
        <v>1</v>
      </c>
      <c r="E391" s="2"/>
      <c r="F391" s="2">
        <f t="shared" ref="F391:F392" si="30">ROUND(F390-F390*0.0194,1)</f>
        <v>153.5</v>
      </c>
      <c r="G391" s="4">
        <v>4848710.5</v>
      </c>
      <c r="I391">
        <f t="shared" si="29"/>
        <v>7443</v>
      </c>
    </row>
    <row r="392" spans="1:9" x14ac:dyDescent="0.3">
      <c r="A392" s="2">
        <v>2022</v>
      </c>
      <c r="B392" s="2" t="s">
        <v>10</v>
      </c>
      <c r="C392" s="2" t="s">
        <v>4</v>
      </c>
      <c r="D392" s="2">
        <v>1</v>
      </c>
      <c r="E392" s="2"/>
      <c r="F392" s="2">
        <f t="shared" si="30"/>
        <v>150.5</v>
      </c>
      <c r="G392" s="4">
        <v>5079597</v>
      </c>
      <c r="I392">
        <f t="shared" si="29"/>
        <v>7645</v>
      </c>
    </row>
    <row r="393" spans="1:9" x14ac:dyDescent="0.3">
      <c r="A393" s="2">
        <v>2000</v>
      </c>
      <c r="B393" s="2" t="s">
        <v>10</v>
      </c>
      <c r="C393" s="2" t="s">
        <v>4</v>
      </c>
      <c r="D393" s="2">
        <v>2</v>
      </c>
      <c r="E393" s="2">
        <v>123.96</v>
      </c>
      <c r="F393" s="2">
        <v>138.85</v>
      </c>
      <c r="G393" s="4">
        <v>1311184.5</v>
      </c>
      <c r="H393">
        <f t="shared" si="28"/>
        <v>1625</v>
      </c>
      <c r="I393">
        <f t="shared" si="29"/>
        <v>1821</v>
      </c>
    </row>
    <row r="394" spans="1:9" x14ac:dyDescent="0.3">
      <c r="A394" s="2">
        <v>2001</v>
      </c>
      <c r="B394" s="2" t="s">
        <v>10</v>
      </c>
      <c r="C394" s="2" t="s">
        <v>4</v>
      </c>
      <c r="D394" s="2">
        <v>2</v>
      </c>
      <c r="E394" s="2">
        <v>143.69</v>
      </c>
      <c r="F394" s="2">
        <v>145.37</v>
      </c>
      <c r="G394" s="4">
        <v>1379973</v>
      </c>
      <c r="H394">
        <f t="shared" si="28"/>
        <v>1983</v>
      </c>
      <c r="I394">
        <f t="shared" si="29"/>
        <v>2006</v>
      </c>
    </row>
    <row r="395" spans="1:9" x14ac:dyDescent="0.3">
      <c r="A395" s="2">
        <v>2002</v>
      </c>
      <c r="B395" s="2" t="s">
        <v>10</v>
      </c>
      <c r="C395" s="2" t="s">
        <v>4</v>
      </c>
      <c r="D395" s="2">
        <v>2</v>
      </c>
      <c r="E395" s="2">
        <v>152.13</v>
      </c>
      <c r="F395" s="2">
        <v>152.19</v>
      </c>
      <c r="G395" s="4">
        <v>1443216.5</v>
      </c>
      <c r="H395">
        <f t="shared" si="28"/>
        <v>2196</v>
      </c>
      <c r="I395">
        <f t="shared" si="29"/>
        <v>2196</v>
      </c>
    </row>
    <row r="396" spans="1:9" x14ac:dyDescent="0.3">
      <c r="A396" s="2">
        <v>2003</v>
      </c>
      <c r="B396" s="2" t="s">
        <v>10</v>
      </c>
      <c r="C396" s="2" t="s">
        <v>4</v>
      </c>
      <c r="D396" s="2">
        <v>2</v>
      </c>
      <c r="E396" s="2">
        <v>162.22999999999999</v>
      </c>
      <c r="F396" s="2">
        <v>159.32</v>
      </c>
      <c r="G396" s="4">
        <v>1501742</v>
      </c>
      <c r="H396">
        <f t="shared" si="28"/>
        <v>2436</v>
      </c>
      <c r="I396">
        <f t="shared" si="29"/>
        <v>2393</v>
      </c>
    </row>
    <row r="397" spans="1:9" x14ac:dyDescent="0.3">
      <c r="A397" s="2">
        <v>2004</v>
      </c>
      <c r="B397" s="2" t="s">
        <v>10</v>
      </c>
      <c r="C397" s="2" t="s">
        <v>4</v>
      </c>
      <c r="D397" s="2">
        <v>2</v>
      </c>
      <c r="E397" s="2">
        <v>170.53</v>
      </c>
      <c r="F397" s="2">
        <v>166.8</v>
      </c>
      <c r="G397" s="4">
        <v>1566184</v>
      </c>
      <c r="H397">
        <f t="shared" si="28"/>
        <v>2671</v>
      </c>
      <c r="I397">
        <f t="shared" si="29"/>
        <v>2612</v>
      </c>
    </row>
    <row r="398" spans="1:9" x14ac:dyDescent="0.3">
      <c r="A398" s="2">
        <v>2005</v>
      </c>
      <c r="B398" s="2" t="s">
        <v>10</v>
      </c>
      <c r="C398" s="2" t="s">
        <v>4</v>
      </c>
      <c r="D398" s="2">
        <v>2</v>
      </c>
      <c r="E398" s="2">
        <v>190.44</v>
      </c>
      <c r="F398" s="2">
        <v>174.62</v>
      </c>
      <c r="G398" s="4">
        <v>1628514.5</v>
      </c>
      <c r="H398">
        <f t="shared" si="28"/>
        <v>3101</v>
      </c>
      <c r="I398">
        <f t="shared" si="29"/>
        <v>2844</v>
      </c>
    </row>
    <row r="399" spans="1:9" x14ac:dyDescent="0.3">
      <c r="A399" s="2">
        <v>2006</v>
      </c>
      <c r="B399" s="2" t="s">
        <v>10</v>
      </c>
      <c r="C399" s="2" t="s">
        <v>4</v>
      </c>
      <c r="D399" s="2">
        <v>2</v>
      </c>
      <c r="E399" s="2">
        <v>181.18</v>
      </c>
      <c r="F399" s="2">
        <v>182.81</v>
      </c>
      <c r="G399" s="4">
        <v>1693485.5</v>
      </c>
      <c r="H399">
        <f t="shared" si="28"/>
        <v>3068</v>
      </c>
      <c r="I399">
        <f t="shared" si="29"/>
        <v>3096</v>
      </c>
    </row>
    <row r="400" spans="1:9" x14ac:dyDescent="0.3">
      <c r="A400" s="2">
        <v>2007</v>
      </c>
      <c r="B400" s="2" t="s">
        <v>10</v>
      </c>
      <c r="C400" s="2" t="s">
        <v>4</v>
      </c>
      <c r="D400" s="2">
        <v>2</v>
      </c>
      <c r="E400" s="2">
        <v>192.97</v>
      </c>
      <c r="F400" s="2">
        <v>191.39</v>
      </c>
      <c r="G400" s="4">
        <v>1780568</v>
      </c>
      <c r="H400">
        <f t="shared" si="28"/>
        <v>3436</v>
      </c>
      <c r="I400">
        <f t="shared" si="29"/>
        <v>3408</v>
      </c>
    </row>
    <row r="401" spans="1:9" x14ac:dyDescent="0.3">
      <c r="A401" s="2">
        <v>2008</v>
      </c>
      <c r="B401" s="2" t="s">
        <v>10</v>
      </c>
      <c r="C401" s="2" t="s">
        <v>4</v>
      </c>
      <c r="D401" s="2">
        <v>2</v>
      </c>
      <c r="E401" s="2">
        <v>197.41</v>
      </c>
      <c r="F401" s="2">
        <v>200.36</v>
      </c>
      <c r="G401" s="4">
        <v>1854506</v>
      </c>
      <c r="H401">
        <f t="shared" si="28"/>
        <v>3661</v>
      </c>
      <c r="I401">
        <f t="shared" si="29"/>
        <v>3716</v>
      </c>
    </row>
    <row r="402" spans="1:9" x14ac:dyDescent="0.3">
      <c r="A402" s="2">
        <v>2009</v>
      </c>
      <c r="B402" s="2" t="s">
        <v>10</v>
      </c>
      <c r="C402" s="2" t="s">
        <v>4</v>
      </c>
      <c r="D402" s="2">
        <v>2</v>
      </c>
      <c r="E402" s="2">
        <v>210.47</v>
      </c>
      <c r="F402" s="2">
        <v>209.76</v>
      </c>
      <c r="G402" s="4">
        <v>1892943.5</v>
      </c>
      <c r="H402">
        <f t="shared" si="28"/>
        <v>3984</v>
      </c>
      <c r="I402">
        <f t="shared" si="29"/>
        <v>3971</v>
      </c>
    </row>
    <row r="403" spans="1:9" x14ac:dyDescent="0.3">
      <c r="A403" s="2">
        <v>2010</v>
      </c>
      <c r="B403" s="2" t="s">
        <v>10</v>
      </c>
      <c r="C403" s="2" t="s">
        <v>4</v>
      </c>
      <c r="D403" s="2">
        <v>2</v>
      </c>
      <c r="E403" s="2">
        <v>219.45</v>
      </c>
      <c r="F403" s="2">
        <v>219.6</v>
      </c>
      <c r="G403" s="4">
        <v>1906449.5</v>
      </c>
      <c r="H403">
        <f t="shared" si="28"/>
        <v>4184</v>
      </c>
      <c r="I403">
        <f t="shared" si="29"/>
        <v>4187</v>
      </c>
    </row>
    <row r="404" spans="1:9" x14ac:dyDescent="0.3">
      <c r="A404" s="2">
        <v>2011</v>
      </c>
      <c r="B404" s="2" t="s">
        <v>10</v>
      </c>
      <c r="C404" s="2" t="s">
        <v>4</v>
      </c>
      <c r="D404" s="2">
        <v>2</v>
      </c>
      <c r="E404" s="2">
        <v>221.85</v>
      </c>
      <c r="F404" s="2">
        <v>229.9</v>
      </c>
      <c r="G404" s="4">
        <v>1913663</v>
      </c>
      <c r="H404">
        <f t="shared" si="28"/>
        <v>4245</v>
      </c>
      <c r="I404">
        <f t="shared" si="29"/>
        <v>4400</v>
      </c>
    </row>
    <row r="405" spans="1:9" x14ac:dyDescent="0.3">
      <c r="A405" s="2">
        <v>2012</v>
      </c>
      <c r="B405" s="2" t="s">
        <v>10</v>
      </c>
      <c r="C405" s="2" t="s">
        <v>4</v>
      </c>
      <c r="D405" s="2">
        <v>2</v>
      </c>
      <c r="E405" s="2">
        <v>228.15</v>
      </c>
      <c r="F405" s="2">
        <v>226.16</v>
      </c>
      <c r="G405" s="4">
        <v>1951777.5</v>
      </c>
      <c r="H405">
        <f t="shared" si="28"/>
        <v>4453</v>
      </c>
      <c r="I405">
        <f t="shared" si="29"/>
        <v>4414</v>
      </c>
    </row>
    <row r="406" spans="1:9" x14ac:dyDescent="0.3">
      <c r="A406" s="2">
        <v>2013</v>
      </c>
      <c r="B406" s="2" t="s">
        <v>10</v>
      </c>
      <c r="C406" s="2" t="s">
        <v>4</v>
      </c>
      <c r="D406" s="2">
        <v>2</v>
      </c>
      <c r="E406" s="2">
        <v>221.57</v>
      </c>
      <c r="F406" s="2">
        <v>222.48</v>
      </c>
      <c r="G406" s="4">
        <v>2005498</v>
      </c>
      <c r="H406">
        <f t="shared" si="28"/>
        <v>4444</v>
      </c>
      <c r="I406">
        <f t="shared" si="29"/>
        <v>4462</v>
      </c>
    </row>
    <row r="407" spans="1:9" x14ac:dyDescent="0.3">
      <c r="A407" s="2">
        <v>2014</v>
      </c>
      <c r="B407" s="2" t="s">
        <v>10</v>
      </c>
      <c r="C407" s="2" t="s">
        <v>4</v>
      </c>
      <c r="D407" s="2">
        <v>2</v>
      </c>
      <c r="E407" s="2">
        <v>213.77</v>
      </c>
      <c r="F407" s="2">
        <v>218.86</v>
      </c>
      <c r="G407" s="4">
        <v>2046428.5</v>
      </c>
      <c r="H407">
        <f t="shared" si="28"/>
        <v>4375</v>
      </c>
      <c r="I407">
        <f t="shared" si="29"/>
        <v>4479</v>
      </c>
    </row>
    <row r="408" spans="1:9" x14ac:dyDescent="0.3">
      <c r="A408" s="2">
        <v>2015</v>
      </c>
      <c r="B408" s="2" t="s">
        <v>10</v>
      </c>
      <c r="C408" s="2" t="s">
        <v>4</v>
      </c>
      <c r="D408" s="2">
        <v>2</v>
      </c>
      <c r="E408" s="2">
        <v>214.58</v>
      </c>
      <c r="F408" s="2">
        <v>215.3</v>
      </c>
      <c r="G408" s="4">
        <v>2083952</v>
      </c>
      <c r="H408">
        <f t="shared" si="28"/>
        <v>4472</v>
      </c>
      <c r="I408">
        <f t="shared" si="29"/>
        <v>4487</v>
      </c>
    </row>
    <row r="409" spans="1:9" x14ac:dyDescent="0.3">
      <c r="A409" s="2">
        <v>2016</v>
      </c>
      <c r="B409" s="2" t="s">
        <v>10</v>
      </c>
      <c r="C409" s="2" t="s">
        <v>4</v>
      </c>
      <c r="D409" s="2">
        <v>2</v>
      </c>
      <c r="E409" s="2">
        <v>221.94</v>
      </c>
      <c r="F409" s="2">
        <v>211.8</v>
      </c>
      <c r="G409" s="4">
        <v>2107791</v>
      </c>
      <c r="H409">
        <f t="shared" si="28"/>
        <v>4678</v>
      </c>
      <c r="I409">
        <f t="shared" si="29"/>
        <v>4464</v>
      </c>
    </row>
    <row r="410" spans="1:9" x14ac:dyDescent="0.3">
      <c r="A410" s="2">
        <v>2017</v>
      </c>
      <c r="B410" s="2" t="s">
        <v>10</v>
      </c>
      <c r="C410" s="2" t="s">
        <v>4</v>
      </c>
      <c r="D410" s="2">
        <v>2</v>
      </c>
      <c r="E410" s="2">
        <v>212.67</v>
      </c>
      <c r="F410" s="2">
        <v>208.35</v>
      </c>
      <c r="G410" s="4">
        <v>2136982.5</v>
      </c>
      <c r="H410">
        <f t="shared" si="28"/>
        <v>4545</v>
      </c>
      <c r="I410">
        <f t="shared" si="29"/>
        <v>4452</v>
      </c>
    </row>
    <row r="411" spans="1:9" x14ac:dyDescent="0.3">
      <c r="A411" s="2">
        <v>2018</v>
      </c>
      <c r="B411" s="2" t="s">
        <v>10</v>
      </c>
      <c r="C411" s="2" t="s">
        <v>4</v>
      </c>
      <c r="D411" s="2">
        <v>2</v>
      </c>
      <c r="E411" s="2">
        <v>199.57</v>
      </c>
      <c r="F411" s="2">
        <v>204.96</v>
      </c>
      <c r="G411" s="4">
        <v>2196337</v>
      </c>
      <c r="H411">
        <f t="shared" si="28"/>
        <v>4383</v>
      </c>
      <c r="I411">
        <f t="shared" si="29"/>
        <v>4502</v>
      </c>
    </row>
    <row r="412" spans="1:9" x14ac:dyDescent="0.3">
      <c r="A412" s="2">
        <v>2019</v>
      </c>
      <c r="B412" s="2" t="s">
        <v>10</v>
      </c>
      <c r="C412" s="2" t="s">
        <v>4</v>
      </c>
      <c r="D412" s="2">
        <v>2</v>
      </c>
      <c r="E412" s="2">
        <v>199.21</v>
      </c>
      <c r="F412" s="2">
        <v>201.63</v>
      </c>
      <c r="G412" s="4">
        <v>2284380.5</v>
      </c>
      <c r="H412">
        <f t="shared" si="28"/>
        <v>4551</v>
      </c>
      <c r="I412">
        <f t="shared" si="29"/>
        <v>4606</v>
      </c>
    </row>
    <row r="413" spans="1:9" x14ac:dyDescent="0.3">
      <c r="A413" s="2">
        <v>2020</v>
      </c>
      <c r="B413" s="2" t="s">
        <v>10</v>
      </c>
      <c r="C413" s="2" t="s">
        <v>4</v>
      </c>
      <c r="D413" s="2">
        <v>2</v>
      </c>
      <c r="E413" s="2"/>
      <c r="F413" s="2">
        <f>ROUND(F412-F412*0.0498,1)</f>
        <v>191.6</v>
      </c>
      <c r="G413" s="4">
        <v>2430241.5</v>
      </c>
      <c r="I413">
        <f t="shared" si="29"/>
        <v>4656</v>
      </c>
    </row>
    <row r="414" spans="1:9" x14ac:dyDescent="0.3">
      <c r="A414" s="2">
        <v>2021</v>
      </c>
      <c r="B414" s="2" t="s">
        <v>10</v>
      </c>
      <c r="C414" s="2" t="s">
        <v>4</v>
      </c>
      <c r="D414" s="2">
        <v>2</v>
      </c>
      <c r="E414" s="2"/>
      <c r="F414" s="2">
        <f t="shared" ref="F414:F415" si="31">ROUND(F413-F413*0.0498,1)</f>
        <v>182.1</v>
      </c>
      <c r="G414" s="4">
        <v>2595613</v>
      </c>
      <c r="I414">
        <f t="shared" si="29"/>
        <v>4727</v>
      </c>
    </row>
    <row r="415" spans="1:9" x14ac:dyDescent="0.3">
      <c r="A415" s="2">
        <v>2022</v>
      </c>
      <c r="B415" s="2" t="s">
        <v>10</v>
      </c>
      <c r="C415" s="2" t="s">
        <v>4</v>
      </c>
      <c r="D415" s="2">
        <v>2</v>
      </c>
      <c r="E415" s="2"/>
      <c r="F415" s="2">
        <f t="shared" si="31"/>
        <v>173</v>
      </c>
      <c r="G415" s="4">
        <v>2738104</v>
      </c>
      <c r="I415">
        <f t="shared" si="29"/>
        <v>4737</v>
      </c>
    </row>
    <row r="416" spans="1:9" x14ac:dyDescent="0.3">
      <c r="A416" s="2">
        <v>2000</v>
      </c>
      <c r="B416" s="2" t="s">
        <v>10</v>
      </c>
      <c r="C416" s="2" t="s">
        <v>4</v>
      </c>
      <c r="D416" s="2">
        <v>3</v>
      </c>
      <c r="E416" s="2">
        <v>98.77</v>
      </c>
      <c r="F416" s="2">
        <v>102.3</v>
      </c>
      <c r="G416" s="4">
        <v>593760.5</v>
      </c>
      <c r="H416">
        <f t="shared" si="28"/>
        <v>586</v>
      </c>
      <c r="I416">
        <f t="shared" si="29"/>
        <v>607</v>
      </c>
    </row>
    <row r="417" spans="1:9" x14ac:dyDescent="0.3">
      <c r="A417" s="2">
        <v>2001</v>
      </c>
      <c r="B417" s="2" t="s">
        <v>10</v>
      </c>
      <c r="C417" s="2" t="s">
        <v>4</v>
      </c>
      <c r="D417" s="2">
        <v>3</v>
      </c>
      <c r="E417" s="2">
        <v>111.45</v>
      </c>
      <c r="F417" s="2">
        <v>108.6</v>
      </c>
      <c r="G417" s="4">
        <v>616624</v>
      </c>
      <c r="H417">
        <f t="shared" si="28"/>
        <v>687</v>
      </c>
      <c r="I417">
        <f t="shared" si="29"/>
        <v>670</v>
      </c>
    </row>
    <row r="418" spans="1:9" x14ac:dyDescent="0.3">
      <c r="A418" s="2">
        <v>2002</v>
      </c>
      <c r="B418" s="2" t="s">
        <v>10</v>
      </c>
      <c r="C418" s="2" t="s">
        <v>4</v>
      </c>
      <c r="D418" s="2">
        <v>3</v>
      </c>
      <c r="E418" s="2">
        <v>114.81</v>
      </c>
      <c r="F418" s="2">
        <v>115.28</v>
      </c>
      <c r="G418" s="4">
        <v>642878.5</v>
      </c>
      <c r="H418">
        <f t="shared" si="28"/>
        <v>738</v>
      </c>
      <c r="I418">
        <f t="shared" si="29"/>
        <v>741</v>
      </c>
    </row>
    <row r="419" spans="1:9" x14ac:dyDescent="0.3">
      <c r="A419" s="2">
        <v>2003</v>
      </c>
      <c r="B419" s="2" t="s">
        <v>10</v>
      </c>
      <c r="C419" s="2" t="s">
        <v>4</v>
      </c>
      <c r="D419" s="2">
        <v>3</v>
      </c>
      <c r="E419" s="2">
        <v>125.79</v>
      </c>
      <c r="F419" s="2">
        <v>122.37</v>
      </c>
      <c r="G419" s="4">
        <v>678065.5</v>
      </c>
      <c r="H419">
        <f t="shared" si="28"/>
        <v>853</v>
      </c>
      <c r="I419">
        <f t="shared" si="29"/>
        <v>830</v>
      </c>
    </row>
    <row r="420" spans="1:9" x14ac:dyDescent="0.3">
      <c r="A420" s="2">
        <v>2004</v>
      </c>
      <c r="B420" s="2" t="s">
        <v>10</v>
      </c>
      <c r="C420" s="2" t="s">
        <v>4</v>
      </c>
      <c r="D420" s="2">
        <v>3</v>
      </c>
      <c r="E420" s="2">
        <v>128.91</v>
      </c>
      <c r="F420" s="2">
        <v>129.9</v>
      </c>
      <c r="G420" s="4">
        <v>718949.5</v>
      </c>
      <c r="H420">
        <f t="shared" si="28"/>
        <v>927</v>
      </c>
      <c r="I420">
        <f t="shared" si="29"/>
        <v>934</v>
      </c>
    </row>
    <row r="421" spans="1:9" x14ac:dyDescent="0.3">
      <c r="A421" s="2">
        <v>2005</v>
      </c>
      <c r="B421" s="2" t="s">
        <v>10</v>
      </c>
      <c r="C421" s="2" t="s">
        <v>4</v>
      </c>
      <c r="D421" s="2">
        <v>3</v>
      </c>
      <c r="E421" s="2">
        <v>138.59</v>
      </c>
      <c r="F421" s="2">
        <v>137.88999999999999</v>
      </c>
      <c r="G421" s="4">
        <v>761932.5</v>
      </c>
      <c r="H421">
        <f t="shared" si="28"/>
        <v>1056</v>
      </c>
      <c r="I421">
        <f t="shared" si="29"/>
        <v>1051</v>
      </c>
    </row>
    <row r="422" spans="1:9" x14ac:dyDescent="0.3">
      <c r="A422" s="2">
        <v>2006</v>
      </c>
      <c r="B422" s="2" t="s">
        <v>10</v>
      </c>
      <c r="C422" s="2" t="s">
        <v>4</v>
      </c>
      <c r="D422" s="2">
        <v>3</v>
      </c>
      <c r="E422" s="2">
        <v>140.88999999999999</v>
      </c>
      <c r="F422" s="2">
        <v>141.62</v>
      </c>
      <c r="G422" s="4">
        <v>802531</v>
      </c>
      <c r="H422">
        <f t="shared" si="28"/>
        <v>1131</v>
      </c>
      <c r="I422">
        <f t="shared" si="29"/>
        <v>1137</v>
      </c>
    </row>
    <row r="423" spans="1:9" x14ac:dyDescent="0.3">
      <c r="A423" s="2">
        <v>2007</v>
      </c>
      <c r="B423" s="2" t="s">
        <v>10</v>
      </c>
      <c r="C423" s="2" t="s">
        <v>4</v>
      </c>
      <c r="D423" s="2">
        <v>3</v>
      </c>
      <c r="E423" s="2">
        <v>145.29</v>
      </c>
      <c r="F423" s="2">
        <v>145.44</v>
      </c>
      <c r="G423" s="4">
        <v>843653</v>
      </c>
      <c r="H423">
        <f t="shared" si="28"/>
        <v>1226</v>
      </c>
      <c r="I423">
        <f t="shared" si="29"/>
        <v>1227</v>
      </c>
    </row>
    <row r="424" spans="1:9" x14ac:dyDescent="0.3">
      <c r="A424" s="2">
        <v>2008</v>
      </c>
      <c r="B424" s="2" t="s">
        <v>10</v>
      </c>
      <c r="C424" s="2" t="s">
        <v>4</v>
      </c>
      <c r="D424" s="2">
        <v>3</v>
      </c>
      <c r="E424" s="2">
        <v>146.83000000000001</v>
      </c>
      <c r="F424" s="2">
        <v>149.37</v>
      </c>
      <c r="G424" s="4">
        <v>888518.5</v>
      </c>
      <c r="H424">
        <f t="shared" si="28"/>
        <v>1305</v>
      </c>
      <c r="I424">
        <f t="shared" si="29"/>
        <v>1327</v>
      </c>
    </row>
    <row r="425" spans="1:9" x14ac:dyDescent="0.3">
      <c r="A425" s="2">
        <v>2009</v>
      </c>
      <c r="B425" s="2" t="s">
        <v>10</v>
      </c>
      <c r="C425" s="2" t="s">
        <v>4</v>
      </c>
      <c r="D425" s="2">
        <v>3</v>
      </c>
      <c r="E425" s="2">
        <v>153.19999999999999</v>
      </c>
      <c r="F425" s="2">
        <v>153.41</v>
      </c>
      <c r="G425" s="4">
        <v>944535.5</v>
      </c>
      <c r="H425">
        <f t="shared" si="28"/>
        <v>1447</v>
      </c>
      <c r="I425">
        <f t="shared" si="29"/>
        <v>1449</v>
      </c>
    </row>
    <row r="426" spans="1:9" x14ac:dyDescent="0.3">
      <c r="A426" s="2">
        <v>2010</v>
      </c>
      <c r="B426" s="2" t="s">
        <v>10</v>
      </c>
      <c r="C426" s="2" t="s">
        <v>4</v>
      </c>
      <c r="D426" s="2">
        <v>3</v>
      </c>
      <c r="E426" s="2">
        <v>157.88999999999999</v>
      </c>
      <c r="F426" s="2">
        <v>157.55000000000001</v>
      </c>
      <c r="G426" s="4">
        <v>1012079.5</v>
      </c>
      <c r="H426">
        <f t="shared" si="28"/>
        <v>1598</v>
      </c>
      <c r="I426">
        <f t="shared" si="29"/>
        <v>1595</v>
      </c>
    </row>
    <row r="427" spans="1:9" x14ac:dyDescent="0.3">
      <c r="A427" s="2">
        <v>2011</v>
      </c>
      <c r="B427" s="2" t="s">
        <v>10</v>
      </c>
      <c r="C427" s="2" t="s">
        <v>4</v>
      </c>
      <c r="D427" s="2">
        <v>3</v>
      </c>
      <c r="E427" s="2">
        <v>160.16</v>
      </c>
      <c r="F427" s="2">
        <v>161.81</v>
      </c>
      <c r="G427" s="4">
        <v>1079995.5</v>
      </c>
      <c r="H427">
        <f t="shared" si="28"/>
        <v>1730</v>
      </c>
      <c r="I427">
        <f t="shared" si="29"/>
        <v>1748</v>
      </c>
    </row>
    <row r="428" spans="1:9" x14ac:dyDescent="0.3">
      <c r="A428" s="2">
        <v>2012</v>
      </c>
      <c r="B428" s="2" t="s">
        <v>10</v>
      </c>
      <c r="C428" s="2" t="s">
        <v>4</v>
      </c>
      <c r="D428" s="2">
        <v>3</v>
      </c>
      <c r="E428" s="2">
        <v>157.24</v>
      </c>
      <c r="F428" s="2">
        <v>153.74</v>
      </c>
      <c r="G428" s="4">
        <v>1143090.5</v>
      </c>
      <c r="H428">
        <f t="shared" si="28"/>
        <v>1797</v>
      </c>
      <c r="I428">
        <f t="shared" si="29"/>
        <v>1757</v>
      </c>
    </row>
    <row r="429" spans="1:9" x14ac:dyDescent="0.3">
      <c r="A429" s="2">
        <v>2013</v>
      </c>
      <c r="B429" s="2" t="s">
        <v>10</v>
      </c>
      <c r="C429" s="2" t="s">
        <v>4</v>
      </c>
      <c r="D429" s="2">
        <v>3</v>
      </c>
      <c r="E429" s="2">
        <v>146.5</v>
      </c>
      <c r="F429" s="2">
        <v>146.08000000000001</v>
      </c>
      <c r="G429" s="4">
        <v>1203700</v>
      </c>
      <c r="H429">
        <f t="shared" si="28"/>
        <v>1763</v>
      </c>
      <c r="I429">
        <f t="shared" si="29"/>
        <v>1758</v>
      </c>
    </row>
    <row r="430" spans="1:9" x14ac:dyDescent="0.3">
      <c r="A430" s="2">
        <v>2014</v>
      </c>
      <c r="B430" s="2" t="s">
        <v>10</v>
      </c>
      <c r="C430" s="2" t="s">
        <v>4</v>
      </c>
      <c r="D430" s="2">
        <v>3</v>
      </c>
      <c r="E430" s="2">
        <v>135.80000000000001</v>
      </c>
      <c r="F430" s="2">
        <v>138.81</v>
      </c>
      <c r="G430" s="4">
        <v>1270516.5</v>
      </c>
      <c r="H430">
        <f t="shared" si="28"/>
        <v>1725</v>
      </c>
      <c r="I430">
        <f t="shared" si="29"/>
        <v>1764</v>
      </c>
    </row>
    <row r="431" spans="1:9" x14ac:dyDescent="0.3">
      <c r="A431" s="2">
        <v>2015</v>
      </c>
      <c r="B431" s="2" t="s">
        <v>10</v>
      </c>
      <c r="C431" s="2" t="s">
        <v>4</v>
      </c>
      <c r="D431" s="2">
        <v>3</v>
      </c>
      <c r="E431" s="2">
        <v>132.15</v>
      </c>
      <c r="F431" s="2">
        <v>131.88999999999999</v>
      </c>
      <c r="G431" s="4">
        <v>1334216.5</v>
      </c>
      <c r="H431">
        <f t="shared" si="28"/>
        <v>1763</v>
      </c>
      <c r="I431">
        <f t="shared" si="29"/>
        <v>1760</v>
      </c>
    </row>
    <row r="432" spans="1:9" x14ac:dyDescent="0.3">
      <c r="A432" s="2">
        <v>2016</v>
      </c>
      <c r="B432" s="2" t="s">
        <v>10</v>
      </c>
      <c r="C432" s="2" t="s">
        <v>4</v>
      </c>
      <c r="D432" s="2">
        <v>3</v>
      </c>
      <c r="E432" s="2">
        <v>131.56</v>
      </c>
      <c r="F432" s="2">
        <v>125.32</v>
      </c>
      <c r="G432" s="4">
        <v>1398575</v>
      </c>
      <c r="H432">
        <f t="shared" si="28"/>
        <v>1840</v>
      </c>
      <c r="I432">
        <f t="shared" si="29"/>
        <v>1753</v>
      </c>
    </row>
    <row r="433" spans="1:9" x14ac:dyDescent="0.3">
      <c r="A433" s="2">
        <v>2017</v>
      </c>
      <c r="B433" s="2" t="s">
        <v>10</v>
      </c>
      <c r="C433" s="2" t="s">
        <v>4</v>
      </c>
      <c r="D433" s="2">
        <v>3</v>
      </c>
      <c r="E433" s="2">
        <v>116.29</v>
      </c>
      <c r="F433" s="2">
        <v>119.07</v>
      </c>
      <c r="G433" s="4">
        <v>1483491</v>
      </c>
      <c r="H433">
        <f t="shared" si="28"/>
        <v>1725</v>
      </c>
      <c r="I433">
        <f t="shared" si="29"/>
        <v>1766</v>
      </c>
    </row>
    <row r="434" spans="1:9" x14ac:dyDescent="0.3">
      <c r="A434" s="2">
        <v>2018</v>
      </c>
      <c r="B434" s="2" t="s">
        <v>10</v>
      </c>
      <c r="C434" s="2" t="s">
        <v>4</v>
      </c>
      <c r="D434" s="2">
        <v>3</v>
      </c>
      <c r="E434" s="2">
        <v>108.54</v>
      </c>
      <c r="F434" s="2">
        <v>113.14</v>
      </c>
      <c r="G434" s="4">
        <v>1555848</v>
      </c>
      <c r="H434">
        <f t="shared" si="28"/>
        <v>1689</v>
      </c>
      <c r="I434">
        <f t="shared" si="29"/>
        <v>1760</v>
      </c>
    </row>
    <row r="435" spans="1:9" x14ac:dyDescent="0.3">
      <c r="A435" s="2">
        <v>2019</v>
      </c>
      <c r="B435" s="2" t="s">
        <v>10</v>
      </c>
      <c r="C435" s="2" t="s">
        <v>4</v>
      </c>
      <c r="D435" s="2">
        <v>3</v>
      </c>
      <c r="E435" s="2">
        <v>109.92</v>
      </c>
      <c r="F435" s="2">
        <v>107.5</v>
      </c>
      <c r="G435" s="4">
        <v>1596795</v>
      </c>
      <c r="H435">
        <f t="shared" si="28"/>
        <v>1755</v>
      </c>
      <c r="I435">
        <f t="shared" si="29"/>
        <v>1717</v>
      </c>
    </row>
    <row r="436" spans="1:9" x14ac:dyDescent="0.3">
      <c r="A436" s="2">
        <v>2020</v>
      </c>
      <c r="B436" s="2" t="s">
        <v>10</v>
      </c>
      <c r="C436" s="2" t="s">
        <v>4</v>
      </c>
      <c r="D436" s="2">
        <v>3</v>
      </c>
      <c r="E436" s="2"/>
      <c r="F436" s="2">
        <f>ROUND(F435-F435*0.0163,1)</f>
        <v>105.7</v>
      </c>
      <c r="G436" s="4">
        <v>1618080</v>
      </c>
      <c r="I436">
        <f t="shared" si="29"/>
        <v>1710</v>
      </c>
    </row>
    <row r="437" spans="1:9" x14ac:dyDescent="0.3">
      <c r="A437" s="2">
        <v>2021</v>
      </c>
      <c r="B437" s="2" t="s">
        <v>10</v>
      </c>
      <c r="C437" s="2" t="s">
        <v>4</v>
      </c>
      <c r="D437" s="2">
        <v>3</v>
      </c>
      <c r="E437" s="2"/>
      <c r="F437" s="2">
        <f t="shared" ref="F437:F438" si="32">ROUND(F436-F436*0.0163,1)</f>
        <v>104</v>
      </c>
      <c r="G437" s="4">
        <v>1633413.5</v>
      </c>
      <c r="I437">
        <f t="shared" si="29"/>
        <v>1699</v>
      </c>
    </row>
    <row r="438" spans="1:9" x14ac:dyDescent="0.3">
      <c r="A438" s="2">
        <v>2022</v>
      </c>
      <c r="B438" s="2" t="s">
        <v>10</v>
      </c>
      <c r="C438" s="2" t="s">
        <v>4</v>
      </c>
      <c r="D438" s="2">
        <v>3</v>
      </c>
      <c r="E438" s="2"/>
      <c r="F438" s="2">
        <f t="shared" si="32"/>
        <v>102.3</v>
      </c>
      <c r="G438" s="4">
        <v>1668740</v>
      </c>
      <c r="I438">
        <f t="shared" si="29"/>
        <v>1707</v>
      </c>
    </row>
    <row r="439" spans="1:9" x14ac:dyDescent="0.3">
      <c r="A439" s="2">
        <v>2000</v>
      </c>
      <c r="B439" s="2" t="s">
        <v>10</v>
      </c>
      <c r="C439" s="2" t="s">
        <v>4</v>
      </c>
      <c r="D439" s="2">
        <v>4</v>
      </c>
      <c r="E439" s="2">
        <v>93.26</v>
      </c>
      <c r="F439" s="2">
        <v>103.55</v>
      </c>
      <c r="G439" s="4">
        <v>143690.5</v>
      </c>
      <c r="H439">
        <f t="shared" si="28"/>
        <v>134</v>
      </c>
      <c r="I439">
        <f t="shared" si="29"/>
        <v>149</v>
      </c>
    </row>
    <row r="440" spans="1:9" x14ac:dyDescent="0.3">
      <c r="A440" s="2">
        <v>2001</v>
      </c>
      <c r="B440" s="2" t="s">
        <v>10</v>
      </c>
      <c r="C440" s="2" t="s">
        <v>4</v>
      </c>
      <c r="D440" s="2">
        <v>4</v>
      </c>
      <c r="E440" s="2">
        <v>123.22</v>
      </c>
      <c r="F440" s="2">
        <v>112.34</v>
      </c>
      <c r="G440" s="4">
        <v>150143</v>
      </c>
      <c r="H440">
        <f t="shared" si="28"/>
        <v>185</v>
      </c>
      <c r="I440">
        <f t="shared" si="29"/>
        <v>169</v>
      </c>
    </row>
    <row r="441" spans="1:9" x14ac:dyDescent="0.3">
      <c r="A441" s="2">
        <v>2002</v>
      </c>
      <c r="B441" s="2" t="s">
        <v>10</v>
      </c>
      <c r="C441" s="2" t="s">
        <v>4</v>
      </c>
      <c r="D441" s="2">
        <v>4</v>
      </c>
      <c r="E441" s="2">
        <v>123.8</v>
      </c>
      <c r="F441" s="2">
        <v>121.87</v>
      </c>
      <c r="G441" s="4">
        <v>158319</v>
      </c>
      <c r="H441">
        <f t="shared" si="28"/>
        <v>196</v>
      </c>
      <c r="I441">
        <f t="shared" si="29"/>
        <v>193</v>
      </c>
    </row>
    <row r="442" spans="1:9" x14ac:dyDescent="0.3">
      <c r="A442" s="2">
        <v>2003</v>
      </c>
      <c r="B442" s="2" t="s">
        <v>10</v>
      </c>
      <c r="C442" s="2" t="s">
        <v>4</v>
      </c>
      <c r="D442" s="2">
        <v>4</v>
      </c>
      <c r="E442" s="2">
        <v>130</v>
      </c>
      <c r="F442" s="2">
        <v>132.21</v>
      </c>
      <c r="G442" s="4">
        <v>165380</v>
      </c>
      <c r="H442">
        <f t="shared" si="28"/>
        <v>215</v>
      </c>
      <c r="I442">
        <f t="shared" si="29"/>
        <v>219</v>
      </c>
    </row>
    <row r="443" spans="1:9" x14ac:dyDescent="0.3">
      <c r="A443" s="2">
        <v>2004</v>
      </c>
      <c r="B443" s="2" t="s">
        <v>10</v>
      </c>
      <c r="C443" s="2" t="s">
        <v>4</v>
      </c>
      <c r="D443" s="2">
        <v>4</v>
      </c>
      <c r="E443" s="2">
        <v>138.38</v>
      </c>
      <c r="F443" s="2">
        <v>143.43</v>
      </c>
      <c r="G443" s="4">
        <v>171984</v>
      </c>
      <c r="H443">
        <f t="shared" si="28"/>
        <v>238</v>
      </c>
      <c r="I443">
        <f t="shared" si="29"/>
        <v>247</v>
      </c>
    </row>
    <row r="444" spans="1:9" x14ac:dyDescent="0.3">
      <c r="A444" s="2">
        <v>2005</v>
      </c>
      <c r="B444" s="2" t="s">
        <v>10</v>
      </c>
      <c r="C444" s="2" t="s">
        <v>4</v>
      </c>
      <c r="D444" s="2">
        <v>4</v>
      </c>
      <c r="E444" s="2">
        <v>161.91</v>
      </c>
      <c r="F444" s="2">
        <v>155.6</v>
      </c>
      <c r="G444" s="4">
        <v>180961.5</v>
      </c>
      <c r="H444">
        <f t="shared" si="28"/>
        <v>293</v>
      </c>
      <c r="I444">
        <f t="shared" si="29"/>
        <v>282</v>
      </c>
    </row>
    <row r="445" spans="1:9" x14ac:dyDescent="0.3">
      <c r="A445" s="2">
        <v>2006</v>
      </c>
      <c r="B445" s="2" t="s">
        <v>10</v>
      </c>
      <c r="C445" s="2" t="s">
        <v>4</v>
      </c>
      <c r="D445" s="2">
        <v>4</v>
      </c>
      <c r="E445" s="2">
        <v>167.56</v>
      </c>
      <c r="F445" s="2">
        <v>168.81</v>
      </c>
      <c r="G445" s="4">
        <v>192772</v>
      </c>
      <c r="H445">
        <f t="shared" si="28"/>
        <v>323</v>
      </c>
      <c r="I445">
        <f t="shared" si="29"/>
        <v>325</v>
      </c>
    </row>
    <row r="446" spans="1:9" x14ac:dyDescent="0.3">
      <c r="A446" s="2">
        <v>2007</v>
      </c>
      <c r="B446" s="2" t="s">
        <v>10</v>
      </c>
      <c r="C446" s="2" t="s">
        <v>4</v>
      </c>
      <c r="D446" s="2">
        <v>4</v>
      </c>
      <c r="E446" s="2">
        <v>181.24</v>
      </c>
      <c r="F446" s="2">
        <v>183.13</v>
      </c>
      <c r="G446" s="4">
        <v>209110</v>
      </c>
      <c r="H446">
        <f t="shared" si="28"/>
        <v>379</v>
      </c>
      <c r="I446">
        <f t="shared" si="29"/>
        <v>383</v>
      </c>
    </row>
    <row r="447" spans="1:9" x14ac:dyDescent="0.3">
      <c r="A447" s="2">
        <v>2008</v>
      </c>
      <c r="B447" s="2" t="s">
        <v>10</v>
      </c>
      <c r="C447" s="2" t="s">
        <v>4</v>
      </c>
      <c r="D447" s="2">
        <v>4</v>
      </c>
      <c r="E447" s="2">
        <v>200.42</v>
      </c>
      <c r="F447" s="2">
        <v>198.67</v>
      </c>
      <c r="G447" s="4">
        <v>229519</v>
      </c>
      <c r="H447">
        <f t="shared" si="28"/>
        <v>460</v>
      </c>
      <c r="I447">
        <f t="shared" si="29"/>
        <v>456</v>
      </c>
    </row>
    <row r="448" spans="1:9" x14ac:dyDescent="0.3">
      <c r="A448" s="2">
        <v>2009</v>
      </c>
      <c r="B448" s="2" t="s">
        <v>10</v>
      </c>
      <c r="C448" s="2" t="s">
        <v>4</v>
      </c>
      <c r="D448" s="2">
        <v>4</v>
      </c>
      <c r="E448" s="2">
        <v>202.49</v>
      </c>
      <c r="F448" s="2">
        <v>203.8</v>
      </c>
      <c r="G448" s="4">
        <v>246927.5</v>
      </c>
      <c r="H448">
        <f t="shared" si="28"/>
        <v>500</v>
      </c>
      <c r="I448">
        <f t="shared" si="29"/>
        <v>503</v>
      </c>
    </row>
    <row r="449" spans="1:9" x14ac:dyDescent="0.3">
      <c r="A449" s="2">
        <v>2010</v>
      </c>
      <c r="B449" s="2" t="s">
        <v>10</v>
      </c>
      <c r="C449" s="2" t="s">
        <v>4</v>
      </c>
      <c r="D449" s="2">
        <v>4</v>
      </c>
      <c r="E449" s="2">
        <v>202.71</v>
      </c>
      <c r="F449" s="2">
        <v>209.06</v>
      </c>
      <c r="G449" s="4">
        <v>262938.5</v>
      </c>
      <c r="H449">
        <f t="shared" si="28"/>
        <v>533</v>
      </c>
      <c r="I449">
        <f t="shared" si="29"/>
        <v>550</v>
      </c>
    </row>
    <row r="450" spans="1:9" x14ac:dyDescent="0.3">
      <c r="A450" s="2">
        <v>2011</v>
      </c>
      <c r="B450" s="2" t="s">
        <v>10</v>
      </c>
      <c r="C450" s="2" t="s">
        <v>4</v>
      </c>
      <c r="D450" s="2">
        <v>4</v>
      </c>
      <c r="E450" s="2">
        <v>205.12</v>
      </c>
      <c r="F450" s="2">
        <v>214.45</v>
      </c>
      <c r="G450" s="4">
        <v>280813</v>
      </c>
      <c r="H450">
        <f t="shared" si="28"/>
        <v>576</v>
      </c>
      <c r="I450">
        <f t="shared" si="29"/>
        <v>602</v>
      </c>
    </row>
    <row r="451" spans="1:9" x14ac:dyDescent="0.3">
      <c r="A451" s="2">
        <v>2012</v>
      </c>
      <c r="B451" s="2" t="s">
        <v>10</v>
      </c>
      <c r="C451" s="2" t="s">
        <v>4</v>
      </c>
      <c r="D451" s="2">
        <v>4</v>
      </c>
      <c r="E451" s="2">
        <v>231.15</v>
      </c>
      <c r="F451" s="2">
        <v>219.98</v>
      </c>
      <c r="G451" s="4">
        <v>301530.5</v>
      </c>
      <c r="H451">
        <f t="shared" ref="H451:H514" si="33">ROUND(E451*$G451/100000,0)</f>
        <v>697</v>
      </c>
      <c r="I451">
        <f t="shared" ref="I451:I514" si="34">ROUND(F451*$G451/100000,0)</f>
        <v>663</v>
      </c>
    </row>
    <row r="452" spans="1:9" x14ac:dyDescent="0.3">
      <c r="A452" s="2">
        <v>2013</v>
      </c>
      <c r="B452" s="2" t="s">
        <v>10</v>
      </c>
      <c r="C452" s="2" t="s">
        <v>4</v>
      </c>
      <c r="D452" s="2">
        <v>4</v>
      </c>
      <c r="E452" s="2">
        <v>232.78</v>
      </c>
      <c r="F452" s="2">
        <v>225.66</v>
      </c>
      <c r="G452" s="4">
        <v>327348.5</v>
      </c>
      <c r="H452">
        <f t="shared" si="33"/>
        <v>762</v>
      </c>
      <c r="I452">
        <f t="shared" si="34"/>
        <v>739</v>
      </c>
    </row>
    <row r="453" spans="1:9" x14ac:dyDescent="0.3">
      <c r="A453" s="2">
        <v>2014</v>
      </c>
      <c r="B453" s="2" t="s">
        <v>10</v>
      </c>
      <c r="C453" s="2" t="s">
        <v>4</v>
      </c>
      <c r="D453" s="2">
        <v>4</v>
      </c>
      <c r="E453" s="2">
        <v>225.67</v>
      </c>
      <c r="F453" s="2">
        <v>231.48</v>
      </c>
      <c r="G453" s="4">
        <v>356717.5</v>
      </c>
      <c r="H453">
        <f t="shared" si="33"/>
        <v>805</v>
      </c>
      <c r="I453">
        <f t="shared" si="34"/>
        <v>826</v>
      </c>
    </row>
    <row r="454" spans="1:9" x14ac:dyDescent="0.3">
      <c r="A454" s="2">
        <v>2015</v>
      </c>
      <c r="B454" s="2" t="s">
        <v>10</v>
      </c>
      <c r="C454" s="2" t="s">
        <v>4</v>
      </c>
      <c r="D454" s="2">
        <v>4</v>
      </c>
      <c r="E454" s="2">
        <v>228.05</v>
      </c>
      <c r="F454" s="2">
        <v>237.45</v>
      </c>
      <c r="G454" s="4">
        <v>387201</v>
      </c>
      <c r="H454">
        <f t="shared" si="33"/>
        <v>883</v>
      </c>
      <c r="I454">
        <f t="shared" si="34"/>
        <v>919</v>
      </c>
    </row>
    <row r="455" spans="1:9" x14ac:dyDescent="0.3">
      <c r="A455" s="2">
        <v>2016</v>
      </c>
      <c r="B455" s="2" t="s">
        <v>10</v>
      </c>
      <c r="C455" s="2" t="s">
        <v>4</v>
      </c>
      <c r="D455" s="2">
        <v>4</v>
      </c>
      <c r="E455" s="2">
        <v>257.60000000000002</v>
      </c>
      <c r="F455" s="2">
        <v>243.58</v>
      </c>
      <c r="G455" s="4">
        <v>416534</v>
      </c>
      <c r="H455">
        <f t="shared" si="33"/>
        <v>1073</v>
      </c>
      <c r="I455">
        <f t="shared" si="34"/>
        <v>1015</v>
      </c>
    </row>
    <row r="456" spans="1:9" x14ac:dyDescent="0.3">
      <c r="A456" s="2">
        <v>2017</v>
      </c>
      <c r="B456" s="2" t="s">
        <v>10</v>
      </c>
      <c r="C456" s="2" t="s">
        <v>4</v>
      </c>
      <c r="D456" s="2">
        <v>4</v>
      </c>
      <c r="E456" s="2">
        <v>252.65</v>
      </c>
      <c r="F456" s="2">
        <v>249.86</v>
      </c>
      <c r="G456" s="4">
        <v>448838</v>
      </c>
      <c r="H456">
        <f t="shared" si="33"/>
        <v>1134</v>
      </c>
      <c r="I456">
        <f t="shared" si="34"/>
        <v>1121</v>
      </c>
    </row>
    <row r="457" spans="1:9" x14ac:dyDescent="0.3">
      <c r="A457" s="2">
        <v>2018</v>
      </c>
      <c r="B457" s="2" t="s">
        <v>10</v>
      </c>
      <c r="C457" s="2" t="s">
        <v>4</v>
      </c>
      <c r="D457" s="2">
        <v>4</v>
      </c>
      <c r="E457" s="2">
        <v>257.11</v>
      </c>
      <c r="F457" s="2">
        <v>256.31</v>
      </c>
      <c r="G457" s="4">
        <v>483441.5</v>
      </c>
      <c r="H457">
        <f t="shared" si="33"/>
        <v>1243</v>
      </c>
      <c r="I457">
        <f t="shared" si="34"/>
        <v>1239</v>
      </c>
    </row>
    <row r="458" spans="1:9" x14ac:dyDescent="0.3">
      <c r="A458" s="2">
        <v>2019</v>
      </c>
      <c r="B458" s="2" t="s">
        <v>10</v>
      </c>
      <c r="C458" s="2" t="s">
        <v>4</v>
      </c>
      <c r="D458" s="2">
        <v>4</v>
      </c>
      <c r="E458" s="2">
        <v>255.8</v>
      </c>
      <c r="F458" s="2">
        <v>262.92</v>
      </c>
      <c r="G458" s="4">
        <v>522681.5</v>
      </c>
      <c r="H458">
        <f t="shared" si="33"/>
        <v>1337</v>
      </c>
      <c r="I458">
        <f t="shared" si="34"/>
        <v>1374</v>
      </c>
    </row>
    <row r="459" spans="1:9" x14ac:dyDescent="0.3">
      <c r="A459" s="2">
        <v>2020</v>
      </c>
      <c r="B459" s="2" t="s">
        <v>10</v>
      </c>
      <c r="C459" s="2" t="s">
        <v>4</v>
      </c>
      <c r="D459" s="2">
        <v>4</v>
      </c>
      <c r="E459" s="2"/>
      <c r="F459" s="2">
        <f>ROUND(F458+F458*0.0258,1)</f>
        <v>269.7</v>
      </c>
      <c r="G459" s="4">
        <v>570399</v>
      </c>
      <c r="I459">
        <f t="shared" si="34"/>
        <v>1538</v>
      </c>
    </row>
    <row r="460" spans="1:9" x14ac:dyDescent="0.3">
      <c r="A460" s="2">
        <v>2021</v>
      </c>
      <c r="B460" s="2" t="s">
        <v>10</v>
      </c>
      <c r="C460" s="2" t="s">
        <v>4</v>
      </c>
      <c r="D460" s="2">
        <v>4</v>
      </c>
      <c r="E460" s="2"/>
      <c r="F460" s="2">
        <f t="shared" ref="F460:F461" si="35">ROUND(F459+F459*0.0258,1)</f>
        <v>276.7</v>
      </c>
      <c r="G460" s="4">
        <v>619684</v>
      </c>
      <c r="I460">
        <f t="shared" si="34"/>
        <v>1715</v>
      </c>
    </row>
    <row r="461" spans="1:9" x14ac:dyDescent="0.3">
      <c r="A461" s="2">
        <v>2022</v>
      </c>
      <c r="B461" s="2" t="s">
        <v>10</v>
      </c>
      <c r="C461" s="2" t="s">
        <v>4</v>
      </c>
      <c r="D461" s="2">
        <v>4</v>
      </c>
      <c r="E461" s="2"/>
      <c r="F461" s="2">
        <f t="shared" si="35"/>
        <v>283.8</v>
      </c>
      <c r="G461" s="4">
        <v>672753</v>
      </c>
      <c r="I461">
        <f t="shared" si="34"/>
        <v>1909</v>
      </c>
    </row>
    <row r="462" spans="1:9" x14ac:dyDescent="0.3">
      <c r="A462" s="2">
        <v>2000</v>
      </c>
      <c r="B462" s="2" t="s">
        <v>10</v>
      </c>
      <c r="C462" s="2" t="s">
        <v>6</v>
      </c>
      <c r="D462" s="2">
        <v>1</v>
      </c>
      <c r="E462" s="2">
        <v>191.48</v>
      </c>
      <c r="F462" s="2">
        <v>194.69</v>
      </c>
      <c r="G462" s="4">
        <v>1219422.5</v>
      </c>
      <c r="H462">
        <f t="shared" si="33"/>
        <v>2335</v>
      </c>
      <c r="I462">
        <f t="shared" si="34"/>
        <v>2374</v>
      </c>
    </row>
    <row r="463" spans="1:9" x14ac:dyDescent="0.3">
      <c r="A463" s="2">
        <v>2001</v>
      </c>
      <c r="B463" s="2" t="s">
        <v>10</v>
      </c>
      <c r="C463" s="2" t="s">
        <v>6</v>
      </c>
      <c r="D463" s="2">
        <v>1</v>
      </c>
      <c r="E463" s="2">
        <v>202.34</v>
      </c>
      <c r="F463" s="2">
        <v>210.43</v>
      </c>
      <c r="G463" s="4">
        <v>1297802</v>
      </c>
      <c r="H463">
        <f t="shared" si="33"/>
        <v>2626</v>
      </c>
      <c r="I463">
        <f t="shared" si="34"/>
        <v>2731</v>
      </c>
    </row>
    <row r="464" spans="1:9" x14ac:dyDescent="0.3">
      <c r="A464" s="2">
        <v>2002</v>
      </c>
      <c r="B464" s="2" t="s">
        <v>10</v>
      </c>
      <c r="C464" s="2" t="s">
        <v>6</v>
      </c>
      <c r="D464" s="2">
        <v>1</v>
      </c>
      <c r="E464" s="2">
        <v>235.74</v>
      </c>
      <c r="F464" s="2">
        <v>227.43</v>
      </c>
      <c r="G464" s="4">
        <v>1378634</v>
      </c>
      <c r="H464">
        <f t="shared" si="33"/>
        <v>3250</v>
      </c>
      <c r="I464">
        <f t="shared" si="34"/>
        <v>3135</v>
      </c>
    </row>
    <row r="465" spans="1:9" x14ac:dyDescent="0.3">
      <c r="A465" s="2">
        <v>2003</v>
      </c>
      <c r="B465" s="2" t="s">
        <v>10</v>
      </c>
      <c r="C465" s="2" t="s">
        <v>6</v>
      </c>
      <c r="D465" s="2">
        <v>1</v>
      </c>
      <c r="E465" s="2">
        <v>251.23</v>
      </c>
      <c r="F465" s="2">
        <v>245.8</v>
      </c>
      <c r="G465" s="4">
        <v>1463617.5</v>
      </c>
      <c r="H465">
        <f t="shared" si="33"/>
        <v>3677</v>
      </c>
      <c r="I465">
        <f t="shared" si="34"/>
        <v>3598</v>
      </c>
    </row>
    <row r="466" spans="1:9" x14ac:dyDescent="0.3">
      <c r="A466" s="2">
        <v>2004</v>
      </c>
      <c r="B466" s="2" t="s">
        <v>10</v>
      </c>
      <c r="C466" s="2" t="s">
        <v>6</v>
      </c>
      <c r="D466" s="2">
        <v>1</v>
      </c>
      <c r="E466" s="2">
        <v>268</v>
      </c>
      <c r="F466" s="2">
        <v>265.67</v>
      </c>
      <c r="G466" s="4">
        <v>1557847.5</v>
      </c>
      <c r="H466">
        <f t="shared" si="33"/>
        <v>4175</v>
      </c>
      <c r="I466">
        <f t="shared" si="34"/>
        <v>4139</v>
      </c>
    </row>
    <row r="467" spans="1:9" x14ac:dyDescent="0.3">
      <c r="A467" s="2">
        <v>2005</v>
      </c>
      <c r="B467" s="2" t="s">
        <v>10</v>
      </c>
      <c r="C467" s="2" t="s">
        <v>6</v>
      </c>
      <c r="D467" s="2">
        <v>1</v>
      </c>
      <c r="E467" s="2">
        <v>285.12</v>
      </c>
      <c r="F467" s="2">
        <v>287.13</v>
      </c>
      <c r="G467" s="4">
        <v>1653326.5</v>
      </c>
      <c r="H467">
        <f t="shared" si="33"/>
        <v>4714</v>
      </c>
      <c r="I467">
        <f t="shared" si="34"/>
        <v>4747</v>
      </c>
    </row>
    <row r="468" spans="1:9" x14ac:dyDescent="0.3">
      <c r="A468" s="2">
        <v>2006</v>
      </c>
      <c r="B468" s="2" t="s">
        <v>10</v>
      </c>
      <c r="C468" s="2" t="s">
        <v>6</v>
      </c>
      <c r="D468" s="2">
        <v>1</v>
      </c>
      <c r="E468" s="2">
        <v>304.08</v>
      </c>
      <c r="F468" s="2">
        <v>310.33</v>
      </c>
      <c r="G468" s="4">
        <v>1751840</v>
      </c>
      <c r="H468">
        <f t="shared" si="33"/>
        <v>5327</v>
      </c>
      <c r="I468">
        <f t="shared" si="34"/>
        <v>5436</v>
      </c>
    </row>
    <row r="469" spans="1:9" x14ac:dyDescent="0.3">
      <c r="A469" s="2">
        <v>2007</v>
      </c>
      <c r="B469" s="2" t="s">
        <v>10</v>
      </c>
      <c r="C469" s="2" t="s">
        <v>6</v>
      </c>
      <c r="D469" s="2">
        <v>1</v>
      </c>
      <c r="E469" s="2">
        <v>320.51</v>
      </c>
      <c r="F469" s="2">
        <v>320.89999999999998</v>
      </c>
      <c r="G469" s="4">
        <v>1875773.5</v>
      </c>
      <c r="H469">
        <f t="shared" si="33"/>
        <v>6012</v>
      </c>
      <c r="I469">
        <f t="shared" si="34"/>
        <v>6019</v>
      </c>
    </row>
    <row r="470" spans="1:9" x14ac:dyDescent="0.3">
      <c r="A470" s="2">
        <v>2008</v>
      </c>
      <c r="B470" s="2" t="s">
        <v>10</v>
      </c>
      <c r="C470" s="2" t="s">
        <v>6</v>
      </c>
      <c r="D470" s="2">
        <v>1</v>
      </c>
      <c r="E470" s="2">
        <v>333.19</v>
      </c>
      <c r="F470" s="2">
        <v>331.83</v>
      </c>
      <c r="G470" s="4">
        <v>1992831</v>
      </c>
      <c r="H470">
        <f t="shared" si="33"/>
        <v>6640</v>
      </c>
      <c r="I470">
        <f t="shared" si="34"/>
        <v>6613</v>
      </c>
    </row>
    <row r="471" spans="1:9" x14ac:dyDescent="0.3">
      <c r="A471" s="2">
        <v>2009</v>
      </c>
      <c r="B471" s="2" t="s">
        <v>10</v>
      </c>
      <c r="C471" s="2" t="s">
        <v>6</v>
      </c>
      <c r="D471" s="2">
        <v>1</v>
      </c>
      <c r="E471" s="2">
        <v>348.83</v>
      </c>
      <c r="F471" s="2">
        <v>343.14</v>
      </c>
      <c r="G471" s="4">
        <v>2084084</v>
      </c>
      <c r="H471">
        <f t="shared" si="33"/>
        <v>7270</v>
      </c>
      <c r="I471">
        <f t="shared" si="34"/>
        <v>7151</v>
      </c>
    </row>
    <row r="472" spans="1:9" x14ac:dyDescent="0.3">
      <c r="A472" s="2">
        <v>2010</v>
      </c>
      <c r="B472" s="2" t="s">
        <v>10</v>
      </c>
      <c r="C472" s="2" t="s">
        <v>6</v>
      </c>
      <c r="D472" s="2">
        <v>1</v>
      </c>
      <c r="E472" s="2">
        <v>352.88</v>
      </c>
      <c r="F472" s="2">
        <v>354.83</v>
      </c>
      <c r="G472" s="4">
        <v>2166714.5</v>
      </c>
      <c r="H472">
        <f t="shared" si="33"/>
        <v>7646</v>
      </c>
      <c r="I472">
        <f t="shared" si="34"/>
        <v>7688</v>
      </c>
    </row>
    <row r="473" spans="1:9" x14ac:dyDescent="0.3">
      <c r="A473" s="2">
        <v>2011</v>
      </c>
      <c r="B473" s="2" t="s">
        <v>10</v>
      </c>
      <c r="C473" s="2" t="s">
        <v>6</v>
      </c>
      <c r="D473" s="2">
        <v>1</v>
      </c>
      <c r="E473" s="2">
        <v>362.57</v>
      </c>
      <c r="F473" s="2">
        <v>366.91</v>
      </c>
      <c r="G473" s="4">
        <v>2251158</v>
      </c>
      <c r="H473">
        <f t="shared" si="33"/>
        <v>8162</v>
      </c>
      <c r="I473">
        <f t="shared" si="34"/>
        <v>8260</v>
      </c>
    </row>
    <row r="474" spans="1:9" x14ac:dyDescent="0.3">
      <c r="A474" s="2">
        <v>2012</v>
      </c>
      <c r="B474" s="2" t="s">
        <v>10</v>
      </c>
      <c r="C474" s="2" t="s">
        <v>6</v>
      </c>
      <c r="D474" s="2">
        <v>1</v>
      </c>
      <c r="E474" s="2">
        <v>361.68</v>
      </c>
      <c r="F474" s="2">
        <v>352.77</v>
      </c>
      <c r="G474" s="4">
        <v>2363394.5</v>
      </c>
      <c r="H474">
        <f t="shared" si="33"/>
        <v>8548</v>
      </c>
      <c r="I474">
        <f t="shared" si="34"/>
        <v>8337</v>
      </c>
    </row>
    <row r="475" spans="1:9" x14ac:dyDescent="0.3">
      <c r="A475" s="2">
        <v>2013</v>
      </c>
      <c r="B475" s="2" t="s">
        <v>10</v>
      </c>
      <c r="C475" s="2" t="s">
        <v>6</v>
      </c>
      <c r="D475" s="2">
        <v>1</v>
      </c>
      <c r="E475" s="2">
        <v>339.09</v>
      </c>
      <c r="F475" s="2">
        <v>339.17</v>
      </c>
      <c r="G475" s="4">
        <v>2494008.5</v>
      </c>
      <c r="H475">
        <f t="shared" si="33"/>
        <v>8457</v>
      </c>
      <c r="I475">
        <f t="shared" si="34"/>
        <v>8459</v>
      </c>
    </row>
    <row r="476" spans="1:9" x14ac:dyDescent="0.3">
      <c r="A476" s="2">
        <v>2014</v>
      </c>
      <c r="B476" s="2" t="s">
        <v>10</v>
      </c>
      <c r="C476" s="2" t="s">
        <v>6</v>
      </c>
      <c r="D476" s="2">
        <v>1</v>
      </c>
      <c r="E476" s="2">
        <v>318.72000000000003</v>
      </c>
      <c r="F476" s="2">
        <v>326.10000000000002</v>
      </c>
      <c r="G476" s="4">
        <v>2623268.5</v>
      </c>
      <c r="H476">
        <f t="shared" si="33"/>
        <v>8361</v>
      </c>
      <c r="I476">
        <f t="shared" si="34"/>
        <v>8554</v>
      </c>
    </row>
    <row r="477" spans="1:9" x14ac:dyDescent="0.3">
      <c r="A477" s="2">
        <v>2015</v>
      </c>
      <c r="B477" s="2" t="s">
        <v>10</v>
      </c>
      <c r="C477" s="2" t="s">
        <v>6</v>
      </c>
      <c r="D477" s="2">
        <v>1</v>
      </c>
      <c r="E477" s="2">
        <v>305.3</v>
      </c>
      <c r="F477" s="2">
        <v>313.52999999999997</v>
      </c>
      <c r="G477" s="4">
        <v>2747158.5</v>
      </c>
      <c r="H477">
        <f t="shared" si="33"/>
        <v>8387</v>
      </c>
      <c r="I477">
        <f t="shared" si="34"/>
        <v>8613</v>
      </c>
    </row>
    <row r="478" spans="1:9" x14ac:dyDescent="0.3">
      <c r="A478" s="2">
        <v>2016</v>
      </c>
      <c r="B478" s="2" t="s">
        <v>10</v>
      </c>
      <c r="C478" s="2" t="s">
        <v>6</v>
      </c>
      <c r="D478" s="2">
        <v>1</v>
      </c>
      <c r="E478" s="2">
        <v>306.62</v>
      </c>
      <c r="F478" s="2">
        <v>301.44</v>
      </c>
      <c r="G478" s="4">
        <v>2858258.5</v>
      </c>
      <c r="H478">
        <f t="shared" si="33"/>
        <v>8764</v>
      </c>
      <c r="I478">
        <f t="shared" si="34"/>
        <v>8616</v>
      </c>
    </row>
    <row r="479" spans="1:9" x14ac:dyDescent="0.3">
      <c r="A479" s="2">
        <v>2017</v>
      </c>
      <c r="B479" s="2" t="s">
        <v>10</v>
      </c>
      <c r="C479" s="2" t="s">
        <v>6</v>
      </c>
      <c r="D479" s="2">
        <v>1</v>
      </c>
      <c r="E479" s="2">
        <v>294.64</v>
      </c>
      <c r="F479" s="2">
        <v>289.82</v>
      </c>
      <c r="G479" s="4">
        <v>2996889.5</v>
      </c>
      <c r="H479">
        <f t="shared" si="33"/>
        <v>8830</v>
      </c>
      <c r="I479">
        <f t="shared" si="34"/>
        <v>8686</v>
      </c>
    </row>
    <row r="480" spans="1:9" x14ac:dyDescent="0.3">
      <c r="A480" s="2">
        <v>2018</v>
      </c>
      <c r="B480" s="2" t="s">
        <v>10</v>
      </c>
      <c r="C480" s="2" t="s">
        <v>6</v>
      </c>
      <c r="D480" s="2">
        <v>1</v>
      </c>
      <c r="E480" s="2">
        <v>279.39999999999998</v>
      </c>
      <c r="F480" s="2">
        <v>278.64999999999998</v>
      </c>
      <c r="G480" s="4">
        <v>3153847</v>
      </c>
      <c r="H480">
        <f t="shared" si="33"/>
        <v>8812</v>
      </c>
      <c r="I480">
        <f t="shared" si="34"/>
        <v>8788</v>
      </c>
    </row>
    <row r="481" spans="1:9" x14ac:dyDescent="0.3">
      <c r="A481" s="2">
        <v>2019</v>
      </c>
      <c r="B481" s="2" t="s">
        <v>10</v>
      </c>
      <c r="C481" s="2" t="s">
        <v>6</v>
      </c>
      <c r="D481" s="2">
        <v>1</v>
      </c>
      <c r="E481" s="2">
        <v>265.89999999999998</v>
      </c>
      <c r="F481" s="2">
        <v>267.91000000000003</v>
      </c>
      <c r="G481" s="4">
        <v>3314758.5</v>
      </c>
      <c r="H481">
        <f t="shared" si="33"/>
        <v>8814</v>
      </c>
      <c r="I481">
        <f t="shared" si="34"/>
        <v>8881</v>
      </c>
    </row>
    <row r="482" spans="1:9" x14ac:dyDescent="0.3">
      <c r="A482" s="2">
        <v>2020</v>
      </c>
      <c r="B482" s="2" t="s">
        <v>10</v>
      </c>
      <c r="C482" s="2" t="s">
        <v>6</v>
      </c>
      <c r="D482" s="2">
        <v>1</v>
      </c>
      <c r="E482" s="2"/>
      <c r="F482" s="2">
        <f>ROUND(F481-F481*0.0385,1)</f>
        <v>257.60000000000002</v>
      </c>
      <c r="G482" s="4">
        <v>3515954</v>
      </c>
      <c r="I482">
        <f t="shared" si="34"/>
        <v>9057</v>
      </c>
    </row>
    <row r="483" spans="1:9" x14ac:dyDescent="0.3">
      <c r="A483" s="2">
        <v>2021</v>
      </c>
      <c r="B483" s="2" t="s">
        <v>10</v>
      </c>
      <c r="C483" s="2" t="s">
        <v>6</v>
      </c>
      <c r="D483" s="2">
        <v>1</v>
      </c>
      <c r="E483" s="2"/>
      <c r="F483" s="2">
        <f t="shared" ref="F483:F484" si="36">ROUND(F482-F482*0.0385,1)</f>
        <v>247.7</v>
      </c>
      <c r="G483" s="4">
        <v>3729119.5</v>
      </c>
      <c r="I483">
        <f t="shared" si="34"/>
        <v>9237</v>
      </c>
    </row>
    <row r="484" spans="1:9" x14ac:dyDescent="0.3">
      <c r="A484" s="2">
        <v>2022</v>
      </c>
      <c r="B484" s="2" t="s">
        <v>10</v>
      </c>
      <c r="C484" s="2" t="s">
        <v>6</v>
      </c>
      <c r="D484" s="2">
        <v>1</v>
      </c>
      <c r="E484" s="2"/>
      <c r="F484" s="2">
        <f t="shared" si="36"/>
        <v>238.2</v>
      </c>
      <c r="G484" s="4">
        <v>3938815</v>
      </c>
      <c r="I484">
        <f t="shared" si="34"/>
        <v>9382</v>
      </c>
    </row>
    <row r="485" spans="1:9" x14ac:dyDescent="0.3">
      <c r="A485" s="2">
        <v>2000</v>
      </c>
      <c r="B485" s="2" t="s">
        <v>10</v>
      </c>
      <c r="C485" s="2" t="s">
        <v>6</v>
      </c>
      <c r="D485" s="2">
        <v>2</v>
      </c>
      <c r="E485" s="2">
        <v>180.45</v>
      </c>
      <c r="F485" s="2">
        <v>181.91</v>
      </c>
      <c r="G485" s="4">
        <v>873383.5</v>
      </c>
      <c r="H485">
        <f t="shared" si="33"/>
        <v>1576</v>
      </c>
      <c r="I485">
        <f t="shared" si="34"/>
        <v>1589</v>
      </c>
    </row>
    <row r="486" spans="1:9" x14ac:dyDescent="0.3">
      <c r="A486" s="2">
        <v>2001</v>
      </c>
      <c r="B486" s="2" t="s">
        <v>10</v>
      </c>
      <c r="C486" s="2" t="s">
        <v>6</v>
      </c>
      <c r="D486" s="2">
        <v>2</v>
      </c>
      <c r="E486" s="2">
        <v>187.17</v>
      </c>
      <c r="F486" s="2">
        <v>197.17</v>
      </c>
      <c r="G486" s="4">
        <v>938698.5</v>
      </c>
      <c r="H486">
        <f t="shared" si="33"/>
        <v>1757</v>
      </c>
      <c r="I486">
        <f t="shared" si="34"/>
        <v>1851</v>
      </c>
    </row>
    <row r="487" spans="1:9" x14ac:dyDescent="0.3">
      <c r="A487" s="2">
        <v>2002</v>
      </c>
      <c r="B487" s="2" t="s">
        <v>10</v>
      </c>
      <c r="C487" s="2" t="s">
        <v>6</v>
      </c>
      <c r="D487" s="2">
        <v>2</v>
      </c>
      <c r="E487" s="2">
        <v>219.96</v>
      </c>
      <c r="F487" s="2">
        <v>213.71</v>
      </c>
      <c r="G487" s="4">
        <v>1003819</v>
      </c>
      <c r="H487">
        <f t="shared" si="33"/>
        <v>2208</v>
      </c>
      <c r="I487">
        <f t="shared" si="34"/>
        <v>2145</v>
      </c>
    </row>
    <row r="488" spans="1:9" x14ac:dyDescent="0.3">
      <c r="A488" s="2">
        <v>2003</v>
      </c>
      <c r="B488" s="2" t="s">
        <v>10</v>
      </c>
      <c r="C488" s="2" t="s">
        <v>6</v>
      </c>
      <c r="D488" s="2">
        <v>2</v>
      </c>
      <c r="E488" s="2">
        <v>240.19</v>
      </c>
      <c r="F488" s="2">
        <v>231.64</v>
      </c>
      <c r="G488" s="4">
        <v>1069153.5</v>
      </c>
      <c r="H488">
        <f t="shared" si="33"/>
        <v>2568</v>
      </c>
      <c r="I488">
        <f t="shared" si="34"/>
        <v>2477</v>
      </c>
    </row>
    <row r="489" spans="1:9" x14ac:dyDescent="0.3">
      <c r="A489" s="2">
        <v>2004</v>
      </c>
      <c r="B489" s="2" t="s">
        <v>10</v>
      </c>
      <c r="C489" s="2" t="s">
        <v>6</v>
      </c>
      <c r="D489" s="2">
        <v>2</v>
      </c>
      <c r="E489" s="2">
        <v>252.19</v>
      </c>
      <c r="F489" s="2">
        <v>251.07</v>
      </c>
      <c r="G489" s="4">
        <v>1140017</v>
      </c>
      <c r="H489">
        <f t="shared" si="33"/>
        <v>2875</v>
      </c>
      <c r="I489">
        <f t="shared" si="34"/>
        <v>2862</v>
      </c>
    </row>
    <row r="490" spans="1:9" x14ac:dyDescent="0.3">
      <c r="A490" s="2">
        <v>2005</v>
      </c>
      <c r="B490" s="2" t="s">
        <v>10</v>
      </c>
      <c r="C490" s="2" t="s">
        <v>6</v>
      </c>
      <c r="D490" s="2">
        <v>2</v>
      </c>
      <c r="E490" s="2">
        <v>269.95</v>
      </c>
      <c r="F490" s="2">
        <v>272.13</v>
      </c>
      <c r="G490" s="4">
        <v>1210978.5</v>
      </c>
      <c r="H490">
        <f t="shared" si="33"/>
        <v>3269</v>
      </c>
      <c r="I490">
        <f t="shared" si="34"/>
        <v>3295</v>
      </c>
    </row>
    <row r="491" spans="1:9" x14ac:dyDescent="0.3">
      <c r="A491" s="2">
        <v>2006</v>
      </c>
      <c r="B491" s="2" t="s">
        <v>10</v>
      </c>
      <c r="C491" s="2" t="s">
        <v>6</v>
      </c>
      <c r="D491" s="2">
        <v>2</v>
      </c>
      <c r="E491" s="2">
        <v>287.88</v>
      </c>
      <c r="F491" s="2">
        <v>294.95999999999998</v>
      </c>
      <c r="G491" s="4">
        <v>1284920</v>
      </c>
      <c r="H491">
        <f t="shared" si="33"/>
        <v>3699</v>
      </c>
      <c r="I491">
        <f t="shared" si="34"/>
        <v>3790</v>
      </c>
    </row>
    <row r="492" spans="1:9" x14ac:dyDescent="0.3">
      <c r="A492" s="2">
        <v>2007</v>
      </c>
      <c r="B492" s="2" t="s">
        <v>10</v>
      </c>
      <c r="C492" s="2" t="s">
        <v>6</v>
      </c>
      <c r="D492" s="2">
        <v>2</v>
      </c>
      <c r="E492" s="2">
        <v>303.72000000000003</v>
      </c>
      <c r="F492" s="2">
        <v>303.56</v>
      </c>
      <c r="G492" s="4">
        <v>1378258</v>
      </c>
      <c r="H492">
        <f t="shared" si="33"/>
        <v>4186</v>
      </c>
      <c r="I492">
        <f t="shared" si="34"/>
        <v>4184</v>
      </c>
    </row>
    <row r="493" spans="1:9" x14ac:dyDescent="0.3">
      <c r="A493" s="2">
        <v>2008</v>
      </c>
      <c r="B493" s="2" t="s">
        <v>10</v>
      </c>
      <c r="C493" s="2" t="s">
        <v>6</v>
      </c>
      <c r="D493" s="2">
        <v>2</v>
      </c>
      <c r="E493" s="2">
        <v>315.63</v>
      </c>
      <c r="F493" s="2">
        <v>312.42</v>
      </c>
      <c r="G493" s="4">
        <v>1458371</v>
      </c>
      <c r="H493">
        <f t="shared" si="33"/>
        <v>4603</v>
      </c>
      <c r="I493">
        <f t="shared" si="34"/>
        <v>4556</v>
      </c>
    </row>
    <row r="494" spans="1:9" x14ac:dyDescent="0.3">
      <c r="A494" s="2">
        <v>2009</v>
      </c>
      <c r="B494" s="2" t="s">
        <v>10</v>
      </c>
      <c r="C494" s="2" t="s">
        <v>6</v>
      </c>
      <c r="D494" s="2">
        <v>2</v>
      </c>
      <c r="E494" s="2">
        <v>324.22000000000003</v>
      </c>
      <c r="F494" s="2">
        <v>321.54000000000002</v>
      </c>
      <c r="G494" s="4">
        <v>1505449.5</v>
      </c>
      <c r="H494">
        <f t="shared" si="33"/>
        <v>4881</v>
      </c>
      <c r="I494">
        <f t="shared" si="34"/>
        <v>4841</v>
      </c>
    </row>
    <row r="495" spans="1:9" x14ac:dyDescent="0.3">
      <c r="A495" s="2">
        <v>2010</v>
      </c>
      <c r="B495" s="2" t="s">
        <v>10</v>
      </c>
      <c r="C495" s="2" t="s">
        <v>6</v>
      </c>
      <c r="D495" s="2">
        <v>2</v>
      </c>
      <c r="E495" s="2">
        <v>332.41</v>
      </c>
      <c r="F495" s="2">
        <v>330.92</v>
      </c>
      <c r="G495" s="4">
        <v>1534862</v>
      </c>
      <c r="H495">
        <f t="shared" si="33"/>
        <v>5102</v>
      </c>
      <c r="I495">
        <f t="shared" si="34"/>
        <v>5079</v>
      </c>
    </row>
    <row r="496" spans="1:9" x14ac:dyDescent="0.3">
      <c r="A496" s="2">
        <v>2011</v>
      </c>
      <c r="B496" s="2" t="s">
        <v>10</v>
      </c>
      <c r="C496" s="2" t="s">
        <v>6</v>
      </c>
      <c r="D496" s="2">
        <v>2</v>
      </c>
      <c r="E496" s="2">
        <v>336.64</v>
      </c>
      <c r="F496" s="2">
        <v>340.58</v>
      </c>
      <c r="G496" s="4">
        <v>1562793</v>
      </c>
      <c r="H496">
        <f t="shared" si="33"/>
        <v>5261</v>
      </c>
      <c r="I496">
        <f t="shared" si="34"/>
        <v>5323</v>
      </c>
    </row>
    <row r="497" spans="1:9" x14ac:dyDescent="0.3">
      <c r="A497" s="2">
        <v>2012</v>
      </c>
      <c r="B497" s="2" t="s">
        <v>10</v>
      </c>
      <c r="C497" s="2" t="s">
        <v>6</v>
      </c>
      <c r="D497" s="2">
        <v>2</v>
      </c>
      <c r="E497" s="2">
        <v>330.99</v>
      </c>
      <c r="F497" s="2">
        <v>322.82</v>
      </c>
      <c r="G497" s="4">
        <v>1617579</v>
      </c>
      <c r="H497">
        <f t="shared" si="33"/>
        <v>5354</v>
      </c>
      <c r="I497">
        <f t="shared" si="34"/>
        <v>5222</v>
      </c>
    </row>
    <row r="498" spans="1:9" x14ac:dyDescent="0.3">
      <c r="A498" s="2">
        <v>2013</v>
      </c>
      <c r="B498" s="2" t="s">
        <v>10</v>
      </c>
      <c r="C498" s="2" t="s">
        <v>6</v>
      </c>
      <c r="D498" s="2">
        <v>2</v>
      </c>
      <c r="E498" s="2">
        <v>303.19</v>
      </c>
      <c r="F498" s="2">
        <v>305.99</v>
      </c>
      <c r="G498" s="4">
        <v>1687049</v>
      </c>
      <c r="H498">
        <f t="shared" si="33"/>
        <v>5115</v>
      </c>
      <c r="I498">
        <f t="shared" si="34"/>
        <v>5162</v>
      </c>
    </row>
    <row r="499" spans="1:9" x14ac:dyDescent="0.3">
      <c r="A499" s="2">
        <v>2014</v>
      </c>
      <c r="B499" s="2" t="s">
        <v>10</v>
      </c>
      <c r="C499" s="2" t="s">
        <v>6</v>
      </c>
      <c r="D499" s="2">
        <v>2</v>
      </c>
      <c r="E499" s="2">
        <v>282.81</v>
      </c>
      <c r="F499" s="2">
        <v>290.04000000000002</v>
      </c>
      <c r="G499" s="4">
        <v>1747440</v>
      </c>
      <c r="H499">
        <f t="shared" si="33"/>
        <v>4942</v>
      </c>
      <c r="I499">
        <f t="shared" si="34"/>
        <v>5068</v>
      </c>
    </row>
    <row r="500" spans="1:9" x14ac:dyDescent="0.3">
      <c r="A500" s="2">
        <v>2015</v>
      </c>
      <c r="B500" s="2" t="s">
        <v>10</v>
      </c>
      <c r="C500" s="2" t="s">
        <v>6</v>
      </c>
      <c r="D500" s="2">
        <v>2</v>
      </c>
      <c r="E500" s="2">
        <v>267.18</v>
      </c>
      <c r="F500" s="2">
        <v>274.92</v>
      </c>
      <c r="G500" s="4">
        <v>1802875</v>
      </c>
      <c r="H500">
        <f t="shared" si="33"/>
        <v>4817</v>
      </c>
      <c r="I500">
        <f t="shared" si="34"/>
        <v>4956</v>
      </c>
    </row>
    <row r="501" spans="1:9" x14ac:dyDescent="0.3">
      <c r="A501" s="2">
        <v>2016</v>
      </c>
      <c r="B501" s="2" t="s">
        <v>10</v>
      </c>
      <c r="C501" s="2" t="s">
        <v>6</v>
      </c>
      <c r="D501" s="2">
        <v>2</v>
      </c>
      <c r="E501" s="2">
        <v>266.17</v>
      </c>
      <c r="F501" s="2">
        <v>260.58999999999997</v>
      </c>
      <c r="G501" s="4">
        <v>1843565.5</v>
      </c>
      <c r="H501">
        <f t="shared" si="33"/>
        <v>4907</v>
      </c>
      <c r="I501">
        <f t="shared" si="34"/>
        <v>4804</v>
      </c>
    </row>
    <row r="502" spans="1:9" x14ac:dyDescent="0.3">
      <c r="A502" s="2">
        <v>2017</v>
      </c>
      <c r="B502" s="2" t="s">
        <v>10</v>
      </c>
      <c r="C502" s="2" t="s">
        <v>6</v>
      </c>
      <c r="D502" s="2">
        <v>2</v>
      </c>
      <c r="E502" s="2">
        <v>253</v>
      </c>
      <c r="F502" s="2">
        <v>247.01</v>
      </c>
      <c r="G502" s="4">
        <v>1890896.5</v>
      </c>
      <c r="H502">
        <f t="shared" si="33"/>
        <v>4784</v>
      </c>
      <c r="I502">
        <f t="shared" si="34"/>
        <v>4671</v>
      </c>
    </row>
    <row r="503" spans="1:9" x14ac:dyDescent="0.3">
      <c r="A503" s="2">
        <v>2018</v>
      </c>
      <c r="B503" s="2" t="s">
        <v>10</v>
      </c>
      <c r="C503" s="2" t="s">
        <v>6</v>
      </c>
      <c r="D503" s="2">
        <v>2</v>
      </c>
      <c r="E503" s="2">
        <v>232.72</v>
      </c>
      <c r="F503" s="2">
        <v>234.13</v>
      </c>
      <c r="G503" s="4">
        <v>1963692.5</v>
      </c>
      <c r="H503">
        <f t="shared" si="33"/>
        <v>4570</v>
      </c>
      <c r="I503">
        <f t="shared" si="34"/>
        <v>4598</v>
      </c>
    </row>
    <row r="504" spans="1:9" x14ac:dyDescent="0.3">
      <c r="A504" s="2">
        <v>2019</v>
      </c>
      <c r="B504" s="2" t="s">
        <v>10</v>
      </c>
      <c r="C504" s="2" t="s">
        <v>6</v>
      </c>
      <c r="D504" s="2">
        <v>2</v>
      </c>
      <c r="E504" s="2">
        <v>221.13</v>
      </c>
      <c r="F504" s="2">
        <v>221.92</v>
      </c>
      <c r="G504" s="4">
        <v>2061691</v>
      </c>
      <c r="H504">
        <f t="shared" si="33"/>
        <v>4559</v>
      </c>
      <c r="I504">
        <f t="shared" si="34"/>
        <v>4575</v>
      </c>
    </row>
    <row r="505" spans="1:9" x14ac:dyDescent="0.3">
      <c r="A505" s="2">
        <v>2020</v>
      </c>
      <c r="B505" s="2" t="s">
        <v>10</v>
      </c>
      <c r="C505" s="2" t="s">
        <v>6</v>
      </c>
      <c r="D505" s="2">
        <v>2</v>
      </c>
      <c r="E505" s="2"/>
      <c r="F505" s="2">
        <f>ROUND(F504-F504*0.0521,1)</f>
        <v>210.4</v>
      </c>
      <c r="G505" s="4">
        <v>2206059</v>
      </c>
      <c r="I505">
        <f t="shared" si="34"/>
        <v>4642</v>
      </c>
    </row>
    <row r="506" spans="1:9" x14ac:dyDescent="0.3">
      <c r="A506" s="2">
        <v>2021</v>
      </c>
      <c r="B506" s="2" t="s">
        <v>10</v>
      </c>
      <c r="C506" s="2" t="s">
        <v>6</v>
      </c>
      <c r="D506" s="2">
        <v>2</v>
      </c>
      <c r="E506" s="2"/>
      <c r="F506" s="2">
        <f t="shared" ref="F506:F507" si="37">ROUND(F505-F505*0.0521,1)</f>
        <v>199.4</v>
      </c>
      <c r="G506" s="4">
        <v>2361393.5</v>
      </c>
      <c r="I506">
        <f t="shared" si="34"/>
        <v>4709</v>
      </c>
    </row>
    <row r="507" spans="1:9" x14ac:dyDescent="0.3">
      <c r="A507" s="2">
        <v>2022</v>
      </c>
      <c r="B507" s="2" t="s">
        <v>10</v>
      </c>
      <c r="C507" s="2" t="s">
        <v>6</v>
      </c>
      <c r="D507" s="2">
        <v>2</v>
      </c>
      <c r="E507" s="2"/>
      <c r="F507" s="2">
        <f t="shared" si="37"/>
        <v>189</v>
      </c>
      <c r="G507" s="4">
        <v>2493071</v>
      </c>
      <c r="I507">
        <f t="shared" si="34"/>
        <v>4712</v>
      </c>
    </row>
    <row r="508" spans="1:9" x14ac:dyDescent="0.3">
      <c r="A508" s="2">
        <v>2000</v>
      </c>
      <c r="B508" s="2" t="s">
        <v>10</v>
      </c>
      <c r="C508" s="2" t="s">
        <v>6</v>
      </c>
      <c r="D508" s="2">
        <v>3</v>
      </c>
      <c r="E508" s="2">
        <v>143.4</v>
      </c>
      <c r="F508" s="2">
        <v>142.69</v>
      </c>
      <c r="G508" s="4">
        <v>302803.5</v>
      </c>
      <c r="H508">
        <f t="shared" si="33"/>
        <v>434</v>
      </c>
      <c r="I508">
        <f t="shared" si="34"/>
        <v>432</v>
      </c>
    </row>
    <row r="509" spans="1:9" x14ac:dyDescent="0.3">
      <c r="A509" s="2">
        <v>2001</v>
      </c>
      <c r="B509" s="2" t="s">
        <v>10</v>
      </c>
      <c r="C509" s="2" t="s">
        <v>6</v>
      </c>
      <c r="D509" s="2">
        <v>3</v>
      </c>
      <c r="E509" s="2">
        <v>194.05</v>
      </c>
      <c r="F509" s="2">
        <v>195.39</v>
      </c>
      <c r="G509" s="4">
        <v>313238.5</v>
      </c>
      <c r="H509">
        <f t="shared" si="33"/>
        <v>608</v>
      </c>
      <c r="I509">
        <f t="shared" si="34"/>
        <v>612</v>
      </c>
    </row>
    <row r="510" spans="1:9" x14ac:dyDescent="0.3">
      <c r="A510" s="2">
        <v>2002</v>
      </c>
      <c r="B510" s="2" t="s">
        <v>10</v>
      </c>
      <c r="C510" s="2" t="s">
        <v>6</v>
      </c>
      <c r="D510" s="2">
        <v>3</v>
      </c>
      <c r="E510" s="2">
        <v>279.97000000000003</v>
      </c>
      <c r="F510" s="2">
        <v>267.56</v>
      </c>
      <c r="G510" s="4">
        <v>325524</v>
      </c>
      <c r="H510">
        <f t="shared" si="33"/>
        <v>911</v>
      </c>
      <c r="I510">
        <f t="shared" si="34"/>
        <v>871</v>
      </c>
    </row>
    <row r="511" spans="1:9" x14ac:dyDescent="0.3">
      <c r="A511" s="2">
        <v>2003</v>
      </c>
      <c r="B511" s="2" t="s">
        <v>10</v>
      </c>
      <c r="C511" s="2" t="s">
        <v>6</v>
      </c>
      <c r="D511" s="2">
        <v>3</v>
      </c>
      <c r="E511" s="2">
        <v>276.24</v>
      </c>
      <c r="F511" s="2">
        <v>280.36</v>
      </c>
      <c r="G511" s="4">
        <v>341973.5</v>
      </c>
      <c r="H511">
        <f t="shared" si="33"/>
        <v>945</v>
      </c>
      <c r="I511">
        <f t="shared" si="34"/>
        <v>959</v>
      </c>
    </row>
    <row r="512" spans="1:9" x14ac:dyDescent="0.3">
      <c r="A512" s="2">
        <v>2004</v>
      </c>
      <c r="B512" s="2" t="s">
        <v>10</v>
      </c>
      <c r="C512" s="2" t="s">
        <v>6</v>
      </c>
      <c r="D512" s="2">
        <v>3</v>
      </c>
      <c r="E512" s="2">
        <v>258.12</v>
      </c>
      <c r="F512" s="2">
        <v>293.77</v>
      </c>
      <c r="G512" s="4">
        <v>361655</v>
      </c>
      <c r="H512">
        <f t="shared" si="33"/>
        <v>934</v>
      </c>
      <c r="I512">
        <f t="shared" si="34"/>
        <v>1062</v>
      </c>
    </row>
    <row r="513" spans="1:9" x14ac:dyDescent="0.3">
      <c r="A513" s="2">
        <v>2005</v>
      </c>
      <c r="B513" s="2" t="s">
        <v>10</v>
      </c>
      <c r="C513" s="2" t="s">
        <v>6</v>
      </c>
      <c r="D513" s="2">
        <v>3</v>
      </c>
      <c r="E513" s="2">
        <v>311.05</v>
      </c>
      <c r="F513" s="2">
        <v>307.82</v>
      </c>
      <c r="G513" s="4">
        <v>381586</v>
      </c>
      <c r="H513">
        <f t="shared" si="33"/>
        <v>1187</v>
      </c>
      <c r="I513">
        <f t="shared" si="34"/>
        <v>1175</v>
      </c>
    </row>
    <row r="514" spans="1:9" x14ac:dyDescent="0.3">
      <c r="A514" s="2">
        <v>2006</v>
      </c>
      <c r="B514" s="2" t="s">
        <v>10</v>
      </c>
      <c r="C514" s="2" t="s">
        <v>6</v>
      </c>
      <c r="D514" s="2">
        <v>3</v>
      </c>
      <c r="E514" s="2">
        <v>337.86</v>
      </c>
      <c r="F514" s="2">
        <v>322.55</v>
      </c>
      <c r="G514" s="4">
        <v>401211.5</v>
      </c>
      <c r="H514">
        <f t="shared" si="33"/>
        <v>1356</v>
      </c>
      <c r="I514">
        <f t="shared" si="34"/>
        <v>1294</v>
      </c>
    </row>
    <row r="515" spans="1:9" x14ac:dyDescent="0.3">
      <c r="A515" s="2">
        <v>2007</v>
      </c>
      <c r="B515" s="2" t="s">
        <v>10</v>
      </c>
      <c r="C515" s="2" t="s">
        <v>6</v>
      </c>
      <c r="D515" s="2">
        <v>3</v>
      </c>
      <c r="E515" s="2">
        <v>337.97</v>
      </c>
      <c r="F515" s="2">
        <v>337.98</v>
      </c>
      <c r="G515" s="4">
        <v>425616.5</v>
      </c>
      <c r="H515">
        <f t="shared" ref="H515:H578" si="38">ROUND(E515*$G515/100000,0)</f>
        <v>1438</v>
      </c>
      <c r="I515">
        <f t="shared" ref="I515:I578" si="39">ROUND(F515*$G515/100000,0)</f>
        <v>1438</v>
      </c>
    </row>
    <row r="516" spans="1:9" x14ac:dyDescent="0.3">
      <c r="A516" s="2">
        <v>2008</v>
      </c>
      <c r="B516" s="2" t="s">
        <v>10</v>
      </c>
      <c r="C516" s="2" t="s">
        <v>6</v>
      </c>
      <c r="D516" s="2">
        <v>3</v>
      </c>
      <c r="E516" s="2">
        <v>351.51</v>
      </c>
      <c r="F516" s="2">
        <v>354.14</v>
      </c>
      <c r="G516" s="4">
        <v>455373</v>
      </c>
      <c r="H516">
        <f t="shared" si="38"/>
        <v>1601</v>
      </c>
      <c r="I516">
        <f t="shared" si="39"/>
        <v>1613</v>
      </c>
    </row>
    <row r="517" spans="1:9" x14ac:dyDescent="0.3">
      <c r="A517" s="2">
        <v>2009</v>
      </c>
      <c r="B517" s="2" t="s">
        <v>10</v>
      </c>
      <c r="C517" s="2" t="s">
        <v>6</v>
      </c>
      <c r="D517" s="2">
        <v>3</v>
      </c>
      <c r="E517" s="2">
        <v>387.85</v>
      </c>
      <c r="F517" s="2">
        <v>371.08</v>
      </c>
      <c r="G517" s="4">
        <v>493034.5</v>
      </c>
      <c r="H517">
        <f t="shared" si="38"/>
        <v>1912</v>
      </c>
      <c r="I517">
        <f t="shared" si="39"/>
        <v>1830</v>
      </c>
    </row>
    <row r="518" spans="1:9" x14ac:dyDescent="0.3">
      <c r="A518" s="2">
        <v>2010</v>
      </c>
      <c r="B518" s="2" t="s">
        <v>10</v>
      </c>
      <c r="C518" s="2" t="s">
        <v>6</v>
      </c>
      <c r="D518" s="2">
        <v>3</v>
      </c>
      <c r="E518" s="2">
        <v>388.33</v>
      </c>
      <c r="F518" s="2">
        <v>388.83</v>
      </c>
      <c r="G518" s="4">
        <v>540950</v>
      </c>
      <c r="H518">
        <f t="shared" si="38"/>
        <v>2101</v>
      </c>
      <c r="I518">
        <f t="shared" si="39"/>
        <v>2103</v>
      </c>
    </row>
    <row r="519" spans="1:9" x14ac:dyDescent="0.3">
      <c r="A519" s="2">
        <v>2011</v>
      </c>
      <c r="B519" s="2" t="s">
        <v>10</v>
      </c>
      <c r="C519" s="2" t="s">
        <v>6</v>
      </c>
      <c r="D519" s="2">
        <v>3</v>
      </c>
      <c r="E519" s="2">
        <v>407.02</v>
      </c>
      <c r="F519" s="2">
        <v>407.43</v>
      </c>
      <c r="G519" s="4">
        <v>592545.5</v>
      </c>
      <c r="H519">
        <f t="shared" si="38"/>
        <v>2412</v>
      </c>
      <c r="I519">
        <f t="shared" si="39"/>
        <v>2414</v>
      </c>
    </row>
    <row r="520" spans="1:9" x14ac:dyDescent="0.3">
      <c r="A520" s="2">
        <v>2012</v>
      </c>
      <c r="B520" s="2" t="s">
        <v>10</v>
      </c>
      <c r="C520" s="2" t="s">
        <v>6</v>
      </c>
      <c r="D520" s="2">
        <v>3</v>
      </c>
      <c r="E520" s="2">
        <v>421.67</v>
      </c>
      <c r="F520" s="2">
        <v>426.92</v>
      </c>
      <c r="G520" s="4">
        <v>643839</v>
      </c>
      <c r="H520">
        <f t="shared" si="38"/>
        <v>2715</v>
      </c>
      <c r="I520">
        <f t="shared" si="39"/>
        <v>2749</v>
      </c>
    </row>
    <row r="521" spans="1:9" x14ac:dyDescent="0.3">
      <c r="A521" s="2">
        <v>2013</v>
      </c>
      <c r="B521" s="2" t="s">
        <v>10</v>
      </c>
      <c r="C521" s="2" t="s">
        <v>6</v>
      </c>
      <c r="D521" s="2">
        <v>3</v>
      </c>
      <c r="E521" s="2">
        <v>435.13</v>
      </c>
      <c r="F521" s="2">
        <v>423.11</v>
      </c>
      <c r="G521" s="4">
        <v>696878</v>
      </c>
      <c r="H521">
        <f t="shared" si="38"/>
        <v>3032</v>
      </c>
      <c r="I521">
        <f t="shared" si="39"/>
        <v>2949</v>
      </c>
    </row>
    <row r="522" spans="1:9" x14ac:dyDescent="0.3">
      <c r="A522" s="2">
        <v>2014</v>
      </c>
      <c r="B522" s="2" t="s">
        <v>10</v>
      </c>
      <c r="C522" s="2" t="s">
        <v>6</v>
      </c>
      <c r="D522" s="2">
        <v>3</v>
      </c>
      <c r="E522" s="2">
        <v>405.53</v>
      </c>
      <c r="F522" s="2">
        <v>419.34</v>
      </c>
      <c r="G522" s="4">
        <v>755493</v>
      </c>
      <c r="H522">
        <f t="shared" si="38"/>
        <v>3064</v>
      </c>
      <c r="I522">
        <f t="shared" si="39"/>
        <v>3168</v>
      </c>
    </row>
    <row r="523" spans="1:9" x14ac:dyDescent="0.3">
      <c r="A523" s="2">
        <v>2015</v>
      </c>
      <c r="B523" s="2" t="s">
        <v>10</v>
      </c>
      <c r="C523" s="2" t="s">
        <v>6</v>
      </c>
      <c r="D523" s="2">
        <v>3</v>
      </c>
      <c r="E523" s="2">
        <v>401.09</v>
      </c>
      <c r="F523" s="2">
        <v>415.6</v>
      </c>
      <c r="G523" s="4">
        <v>813640.5</v>
      </c>
      <c r="H523">
        <f t="shared" si="38"/>
        <v>3263</v>
      </c>
      <c r="I523">
        <f t="shared" si="39"/>
        <v>3381</v>
      </c>
    </row>
    <row r="524" spans="1:9" x14ac:dyDescent="0.3">
      <c r="A524" s="2">
        <v>2016</v>
      </c>
      <c r="B524" s="2" t="s">
        <v>10</v>
      </c>
      <c r="C524" s="2" t="s">
        <v>6</v>
      </c>
      <c r="D524" s="2">
        <v>3</v>
      </c>
      <c r="E524" s="2">
        <v>400.65</v>
      </c>
      <c r="F524" s="2">
        <v>411.9</v>
      </c>
      <c r="G524" s="4">
        <v>873922.5</v>
      </c>
      <c r="H524">
        <f t="shared" si="38"/>
        <v>3501</v>
      </c>
      <c r="I524">
        <f t="shared" si="39"/>
        <v>3600</v>
      </c>
    </row>
    <row r="525" spans="1:9" x14ac:dyDescent="0.3">
      <c r="A525" s="2">
        <v>2017</v>
      </c>
      <c r="B525" s="2" t="s">
        <v>10</v>
      </c>
      <c r="C525" s="2" t="s">
        <v>6</v>
      </c>
      <c r="D525" s="2">
        <v>3</v>
      </c>
      <c r="E525" s="2">
        <v>423.77</v>
      </c>
      <c r="F525" s="2">
        <v>408.23</v>
      </c>
      <c r="G525" s="4">
        <v>951427</v>
      </c>
      <c r="H525">
        <f t="shared" si="38"/>
        <v>4032</v>
      </c>
      <c r="I525">
        <f t="shared" si="39"/>
        <v>3884</v>
      </c>
    </row>
    <row r="526" spans="1:9" x14ac:dyDescent="0.3">
      <c r="A526" s="2">
        <v>2018</v>
      </c>
      <c r="B526" s="2" t="s">
        <v>10</v>
      </c>
      <c r="C526" s="2" t="s">
        <v>6</v>
      </c>
      <c r="D526" s="2">
        <v>3</v>
      </c>
      <c r="E526" s="2">
        <v>431.55</v>
      </c>
      <c r="F526" s="2">
        <v>404.59</v>
      </c>
      <c r="G526" s="4">
        <v>1019142.5</v>
      </c>
      <c r="H526">
        <f t="shared" si="38"/>
        <v>4398</v>
      </c>
      <c r="I526">
        <f t="shared" si="39"/>
        <v>4123</v>
      </c>
    </row>
    <row r="527" spans="1:9" x14ac:dyDescent="0.3">
      <c r="A527" s="2">
        <v>2019</v>
      </c>
      <c r="B527" s="2" t="s">
        <v>10</v>
      </c>
      <c r="C527" s="2" t="s">
        <v>6</v>
      </c>
      <c r="D527" s="2">
        <v>3</v>
      </c>
      <c r="E527" s="2">
        <v>380.15</v>
      </c>
      <c r="F527" s="2">
        <v>400.98</v>
      </c>
      <c r="G527" s="4">
        <v>1062615.5</v>
      </c>
      <c r="H527">
        <f t="shared" si="38"/>
        <v>4040</v>
      </c>
      <c r="I527">
        <f t="shared" si="39"/>
        <v>4261</v>
      </c>
    </row>
    <row r="528" spans="1:9" x14ac:dyDescent="0.3">
      <c r="A528" s="2">
        <v>2020</v>
      </c>
      <c r="B528" s="2" t="s">
        <v>10</v>
      </c>
      <c r="C528" s="2" t="s">
        <v>6</v>
      </c>
      <c r="D528" s="2">
        <v>3</v>
      </c>
      <c r="E528" s="2"/>
      <c r="F528" s="2">
        <f>ROUND(F527-F527*0.0339,1)</f>
        <v>387.4</v>
      </c>
      <c r="G528" s="4">
        <v>1095494</v>
      </c>
      <c r="I528">
        <f t="shared" si="39"/>
        <v>4244</v>
      </c>
    </row>
    <row r="529" spans="1:9" x14ac:dyDescent="0.3">
      <c r="A529" s="2">
        <v>2021</v>
      </c>
      <c r="B529" s="2" t="s">
        <v>10</v>
      </c>
      <c r="C529" s="2" t="s">
        <v>6</v>
      </c>
      <c r="D529" s="2">
        <v>3</v>
      </c>
      <c r="E529" s="2"/>
      <c r="F529" s="2">
        <f t="shared" ref="F529:F530" si="40">ROUND(F528-F528*0.0339,1)</f>
        <v>374.3</v>
      </c>
      <c r="G529" s="4">
        <v>1127814</v>
      </c>
      <c r="I529">
        <f t="shared" si="39"/>
        <v>4221</v>
      </c>
    </row>
    <row r="530" spans="1:9" x14ac:dyDescent="0.3">
      <c r="A530" s="2">
        <v>2022</v>
      </c>
      <c r="B530" s="2" t="s">
        <v>10</v>
      </c>
      <c r="C530" s="2" t="s">
        <v>6</v>
      </c>
      <c r="D530" s="2">
        <v>3</v>
      </c>
      <c r="E530" s="2"/>
      <c r="F530" s="2">
        <f t="shared" si="40"/>
        <v>361.6</v>
      </c>
      <c r="G530" s="4">
        <v>1179118</v>
      </c>
      <c r="I530">
        <f t="shared" si="39"/>
        <v>4264</v>
      </c>
    </row>
    <row r="531" spans="1:9" x14ac:dyDescent="0.3">
      <c r="A531" s="2">
        <v>2000</v>
      </c>
      <c r="B531" s="2" t="s">
        <v>10</v>
      </c>
      <c r="C531" s="2" t="s">
        <v>6</v>
      </c>
      <c r="D531" s="2">
        <v>4</v>
      </c>
      <c r="E531" s="2">
        <v>230.18</v>
      </c>
      <c r="F531" s="2">
        <v>239.76</v>
      </c>
      <c r="G531" s="4">
        <v>43235.5</v>
      </c>
      <c r="H531">
        <f t="shared" si="38"/>
        <v>100</v>
      </c>
      <c r="I531">
        <f t="shared" si="39"/>
        <v>104</v>
      </c>
    </row>
    <row r="532" spans="1:9" x14ac:dyDescent="0.3">
      <c r="A532" s="2">
        <v>2001</v>
      </c>
      <c r="B532" s="2" t="s">
        <v>10</v>
      </c>
      <c r="C532" s="2" t="s">
        <v>6</v>
      </c>
      <c r="D532" s="2">
        <v>4</v>
      </c>
      <c r="E532" s="2">
        <v>249.01</v>
      </c>
      <c r="F532" s="2">
        <v>254.87</v>
      </c>
      <c r="G532" s="4">
        <v>45865</v>
      </c>
      <c r="H532">
        <f t="shared" si="38"/>
        <v>114</v>
      </c>
      <c r="I532">
        <f t="shared" si="39"/>
        <v>117</v>
      </c>
    </row>
    <row r="533" spans="1:9" x14ac:dyDescent="0.3">
      <c r="A533" s="2">
        <v>2002</v>
      </c>
      <c r="B533" s="2" t="s">
        <v>10</v>
      </c>
      <c r="C533" s="2" t="s">
        <v>6</v>
      </c>
      <c r="D533" s="2">
        <v>4</v>
      </c>
      <c r="E533" s="2">
        <v>277.70999999999998</v>
      </c>
      <c r="F533" s="2">
        <v>270.93</v>
      </c>
      <c r="G533" s="4">
        <v>49291</v>
      </c>
      <c r="H533">
        <f t="shared" si="38"/>
        <v>137</v>
      </c>
      <c r="I533">
        <f t="shared" si="39"/>
        <v>134</v>
      </c>
    </row>
    <row r="534" spans="1:9" x14ac:dyDescent="0.3">
      <c r="A534" s="2">
        <v>2003</v>
      </c>
      <c r="B534" s="2" t="s">
        <v>10</v>
      </c>
      <c r="C534" s="2" t="s">
        <v>6</v>
      </c>
      <c r="D534" s="2">
        <v>4</v>
      </c>
      <c r="E534" s="2">
        <v>281.89</v>
      </c>
      <c r="F534" s="2">
        <v>288.01</v>
      </c>
      <c r="G534" s="4">
        <v>52490.5</v>
      </c>
      <c r="H534">
        <f t="shared" si="38"/>
        <v>148</v>
      </c>
      <c r="I534">
        <f t="shared" si="39"/>
        <v>151</v>
      </c>
    </row>
    <row r="535" spans="1:9" x14ac:dyDescent="0.3">
      <c r="A535" s="2">
        <v>2004</v>
      </c>
      <c r="B535" s="2" t="s">
        <v>10</v>
      </c>
      <c r="C535" s="2" t="s">
        <v>6</v>
      </c>
      <c r="D535" s="2">
        <v>4</v>
      </c>
      <c r="E535" s="2">
        <v>319.37</v>
      </c>
      <c r="F535" s="2">
        <v>306.17</v>
      </c>
      <c r="G535" s="4">
        <v>56175.5</v>
      </c>
      <c r="H535">
        <f t="shared" si="38"/>
        <v>179</v>
      </c>
      <c r="I535">
        <f t="shared" si="39"/>
        <v>172</v>
      </c>
    </row>
    <row r="536" spans="1:9" x14ac:dyDescent="0.3">
      <c r="A536" s="2">
        <v>2005</v>
      </c>
      <c r="B536" s="2" t="s">
        <v>10</v>
      </c>
      <c r="C536" s="2" t="s">
        <v>6</v>
      </c>
      <c r="D536" s="2">
        <v>4</v>
      </c>
      <c r="E536" s="2">
        <v>329.15</v>
      </c>
      <c r="F536" s="2">
        <v>325.45999999999998</v>
      </c>
      <c r="G536" s="4">
        <v>60762</v>
      </c>
      <c r="H536">
        <f t="shared" si="38"/>
        <v>200</v>
      </c>
      <c r="I536">
        <f t="shared" si="39"/>
        <v>198</v>
      </c>
    </row>
    <row r="537" spans="1:9" x14ac:dyDescent="0.3">
      <c r="A537" s="2">
        <v>2006</v>
      </c>
      <c r="B537" s="2" t="s">
        <v>10</v>
      </c>
      <c r="C537" s="2" t="s">
        <v>6</v>
      </c>
      <c r="D537" s="2">
        <v>4</v>
      </c>
      <c r="E537" s="2">
        <v>350.44</v>
      </c>
      <c r="F537" s="2">
        <v>345.98</v>
      </c>
      <c r="G537" s="4">
        <v>65708.5</v>
      </c>
      <c r="H537">
        <f t="shared" si="38"/>
        <v>230</v>
      </c>
      <c r="I537">
        <f t="shared" si="39"/>
        <v>227</v>
      </c>
    </row>
    <row r="538" spans="1:9" x14ac:dyDescent="0.3">
      <c r="A538" s="2">
        <v>2007</v>
      </c>
      <c r="B538" s="2" t="s">
        <v>10</v>
      </c>
      <c r="C538" s="2" t="s">
        <v>6</v>
      </c>
      <c r="D538" s="2">
        <v>4</v>
      </c>
      <c r="E538" s="2">
        <v>371.93</v>
      </c>
      <c r="F538" s="2">
        <v>367.79</v>
      </c>
      <c r="G538" s="4">
        <v>71899</v>
      </c>
      <c r="H538">
        <f t="shared" si="38"/>
        <v>267</v>
      </c>
      <c r="I538">
        <f t="shared" si="39"/>
        <v>264</v>
      </c>
    </row>
    <row r="539" spans="1:9" x14ac:dyDescent="0.3">
      <c r="A539" s="2">
        <v>2008</v>
      </c>
      <c r="B539" s="2" t="s">
        <v>10</v>
      </c>
      <c r="C539" s="2" t="s">
        <v>6</v>
      </c>
      <c r="D539" s="2">
        <v>4</v>
      </c>
      <c r="E539" s="2">
        <v>386.28</v>
      </c>
      <c r="F539" s="2">
        <v>390.97</v>
      </c>
      <c r="G539" s="4">
        <v>79087</v>
      </c>
      <c r="H539">
        <f t="shared" si="38"/>
        <v>305</v>
      </c>
      <c r="I539">
        <f t="shared" si="39"/>
        <v>309</v>
      </c>
    </row>
    <row r="540" spans="1:9" x14ac:dyDescent="0.3">
      <c r="A540" s="2">
        <v>2009</v>
      </c>
      <c r="B540" s="2" t="s">
        <v>10</v>
      </c>
      <c r="C540" s="2" t="s">
        <v>6</v>
      </c>
      <c r="D540" s="2">
        <v>4</v>
      </c>
      <c r="E540" s="2">
        <v>417.21</v>
      </c>
      <c r="F540" s="2">
        <v>415.62</v>
      </c>
      <c r="G540" s="4">
        <v>85600</v>
      </c>
      <c r="H540">
        <f t="shared" si="38"/>
        <v>357</v>
      </c>
      <c r="I540">
        <f t="shared" si="39"/>
        <v>356</v>
      </c>
    </row>
    <row r="541" spans="1:9" x14ac:dyDescent="0.3">
      <c r="A541" s="2">
        <v>2010</v>
      </c>
      <c r="B541" s="2" t="s">
        <v>10</v>
      </c>
      <c r="C541" s="2" t="s">
        <v>6</v>
      </c>
      <c r="D541" s="2">
        <v>4</v>
      </c>
      <c r="E541" s="2">
        <v>405.03</v>
      </c>
      <c r="F541" s="2">
        <v>418.13</v>
      </c>
      <c r="G541" s="4">
        <v>90902.5</v>
      </c>
      <c r="H541">
        <f t="shared" si="38"/>
        <v>368</v>
      </c>
      <c r="I541">
        <f t="shared" si="39"/>
        <v>380</v>
      </c>
    </row>
    <row r="542" spans="1:9" x14ac:dyDescent="0.3">
      <c r="A542" s="2">
        <v>2011</v>
      </c>
      <c r="B542" s="2" t="s">
        <v>10</v>
      </c>
      <c r="C542" s="2" t="s">
        <v>6</v>
      </c>
      <c r="D542" s="2">
        <v>4</v>
      </c>
      <c r="E542" s="2">
        <v>423.76</v>
      </c>
      <c r="F542" s="2">
        <v>420.67</v>
      </c>
      <c r="G542" s="4">
        <v>95819.5</v>
      </c>
      <c r="H542">
        <f t="shared" si="38"/>
        <v>406</v>
      </c>
      <c r="I542">
        <f t="shared" si="39"/>
        <v>403</v>
      </c>
    </row>
    <row r="543" spans="1:9" x14ac:dyDescent="0.3">
      <c r="A543" s="2">
        <v>2012</v>
      </c>
      <c r="B543" s="2" t="s">
        <v>10</v>
      </c>
      <c r="C543" s="2" t="s">
        <v>6</v>
      </c>
      <c r="D543" s="2">
        <v>4</v>
      </c>
      <c r="E543" s="2">
        <v>429.3</v>
      </c>
      <c r="F543" s="2">
        <v>423.22</v>
      </c>
      <c r="G543" s="4">
        <v>101976.5</v>
      </c>
      <c r="H543">
        <f t="shared" si="38"/>
        <v>438</v>
      </c>
      <c r="I543">
        <f t="shared" si="39"/>
        <v>432</v>
      </c>
    </row>
    <row r="544" spans="1:9" x14ac:dyDescent="0.3">
      <c r="A544" s="2">
        <v>2013</v>
      </c>
      <c r="B544" s="2" t="s">
        <v>10</v>
      </c>
      <c r="C544" s="2" t="s">
        <v>6</v>
      </c>
      <c r="D544" s="2">
        <v>4</v>
      </c>
      <c r="E544" s="2">
        <v>410.83</v>
      </c>
      <c r="F544" s="2">
        <v>408.87</v>
      </c>
      <c r="G544" s="4">
        <v>110081.5</v>
      </c>
      <c r="H544">
        <f t="shared" si="38"/>
        <v>452</v>
      </c>
      <c r="I544">
        <f t="shared" si="39"/>
        <v>450</v>
      </c>
    </row>
    <row r="545" spans="1:9" x14ac:dyDescent="0.3">
      <c r="A545" s="2">
        <v>2014</v>
      </c>
      <c r="B545" s="2" t="s">
        <v>10</v>
      </c>
      <c r="C545" s="2" t="s">
        <v>6</v>
      </c>
      <c r="D545" s="2">
        <v>4</v>
      </c>
      <c r="E545" s="2">
        <v>387.96</v>
      </c>
      <c r="F545" s="2">
        <v>395.01</v>
      </c>
      <c r="G545" s="4">
        <v>120335.5</v>
      </c>
      <c r="H545">
        <f t="shared" si="38"/>
        <v>467</v>
      </c>
      <c r="I545">
        <f t="shared" si="39"/>
        <v>475</v>
      </c>
    </row>
    <row r="546" spans="1:9" x14ac:dyDescent="0.3">
      <c r="A546" s="2">
        <v>2015</v>
      </c>
      <c r="B546" s="2" t="s">
        <v>10</v>
      </c>
      <c r="C546" s="2" t="s">
        <v>6</v>
      </c>
      <c r="D546" s="2">
        <v>4</v>
      </c>
      <c r="E546" s="2">
        <v>374.37</v>
      </c>
      <c r="F546" s="2">
        <v>381.62</v>
      </c>
      <c r="G546" s="4">
        <v>130643</v>
      </c>
      <c r="H546">
        <f t="shared" si="38"/>
        <v>489</v>
      </c>
      <c r="I546">
        <f t="shared" si="39"/>
        <v>499</v>
      </c>
    </row>
    <row r="547" spans="1:9" x14ac:dyDescent="0.3">
      <c r="A547" s="2">
        <v>2016</v>
      </c>
      <c r="B547" s="2" t="s">
        <v>10</v>
      </c>
      <c r="C547" s="2" t="s">
        <v>6</v>
      </c>
      <c r="D547" s="2">
        <v>4</v>
      </c>
      <c r="E547" s="2">
        <v>376.81</v>
      </c>
      <c r="F547" s="2">
        <v>368.69</v>
      </c>
      <c r="G547" s="4">
        <v>140770.5</v>
      </c>
      <c r="H547">
        <f t="shared" si="38"/>
        <v>530</v>
      </c>
      <c r="I547">
        <f t="shared" si="39"/>
        <v>519</v>
      </c>
    </row>
    <row r="548" spans="1:9" x14ac:dyDescent="0.3">
      <c r="A548" s="2">
        <v>2017</v>
      </c>
      <c r="B548" s="2" t="s">
        <v>10</v>
      </c>
      <c r="C548" s="2" t="s">
        <v>6</v>
      </c>
      <c r="D548" s="2">
        <v>4</v>
      </c>
      <c r="E548" s="2">
        <v>356.41</v>
      </c>
      <c r="F548" s="2">
        <v>356.19</v>
      </c>
      <c r="G548" s="4">
        <v>154566</v>
      </c>
      <c r="H548">
        <f t="shared" si="38"/>
        <v>551</v>
      </c>
      <c r="I548">
        <f t="shared" si="39"/>
        <v>551</v>
      </c>
    </row>
    <row r="549" spans="1:9" x14ac:dyDescent="0.3">
      <c r="A549" s="2">
        <v>2018</v>
      </c>
      <c r="B549" s="2" t="s">
        <v>10</v>
      </c>
      <c r="C549" s="2" t="s">
        <v>6</v>
      </c>
      <c r="D549" s="2">
        <v>4</v>
      </c>
      <c r="E549" s="2">
        <v>343.82</v>
      </c>
      <c r="F549" s="2">
        <v>344.12</v>
      </c>
      <c r="G549" s="4">
        <v>171012</v>
      </c>
      <c r="H549">
        <f t="shared" si="38"/>
        <v>588</v>
      </c>
      <c r="I549">
        <f t="shared" si="39"/>
        <v>588</v>
      </c>
    </row>
    <row r="550" spans="1:9" x14ac:dyDescent="0.3">
      <c r="A550" s="2">
        <v>2019</v>
      </c>
      <c r="B550" s="2" t="s">
        <v>10</v>
      </c>
      <c r="C550" s="2" t="s">
        <v>6</v>
      </c>
      <c r="D550" s="2">
        <v>4</v>
      </c>
      <c r="E550" s="2">
        <v>332.29</v>
      </c>
      <c r="F550" s="2">
        <v>332.45</v>
      </c>
      <c r="G550" s="4">
        <v>190452</v>
      </c>
      <c r="H550">
        <f t="shared" si="38"/>
        <v>633</v>
      </c>
      <c r="I550">
        <f t="shared" si="39"/>
        <v>633</v>
      </c>
    </row>
    <row r="551" spans="1:9" x14ac:dyDescent="0.3">
      <c r="A551" s="2">
        <v>2020</v>
      </c>
      <c r="B551" s="2" t="s">
        <v>10</v>
      </c>
      <c r="C551" s="2" t="s">
        <v>6</v>
      </c>
      <c r="D551" s="2">
        <v>4</v>
      </c>
      <c r="E551" s="2"/>
      <c r="F551" s="2">
        <f>ROUND(F550-F550*0.0089,1)</f>
        <v>329.5</v>
      </c>
      <c r="G551" s="4">
        <v>214401</v>
      </c>
      <c r="I551">
        <f t="shared" si="39"/>
        <v>706</v>
      </c>
    </row>
    <row r="552" spans="1:9" x14ac:dyDescent="0.3">
      <c r="A552" s="2">
        <v>2021</v>
      </c>
      <c r="B552" s="2" t="s">
        <v>10</v>
      </c>
      <c r="C552" s="2" t="s">
        <v>6</v>
      </c>
      <c r="D552" s="2">
        <v>4</v>
      </c>
      <c r="E552" s="2"/>
      <c r="F552" s="2">
        <f t="shared" ref="F552:F553" si="41">ROUND(F551-F551*0.0089,1)</f>
        <v>326.60000000000002</v>
      </c>
      <c r="G552" s="4">
        <v>239912</v>
      </c>
      <c r="I552">
        <f t="shared" si="39"/>
        <v>784</v>
      </c>
    </row>
    <row r="553" spans="1:9" x14ac:dyDescent="0.3">
      <c r="A553" s="2">
        <v>2022</v>
      </c>
      <c r="B553" s="2" t="s">
        <v>10</v>
      </c>
      <c r="C553" s="2" t="s">
        <v>6</v>
      </c>
      <c r="D553" s="2">
        <v>4</v>
      </c>
      <c r="E553" s="2"/>
      <c r="F553" s="2">
        <f t="shared" si="41"/>
        <v>323.7</v>
      </c>
      <c r="G553" s="4">
        <v>266626</v>
      </c>
      <c r="I553">
        <f t="shared" si="39"/>
        <v>863</v>
      </c>
    </row>
    <row r="554" spans="1:9" x14ac:dyDescent="0.3">
      <c r="A554" s="2">
        <v>2000</v>
      </c>
      <c r="B554" s="2" t="s">
        <v>11</v>
      </c>
      <c r="C554" s="2" t="s">
        <v>4</v>
      </c>
      <c r="D554" s="2">
        <v>1</v>
      </c>
      <c r="E554" s="2">
        <v>76.540000000000006</v>
      </c>
      <c r="F554" s="2">
        <v>76</v>
      </c>
      <c r="G554" s="4">
        <v>2048635.5</v>
      </c>
      <c r="H554">
        <f t="shared" si="38"/>
        <v>1568</v>
      </c>
      <c r="I554">
        <f t="shared" si="39"/>
        <v>1557</v>
      </c>
    </row>
    <row r="555" spans="1:9" x14ac:dyDescent="0.3">
      <c r="A555" s="2">
        <v>2001</v>
      </c>
      <c r="B555" s="2" t="s">
        <v>11</v>
      </c>
      <c r="C555" s="2" t="s">
        <v>4</v>
      </c>
      <c r="D555" s="2">
        <v>1</v>
      </c>
      <c r="E555" s="2">
        <v>76.67</v>
      </c>
      <c r="F555" s="2">
        <v>76.040000000000006</v>
      </c>
      <c r="G555" s="4">
        <v>2146740</v>
      </c>
      <c r="H555">
        <f t="shared" si="38"/>
        <v>1646</v>
      </c>
      <c r="I555">
        <f t="shared" si="39"/>
        <v>1632</v>
      </c>
    </row>
    <row r="556" spans="1:9" x14ac:dyDescent="0.3">
      <c r="A556" s="2">
        <v>2002</v>
      </c>
      <c r="B556" s="2" t="s">
        <v>11</v>
      </c>
      <c r="C556" s="2" t="s">
        <v>4</v>
      </c>
      <c r="D556" s="2">
        <v>1</v>
      </c>
      <c r="E556" s="2">
        <v>77.88</v>
      </c>
      <c r="F556" s="2">
        <v>76.08</v>
      </c>
      <c r="G556" s="4">
        <v>2244414</v>
      </c>
      <c r="H556">
        <f t="shared" si="38"/>
        <v>1748</v>
      </c>
      <c r="I556">
        <f t="shared" si="39"/>
        <v>1708</v>
      </c>
    </row>
    <row r="557" spans="1:9" x14ac:dyDescent="0.3">
      <c r="A557" s="2">
        <v>2003</v>
      </c>
      <c r="B557" s="2" t="s">
        <v>11</v>
      </c>
      <c r="C557" s="2" t="s">
        <v>4</v>
      </c>
      <c r="D557" s="2">
        <v>1</v>
      </c>
      <c r="E557" s="2">
        <v>76.41</v>
      </c>
      <c r="F557" s="2">
        <v>76.11</v>
      </c>
      <c r="G557" s="4">
        <v>2345187.5</v>
      </c>
      <c r="H557">
        <f t="shared" si="38"/>
        <v>1792</v>
      </c>
      <c r="I557">
        <f t="shared" si="39"/>
        <v>1785</v>
      </c>
    </row>
    <row r="558" spans="1:9" x14ac:dyDescent="0.3">
      <c r="A558" s="2">
        <v>2004</v>
      </c>
      <c r="B558" s="2" t="s">
        <v>11</v>
      </c>
      <c r="C558" s="2" t="s">
        <v>4</v>
      </c>
      <c r="D558" s="2">
        <v>1</v>
      </c>
      <c r="E558" s="2">
        <v>74.23</v>
      </c>
      <c r="F558" s="2">
        <v>76.150000000000006</v>
      </c>
      <c r="G558" s="4">
        <v>2457117.5</v>
      </c>
      <c r="H558">
        <f t="shared" si="38"/>
        <v>1824</v>
      </c>
      <c r="I558">
        <f t="shared" si="39"/>
        <v>1871</v>
      </c>
    </row>
    <row r="559" spans="1:9" x14ac:dyDescent="0.3">
      <c r="A559" s="2">
        <v>2005</v>
      </c>
      <c r="B559" s="2" t="s">
        <v>11</v>
      </c>
      <c r="C559" s="2" t="s">
        <v>4</v>
      </c>
      <c r="D559" s="2">
        <v>1</v>
      </c>
      <c r="E559" s="2">
        <v>75.41</v>
      </c>
      <c r="F559" s="2">
        <v>76.180000000000007</v>
      </c>
      <c r="G559" s="4">
        <v>2571408.5</v>
      </c>
      <c r="H559">
        <f t="shared" si="38"/>
        <v>1939</v>
      </c>
      <c r="I559">
        <f t="shared" si="39"/>
        <v>1959</v>
      </c>
    </row>
    <row r="560" spans="1:9" x14ac:dyDescent="0.3">
      <c r="A560" s="2">
        <v>2006</v>
      </c>
      <c r="B560" s="2" t="s">
        <v>11</v>
      </c>
      <c r="C560" s="2" t="s">
        <v>4</v>
      </c>
      <c r="D560" s="2">
        <v>1</v>
      </c>
      <c r="E560" s="2">
        <v>74.98</v>
      </c>
      <c r="F560" s="2">
        <v>76.22</v>
      </c>
      <c r="G560" s="4">
        <v>2688788.5</v>
      </c>
      <c r="H560">
        <f t="shared" si="38"/>
        <v>2016</v>
      </c>
      <c r="I560">
        <f t="shared" si="39"/>
        <v>2049</v>
      </c>
    </row>
    <row r="561" spans="1:9" x14ac:dyDescent="0.3">
      <c r="A561" s="2">
        <v>2007</v>
      </c>
      <c r="B561" s="2" t="s">
        <v>11</v>
      </c>
      <c r="C561" s="2" t="s">
        <v>4</v>
      </c>
      <c r="D561" s="2">
        <v>1</v>
      </c>
      <c r="E561" s="2">
        <v>75.989999999999995</v>
      </c>
      <c r="F561" s="2">
        <v>76.260000000000005</v>
      </c>
      <c r="G561" s="4">
        <v>2833331</v>
      </c>
      <c r="H561">
        <f t="shared" si="38"/>
        <v>2153</v>
      </c>
      <c r="I561">
        <f t="shared" si="39"/>
        <v>2161</v>
      </c>
    </row>
    <row r="562" spans="1:9" x14ac:dyDescent="0.3">
      <c r="A562" s="2">
        <v>2008</v>
      </c>
      <c r="B562" s="2" t="s">
        <v>11</v>
      </c>
      <c r="C562" s="2" t="s">
        <v>4</v>
      </c>
      <c r="D562" s="2">
        <v>1</v>
      </c>
      <c r="E562" s="2">
        <v>74.62</v>
      </c>
      <c r="F562" s="2">
        <v>76.290000000000006</v>
      </c>
      <c r="G562" s="4">
        <v>2972543.5</v>
      </c>
      <c r="H562">
        <f t="shared" si="38"/>
        <v>2218</v>
      </c>
      <c r="I562">
        <f t="shared" si="39"/>
        <v>2268</v>
      </c>
    </row>
    <row r="563" spans="1:9" x14ac:dyDescent="0.3">
      <c r="A563" s="2">
        <v>2009</v>
      </c>
      <c r="B563" s="2" t="s">
        <v>11</v>
      </c>
      <c r="C563" s="2" t="s">
        <v>4</v>
      </c>
      <c r="D563" s="2">
        <v>1</v>
      </c>
      <c r="E563" s="2">
        <v>77</v>
      </c>
      <c r="F563" s="2">
        <v>76.33</v>
      </c>
      <c r="G563" s="4">
        <v>3084406.5</v>
      </c>
      <c r="H563">
        <f t="shared" si="38"/>
        <v>2375</v>
      </c>
      <c r="I563">
        <f t="shared" si="39"/>
        <v>2354</v>
      </c>
    </row>
    <row r="564" spans="1:9" x14ac:dyDescent="0.3">
      <c r="A564" s="2">
        <v>2010</v>
      </c>
      <c r="B564" s="2" t="s">
        <v>11</v>
      </c>
      <c r="C564" s="2" t="s">
        <v>4</v>
      </c>
      <c r="D564" s="2">
        <v>1</v>
      </c>
      <c r="E564" s="2">
        <v>78.2</v>
      </c>
      <c r="F564" s="2">
        <v>76.36</v>
      </c>
      <c r="G564" s="4">
        <v>3181467.5</v>
      </c>
      <c r="H564">
        <f t="shared" si="38"/>
        <v>2488</v>
      </c>
      <c r="I564">
        <f t="shared" si="39"/>
        <v>2429</v>
      </c>
    </row>
    <row r="565" spans="1:9" x14ac:dyDescent="0.3">
      <c r="A565" s="2">
        <v>2011</v>
      </c>
      <c r="B565" s="2" t="s">
        <v>11</v>
      </c>
      <c r="C565" s="2" t="s">
        <v>4</v>
      </c>
      <c r="D565" s="2">
        <v>1</v>
      </c>
      <c r="E565" s="2">
        <v>76.47</v>
      </c>
      <c r="F565" s="2">
        <v>74.540000000000006</v>
      </c>
      <c r="G565" s="4">
        <v>3274471.5</v>
      </c>
      <c r="H565">
        <f t="shared" si="38"/>
        <v>2504</v>
      </c>
      <c r="I565">
        <f t="shared" si="39"/>
        <v>2441</v>
      </c>
    </row>
    <row r="566" spans="1:9" x14ac:dyDescent="0.3">
      <c r="A566" s="2">
        <v>2012</v>
      </c>
      <c r="B566" s="2" t="s">
        <v>11</v>
      </c>
      <c r="C566" s="2" t="s">
        <v>4</v>
      </c>
      <c r="D566" s="2">
        <v>1</v>
      </c>
      <c r="E566" s="2">
        <v>70.459999999999994</v>
      </c>
      <c r="F566" s="2">
        <v>72.760000000000005</v>
      </c>
      <c r="G566" s="4">
        <v>3396398.5</v>
      </c>
      <c r="H566">
        <f t="shared" si="38"/>
        <v>2393</v>
      </c>
      <c r="I566">
        <f t="shared" si="39"/>
        <v>2471</v>
      </c>
    </row>
    <row r="567" spans="1:9" x14ac:dyDescent="0.3">
      <c r="A567" s="2">
        <v>2013</v>
      </c>
      <c r="B567" s="2" t="s">
        <v>11</v>
      </c>
      <c r="C567" s="2" t="s">
        <v>4</v>
      </c>
      <c r="D567" s="2">
        <v>1</v>
      </c>
      <c r="E567" s="2">
        <v>71.48</v>
      </c>
      <c r="F567" s="2">
        <v>71.02</v>
      </c>
      <c r="G567" s="4">
        <v>3536546.5</v>
      </c>
      <c r="H567">
        <f t="shared" si="38"/>
        <v>2528</v>
      </c>
      <c r="I567">
        <f t="shared" si="39"/>
        <v>2512</v>
      </c>
    </row>
    <row r="568" spans="1:9" x14ac:dyDescent="0.3">
      <c r="A568" s="2">
        <v>2014</v>
      </c>
      <c r="B568" s="2" t="s">
        <v>11</v>
      </c>
      <c r="C568" s="2" t="s">
        <v>4</v>
      </c>
      <c r="D568" s="2">
        <v>1</v>
      </c>
      <c r="E568" s="2">
        <v>69.14</v>
      </c>
      <c r="F568" s="2">
        <v>69.319999999999993</v>
      </c>
      <c r="G568" s="4">
        <v>3673662.5</v>
      </c>
      <c r="H568">
        <f t="shared" si="38"/>
        <v>2540</v>
      </c>
      <c r="I568">
        <f t="shared" si="39"/>
        <v>2547</v>
      </c>
    </row>
    <row r="569" spans="1:9" x14ac:dyDescent="0.3">
      <c r="A569" s="2">
        <v>2015</v>
      </c>
      <c r="B569" s="2" t="s">
        <v>11</v>
      </c>
      <c r="C569" s="2" t="s">
        <v>4</v>
      </c>
      <c r="D569" s="2">
        <v>1</v>
      </c>
      <c r="E569" s="2">
        <v>67.400000000000006</v>
      </c>
      <c r="F569" s="2">
        <v>67.66</v>
      </c>
      <c r="G569" s="4">
        <v>3805369.5</v>
      </c>
      <c r="H569">
        <f t="shared" si="38"/>
        <v>2565</v>
      </c>
      <c r="I569">
        <f t="shared" si="39"/>
        <v>2575</v>
      </c>
    </row>
    <row r="570" spans="1:9" x14ac:dyDescent="0.3">
      <c r="A570" s="2">
        <v>2016</v>
      </c>
      <c r="B570" s="2" t="s">
        <v>11</v>
      </c>
      <c r="C570" s="2" t="s">
        <v>4</v>
      </c>
      <c r="D570" s="2">
        <v>1</v>
      </c>
      <c r="E570" s="2">
        <v>66.56</v>
      </c>
      <c r="F570" s="2">
        <v>66.05</v>
      </c>
      <c r="G570" s="4">
        <v>3922900</v>
      </c>
      <c r="H570">
        <f t="shared" si="38"/>
        <v>2611</v>
      </c>
      <c r="I570">
        <f t="shared" si="39"/>
        <v>2591</v>
      </c>
    </row>
    <row r="571" spans="1:9" x14ac:dyDescent="0.3">
      <c r="A571" s="2">
        <v>2017</v>
      </c>
      <c r="B571" s="2" t="s">
        <v>11</v>
      </c>
      <c r="C571" s="2" t="s">
        <v>4</v>
      </c>
      <c r="D571" s="2">
        <v>1</v>
      </c>
      <c r="E571" s="2">
        <v>63.6</v>
      </c>
      <c r="F571" s="2">
        <v>64.47</v>
      </c>
      <c r="G571" s="4">
        <v>4069311.5</v>
      </c>
      <c r="H571">
        <f t="shared" si="38"/>
        <v>2588</v>
      </c>
      <c r="I571">
        <f t="shared" si="39"/>
        <v>2623</v>
      </c>
    </row>
    <row r="572" spans="1:9" x14ac:dyDescent="0.3">
      <c r="A572" s="2">
        <v>2018</v>
      </c>
      <c r="B572" s="2" t="s">
        <v>11</v>
      </c>
      <c r="C572" s="2" t="s">
        <v>4</v>
      </c>
      <c r="D572" s="2">
        <v>1</v>
      </c>
      <c r="E572" s="2">
        <v>63.86</v>
      </c>
      <c r="F572" s="2">
        <v>62.93</v>
      </c>
      <c r="G572" s="4">
        <v>4235626.5</v>
      </c>
      <c r="H572">
        <f t="shared" si="38"/>
        <v>2705</v>
      </c>
      <c r="I572">
        <f t="shared" si="39"/>
        <v>2665</v>
      </c>
    </row>
    <row r="573" spans="1:9" x14ac:dyDescent="0.3">
      <c r="A573" s="2">
        <v>2019</v>
      </c>
      <c r="B573" s="2" t="s">
        <v>11</v>
      </c>
      <c r="C573" s="2" t="s">
        <v>4</v>
      </c>
      <c r="D573" s="2">
        <v>1</v>
      </c>
      <c r="E573" s="2">
        <v>61.22</v>
      </c>
      <c r="F573" s="2">
        <v>61.42</v>
      </c>
      <c r="G573" s="4">
        <v>4403857</v>
      </c>
      <c r="H573">
        <f t="shared" si="38"/>
        <v>2696</v>
      </c>
      <c r="I573">
        <f t="shared" si="39"/>
        <v>2705</v>
      </c>
    </row>
    <row r="574" spans="1:9" x14ac:dyDescent="0.3">
      <c r="A574" s="2">
        <v>2020</v>
      </c>
      <c r="B574" s="2" t="s">
        <v>11</v>
      </c>
      <c r="C574" s="2" t="s">
        <v>4</v>
      </c>
      <c r="D574" s="2">
        <v>1</v>
      </c>
      <c r="E574" s="2"/>
      <c r="F574" s="2">
        <f>ROUND(F573-F573*0.0239,1)</f>
        <v>60</v>
      </c>
      <c r="G574" s="4">
        <v>4618720.5</v>
      </c>
      <c r="I574">
        <f t="shared" si="39"/>
        <v>2771</v>
      </c>
    </row>
    <row r="575" spans="1:9" x14ac:dyDescent="0.3">
      <c r="A575" s="2">
        <v>2021</v>
      </c>
      <c r="B575" s="2" t="s">
        <v>11</v>
      </c>
      <c r="C575" s="2" t="s">
        <v>4</v>
      </c>
      <c r="D575" s="2">
        <v>1</v>
      </c>
      <c r="E575" s="2"/>
      <c r="F575" s="2">
        <f t="shared" ref="F575:F576" si="42">ROUND(F574-F574*0.0239,1)</f>
        <v>58.6</v>
      </c>
      <c r="G575" s="4">
        <v>4848710.5</v>
      </c>
      <c r="I575">
        <f t="shared" si="39"/>
        <v>2841</v>
      </c>
    </row>
    <row r="576" spans="1:9" x14ac:dyDescent="0.3">
      <c r="A576" s="2">
        <v>2022</v>
      </c>
      <c r="B576" s="2" t="s">
        <v>11</v>
      </c>
      <c r="C576" s="2" t="s">
        <v>4</v>
      </c>
      <c r="D576" s="2">
        <v>1</v>
      </c>
      <c r="E576" s="2"/>
      <c r="F576" s="2">
        <f t="shared" si="42"/>
        <v>57.2</v>
      </c>
      <c r="G576" s="4">
        <v>5079597</v>
      </c>
      <c r="I576">
        <f t="shared" si="39"/>
        <v>2906</v>
      </c>
    </row>
    <row r="577" spans="1:9" x14ac:dyDescent="0.3">
      <c r="A577" s="2">
        <v>2000</v>
      </c>
      <c r="B577" s="2" t="s">
        <v>11</v>
      </c>
      <c r="C577" s="2" t="s">
        <v>4</v>
      </c>
      <c r="D577" s="2">
        <v>2</v>
      </c>
      <c r="E577" s="2">
        <v>87.75</v>
      </c>
      <c r="F577" s="2">
        <v>86.14</v>
      </c>
      <c r="G577" s="4">
        <v>1311184.5</v>
      </c>
      <c r="H577">
        <f t="shared" si="38"/>
        <v>1151</v>
      </c>
      <c r="I577">
        <f t="shared" si="39"/>
        <v>1129</v>
      </c>
    </row>
    <row r="578" spans="1:9" x14ac:dyDescent="0.3">
      <c r="A578" s="2">
        <v>2001</v>
      </c>
      <c r="B578" s="2" t="s">
        <v>11</v>
      </c>
      <c r="C578" s="2" t="s">
        <v>4</v>
      </c>
      <c r="D578" s="2">
        <v>2</v>
      </c>
      <c r="E578" s="2">
        <v>82.38</v>
      </c>
      <c r="F578" s="2">
        <v>86.93</v>
      </c>
      <c r="G578" s="4">
        <v>1379973</v>
      </c>
      <c r="H578">
        <f t="shared" si="38"/>
        <v>1137</v>
      </c>
      <c r="I578">
        <f t="shared" si="39"/>
        <v>1200</v>
      </c>
    </row>
    <row r="579" spans="1:9" x14ac:dyDescent="0.3">
      <c r="A579" s="2">
        <v>2002</v>
      </c>
      <c r="B579" s="2" t="s">
        <v>11</v>
      </c>
      <c r="C579" s="2" t="s">
        <v>4</v>
      </c>
      <c r="D579" s="2">
        <v>2</v>
      </c>
      <c r="E579" s="2">
        <v>90.22</v>
      </c>
      <c r="F579" s="2">
        <v>87.73</v>
      </c>
      <c r="G579" s="4">
        <v>1443216.5</v>
      </c>
      <c r="H579">
        <f t="shared" ref="H579:H642" si="43">ROUND(E579*$G579/100000,0)</f>
        <v>1302</v>
      </c>
      <c r="I579">
        <f t="shared" ref="I579:I642" si="44">ROUND(F579*$G579/100000,0)</f>
        <v>1266</v>
      </c>
    </row>
    <row r="580" spans="1:9" x14ac:dyDescent="0.3">
      <c r="A580" s="2">
        <v>2003</v>
      </c>
      <c r="B580" s="2" t="s">
        <v>11</v>
      </c>
      <c r="C580" s="2" t="s">
        <v>4</v>
      </c>
      <c r="D580" s="2">
        <v>2</v>
      </c>
      <c r="E580" s="2">
        <v>85.54</v>
      </c>
      <c r="F580" s="2">
        <v>88.54</v>
      </c>
      <c r="G580" s="4">
        <v>1501742</v>
      </c>
      <c r="H580">
        <f t="shared" si="43"/>
        <v>1285</v>
      </c>
      <c r="I580">
        <f t="shared" si="44"/>
        <v>1330</v>
      </c>
    </row>
    <row r="581" spans="1:9" x14ac:dyDescent="0.3">
      <c r="A581" s="2">
        <v>2004</v>
      </c>
      <c r="B581" s="2" t="s">
        <v>11</v>
      </c>
      <c r="C581" s="2" t="s">
        <v>4</v>
      </c>
      <c r="D581" s="2">
        <v>2</v>
      </c>
      <c r="E581" s="2">
        <v>90.83</v>
      </c>
      <c r="F581" s="2">
        <v>89.36</v>
      </c>
      <c r="G581" s="4">
        <v>1566184</v>
      </c>
      <c r="H581">
        <f t="shared" si="43"/>
        <v>1423</v>
      </c>
      <c r="I581">
        <f t="shared" si="44"/>
        <v>1400</v>
      </c>
    </row>
    <row r="582" spans="1:9" x14ac:dyDescent="0.3">
      <c r="A582" s="2">
        <v>2005</v>
      </c>
      <c r="B582" s="2" t="s">
        <v>11</v>
      </c>
      <c r="C582" s="2" t="s">
        <v>4</v>
      </c>
      <c r="D582" s="2">
        <v>2</v>
      </c>
      <c r="E582" s="2">
        <v>97.78</v>
      </c>
      <c r="F582" s="2">
        <v>90.18</v>
      </c>
      <c r="G582" s="4">
        <v>1628514.5</v>
      </c>
      <c r="H582">
        <f t="shared" si="43"/>
        <v>1592</v>
      </c>
      <c r="I582">
        <f t="shared" si="44"/>
        <v>1469</v>
      </c>
    </row>
    <row r="583" spans="1:9" x14ac:dyDescent="0.3">
      <c r="A583" s="2">
        <v>2006</v>
      </c>
      <c r="B583" s="2" t="s">
        <v>11</v>
      </c>
      <c r="C583" s="2" t="s">
        <v>4</v>
      </c>
      <c r="D583" s="2">
        <v>2</v>
      </c>
      <c r="E583" s="2">
        <v>84.98</v>
      </c>
      <c r="F583" s="2">
        <v>91.01</v>
      </c>
      <c r="G583" s="4">
        <v>1693485.5</v>
      </c>
      <c r="H583">
        <f t="shared" si="43"/>
        <v>1439</v>
      </c>
      <c r="I583">
        <f t="shared" si="44"/>
        <v>1541</v>
      </c>
    </row>
    <row r="584" spans="1:9" x14ac:dyDescent="0.3">
      <c r="A584" s="2">
        <v>2007</v>
      </c>
      <c r="B584" s="2" t="s">
        <v>11</v>
      </c>
      <c r="C584" s="2" t="s">
        <v>4</v>
      </c>
      <c r="D584" s="2">
        <v>2</v>
      </c>
      <c r="E584" s="2">
        <v>89.85</v>
      </c>
      <c r="F584" s="2">
        <v>91.85</v>
      </c>
      <c r="G584" s="4">
        <v>1780568</v>
      </c>
      <c r="H584">
        <f t="shared" si="43"/>
        <v>1600</v>
      </c>
      <c r="I584">
        <f t="shared" si="44"/>
        <v>1635</v>
      </c>
    </row>
    <row r="585" spans="1:9" x14ac:dyDescent="0.3">
      <c r="A585" s="2">
        <v>2008</v>
      </c>
      <c r="B585" s="2" t="s">
        <v>11</v>
      </c>
      <c r="C585" s="2" t="s">
        <v>4</v>
      </c>
      <c r="D585" s="2">
        <v>2</v>
      </c>
      <c r="E585" s="2">
        <v>94.65</v>
      </c>
      <c r="F585" s="2">
        <v>92.7</v>
      </c>
      <c r="G585" s="4">
        <v>1854506</v>
      </c>
      <c r="H585">
        <f t="shared" si="43"/>
        <v>1755</v>
      </c>
      <c r="I585">
        <f t="shared" si="44"/>
        <v>1719</v>
      </c>
    </row>
    <row r="586" spans="1:9" x14ac:dyDescent="0.3">
      <c r="A586" s="2">
        <v>2009</v>
      </c>
      <c r="B586" s="2" t="s">
        <v>11</v>
      </c>
      <c r="C586" s="2" t="s">
        <v>4</v>
      </c>
      <c r="D586" s="2">
        <v>2</v>
      </c>
      <c r="E586" s="2">
        <v>92.43</v>
      </c>
      <c r="F586" s="2">
        <v>93.55</v>
      </c>
      <c r="G586" s="4">
        <v>1892943.5</v>
      </c>
      <c r="H586">
        <f t="shared" si="43"/>
        <v>1750</v>
      </c>
      <c r="I586">
        <f t="shared" si="44"/>
        <v>1771</v>
      </c>
    </row>
    <row r="587" spans="1:9" x14ac:dyDescent="0.3">
      <c r="A587" s="2">
        <v>2010</v>
      </c>
      <c r="B587" s="2" t="s">
        <v>11</v>
      </c>
      <c r="C587" s="2" t="s">
        <v>4</v>
      </c>
      <c r="D587" s="2">
        <v>2</v>
      </c>
      <c r="E587" s="2">
        <v>97.42</v>
      </c>
      <c r="F587" s="2">
        <v>91.54</v>
      </c>
      <c r="G587" s="4">
        <v>1906449.5</v>
      </c>
      <c r="H587">
        <f t="shared" si="43"/>
        <v>1857</v>
      </c>
      <c r="I587">
        <f t="shared" si="44"/>
        <v>1745</v>
      </c>
    </row>
    <row r="588" spans="1:9" x14ac:dyDescent="0.3">
      <c r="A588" s="2">
        <v>2011</v>
      </c>
      <c r="B588" s="2" t="s">
        <v>11</v>
      </c>
      <c r="C588" s="2" t="s">
        <v>4</v>
      </c>
      <c r="D588" s="2">
        <v>2</v>
      </c>
      <c r="E588" s="2">
        <v>90.93</v>
      </c>
      <c r="F588" s="2">
        <v>89.56</v>
      </c>
      <c r="G588" s="4">
        <v>1913663</v>
      </c>
      <c r="H588">
        <f t="shared" si="43"/>
        <v>1740</v>
      </c>
      <c r="I588">
        <f t="shared" si="44"/>
        <v>1714</v>
      </c>
    </row>
    <row r="589" spans="1:9" x14ac:dyDescent="0.3">
      <c r="A589" s="2">
        <v>2012</v>
      </c>
      <c r="B589" s="2" t="s">
        <v>11</v>
      </c>
      <c r="C589" s="2" t="s">
        <v>4</v>
      </c>
      <c r="D589" s="2">
        <v>2</v>
      </c>
      <c r="E589" s="2">
        <v>80.569999999999993</v>
      </c>
      <c r="F589" s="2">
        <v>87.63</v>
      </c>
      <c r="G589" s="4">
        <v>1951777.5</v>
      </c>
      <c r="H589">
        <f t="shared" si="43"/>
        <v>1573</v>
      </c>
      <c r="I589">
        <f t="shared" si="44"/>
        <v>1710</v>
      </c>
    </row>
    <row r="590" spans="1:9" x14ac:dyDescent="0.3">
      <c r="A590" s="2">
        <v>2013</v>
      </c>
      <c r="B590" s="2" t="s">
        <v>11</v>
      </c>
      <c r="C590" s="2" t="s">
        <v>4</v>
      </c>
      <c r="D590" s="2">
        <v>2</v>
      </c>
      <c r="E590" s="2">
        <v>82.91</v>
      </c>
      <c r="F590" s="2">
        <v>85.74</v>
      </c>
      <c r="G590" s="4">
        <v>2005498</v>
      </c>
      <c r="H590">
        <f t="shared" si="43"/>
        <v>1663</v>
      </c>
      <c r="I590">
        <f t="shared" si="44"/>
        <v>1720</v>
      </c>
    </row>
    <row r="591" spans="1:9" x14ac:dyDescent="0.3">
      <c r="A591" s="2">
        <v>2014</v>
      </c>
      <c r="B591" s="2" t="s">
        <v>11</v>
      </c>
      <c r="C591" s="2" t="s">
        <v>4</v>
      </c>
      <c r="D591" s="2">
        <v>2</v>
      </c>
      <c r="E591" s="2">
        <v>87.05</v>
      </c>
      <c r="F591" s="2">
        <v>83.89</v>
      </c>
      <c r="G591" s="4">
        <v>2046428.5</v>
      </c>
      <c r="H591">
        <f t="shared" si="43"/>
        <v>1781</v>
      </c>
      <c r="I591">
        <f t="shared" si="44"/>
        <v>1717</v>
      </c>
    </row>
    <row r="592" spans="1:9" x14ac:dyDescent="0.3">
      <c r="A592" s="2">
        <v>2015</v>
      </c>
      <c r="B592" s="2" t="s">
        <v>11</v>
      </c>
      <c r="C592" s="2" t="s">
        <v>4</v>
      </c>
      <c r="D592" s="2">
        <v>2</v>
      </c>
      <c r="E592" s="2">
        <v>79.819999999999993</v>
      </c>
      <c r="F592" s="2">
        <v>82.08</v>
      </c>
      <c r="G592" s="4">
        <v>2083952</v>
      </c>
      <c r="H592">
        <f t="shared" si="43"/>
        <v>1663</v>
      </c>
      <c r="I592">
        <f t="shared" si="44"/>
        <v>1711</v>
      </c>
    </row>
    <row r="593" spans="1:9" x14ac:dyDescent="0.3">
      <c r="A593" s="2">
        <v>2016</v>
      </c>
      <c r="B593" s="2" t="s">
        <v>11</v>
      </c>
      <c r="C593" s="2" t="s">
        <v>4</v>
      </c>
      <c r="D593" s="2">
        <v>2</v>
      </c>
      <c r="E593" s="2">
        <v>80.87</v>
      </c>
      <c r="F593" s="2">
        <v>80.31</v>
      </c>
      <c r="G593" s="4">
        <v>2107791</v>
      </c>
      <c r="H593">
        <f t="shared" si="43"/>
        <v>1705</v>
      </c>
      <c r="I593">
        <f t="shared" si="44"/>
        <v>1693</v>
      </c>
    </row>
    <row r="594" spans="1:9" x14ac:dyDescent="0.3">
      <c r="A594" s="2">
        <v>2017</v>
      </c>
      <c r="B594" s="2" t="s">
        <v>11</v>
      </c>
      <c r="C594" s="2" t="s">
        <v>4</v>
      </c>
      <c r="D594" s="2">
        <v>2</v>
      </c>
      <c r="E594" s="2">
        <v>79</v>
      </c>
      <c r="F594" s="2">
        <v>78.569999999999993</v>
      </c>
      <c r="G594" s="4">
        <v>2136982.5</v>
      </c>
      <c r="H594">
        <f t="shared" si="43"/>
        <v>1688</v>
      </c>
      <c r="I594">
        <f t="shared" si="44"/>
        <v>1679</v>
      </c>
    </row>
    <row r="595" spans="1:9" x14ac:dyDescent="0.3">
      <c r="A595" s="2">
        <v>2018</v>
      </c>
      <c r="B595" s="2" t="s">
        <v>11</v>
      </c>
      <c r="C595" s="2" t="s">
        <v>4</v>
      </c>
      <c r="D595" s="2">
        <v>2</v>
      </c>
      <c r="E595" s="2">
        <v>78.03</v>
      </c>
      <c r="F595" s="2">
        <v>76.88</v>
      </c>
      <c r="G595" s="4">
        <v>2196337</v>
      </c>
      <c r="H595">
        <f t="shared" si="43"/>
        <v>1714</v>
      </c>
      <c r="I595">
        <f t="shared" si="44"/>
        <v>1689</v>
      </c>
    </row>
    <row r="596" spans="1:9" x14ac:dyDescent="0.3">
      <c r="A596" s="2">
        <v>2019</v>
      </c>
      <c r="B596" s="2" t="s">
        <v>11</v>
      </c>
      <c r="C596" s="2" t="s">
        <v>4</v>
      </c>
      <c r="D596" s="2">
        <v>2</v>
      </c>
      <c r="E596" s="2">
        <v>75.09</v>
      </c>
      <c r="F596" s="2">
        <v>75.22</v>
      </c>
      <c r="G596" s="4">
        <v>2284380.5</v>
      </c>
      <c r="H596">
        <f t="shared" si="43"/>
        <v>1715</v>
      </c>
      <c r="I596">
        <f t="shared" si="44"/>
        <v>1718</v>
      </c>
    </row>
    <row r="597" spans="1:9" x14ac:dyDescent="0.3">
      <c r="A597" s="2">
        <v>2020</v>
      </c>
      <c r="B597" s="2" t="s">
        <v>11</v>
      </c>
      <c r="C597" s="2" t="s">
        <v>4</v>
      </c>
      <c r="D597" s="2">
        <v>2</v>
      </c>
      <c r="E597" s="2"/>
      <c r="F597" s="2">
        <f>ROUND(F596-F596*0.0336,1)</f>
        <v>72.7</v>
      </c>
      <c r="G597" s="4">
        <v>2430241.5</v>
      </c>
      <c r="I597">
        <f t="shared" si="44"/>
        <v>1767</v>
      </c>
    </row>
    <row r="598" spans="1:9" x14ac:dyDescent="0.3">
      <c r="A598" s="2">
        <v>2021</v>
      </c>
      <c r="B598" s="2" t="s">
        <v>11</v>
      </c>
      <c r="C598" s="2" t="s">
        <v>4</v>
      </c>
      <c r="D598" s="2">
        <v>2</v>
      </c>
      <c r="E598" s="2"/>
      <c r="F598" s="2">
        <f t="shared" ref="F598:F599" si="45">ROUND(F597-F597*0.0336,1)</f>
        <v>70.3</v>
      </c>
      <c r="G598" s="4">
        <v>2595613</v>
      </c>
      <c r="I598">
        <f t="shared" si="44"/>
        <v>1825</v>
      </c>
    </row>
    <row r="599" spans="1:9" x14ac:dyDescent="0.3">
      <c r="A599" s="2">
        <v>2022</v>
      </c>
      <c r="B599" s="2" t="s">
        <v>11</v>
      </c>
      <c r="C599" s="2" t="s">
        <v>4</v>
      </c>
      <c r="D599" s="2">
        <v>2</v>
      </c>
      <c r="E599" s="2"/>
      <c r="F599" s="2">
        <f t="shared" si="45"/>
        <v>67.900000000000006</v>
      </c>
      <c r="G599" s="4">
        <v>2738104</v>
      </c>
      <c r="I599">
        <f t="shared" si="44"/>
        <v>1859</v>
      </c>
    </row>
    <row r="600" spans="1:9" x14ac:dyDescent="0.3">
      <c r="A600" s="2">
        <v>2000</v>
      </c>
      <c r="B600" s="2" t="s">
        <v>11</v>
      </c>
      <c r="C600" s="2" t="s">
        <v>4</v>
      </c>
      <c r="D600" s="2">
        <v>3</v>
      </c>
      <c r="E600" s="2">
        <v>72.22</v>
      </c>
      <c r="F600" s="2">
        <v>72.62</v>
      </c>
      <c r="G600" s="4">
        <v>593760.5</v>
      </c>
      <c r="H600">
        <f t="shared" si="43"/>
        <v>429</v>
      </c>
      <c r="I600">
        <f t="shared" si="44"/>
        <v>431</v>
      </c>
    </row>
    <row r="601" spans="1:9" x14ac:dyDescent="0.3">
      <c r="A601" s="2">
        <v>2001</v>
      </c>
      <c r="B601" s="2" t="s">
        <v>11</v>
      </c>
      <c r="C601" s="2" t="s">
        <v>4</v>
      </c>
      <c r="D601" s="2">
        <v>3</v>
      </c>
      <c r="E601" s="2">
        <v>73.7</v>
      </c>
      <c r="F601" s="2">
        <v>71.91</v>
      </c>
      <c r="G601" s="4">
        <v>616624</v>
      </c>
      <c r="H601">
        <f t="shared" si="43"/>
        <v>454</v>
      </c>
      <c r="I601">
        <f t="shared" si="44"/>
        <v>443</v>
      </c>
    </row>
    <row r="602" spans="1:9" x14ac:dyDescent="0.3">
      <c r="A602" s="2">
        <v>2002</v>
      </c>
      <c r="B602" s="2" t="s">
        <v>11</v>
      </c>
      <c r="C602" s="2" t="s">
        <v>4</v>
      </c>
      <c r="D602" s="2">
        <v>3</v>
      </c>
      <c r="E602" s="2">
        <v>73.38</v>
      </c>
      <c r="F602" s="2">
        <v>71.209999999999994</v>
      </c>
      <c r="G602" s="4">
        <v>642878.5</v>
      </c>
      <c r="H602">
        <f t="shared" si="43"/>
        <v>472</v>
      </c>
      <c r="I602">
        <f t="shared" si="44"/>
        <v>458</v>
      </c>
    </row>
    <row r="603" spans="1:9" x14ac:dyDescent="0.3">
      <c r="A603" s="2">
        <v>2003</v>
      </c>
      <c r="B603" s="2" t="s">
        <v>11</v>
      </c>
      <c r="C603" s="2" t="s">
        <v>4</v>
      </c>
      <c r="D603" s="2">
        <v>3</v>
      </c>
      <c r="E603" s="2">
        <v>72.650000000000006</v>
      </c>
      <c r="F603" s="2">
        <v>70.510000000000005</v>
      </c>
      <c r="G603" s="4">
        <v>678065.5</v>
      </c>
      <c r="H603">
        <f t="shared" si="43"/>
        <v>493</v>
      </c>
      <c r="I603">
        <f t="shared" si="44"/>
        <v>478</v>
      </c>
    </row>
    <row r="604" spans="1:9" x14ac:dyDescent="0.3">
      <c r="A604" s="2">
        <v>2004</v>
      </c>
      <c r="B604" s="2" t="s">
        <v>11</v>
      </c>
      <c r="C604" s="2" t="s">
        <v>4</v>
      </c>
      <c r="D604" s="2">
        <v>3</v>
      </c>
      <c r="E604" s="2">
        <v>65.45</v>
      </c>
      <c r="F604" s="2">
        <v>69.83</v>
      </c>
      <c r="G604" s="4">
        <v>718949.5</v>
      </c>
      <c r="H604">
        <f t="shared" si="43"/>
        <v>471</v>
      </c>
      <c r="I604">
        <f t="shared" si="44"/>
        <v>502</v>
      </c>
    </row>
    <row r="605" spans="1:9" x14ac:dyDescent="0.3">
      <c r="A605" s="2">
        <v>2005</v>
      </c>
      <c r="B605" s="2" t="s">
        <v>11</v>
      </c>
      <c r="C605" s="2" t="s">
        <v>4</v>
      </c>
      <c r="D605" s="2">
        <v>3</v>
      </c>
      <c r="E605" s="2">
        <v>64.349999999999994</v>
      </c>
      <c r="F605" s="2">
        <v>69.150000000000006</v>
      </c>
      <c r="G605" s="4">
        <v>761932.5</v>
      </c>
      <c r="H605">
        <f t="shared" si="43"/>
        <v>490</v>
      </c>
      <c r="I605">
        <f t="shared" si="44"/>
        <v>527</v>
      </c>
    </row>
    <row r="606" spans="1:9" x14ac:dyDescent="0.3">
      <c r="A606" s="2">
        <v>2006</v>
      </c>
      <c r="B606" s="2" t="s">
        <v>11</v>
      </c>
      <c r="C606" s="2" t="s">
        <v>4</v>
      </c>
      <c r="D606" s="2">
        <v>3</v>
      </c>
      <c r="E606" s="2">
        <v>70.45</v>
      </c>
      <c r="F606" s="2">
        <v>68.47</v>
      </c>
      <c r="G606" s="4">
        <v>802531</v>
      </c>
      <c r="H606">
        <f t="shared" si="43"/>
        <v>565</v>
      </c>
      <c r="I606">
        <f t="shared" si="44"/>
        <v>549</v>
      </c>
    </row>
    <row r="607" spans="1:9" x14ac:dyDescent="0.3">
      <c r="A607" s="2">
        <v>2007</v>
      </c>
      <c r="B607" s="2" t="s">
        <v>11</v>
      </c>
      <c r="C607" s="2" t="s">
        <v>4</v>
      </c>
      <c r="D607" s="2">
        <v>3</v>
      </c>
      <c r="E607" s="2">
        <v>68.63</v>
      </c>
      <c r="F607" s="2">
        <v>67.8</v>
      </c>
      <c r="G607" s="4">
        <v>843653</v>
      </c>
      <c r="H607">
        <f t="shared" si="43"/>
        <v>579</v>
      </c>
      <c r="I607">
        <f t="shared" si="44"/>
        <v>572</v>
      </c>
    </row>
    <row r="608" spans="1:9" x14ac:dyDescent="0.3">
      <c r="A608" s="2">
        <v>2008</v>
      </c>
      <c r="B608" s="2" t="s">
        <v>11</v>
      </c>
      <c r="C608" s="2" t="s">
        <v>4</v>
      </c>
      <c r="D608" s="2">
        <v>3</v>
      </c>
      <c r="E608" s="2">
        <v>64.28</v>
      </c>
      <c r="F608" s="2">
        <v>67.14</v>
      </c>
      <c r="G608" s="4">
        <v>888518.5</v>
      </c>
      <c r="H608">
        <f t="shared" si="43"/>
        <v>571</v>
      </c>
      <c r="I608">
        <f t="shared" si="44"/>
        <v>597</v>
      </c>
    </row>
    <row r="609" spans="1:9" x14ac:dyDescent="0.3">
      <c r="A609" s="2">
        <v>2009</v>
      </c>
      <c r="B609" s="2" t="s">
        <v>11</v>
      </c>
      <c r="C609" s="2" t="s">
        <v>4</v>
      </c>
      <c r="D609" s="2">
        <v>3</v>
      </c>
      <c r="E609" s="2">
        <v>68.62</v>
      </c>
      <c r="F609" s="2">
        <v>66.489999999999995</v>
      </c>
      <c r="G609" s="4">
        <v>944535.5</v>
      </c>
      <c r="H609">
        <f t="shared" si="43"/>
        <v>648</v>
      </c>
      <c r="I609">
        <f t="shared" si="44"/>
        <v>628</v>
      </c>
    </row>
    <row r="610" spans="1:9" x14ac:dyDescent="0.3">
      <c r="A610" s="2">
        <v>2010</v>
      </c>
      <c r="B610" s="2" t="s">
        <v>11</v>
      </c>
      <c r="C610" s="2" t="s">
        <v>4</v>
      </c>
      <c r="D610" s="2">
        <v>3</v>
      </c>
      <c r="E610" s="2">
        <v>66.98</v>
      </c>
      <c r="F610" s="2">
        <v>65.84</v>
      </c>
      <c r="G610" s="4">
        <v>1012079.5</v>
      </c>
      <c r="H610">
        <f t="shared" si="43"/>
        <v>678</v>
      </c>
      <c r="I610">
        <f t="shared" si="44"/>
        <v>666</v>
      </c>
    </row>
    <row r="611" spans="1:9" x14ac:dyDescent="0.3">
      <c r="A611" s="2">
        <v>2011</v>
      </c>
      <c r="B611" s="2" t="s">
        <v>11</v>
      </c>
      <c r="C611" s="2" t="s">
        <v>4</v>
      </c>
      <c r="D611" s="2">
        <v>3</v>
      </c>
      <c r="E611" s="2">
        <v>65.84</v>
      </c>
      <c r="F611" s="2">
        <v>65.2</v>
      </c>
      <c r="G611" s="4">
        <v>1079995.5</v>
      </c>
      <c r="H611">
        <f t="shared" si="43"/>
        <v>711</v>
      </c>
      <c r="I611">
        <f t="shared" si="44"/>
        <v>704</v>
      </c>
    </row>
    <row r="612" spans="1:9" x14ac:dyDescent="0.3">
      <c r="A612" s="2">
        <v>2012</v>
      </c>
      <c r="B612" s="2" t="s">
        <v>11</v>
      </c>
      <c r="C612" s="2" t="s">
        <v>4</v>
      </c>
      <c r="D612" s="2">
        <v>3</v>
      </c>
      <c r="E612" s="2">
        <v>61.28</v>
      </c>
      <c r="F612" s="2">
        <v>62.35</v>
      </c>
      <c r="G612" s="4">
        <v>1143090.5</v>
      </c>
      <c r="H612">
        <f t="shared" si="43"/>
        <v>700</v>
      </c>
      <c r="I612">
        <f t="shared" si="44"/>
        <v>713</v>
      </c>
    </row>
    <row r="613" spans="1:9" x14ac:dyDescent="0.3">
      <c r="A613" s="2">
        <v>2013</v>
      </c>
      <c r="B613" s="2" t="s">
        <v>11</v>
      </c>
      <c r="C613" s="2" t="s">
        <v>4</v>
      </c>
      <c r="D613" s="2">
        <v>3</v>
      </c>
      <c r="E613" s="2">
        <v>61.53</v>
      </c>
      <c r="F613" s="2">
        <v>59.63</v>
      </c>
      <c r="G613" s="4">
        <v>1203700</v>
      </c>
      <c r="H613">
        <f t="shared" si="43"/>
        <v>741</v>
      </c>
      <c r="I613">
        <f t="shared" si="44"/>
        <v>718</v>
      </c>
    </row>
    <row r="614" spans="1:9" x14ac:dyDescent="0.3">
      <c r="A614" s="2">
        <v>2014</v>
      </c>
      <c r="B614" s="2" t="s">
        <v>11</v>
      </c>
      <c r="C614" s="2" t="s">
        <v>4</v>
      </c>
      <c r="D614" s="2">
        <v>3</v>
      </c>
      <c r="E614" s="2">
        <v>55.56</v>
      </c>
      <c r="F614" s="2">
        <v>57.03</v>
      </c>
      <c r="G614" s="4">
        <v>1270516.5</v>
      </c>
      <c r="H614">
        <f t="shared" si="43"/>
        <v>706</v>
      </c>
      <c r="I614">
        <f t="shared" si="44"/>
        <v>725</v>
      </c>
    </row>
    <row r="615" spans="1:9" x14ac:dyDescent="0.3">
      <c r="A615" s="2">
        <v>2015</v>
      </c>
      <c r="B615" s="2" t="s">
        <v>11</v>
      </c>
      <c r="C615" s="2" t="s">
        <v>4</v>
      </c>
      <c r="D615" s="2">
        <v>3</v>
      </c>
      <c r="E615" s="2">
        <v>54.75</v>
      </c>
      <c r="F615" s="2">
        <v>54.54</v>
      </c>
      <c r="G615" s="4">
        <v>1334216.5</v>
      </c>
      <c r="H615">
        <f t="shared" si="43"/>
        <v>730</v>
      </c>
      <c r="I615">
        <f t="shared" si="44"/>
        <v>728</v>
      </c>
    </row>
    <row r="616" spans="1:9" x14ac:dyDescent="0.3">
      <c r="A616" s="2">
        <v>2016</v>
      </c>
      <c r="B616" s="2" t="s">
        <v>11</v>
      </c>
      <c r="C616" s="2" t="s">
        <v>4</v>
      </c>
      <c r="D616" s="2">
        <v>3</v>
      </c>
      <c r="E616" s="2">
        <v>52.95</v>
      </c>
      <c r="F616" s="2">
        <v>52.16</v>
      </c>
      <c r="G616" s="4">
        <v>1398575</v>
      </c>
      <c r="H616">
        <f t="shared" si="43"/>
        <v>741</v>
      </c>
      <c r="I616">
        <f t="shared" si="44"/>
        <v>729</v>
      </c>
    </row>
    <row r="617" spans="1:9" x14ac:dyDescent="0.3">
      <c r="A617" s="2">
        <v>2017</v>
      </c>
      <c r="B617" s="2" t="s">
        <v>11</v>
      </c>
      <c r="C617" s="2" t="s">
        <v>4</v>
      </c>
      <c r="D617" s="2">
        <v>3</v>
      </c>
      <c r="E617" s="2">
        <v>46.98</v>
      </c>
      <c r="F617" s="2">
        <v>49.89</v>
      </c>
      <c r="G617" s="4">
        <v>1483491</v>
      </c>
      <c r="H617">
        <f t="shared" si="43"/>
        <v>697</v>
      </c>
      <c r="I617">
        <f t="shared" si="44"/>
        <v>740</v>
      </c>
    </row>
    <row r="618" spans="1:9" x14ac:dyDescent="0.3">
      <c r="A618" s="2">
        <v>2018</v>
      </c>
      <c r="B618" s="2" t="s">
        <v>11</v>
      </c>
      <c r="C618" s="2" t="s">
        <v>4</v>
      </c>
      <c r="D618" s="2">
        <v>3</v>
      </c>
      <c r="E618" s="2">
        <v>47.67</v>
      </c>
      <c r="F618" s="2">
        <v>47.71</v>
      </c>
      <c r="G618" s="4">
        <v>1555848</v>
      </c>
      <c r="H618">
        <f t="shared" si="43"/>
        <v>742</v>
      </c>
      <c r="I618">
        <f t="shared" si="44"/>
        <v>742</v>
      </c>
    </row>
    <row r="619" spans="1:9" x14ac:dyDescent="0.3">
      <c r="A619" s="2">
        <v>2019</v>
      </c>
      <c r="B619" s="2" t="s">
        <v>11</v>
      </c>
      <c r="C619" s="2" t="s">
        <v>4</v>
      </c>
      <c r="D619" s="2">
        <v>3</v>
      </c>
      <c r="E619" s="2">
        <v>47.23</v>
      </c>
      <c r="F619" s="2">
        <v>45.63</v>
      </c>
      <c r="G619" s="4">
        <v>1596795</v>
      </c>
      <c r="H619">
        <f t="shared" si="43"/>
        <v>754</v>
      </c>
      <c r="I619">
        <f t="shared" si="44"/>
        <v>729</v>
      </c>
    </row>
    <row r="620" spans="1:9" x14ac:dyDescent="0.3">
      <c r="A620" s="2">
        <v>2020</v>
      </c>
      <c r="B620" s="2" t="s">
        <v>11</v>
      </c>
      <c r="C620" s="2" t="s">
        <v>4</v>
      </c>
      <c r="D620" s="2">
        <v>3</v>
      </c>
      <c r="E620" s="2"/>
      <c r="F620" s="2">
        <f>ROUND(F619-F619*0.0216,1)</f>
        <v>44.6</v>
      </c>
      <c r="G620" s="4">
        <v>1618080</v>
      </c>
      <c r="I620">
        <f t="shared" si="44"/>
        <v>722</v>
      </c>
    </row>
    <row r="621" spans="1:9" x14ac:dyDescent="0.3">
      <c r="A621" s="2">
        <v>2021</v>
      </c>
      <c r="B621" s="2" t="s">
        <v>11</v>
      </c>
      <c r="C621" s="2" t="s">
        <v>4</v>
      </c>
      <c r="D621" s="2">
        <v>3</v>
      </c>
      <c r="E621" s="2"/>
      <c r="F621" s="2">
        <f t="shared" ref="F621:F622" si="46">ROUND(F620-F620*0.0216,1)</f>
        <v>43.6</v>
      </c>
      <c r="G621" s="4">
        <v>1633413.5</v>
      </c>
      <c r="I621">
        <f t="shared" si="44"/>
        <v>712</v>
      </c>
    </row>
    <row r="622" spans="1:9" x14ac:dyDescent="0.3">
      <c r="A622" s="2">
        <v>2022</v>
      </c>
      <c r="B622" s="2" t="s">
        <v>11</v>
      </c>
      <c r="C622" s="2" t="s">
        <v>4</v>
      </c>
      <c r="D622" s="2">
        <v>3</v>
      </c>
      <c r="E622" s="2"/>
      <c r="F622" s="2">
        <f t="shared" si="46"/>
        <v>42.7</v>
      </c>
      <c r="G622" s="4">
        <v>1668740</v>
      </c>
      <c r="I622">
        <f t="shared" si="44"/>
        <v>713</v>
      </c>
    </row>
    <row r="623" spans="1:9" x14ac:dyDescent="0.3">
      <c r="A623" s="2">
        <v>2000</v>
      </c>
      <c r="B623" s="2" t="s">
        <v>11</v>
      </c>
      <c r="C623" s="2" t="s">
        <v>4</v>
      </c>
      <c r="D623" s="2">
        <v>4</v>
      </c>
      <c r="E623" s="2">
        <v>69.59</v>
      </c>
      <c r="F623" s="2">
        <v>76.489999999999995</v>
      </c>
      <c r="G623" s="4">
        <v>143690.5</v>
      </c>
      <c r="H623">
        <f t="shared" si="43"/>
        <v>100</v>
      </c>
      <c r="I623">
        <f t="shared" si="44"/>
        <v>110</v>
      </c>
    </row>
    <row r="624" spans="1:9" x14ac:dyDescent="0.3">
      <c r="A624" s="2">
        <v>2001</v>
      </c>
      <c r="B624" s="2" t="s">
        <v>11</v>
      </c>
      <c r="C624" s="2" t="s">
        <v>4</v>
      </c>
      <c r="D624" s="2">
        <v>4</v>
      </c>
      <c r="E624" s="2">
        <v>80.59</v>
      </c>
      <c r="F624" s="2">
        <v>77.19</v>
      </c>
      <c r="G624" s="4">
        <v>150143</v>
      </c>
      <c r="H624">
        <f t="shared" si="43"/>
        <v>121</v>
      </c>
      <c r="I624">
        <f t="shared" si="44"/>
        <v>116</v>
      </c>
    </row>
    <row r="625" spans="1:9" x14ac:dyDescent="0.3">
      <c r="A625" s="2">
        <v>2002</v>
      </c>
      <c r="B625" s="2" t="s">
        <v>11</v>
      </c>
      <c r="C625" s="2" t="s">
        <v>4</v>
      </c>
      <c r="D625" s="2">
        <v>4</v>
      </c>
      <c r="E625" s="2">
        <v>68.849999999999994</v>
      </c>
      <c r="F625" s="2">
        <v>77.900000000000006</v>
      </c>
      <c r="G625" s="4">
        <v>158319</v>
      </c>
      <c r="H625">
        <f t="shared" si="43"/>
        <v>109</v>
      </c>
      <c r="I625">
        <f t="shared" si="44"/>
        <v>123</v>
      </c>
    </row>
    <row r="626" spans="1:9" x14ac:dyDescent="0.3">
      <c r="A626" s="2">
        <v>2003</v>
      </c>
      <c r="B626" s="2" t="s">
        <v>11</v>
      </c>
      <c r="C626" s="2" t="s">
        <v>4</v>
      </c>
      <c r="D626" s="2">
        <v>4</v>
      </c>
      <c r="E626" s="2">
        <v>73.16</v>
      </c>
      <c r="F626" s="2">
        <v>78.61</v>
      </c>
      <c r="G626" s="4">
        <v>165380</v>
      </c>
      <c r="H626">
        <f t="shared" si="43"/>
        <v>121</v>
      </c>
      <c r="I626">
        <f t="shared" si="44"/>
        <v>130</v>
      </c>
    </row>
    <row r="627" spans="1:9" x14ac:dyDescent="0.3">
      <c r="A627" s="2">
        <v>2004</v>
      </c>
      <c r="B627" s="2" t="s">
        <v>11</v>
      </c>
      <c r="C627" s="2" t="s">
        <v>4</v>
      </c>
      <c r="D627" s="2">
        <v>4</v>
      </c>
      <c r="E627" s="2">
        <v>84.89</v>
      </c>
      <c r="F627" s="2">
        <v>79.33</v>
      </c>
      <c r="G627" s="4">
        <v>171984</v>
      </c>
      <c r="H627">
        <f t="shared" si="43"/>
        <v>146</v>
      </c>
      <c r="I627">
        <f t="shared" si="44"/>
        <v>136</v>
      </c>
    </row>
    <row r="628" spans="1:9" x14ac:dyDescent="0.3">
      <c r="A628" s="2">
        <v>2005</v>
      </c>
      <c r="B628" s="2" t="s">
        <v>11</v>
      </c>
      <c r="C628" s="2" t="s">
        <v>4</v>
      </c>
      <c r="D628" s="2">
        <v>4</v>
      </c>
      <c r="E628" s="2">
        <v>80.680000000000007</v>
      </c>
      <c r="F628" s="2">
        <v>80.06</v>
      </c>
      <c r="G628" s="4">
        <v>180961.5</v>
      </c>
      <c r="H628">
        <f t="shared" si="43"/>
        <v>146</v>
      </c>
      <c r="I628">
        <f t="shared" si="44"/>
        <v>145</v>
      </c>
    </row>
    <row r="629" spans="1:9" x14ac:dyDescent="0.3">
      <c r="A629" s="2">
        <v>2006</v>
      </c>
      <c r="B629" s="2" t="s">
        <v>11</v>
      </c>
      <c r="C629" s="2" t="s">
        <v>4</v>
      </c>
      <c r="D629" s="2">
        <v>4</v>
      </c>
      <c r="E629" s="2">
        <v>73.14</v>
      </c>
      <c r="F629" s="2">
        <v>80.790000000000006</v>
      </c>
      <c r="G629" s="4">
        <v>192772</v>
      </c>
      <c r="H629">
        <f t="shared" si="43"/>
        <v>141</v>
      </c>
      <c r="I629">
        <f t="shared" si="44"/>
        <v>156</v>
      </c>
    </row>
    <row r="630" spans="1:9" x14ac:dyDescent="0.3">
      <c r="A630" s="2">
        <v>2007</v>
      </c>
      <c r="B630" s="2" t="s">
        <v>11</v>
      </c>
      <c r="C630" s="2" t="s">
        <v>4</v>
      </c>
      <c r="D630" s="2">
        <v>4</v>
      </c>
      <c r="E630" s="2">
        <v>82.73</v>
      </c>
      <c r="F630" s="2">
        <v>81.53</v>
      </c>
      <c r="G630" s="4">
        <v>209110</v>
      </c>
      <c r="H630">
        <f t="shared" si="43"/>
        <v>173</v>
      </c>
      <c r="I630">
        <f t="shared" si="44"/>
        <v>170</v>
      </c>
    </row>
    <row r="631" spans="1:9" x14ac:dyDescent="0.3">
      <c r="A631" s="2">
        <v>2008</v>
      </c>
      <c r="B631" s="2" t="s">
        <v>11</v>
      </c>
      <c r="C631" s="2" t="s">
        <v>4</v>
      </c>
      <c r="D631" s="2">
        <v>4</v>
      </c>
      <c r="E631" s="2">
        <v>80.599999999999994</v>
      </c>
      <c r="F631" s="2">
        <v>82.28</v>
      </c>
      <c r="G631" s="4">
        <v>229519</v>
      </c>
      <c r="H631">
        <f t="shared" si="43"/>
        <v>185</v>
      </c>
      <c r="I631">
        <f t="shared" si="44"/>
        <v>189</v>
      </c>
    </row>
    <row r="632" spans="1:9" x14ac:dyDescent="0.3">
      <c r="A632" s="2">
        <v>2009</v>
      </c>
      <c r="B632" s="2" t="s">
        <v>11</v>
      </c>
      <c r="C632" s="2" t="s">
        <v>4</v>
      </c>
      <c r="D632" s="2">
        <v>4</v>
      </c>
      <c r="E632" s="2">
        <v>82.21</v>
      </c>
      <c r="F632" s="2">
        <v>83.03</v>
      </c>
      <c r="G632" s="4">
        <v>246927.5</v>
      </c>
      <c r="H632">
        <f t="shared" si="43"/>
        <v>203</v>
      </c>
      <c r="I632">
        <f t="shared" si="44"/>
        <v>205</v>
      </c>
    </row>
    <row r="633" spans="1:9" x14ac:dyDescent="0.3">
      <c r="A633" s="2">
        <v>2010</v>
      </c>
      <c r="B633" s="2" t="s">
        <v>11</v>
      </c>
      <c r="C633" s="2" t="s">
        <v>4</v>
      </c>
      <c r="D633" s="2">
        <v>4</v>
      </c>
      <c r="E633" s="2">
        <v>85.57</v>
      </c>
      <c r="F633" s="2">
        <v>83.79</v>
      </c>
      <c r="G633" s="4">
        <v>262938.5</v>
      </c>
      <c r="H633">
        <f t="shared" si="43"/>
        <v>225</v>
      </c>
      <c r="I633">
        <f t="shared" si="44"/>
        <v>220</v>
      </c>
    </row>
    <row r="634" spans="1:9" x14ac:dyDescent="0.3">
      <c r="A634" s="2">
        <v>2011</v>
      </c>
      <c r="B634" s="2" t="s">
        <v>11</v>
      </c>
      <c r="C634" s="2" t="s">
        <v>4</v>
      </c>
      <c r="D634" s="2">
        <v>4</v>
      </c>
      <c r="E634" s="2">
        <v>93.3</v>
      </c>
      <c r="F634" s="2">
        <v>84.56</v>
      </c>
      <c r="G634" s="4">
        <v>280813</v>
      </c>
      <c r="H634">
        <f t="shared" si="43"/>
        <v>262</v>
      </c>
      <c r="I634">
        <f t="shared" si="44"/>
        <v>237</v>
      </c>
    </row>
    <row r="635" spans="1:9" x14ac:dyDescent="0.3">
      <c r="A635" s="2">
        <v>2012</v>
      </c>
      <c r="B635" s="2" t="s">
        <v>11</v>
      </c>
      <c r="C635" s="2" t="s">
        <v>4</v>
      </c>
      <c r="D635" s="2">
        <v>4</v>
      </c>
      <c r="E635" s="2">
        <v>91.53</v>
      </c>
      <c r="F635" s="2">
        <v>85.34</v>
      </c>
      <c r="G635" s="4">
        <v>301530.5</v>
      </c>
      <c r="H635">
        <f t="shared" si="43"/>
        <v>276</v>
      </c>
      <c r="I635">
        <f t="shared" si="44"/>
        <v>257</v>
      </c>
    </row>
    <row r="636" spans="1:9" x14ac:dyDescent="0.3">
      <c r="A636" s="2">
        <v>2013</v>
      </c>
      <c r="B636" s="2" t="s">
        <v>11</v>
      </c>
      <c r="C636" s="2" t="s">
        <v>4</v>
      </c>
      <c r="D636" s="2">
        <v>4</v>
      </c>
      <c r="E636" s="2">
        <v>90.42</v>
      </c>
      <c r="F636" s="2">
        <v>86.12</v>
      </c>
      <c r="G636" s="4">
        <v>327348.5</v>
      </c>
      <c r="H636">
        <f t="shared" si="43"/>
        <v>296</v>
      </c>
      <c r="I636">
        <f t="shared" si="44"/>
        <v>282</v>
      </c>
    </row>
    <row r="637" spans="1:9" x14ac:dyDescent="0.3">
      <c r="A637" s="2">
        <v>2014</v>
      </c>
      <c r="B637" s="2" t="s">
        <v>11</v>
      </c>
      <c r="C637" s="2" t="s">
        <v>4</v>
      </c>
      <c r="D637" s="2">
        <v>4</v>
      </c>
      <c r="E637" s="2">
        <v>83.26</v>
      </c>
      <c r="F637" s="2">
        <v>86.91</v>
      </c>
      <c r="G637" s="4">
        <v>356717.5</v>
      </c>
      <c r="H637">
        <f t="shared" si="43"/>
        <v>297</v>
      </c>
      <c r="I637">
        <f t="shared" si="44"/>
        <v>310</v>
      </c>
    </row>
    <row r="638" spans="1:9" x14ac:dyDescent="0.3">
      <c r="A638" s="2">
        <v>2015</v>
      </c>
      <c r="B638" s="2" t="s">
        <v>11</v>
      </c>
      <c r="C638" s="2" t="s">
        <v>4</v>
      </c>
      <c r="D638" s="2">
        <v>4</v>
      </c>
      <c r="E638" s="2">
        <v>92.72</v>
      </c>
      <c r="F638" s="2">
        <v>87.7</v>
      </c>
      <c r="G638" s="4">
        <v>387201</v>
      </c>
      <c r="H638">
        <f t="shared" si="43"/>
        <v>359</v>
      </c>
      <c r="I638">
        <f t="shared" si="44"/>
        <v>340</v>
      </c>
    </row>
    <row r="639" spans="1:9" x14ac:dyDescent="0.3">
      <c r="A639" s="2">
        <v>2016</v>
      </c>
      <c r="B639" s="2" t="s">
        <v>11</v>
      </c>
      <c r="C639" s="2" t="s">
        <v>4</v>
      </c>
      <c r="D639" s="2">
        <v>4</v>
      </c>
      <c r="E639" s="2">
        <v>87.39</v>
      </c>
      <c r="F639" s="2">
        <v>88.5</v>
      </c>
      <c r="G639" s="4">
        <v>416534</v>
      </c>
      <c r="H639">
        <f t="shared" si="43"/>
        <v>364</v>
      </c>
      <c r="I639">
        <f t="shared" si="44"/>
        <v>369</v>
      </c>
    </row>
    <row r="640" spans="1:9" x14ac:dyDescent="0.3">
      <c r="A640" s="2">
        <v>2017</v>
      </c>
      <c r="B640" s="2" t="s">
        <v>11</v>
      </c>
      <c r="C640" s="2" t="s">
        <v>4</v>
      </c>
      <c r="D640" s="2">
        <v>4</v>
      </c>
      <c r="E640" s="2">
        <v>91.79</v>
      </c>
      <c r="F640" s="2">
        <v>89.31</v>
      </c>
      <c r="G640" s="4">
        <v>448838</v>
      </c>
      <c r="H640">
        <f t="shared" si="43"/>
        <v>412</v>
      </c>
      <c r="I640">
        <f t="shared" si="44"/>
        <v>401</v>
      </c>
    </row>
    <row r="641" spans="1:9" x14ac:dyDescent="0.3">
      <c r="A641" s="2">
        <v>2018</v>
      </c>
      <c r="B641" s="2" t="s">
        <v>11</v>
      </c>
      <c r="C641" s="2" t="s">
        <v>4</v>
      </c>
      <c r="D641" s="2">
        <v>4</v>
      </c>
      <c r="E641" s="2">
        <v>91.84</v>
      </c>
      <c r="F641" s="2">
        <v>90.13</v>
      </c>
      <c r="G641" s="4">
        <v>483441.5</v>
      </c>
      <c r="H641">
        <f t="shared" si="43"/>
        <v>444</v>
      </c>
      <c r="I641">
        <f t="shared" si="44"/>
        <v>436</v>
      </c>
    </row>
    <row r="642" spans="1:9" x14ac:dyDescent="0.3">
      <c r="A642" s="2">
        <v>2019</v>
      </c>
      <c r="B642" s="2" t="s">
        <v>11</v>
      </c>
      <c r="C642" s="2" t="s">
        <v>4</v>
      </c>
      <c r="D642" s="2">
        <v>4</v>
      </c>
      <c r="E642" s="2">
        <v>79.97</v>
      </c>
      <c r="F642" s="2">
        <v>90.96</v>
      </c>
      <c r="G642" s="4">
        <v>522681.5</v>
      </c>
      <c r="H642">
        <f t="shared" si="43"/>
        <v>418</v>
      </c>
      <c r="I642">
        <f t="shared" si="44"/>
        <v>475</v>
      </c>
    </row>
    <row r="643" spans="1:9" x14ac:dyDescent="0.3">
      <c r="A643" s="2">
        <v>2020</v>
      </c>
      <c r="B643" s="2" t="s">
        <v>11</v>
      </c>
      <c r="C643" s="2" t="s">
        <v>4</v>
      </c>
      <c r="D643" s="2">
        <v>4</v>
      </c>
      <c r="E643" s="2"/>
      <c r="F643" s="2">
        <f>ROUND(F642+F642*0.0092,1)</f>
        <v>91.8</v>
      </c>
      <c r="G643" s="4">
        <v>570399</v>
      </c>
      <c r="I643">
        <f t="shared" ref="I643:I706" si="47">ROUND(F643*$G643/100000,0)</f>
        <v>524</v>
      </c>
    </row>
    <row r="644" spans="1:9" x14ac:dyDescent="0.3">
      <c r="A644" s="2">
        <v>2021</v>
      </c>
      <c r="B644" s="2" t="s">
        <v>11</v>
      </c>
      <c r="C644" s="2" t="s">
        <v>4</v>
      </c>
      <c r="D644" s="2">
        <v>4</v>
      </c>
      <c r="E644" s="2"/>
      <c r="F644" s="2">
        <f t="shared" ref="F644:F645" si="48">ROUND(F643+F643*0.0092,1)</f>
        <v>92.6</v>
      </c>
      <c r="G644" s="4">
        <v>619684</v>
      </c>
      <c r="I644">
        <f t="shared" si="47"/>
        <v>574</v>
      </c>
    </row>
    <row r="645" spans="1:9" x14ac:dyDescent="0.3">
      <c r="A645" s="2">
        <v>2022</v>
      </c>
      <c r="B645" s="2" t="s">
        <v>11</v>
      </c>
      <c r="C645" s="2" t="s">
        <v>4</v>
      </c>
      <c r="D645" s="2">
        <v>4</v>
      </c>
      <c r="E645" s="2"/>
      <c r="F645" s="2">
        <f t="shared" si="48"/>
        <v>93.5</v>
      </c>
      <c r="G645" s="4">
        <v>672753</v>
      </c>
      <c r="I645">
        <f t="shared" si="47"/>
        <v>629</v>
      </c>
    </row>
    <row r="646" spans="1:9" x14ac:dyDescent="0.3">
      <c r="A646" s="2">
        <v>2000</v>
      </c>
      <c r="B646" s="2" t="s">
        <v>11</v>
      </c>
      <c r="C646" s="2" t="s">
        <v>6</v>
      </c>
      <c r="D646" s="2">
        <v>1</v>
      </c>
      <c r="E646" s="2">
        <v>222.4</v>
      </c>
      <c r="F646" s="2">
        <v>222.08</v>
      </c>
      <c r="G646" s="4">
        <v>1219422.5</v>
      </c>
      <c r="H646">
        <f t="shared" ref="H643:H706" si="49">ROUND(E646*$G646/100000,0)</f>
        <v>2712</v>
      </c>
      <c r="I646">
        <f t="shared" si="47"/>
        <v>2708</v>
      </c>
    </row>
    <row r="647" spans="1:9" x14ac:dyDescent="0.3">
      <c r="A647" s="2">
        <v>2001</v>
      </c>
      <c r="B647" s="2" t="s">
        <v>11</v>
      </c>
      <c r="C647" s="2" t="s">
        <v>6</v>
      </c>
      <c r="D647" s="2">
        <v>1</v>
      </c>
      <c r="E647" s="2">
        <v>218.29</v>
      </c>
      <c r="F647" s="2">
        <v>220.85</v>
      </c>
      <c r="G647" s="4">
        <v>1297802</v>
      </c>
      <c r="H647">
        <f t="shared" si="49"/>
        <v>2833</v>
      </c>
      <c r="I647">
        <f t="shared" si="47"/>
        <v>2866</v>
      </c>
    </row>
    <row r="648" spans="1:9" x14ac:dyDescent="0.3">
      <c r="A648" s="2">
        <v>2002</v>
      </c>
      <c r="B648" s="2" t="s">
        <v>11</v>
      </c>
      <c r="C648" s="2" t="s">
        <v>6</v>
      </c>
      <c r="D648" s="2">
        <v>1</v>
      </c>
      <c r="E648" s="2">
        <v>225.73</v>
      </c>
      <c r="F648" s="2">
        <v>219.63</v>
      </c>
      <c r="G648" s="4">
        <v>1378634</v>
      </c>
      <c r="H648">
        <f t="shared" si="49"/>
        <v>3112</v>
      </c>
      <c r="I648">
        <f t="shared" si="47"/>
        <v>3028</v>
      </c>
    </row>
    <row r="649" spans="1:9" x14ac:dyDescent="0.3">
      <c r="A649" s="2">
        <v>2003</v>
      </c>
      <c r="B649" s="2" t="s">
        <v>11</v>
      </c>
      <c r="C649" s="2" t="s">
        <v>6</v>
      </c>
      <c r="D649" s="2">
        <v>1</v>
      </c>
      <c r="E649" s="2">
        <v>211.12</v>
      </c>
      <c r="F649" s="2">
        <v>218.41</v>
      </c>
      <c r="G649" s="4">
        <v>1463617.5</v>
      </c>
      <c r="H649">
        <f t="shared" si="49"/>
        <v>3090</v>
      </c>
      <c r="I649">
        <f t="shared" si="47"/>
        <v>3197</v>
      </c>
    </row>
    <row r="650" spans="1:9" x14ac:dyDescent="0.3">
      <c r="A650" s="2">
        <v>2004</v>
      </c>
      <c r="B650" s="2" t="s">
        <v>11</v>
      </c>
      <c r="C650" s="2" t="s">
        <v>6</v>
      </c>
      <c r="D650" s="2">
        <v>1</v>
      </c>
      <c r="E650" s="2">
        <v>216.07</v>
      </c>
      <c r="F650" s="2">
        <v>217.21</v>
      </c>
      <c r="G650" s="4">
        <v>1557847.5</v>
      </c>
      <c r="H650">
        <f t="shared" si="49"/>
        <v>3366</v>
      </c>
      <c r="I650">
        <f t="shared" si="47"/>
        <v>3384</v>
      </c>
    </row>
    <row r="651" spans="1:9" x14ac:dyDescent="0.3">
      <c r="A651" s="2">
        <v>2005</v>
      </c>
      <c r="B651" s="2" t="s">
        <v>11</v>
      </c>
      <c r="C651" s="2" t="s">
        <v>6</v>
      </c>
      <c r="D651" s="2">
        <v>1</v>
      </c>
      <c r="E651" s="2">
        <v>221.37</v>
      </c>
      <c r="F651" s="2">
        <v>216</v>
      </c>
      <c r="G651" s="4">
        <v>1653326.5</v>
      </c>
      <c r="H651">
        <f t="shared" si="49"/>
        <v>3660</v>
      </c>
      <c r="I651">
        <f t="shared" si="47"/>
        <v>3571</v>
      </c>
    </row>
    <row r="652" spans="1:9" x14ac:dyDescent="0.3">
      <c r="A652" s="2">
        <v>2006</v>
      </c>
      <c r="B652" s="2" t="s">
        <v>11</v>
      </c>
      <c r="C652" s="2" t="s">
        <v>6</v>
      </c>
      <c r="D652" s="2">
        <v>1</v>
      </c>
      <c r="E652" s="2">
        <v>212.06</v>
      </c>
      <c r="F652" s="2">
        <v>214.81</v>
      </c>
      <c r="G652" s="4">
        <v>1751840</v>
      </c>
      <c r="H652">
        <f t="shared" si="49"/>
        <v>3715</v>
      </c>
      <c r="I652">
        <f t="shared" si="47"/>
        <v>3763</v>
      </c>
    </row>
    <row r="653" spans="1:9" x14ac:dyDescent="0.3">
      <c r="A653" s="2">
        <v>2007</v>
      </c>
      <c r="B653" s="2" t="s">
        <v>11</v>
      </c>
      <c r="C653" s="2" t="s">
        <v>6</v>
      </c>
      <c r="D653" s="2">
        <v>1</v>
      </c>
      <c r="E653" s="2">
        <v>217.14</v>
      </c>
      <c r="F653" s="2">
        <v>213.62</v>
      </c>
      <c r="G653" s="4">
        <v>1875773.5</v>
      </c>
      <c r="H653">
        <f t="shared" si="49"/>
        <v>4073</v>
      </c>
      <c r="I653">
        <f t="shared" si="47"/>
        <v>4007</v>
      </c>
    </row>
    <row r="654" spans="1:9" x14ac:dyDescent="0.3">
      <c r="A654" s="2">
        <v>2008</v>
      </c>
      <c r="B654" s="2" t="s">
        <v>11</v>
      </c>
      <c r="C654" s="2" t="s">
        <v>6</v>
      </c>
      <c r="D654" s="2">
        <v>1</v>
      </c>
      <c r="E654" s="2">
        <v>212.51</v>
      </c>
      <c r="F654" s="2">
        <v>212.44</v>
      </c>
      <c r="G654" s="4">
        <v>1992831</v>
      </c>
      <c r="H654">
        <f t="shared" si="49"/>
        <v>4235</v>
      </c>
      <c r="I654">
        <f t="shared" si="47"/>
        <v>4234</v>
      </c>
    </row>
    <row r="655" spans="1:9" x14ac:dyDescent="0.3">
      <c r="A655" s="2">
        <v>2009</v>
      </c>
      <c r="B655" s="2" t="s">
        <v>11</v>
      </c>
      <c r="C655" s="2" t="s">
        <v>6</v>
      </c>
      <c r="D655" s="2">
        <v>1</v>
      </c>
      <c r="E655" s="2">
        <v>209.59</v>
      </c>
      <c r="F655" s="2">
        <v>211.26</v>
      </c>
      <c r="G655" s="4">
        <v>2084084</v>
      </c>
      <c r="H655">
        <f t="shared" si="49"/>
        <v>4368</v>
      </c>
      <c r="I655">
        <f t="shared" si="47"/>
        <v>4403</v>
      </c>
    </row>
    <row r="656" spans="1:9" x14ac:dyDescent="0.3">
      <c r="A656" s="2">
        <v>2010</v>
      </c>
      <c r="B656" s="2" t="s">
        <v>11</v>
      </c>
      <c r="C656" s="2" t="s">
        <v>6</v>
      </c>
      <c r="D656" s="2">
        <v>1</v>
      </c>
      <c r="E656" s="2">
        <v>201.87</v>
      </c>
      <c r="F656" s="2">
        <v>206.12</v>
      </c>
      <c r="G656" s="4">
        <v>2166714.5</v>
      </c>
      <c r="H656">
        <f t="shared" si="49"/>
        <v>4374</v>
      </c>
      <c r="I656">
        <f t="shared" si="47"/>
        <v>4466</v>
      </c>
    </row>
    <row r="657" spans="1:9" x14ac:dyDescent="0.3">
      <c r="A657" s="2">
        <v>2011</v>
      </c>
      <c r="B657" s="2" t="s">
        <v>11</v>
      </c>
      <c r="C657" s="2" t="s">
        <v>6</v>
      </c>
      <c r="D657" s="2">
        <v>1</v>
      </c>
      <c r="E657" s="2">
        <v>201.05</v>
      </c>
      <c r="F657" s="2">
        <v>201.11</v>
      </c>
      <c r="G657" s="4">
        <v>2251158</v>
      </c>
      <c r="H657">
        <f t="shared" si="49"/>
        <v>4526</v>
      </c>
      <c r="I657">
        <f t="shared" si="47"/>
        <v>4527</v>
      </c>
    </row>
    <row r="658" spans="1:9" x14ac:dyDescent="0.3">
      <c r="A658" s="2">
        <v>2012</v>
      </c>
      <c r="B658" s="2" t="s">
        <v>11</v>
      </c>
      <c r="C658" s="2" t="s">
        <v>6</v>
      </c>
      <c r="D658" s="2">
        <v>1</v>
      </c>
      <c r="E658" s="2">
        <v>201.53</v>
      </c>
      <c r="F658" s="2">
        <v>196.21</v>
      </c>
      <c r="G658" s="4">
        <v>2363394.5</v>
      </c>
      <c r="H658">
        <f t="shared" si="49"/>
        <v>4763</v>
      </c>
      <c r="I658">
        <f t="shared" si="47"/>
        <v>4637</v>
      </c>
    </row>
    <row r="659" spans="1:9" x14ac:dyDescent="0.3">
      <c r="A659" s="2">
        <v>2013</v>
      </c>
      <c r="B659" s="2" t="s">
        <v>11</v>
      </c>
      <c r="C659" s="2" t="s">
        <v>6</v>
      </c>
      <c r="D659" s="2">
        <v>1</v>
      </c>
      <c r="E659" s="2">
        <v>189.53</v>
      </c>
      <c r="F659" s="2">
        <v>191.44</v>
      </c>
      <c r="G659" s="4">
        <v>2494008.5</v>
      </c>
      <c r="H659">
        <f t="shared" si="49"/>
        <v>4727</v>
      </c>
      <c r="I659">
        <f t="shared" si="47"/>
        <v>4775</v>
      </c>
    </row>
    <row r="660" spans="1:9" x14ac:dyDescent="0.3">
      <c r="A660" s="2">
        <v>2014</v>
      </c>
      <c r="B660" s="2" t="s">
        <v>11</v>
      </c>
      <c r="C660" s="2" t="s">
        <v>6</v>
      </c>
      <c r="D660" s="2">
        <v>1</v>
      </c>
      <c r="E660" s="2">
        <v>187.9</v>
      </c>
      <c r="F660" s="2">
        <v>186.78</v>
      </c>
      <c r="G660" s="4">
        <v>2623268.5</v>
      </c>
      <c r="H660">
        <f t="shared" si="49"/>
        <v>4929</v>
      </c>
      <c r="I660">
        <f t="shared" si="47"/>
        <v>4900</v>
      </c>
    </row>
    <row r="661" spans="1:9" x14ac:dyDescent="0.3">
      <c r="A661" s="2">
        <v>2015</v>
      </c>
      <c r="B661" s="2" t="s">
        <v>11</v>
      </c>
      <c r="C661" s="2" t="s">
        <v>6</v>
      </c>
      <c r="D661" s="2">
        <v>1</v>
      </c>
      <c r="E661" s="2">
        <v>182.08</v>
      </c>
      <c r="F661" s="2">
        <v>182.24</v>
      </c>
      <c r="G661" s="4">
        <v>2747158.5</v>
      </c>
      <c r="H661">
        <f t="shared" si="49"/>
        <v>5002</v>
      </c>
      <c r="I661">
        <f t="shared" si="47"/>
        <v>5006</v>
      </c>
    </row>
    <row r="662" spans="1:9" x14ac:dyDescent="0.3">
      <c r="A662" s="2">
        <v>2016</v>
      </c>
      <c r="B662" s="2" t="s">
        <v>11</v>
      </c>
      <c r="C662" s="2" t="s">
        <v>6</v>
      </c>
      <c r="D662" s="2">
        <v>1</v>
      </c>
      <c r="E662" s="2">
        <v>178.15</v>
      </c>
      <c r="F662" s="2">
        <v>177.8</v>
      </c>
      <c r="G662" s="4">
        <v>2858258.5</v>
      </c>
      <c r="H662">
        <f t="shared" si="49"/>
        <v>5092</v>
      </c>
      <c r="I662">
        <f t="shared" si="47"/>
        <v>5082</v>
      </c>
    </row>
    <row r="663" spans="1:9" x14ac:dyDescent="0.3">
      <c r="A663" s="2">
        <v>2017</v>
      </c>
      <c r="B663" s="2" t="s">
        <v>11</v>
      </c>
      <c r="C663" s="2" t="s">
        <v>6</v>
      </c>
      <c r="D663" s="2">
        <v>1</v>
      </c>
      <c r="E663" s="2">
        <v>171.38</v>
      </c>
      <c r="F663" s="2">
        <v>173.48</v>
      </c>
      <c r="G663" s="4">
        <v>2996889.5</v>
      </c>
      <c r="H663">
        <f t="shared" si="49"/>
        <v>5136</v>
      </c>
      <c r="I663">
        <f t="shared" si="47"/>
        <v>5199</v>
      </c>
    </row>
    <row r="664" spans="1:9" x14ac:dyDescent="0.3">
      <c r="A664" s="2">
        <v>2018</v>
      </c>
      <c r="B664" s="2" t="s">
        <v>11</v>
      </c>
      <c r="C664" s="2" t="s">
        <v>6</v>
      </c>
      <c r="D664" s="2">
        <v>1</v>
      </c>
      <c r="E664" s="2">
        <v>172.39</v>
      </c>
      <c r="F664" s="2">
        <v>169.26</v>
      </c>
      <c r="G664" s="4">
        <v>3153847</v>
      </c>
      <c r="H664">
        <f t="shared" si="49"/>
        <v>5437</v>
      </c>
      <c r="I664">
        <f t="shared" si="47"/>
        <v>5338</v>
      </c>
    </row>
    <row r="665" spans="1:9" x14ac:dyDescent="0.3">
      <c r="A665" s="2">
        <v>2019</v>
      </c>
      <c r="B665" s="2" t="s">
        <v>11</v>
      </c>
      <c r="C665" s="2" t="s">
        <v>6</v>
      </c>
      <c r="D665" s="2">
        <v>1</v>
      </c>
      <c r="E665" s="2">
        <v>163.06</v>
      </c>
      <c r="F665" s="2">
        <v>165.14</v>
      </c>
      <c r="G665" s="4">
        <v>3314758.5</v>
      </c>
      <c r="H665">
        <f t="shared" si="49"/>
        <v>5405</v>
      </c>
      <c r="I665">
        <f t="shared" si="47"/>
        <v>5474</v>
      </c>
    </row>
    <row r="666" spans="1:9" x14ac:dyDescent="0.3">
      <c r="A666" s="2">
        <v>2020</v>
      </c>
      <c r="B666" s="2" t="s">
        <v>11</v>
      </c>
      <c r="C666" s="2" t="s">
        <v>6</v>
      </c>
      <c r="D666" s="2">
        <v>1</v>
      </c>
      <c r="E666" s="2"/>
      <c r="F666" s="2">
        <f>ROUND(F665-F665*0.0031,1)</f>
        <v>164.6</v>
      </c>
      <c r="G666" s="4">
        <v>3515954</v>
      </c>
      <c r="I666">
        <f t="shared" si="47"/>
        <v>5787</v>
      </c>
    </row>
    <row r="667" spans="1:9" x14ac:dyDescent="0.3">
      <c r="A667" s="2">
        <v>2021</v>
      </c>
      <c r="B667" s="2" t="s">
        <v>11</v>
      </c>
      <c r="C667" s="2" t="s">
        <v>6</v>
      </c>
      <c r="D667" s="2">
        <v>1</v>
      </c>
      <c r="E667" s="2"/>
      <c r="F667" s="2">
        <f t="shared" ref="F667:F668" si="50">ROUND(F666-F666*0.0031,1)</f>
        <v>164.1</v>
      </c>
      <c r="G667" s="4">
        <v>3729119.5</v>
      </c>
      <c r="I667">
        <f t="shared" si="47"/>
        <v>6119</v>
      </c>
    </row>
    <row r="668" spans="1:9" x14ac:dyDescent="0.3">
      <c r="A668" s="2">
        <v>2022</v>
      </c>
      <c r="B668" s="2" t="s">
        <v>11</v>
      </c>
      <c r="C668" s="2" t="s">
        <v>6</v>
      </c>
      <c r="D668" s="2">
        <v>1</v>
      </c>
      <c r="E668" s="2"/>
      <c r="F668" s="2">
        <f t="shared" si="50"/>
        <v>163.6</v>
      </c>
      <c r="G668" s="4">
        <v>3938815</v>
      </c>
      <c r="I668">
        <f t="shared" si="47"/>
        <v>6444</v>
      </c>
    </row>
    <row r="669" spans="1:9" x14ac:dyDescent="0.3">
      <c r="A669" s="2">
        <v>2000</v>
      </c>
      <c r="B669" s="2" t="s">
        <v>11</v>
      </c>
      <c r="C669" s="2" t="s">
        <v>6</v>
      </c>
      <c r="D669" s="2">
        <v>2</v>
      </c>
      <c r="E669" s="2">
        <v>224.53</v>
      </c>
      <c r="F669" s="2">
        <v>221.17</v>
      </c>
      <c r="G669" s="4">
        <v>873383.5</v>
      </c>
      <c r="H669">
        <f t="shared" si="49"/>
        <v>1961</v>
      </c>
      <c r="I669">
        <f t="shared" si="47"/>
        <v>1932</v>
      </c>
    </row>
    <row r="670" spans="1:9" x14ac:dyDescent="0.3">
      <c r="A670" s="2">
        <v>2001</v>
      </c>
      <c r="B670" s="2" t="s">
        <v>11</v>
      </c>
      <c r="C670" s="2" t="s">
        <v>6</v>
      </c>
      <c r="D670" s="2">
        <v>2</v>
      </c>
      <c r="E670" s="2">
        <v>213.06</v>
      </c>
      <c r="F670" s="2">
        <v>218.79</v>
      </c>
      <c r="G670" s="4">
        <v>938698.5</v>
      </c>
      <c r="H670">
        <f t="shared" si="49"/>
        <v>2000</v>
      </c>
      <c r="I670">
        <f t="shared" si="47"/>
        <v>2054</v>
      </c>
    </row>
    <row r="671" spans="1:9" x14ac:dyDescent="0.3">
      <c r="A671" s="2">
        <v>2002</v>
      </c>
      <c r="B671" s="2" t="s">
        <v>11</v>
      </c>
      <c r="C671" s="2" t="s">
        <v>6</v>
      </c>
      <c r="D671" s="2">
        <v>2</v>
      </c>
      <c r="E671" s="2">
        <v>221.45</v>
      </c>
      <c r="F671" s="2">
        <v>216.43</v>
      </c>
      <c r="G671" s="4">
        <v>1003819</v>
      </c>
      <c r="H671">
        <f t="shared" si="49"/>
        <v>2223</v>
      </c>
      <c r="I671">
        <f t="shared" si="47"/>
        <v>2173</v>
      </c>
    </row>
    <row r="672" spans="1:9" x14ac:dyDescent="0.3">
      <c r="A672" s="2">
        <v>2003</v>
      </c>
      <c r="B672" s="2" t="s">
        <v>11</v>
      </c>
      <c r="C672" s="2" t="s">
        <v>6</v>
      </c>
      <c r="D672" s="2">
        <v>2</v>
      </c>
      <c r="E672" s="2">
        <v>206.99</v>
      </c>
      <c r="F672" s="2">
        <v>214.09</v>
      </c>
      <c r="G672" s="4">
        <v>1069153.5</v>
      </c>
      <c r="H672">
        <f t="shared" si="49"/>
        <v>2213</v>
      </c>
      <c r="I672">
        <f t="shared" si="47"/>
        <v>2289</v>
      </c>
    </row>
    <row r="673" spans="1:9" x14ac:dyDescent="0.3">
      <c r="A673" s="2">
        <v>2004</v>
      </c>
      <c r="B673" s="2" t="s">
        <v>11</v>
      </c>
      <c r="C673" s="2" t="s">
        <v>6</v>
      </c>
      <c r="D673" s="2">
        <v>2</v>
      </c>
      <c r="E673" s="2">
        <v>211.14</v>
      </c>
      <c r="F673" s="2">
        <v>211.78</v>
      </c>
      <c r="G673" s="4">
        <v>1140017</v>
      </c>
      <c r="H673">
        <f t="shared" si="49"/>
        <v>2407</v>
      </c>
      <c r="I673">
        <f t="shared" si="47"/>
        <v>2414</v>
      </c>
    </row>
    <row r="674" spans="1:9" x14ac:dyDescent="0.3">
      <c r="A674" s="2">
        <v>2005</v>
      </c>
      <c r="B674" s="2" t="s">
        <v>11</v>
      </c>
      <c r="C674" s="2" t="s">
        <v>6</v>
      </c>
      <c r="D674" s="2">
        <v>2</v>
      </c>
      <c r="E674" s="2">
        <v>215.94</v>
      </c>
      <c r="F674" s="2">
        <v>209.5</v>
      </c>
      <c r="G674" s="4">
        <v>1210978.5</v>
      </c>
      <c r="H674">
        <f t="shared" si="49"/>
        <v>2615</v>
      </c>
      <c r="I674">
        <f t="shared" si="47"/>
        <v>2537</v>
      </c>
    </row>
    <row r="675" spans="1:9" x14ac:dyDescent="0.3">
      <c r="A675" s="2">
        <v>2006</v>
      </c>
      <c r="B675" s="2" t="s">
        <v>11</v>
      </c>
      <c r="C675" s="2" t="s">
        <v>6</v>
      </c>
      <c r="D675" s="2">
        <v>2</v>
      </c>
      <c r="E675" s="2">
        <v>204.92</v>
      </c>
      <c r="F675" s="2">
        <v>207.23</v>
      </c>
      <c r="G675" s="4">
        <v>1284920</v>
      </c>
      <c r="H675">
        <f t="shared" si="49"/>
        <v>2633</v>
      </c>
      <c r="I675">
        <f t="shared" si="47"/>
        <v>2663</v>
      </c>
    </row>
    <row r="676" spans="1:9" x14ac:dyDescent="0.3">
      <c r="A676" s="2">
        <v>2007</v>
      </c>
      <c r="B676" s="2" t="s">
        <v>11</v>
      </c>
      <c r="C676" s="2" t="s">
        <v>6</v>
      </c>
      <c r="D676" s="2">
        <v>2</v>
      </c>
      <c r="E676" s="2">
        <v>208.52</v>
      </c>
      <c r="F676" s="2">
        <v>205</v>
      </c>
      <c r="G676" s="4">
        <v>1378258</v>
      </c>
      <c r="H676">
        <f t="shared" si="49"/>
        <v>2874</v>
      </c>
      <c r="I676">
        <f t="shared" si="47"/>
        <v>2825</v>
      </c>
    </row>
    <row r="677" spans="1:9" x14ac:dyDescent="0.3">
      <c r="A677" s="2">
        <v>2008</v>
      </c>
      <c r="B677" s="2" t="s">
        <v>11</v>
      </c>
      <c r="C677" s="2" t="s">
        <v>6</v>
      </c>
      <c r="D677" s="2">
        <v>2</v>
      </c>
      <c r="E677" s="2">
        <v>200.02</v>
      </c>
      <c r="F677" s="2">
        <v>202.79</v>
      </c>
      <c r="G677" s="4">
        <v>1458371</v>
      </c>
      <c r="H677">
        <f t="shared" si="49"/>
        <v>2917</v>
      </c>
      <c r="I677">
        <f t="shared" si="47"/>
        <v>2957</v>
      </c>
    </row>
    <row r="678" spans="1:9" x14ac:dyDescent="0.3">
      <c r="A678" s="2">
        <v>2009</v>
      </c>
      <c r="B678" s="2" t="s">
        <v>11</v>
      </c>
      <c r="C678" s="2" t="s">
        <v>6</v>
      </c>
      <c r="D678" s="2">
        <v>2</v>
      </c>
      <c r="E678" s="2">
        <v>199.08</v>
      </c>
      <c r="F678" s="2">
        <v>200.6</v>
      </c>
      <c r="G678" s="4">
        <v>1505449.5</v>
      </c>
      <c r="H678">
        <f t="shared" si="49"/>
        <v>2997</v>
      </c>
      <c r="I678">
        <f t="shared" si="47"/>
        <v>3020</v>
      </c>
    </row>
    <row r="679" spans="1:9" x14ac:dyDescent="0.3">
      <c r="A679" s="2">
        <v>2010</v>
      </c>
      <c r="B679" s="2" t="s">
        <v>11</v>
      </c>
      <c r="C679" s="2" t="s">
        <v>6</v>
      </c>
      <c r="D679" s="2">
        <v>2</v>
      </c>
      <c r="E679" s="2">
        <v>192.07</v>
      </c>
      <c r="F679" s="2">
        <v>193.78</v>
      </c>
      <c r="G679" s="4">
        <v>1534862</v>
      </c>
      <c r="H679">
        <f t="shared" si="49"/>
        <v>2948</v>
      </c>
      <c r="I679">
        <f t="shared" si="47"/>
        <v>2974</v>
      </c>
    </row>
    <row r="680" spans="1:9" x14ac:dyDescent="0.3">
      <c r="A680" s="2">
        <v>2011</v>
      </c>
      <c r="B680" s="2" t="s">
        <v>11</v>
      </c>
      <c r="C680" s="2" t="s">
        <v>6</v>
      </c>
      <c r="D680" s="2">
        <v>2</v>
      </c>
      <c r="E680" s="2">
        <v>184.16</v>
      </c>
      <c r="F680" s="2">
        <v>187.2</v>
      </c>
      <c r="G680" s="4">
        <v>1562793</v>
      </c>
      <c r="H680">
        <f t="shared" si="49"/>
        <v>2878</v>
      </c>
      <c r="I680">
        <f t="shared" si="47"/>
        <v>2926</v>
      </c>
    </row>
    <row r="681" spans="1:9" x14ac:dyDescent="0.3">
      <c r="A681" s="2">
        <v>2012</v>
      </c>
      <c r="B681" s="2" t="s">
        <v>11</v>
      </c>
      <c r="C681" s="2" t="s">
        <v>6</v>
      </c>
      <c r="D681" s="2">
        <v>2</v>
      </c>
      <c r="E681" s="2">
        <v>186.7</v>
      </c>
      <c r="F681" s="2">
        <v>180.84</v>
      </c>
      <c r="G681" s="4">
        <v>1617579</v>
      </c>
      <c r="H681">
        <f t="shared" si="49"/>
        <v>3020</v>
      </c>
      <c r="I681">
        <f t="shared" si="47"/>
        <v>2925</v>
      </c>
    </row>
    <row r="682" spans="1:9" x14ac:dyDescent="0.3">
      <c r="A682" s="2">
        <v>2013</v>
      </c>
      <c r="B682" s="2" t="s">
        <v>11</v>
      </c>
      <c r="C682" s="2" t="s">
        <v>6</v>
      </c>
      <c r="D682" s="2">
        <v>2</v>
      </c>
      <c r="E682" s="2">
        <v>173.97</v>
      </c>
      <c r="F682" s="2">
        <v>174.7</v>
      </c>
      <c r="G682" s="4">
        <v>1687049</v>
      </c>
      <c r="H682">
        <f t="shared" si="49"/>
        <v>2935</v>
      </c>
      <c r="I682">
        <f t="shared" si="47"/>
        <v>2947</v>
      </c>
    </row>
    <row r="683" spans="1:9" x14ac:dyDescent="0.3">
      <c r="A683" s="2">
        <v>2014</v>
      </c>
      <c r="B683" s="2" t="s">
        <v>11</v>
      </c>
      <c r="C683" s="2" t="s">
        <v>6</v>
      </c>
      <c r="D683" s="2">
        <v>2</v>
      </c>
      <c r="E683" s="2">
        <v>172.71</v>
      </c>
      <c r="F683" s="2">
        <v>168.76</v>
      </c>
      <c r="G683" s="4">
        <v>1747440</v>
      </c>
      <c r="H683">
        <f t="shared" si="49"/>
        <v>3018</v>
      </c>
      <c r="I683">
        <f t="shared" si="47"/>
        <v>2949</v>
      </c>
    </row>
    <row r="684" spans="1:9" x14ac:dyDescent="0.3">
      <c r="A684" s="2">
        <v>2015</v>
      </c>
      <c r="B684" s="2" t="s">
        <v>11</v>
      </c>
      <c r="C684" s="2" t="s">
        <v>6</v>
      </c>
      <c r="D684" s="2">
        <v>2</v>
      </c>
      <c r="E684" s="2">
        <v>162.41</v>
      </c>
      <c r="F684" s="2">
        <v>163.03</v>
      </c>
      <c r="G684" s="4">
        <v>1802875</v>
      </c>
      <c r="H684">
        <f t="shared" si="49"/>
        <v>2928</v>
      </c>
      <c r="I684">
        <f t="shared" si="47"/>
        <v>2939</v>
      </c>
    </row>
    <row r="685" spans="1:9" x14ac:dyDescent="0.3">
      <c r="A685" s="2">
        <v>2016</v>
      </c>
      <c r="B685" s="2" t="s">
        <v>11</v>
      </c>
      <c r="C685" s="2" t="s">
        <v>6</v>
      </c>
      <c r="D685" s="2">
        <v>2</v>
      </c>
      <c r="E685" s="2">
        <v>156.27000000000001</v>
      </c>
      <c r="F685" s="2">
        <v>157.49</v>
      </c>
      <c r="G685" s="4">
        <v>1843565.5</v>
      </c>
      <c r="H685">
        <f t="shared" si="49"/>
        <v>2881</v>
      </c>
      <c r="I685">
        <f t="shared" si="47"/>
        <v>2903</v>
      </c>
    </row>
    <row r="686" spans="1:9" x14ac:dyDescent="0.3">
      <c r="A686" s="2">
        <v>2017</v>
      </c>
      <c r="B686" s="2" t="s">
        <v>11</v>
      </c>
      <c r="C686" s="2" t="s">
        <v>6</v>
      </c>
      <c r="D686" s="2">
        <v>2</v>
      </c>
      <c r="E686" s="2">
        <v>150.99</v>
      </c>
      <c r="F686" s="2">
        <v>152.13999999999999</v>
      </c>
      <c r="G686" s="4">
        <v>1890896.5</v>
      </c>
      <c r="H686">
        <f t="shared" si="49"/>
        <v>2855</v>
      </c>
      <c r="I686">
        <f t="shared" si="47"/>
        <v>2877</v>
      </c>
    </row>
    <row r="687" spans="1:9" x14ac:dyDescent="0.3">
      <c r="A687" s="2">
        <v>2018</v>
      </c>
      <c r="B687" s="2" t="s">
        <v>11</v>
      </c>
      <c r="C687" s="2" t="s">
        <v>6</v>
      </c>
      <c r="D687" s="2">
        <v>2</v>
      </c>
      <c r="E687" s="2">
        <v>147.32</v>
      </c>
      <c r="F687" s="2">
        <v>146.97</v>
      </c>
      <c r="G687" s="4">
        <v>1963692.5</v>
      </c>
      <c r="H687">
        <f t="shared" si="49"/>
        <v>2893</v>
      </c>
      <c r="I687">
        <f t="shared" si="47"/>
        <v>2886</v>
      </c>
    </row>
    <row r="688" spans="1:9" x14ac:dyDescent="0.3">
      <c r="A688" s="2">
        <v>2019</v>
      </c>
      <c r="B688" s="2" t="s">
        <v>11</v>
      </c>
      <c r="C688" s="2" t="s">
        <v>6</v>
      </c>
      <c r="D688" s="2">
        <v>2</v>
      </c>
      <c r="E688" s="2">
        <v>141.34</v>
      </c>
      <c r="F688" s="2">
        <v>141.97999999999999</v>
      </c>
      <c r="G688" s="4">
        <v>2061691</v>
      </c>
      <c r="H688">
        <f t="shared" si="49"/>
        <v>2914</v>
      </c>
      <c r="I688">
        <f t="shared" si="47"/>
        <v>2927</v>
      </c>
    </row>
    <row r="689" spans="1:9" x14ac:dyDescent="0.3">
      <c r="A689" s="2">
        <v>2020</v>
      </c>
      <c r="B689" s="2" t="s">
        <v>11</v>
      </c>
      <c r="C689" s="2" t="s">
        <v>6</v>
      </c>
      <c r="D689" s="2">
        <v>2</v>
      </c>
      <c r="E689" s="2"/>
      <c r="F689" s="2">
        <f>ROUND(F688-F688*0.034,1)</f>
        <v>137.19999999999999</v>
      </c>
      <c r="G689" s="4">
        <v>2206059</v>
      </c>
      <c r="I689">
        <f t="shared" si="47"/>
        <v>3027</v>
      </c>
    </row>
    <row r="690" spans="1:9" x14ac:dyDescent="0.3">
      <c r="A690" s="2">
        <v>2021</v>
      </c>
      <c r="B690" s="2" t="s">
        <v>11</v>
      </c>
      <c r="C690" s="2" t="s">
        <v>6</v>
      </c>
      <c r="D690" s="2">
        <v>2</v>
      </c>
      <c r="E690" s="2"/>
      <c r="F690" s="2">
        <f t="shared" ref="F690:F691" si="51">ROUND(F689-F689*0.034,1)</f>
        <v>132.5</v>
      </c>
      <c r="G690" s="4">
        <v>2361393.5</v>
      </c>
      <c r="I690">
        <f t="shared" si="47"/>
        <v>3129</v>
      </c>
    </row>
    <row r="691" spans="1:9" x14ac:dyDescent="0.3">
      <c r="A691" s="2">
        <v>2022</v>
      </c>
      <c r="B691" s="2" t="s">
        <v>11</v>
      </c>
      <c r="C691" s="2" t="s">
        <v>6</v>
      </c>
      <c r="D691" s="2">
        <v>2</v>
      </c>
      <c r="E691" s="2"/>
      <c r="F691" s="2">
        <f t="shared" si="51"/>
        <v>128</v>
      </c>
      <c r="G691" s="4">
        <v>2493071</v>
      </c>
      <c r="I691">
        <f t="shared" si="47"/>
        <v>3191</v>
      </c>
    </row>
    <row r="692" spans="1:9" x14ac:dyDescent="0.3">
      <c r="A692" s="2">
        <v>2000</v>
      </c>
      <c r="B692" s="2" t="s">
        <v>11</v>
      </c>
      <c r="C692" s="2" t="s">
        <v>6</v>
      </c>
      <c r="D692" s="2">
        <v>3</v>
      </c>
      <c r="E692" s="2">
        <v>180.41</v>
      </c>
      <c r="F692" s="2">
        <v>150.94</v>
      </c>
      <c r="G692" s="4">
        <v>302803.5</v>
      </c>
      <c r="H692">
        <f t="shared" si="49"/>
        <v>546</v>
      </c>
      <c r="I692">
        <f t="shared" si="47"/>
        <v>457</v>
      </c>
    </row>
    <row r="693" spans="1:9" x14ac:dyDescent="0.3">
      <c r="A693" s="2">
        <v>2001</v>
      </c>
      <c r="B693" s="2" t="s">
        <v>11</v>
      </c>
      <c r="C693" s="2" t="s">
        <v>6</v>
      </c>
      <c r="D693" s="2">
        <v>3</v>
      </c>
      <c r="E693" s="2">
        <v>141.72</v>
      </c>
      <c r="F693" s="2">
        <v>159.13999999999999</v>
      </c>
      <c r="G693" s="4">
        <v>313238.5</v>
      </c>
      <c r="H693">
        <f t="shared" si="49"/>
        <v>444</v>
      </c>
      <c r="I693">
        <f t="shared" si="47"/>
        <v>498</v>
      </c>
    </row>
    <row r="694" spans="1:9" x14ac:dyDescent="0.3">
      <c r="A694" s="2">
        <v>2002</v>
      </c>
      <c r="B694" s="2" t="s">
        <v>11</v>
      </c>
      <c r="C694" s="2" t="s">
        <v>6</v>
      </c>
      <c r="D694" s="2">
        <v>3</v>
      </c>
      <c r="E694" s="2">
        <v>164.33</v>
      </c>
      <c r="F694" s="2">
        <v>167.8</v>
      </c>
      <c r="G694" s="4">
        <v>325524</v>
      </c>
      <c r="H694">
        <f t="shared" si="49"/>
        <v>535</v>
      </c>
      <c r="I694">
        <f t="shared" si="47"/>
        <v>546</v>
      </c>
    </row>
    <row r="695" spans="1:9" x14ac:dyDescent="0.3">
      <c r="A695" s="2">
        <v>2003</v>
      </c>
      <c r="B695" s="2" t="s">
        <v>11</v>
      </c>
      <c r="C695" s="2" t="s">
        <v>6</v>
      </c>
      <c r="D695" s="2">
        <v>3</v>
      </c>
      <c r="E695" s="2">
        <v>161.93</v>
      </c>
      <c r="F695" s="2">
        <v>176.93</v>
      </c>
      <c r="G695" s="4">
        <v>341973.5</v>
      </c>
      <c r="H695">
        <f t="shared" si="49"/>
        <v>554</v>
      </c>
      <c r="I695">
        <f t="shared" si="47"/>
        <v>605</v>
      </c>
    </row>
    <row r="696" spans="1:9" x14ac:dyDescent="0.3">
      <c r="A696" s="2">
        <v>2004</v>
      </c>
      <c r="B696" s="2" t="s">
        <v>11</v>
      </c>
      <c r="C696" s="2" t="s">
        <v>6</v>
      </c>
      <c r="D696" s="2">
        <v>3</v>
      </c>
      <c r="E696" s="2">
        <v>167.33</v>
      </c>
      <c r="F696" s="2">
        <v>186.55</v>
      </c>
      <c r="G696" s="4">
        <v>361655</v>
      </c>
      <c r="H696">
        <f t="shared" si="49"/>
        <v>605</v>
      </c>
      <c r="I696">
        <f t="shared" si="47"/>
        <v>675</v>
      </c>
    </row>
    <row r="697" spans="1:9" x14ac:dyDescent="0.3">
      <c r="A697" s="2">
        <v>2005</v>
      </c>
      <c r="B697" s="2" t="s">
        <v>11</v>
      </c>
      <c r="C697" s="2" t="s">
        <v>6</v>
      </c>
      <c r="D697" s="2">
        <v>3</v>
      </c>
      <c r="E697" s="2">
        <v>204.07</v>
      </c>
      <c r="F697" s="2">
        <v>196.7</v>
      </c>
      <c r="G697" s="4">
        <v>381586</v>
      </c>
      <c r="H697">
        <f t="shared" si="49"/>
        <v>779</v>
      </c>
      <c r="I697">
        <f t="shared" si="47"/>
        <v>751</v>
      </c>
    </row>
    <row r="698" spans="1:9" x14ac:dyDescent="0.3">
      <c r="A698" s="2">
        <v>2006</v>
      </c>
      <c r="B698" s="2" t="s">
        <v>11</v>
      </c>
      <c r="C698" s="2" t="s">
        <v>6</v>
      </c>
      <c r="D698" s="2">
        <v>3</v>
      </c>
      <c r="E698" s="2">
        <v>219.15</v>
      </c>
      <c r="F698" s="2">
        <v>207.4</v>
      </c>
      <c r="G698" s="4">
        <v>401211.5</v>
      </c>
      <c r="H698">
        <f t="shared" si="49"/>
        <v>879</v>
      </c>
      <c r="I698">
        <f t="shared" si="47"/>
        <v>832</v>
      </c>
    </row>
    <row r="699" spans="1:9" x14ac:dyDescent="0.3">
      <c r="A699" s="2">
        <v>2007</v>
      </c>
      <c r="B699" s="2" t="s">
        <v>11</v>
      </c>
      <c r="C699" s="2" t="s">
        <v>6</v>
      </c>
      <c r="D699" s="2">
        <v>3</v>
      </c>
      <c r="E699" s="2">
        <v>212.8</v>
      </c>
      <c r="F699" s="2">
        <v>218.68</v>
      </c>
      <c r="G699" s="4">
        <v>425616.5</v>
      </c>
      <c r="H699">
        <f t="shared" si="49"/>
        <v>906</v>
      </c>
      <c r="I699">
        <f t="shared" si="47"/>
        <v>931</v>
      </c>
    </row>
    <row r="700" spans="1:9" x14ac:dyDescent="0.3">
      <c r="A700" s="2">
        <v>2008</v>
      </c>
      <c r="B700" s="2" t="s">
        <v>11</v>
      </c>
      <c r="C700" s="2" t="s">
        <v>6</v>
      </c>
      <c r="D700" s="2">
        <v>3</v>
      </c>
      <c r="E700" s="2">
        <v>225.07</v>
      </c>
      <c r="F700" s="2">
        <v>218.38</v>
      </c>
      <c r="G700" s="4">
        <v>455373</v>
      </c>
      <c r="H700">
        <f t="shared" si="49"/>
        <v>1025</v>
      </c>
      <c r="I700">
        <f t="shared" si="47"/>
        <v>994</v>
      </c>
    </row>
    <row r="701" spans="1:9" x14ac:dyDescent="0.3">
      <c r="A701" s="2">
        <v>2009</v>
      </c>
      <c r="B701" s="2" t="s">
        <v>11</v>
      </c>
      <c r="C701" s="2" t="s">
        <v>6</v>
      </c>
      <c r="D701" s="2">
        <v>3</v>
      </c>
      <c r="E701" s="2">
        <v>203.27</v>
      </c>
      <c r="F701" s="2">
        <v>218.08</v>
      </c>
      <c r="G701" s="4">
        <v>493034.5</v>
      </c>
      <c r="H701">
        <f t="shared" si="49"/>
        <v>1002</v>
      </c>
      <c r="I701">
        <f t="shared" si="47"/>
        <v>1075</v>
      </c>
    </row>
    <row r="702" spans="1:9" x14ac:dyDescent="0.3">
      <c r="A702" s="2">
        <v>2010</v>
      </c>
      <c r="B702" s="2" t="s">
        <v>11</v>
      </c>
      <c r="C702" s="2" t="s">
        <v>6</v>
      </c>
      <c r="D702" s="2">
        <v>3</v>
      </c>
      <c r="E702" s="2">
        <v>231.02</v>
      </c>
      <c r="F702" s="2">
        <v>217.78</v>
      </c>
      <c r="G702" s="4">
        <v>540950</v>
      </c>
      <c r="H702">
        <f t="shared" si="49"/>
        <v>1250</v>
      </c>
      <c r="I702">
        <f t="shared" si="47"/>
        <v>1178</v>
      </c>
    </row>
    <row r="703" spans="1:9" x14ac:dyDescent="0.3">
      <c r="A703" s="2">
        <v>2011</v>
      </c>
      <c r="B703" s="2" t="s">
        <v>11</v>
      </c>
      <c r="C703" s="2" t="s">
        <v>6</v>
      </c>
      <c r="D703" s="2">
        <v>3</v>
      </c>
      <c r="E703" s="2">
        <v>221.25</v>
      </c>
      <c r="F703" s="2">
        <v>217.48</v>
      </c>
      <c r="G703" s="4">
        <v>592545.5</v>
      </c>
      <c r="H703">
        <f t="shared" si="49"/>
        <v>1311</v>
      </c>
      <c r="I703">
        <f t="shared" si="47"/>
        <v>1289</v>
      </c>
    </row>
    <row r="704" spans="1:9" x14ac:dyDescent="0.3">
      <c r="A704" s="2">
        <v>2012</v>
      </c>
      <c r="B704" s="2" t="s">
        <v>11</v>
      </c>
      <c r="C704" s="2" t="s">
        <v>6</v>
      </c>
      <c r="D704" s="2">
        <v>3</v>
      </c>
      <c r="E704" s="2">
        <v>217.7</v>
      </c>
      <c r="F704" s="2">
        <v>217.18</v>
      </c>
      <c r="G704" s="4">
        <v>643839</v>
      </c>
      <c r="H704">
        <f t="shared" si="49"/>
        <v>1402</v>
      </c>
      <c r="I704">
        <f t="shared" si="47"/>
        <v>1398</v>
      </c>
    </row>
    <row r="705" spans="1:9" x14ac:dyDescent="0.3">
      <c r="A705" s="2">
        <v>2013</v>
      </c>
      <c r="B705" s="2" t="s">
        <v>11</v>
      </c>
      <c r="C705" s="2" t="s">
        <v>6</v>
      </c>
      <c r="D705" s="2">
        <v>3</v>
      </c>
      <c r="E705" s="2">
        <v>214.39</v>
      </c>
      <c r="F705" s="2">
        <v>216.89</v>
      </c>
      <c r="G705" s="4">
        <v>696878</v>
      </c>
      <c r="H705">
        <f t="shared" si="49"/>
        <v>1494</v>
      </c>
      <c r="I705">
        <f t="shared" si="47"/>
        <v>1511</v>
      </c>
    </row>
    <row r="706" spans="1:9" x14ac:dyDescent="0.3">
      <c r="A706" s="2">
        <v>2014</v>
      </c>
      <c r="B706" s="2" t="s">
        <v>11</v>
      </c>
      <c r="C706" s="2" t="s">
        <v>6</v>
      </c>
      <c r="D706" s="2">
        <v>3</v>
      </c>
      <c r="E706" s="2">
        <v>213.57</v>
      </c>
      <c r="F706" s="2">
        <v>216.59</v>
      </c>
      <c r="G706" s="4">
        <v>755493</v>
      </c>
      <c r="H706">
        <f t="shared" si="49"/>
        <v>1614</v>
      </c>
      <c r="I706">
        <f t="shared" si="47"/>
        <v>1636</v>
      </c>
    </row>
    <row r="707" spans="1:9" x14ac:dyDescent="0.3">
      <c r="A707" s="2">
        <v>2015</v>
      </c>
      <c r="B707" s="2" t="s">
        <v>11</v>
      </c>
      <c r="C707" s="2" t="s">
        <v>6</v>
      </c>
      <c r="D707" s="2">
        <v>3</v>
      </c>
      <c r="E707" s="2">
        <v>214.32</v>
      </c>
      <c r="F707" s="2">
        <v>216.29</v>
      </c>
      <c r="G707" s="4">
        <v>813640.5</v>
      </c>
      <c r="H707">
        <f t="shared" ref="H707:H770" si="52">ROUND(E707*$G707/100000,0)</f>
        <v>1744</v>
      </c>
      <c r="I707">
        <f t="shared" ref="I707:I770" si="53">ROUND(F707*$G707/100000,0)</f>
        <v>1760</v>
      </c>
    </row>
    <row r="708" spans="1:9" x14ac:dyDescent="0.3">
      <c r="A708" s="2">
        <v>2016</v>
      </c>
      <c r="B708" s="2" t="s">
        <v>11</v>
      </c>
      <c r="C708" s="2" t="s">
        <v>6</v>
      </c>
      <c r="D708" s="2">
        <v>3</v>
      </c>
      <c r="E708" s="2">
        <v>221.64</v>
      </c>
      <c r="F708" s="2">
        <v>215.99</v>
      </c>
      <c r="G708" s="4">
        <v>873922.5</v>
      </c>
      <c r="H708">
        <f t="shared" si="52"/>
        <v>1937</v>
      </c>
      <c r="I708">
        <f t="shared" si="53"/>
        <v>1888</v>
      </c>
    </row>
    <row r="709" spans="1:9" x14ac:dyDescent="0.3">
      <c r="A709" s="2">
        <v>2017</v>
      </c>
      <c r="B709" s="2" t="s">
        <v>11</v>
      </c>
      <c r="C709" s="2" t="s">
        <v>6</v>
      </c>
      <c r="D709" s="2">
        <v>3</v>
      </c>
      <c r="E709" s="2">
        <v>206.38</v>
      </c>
      <c r="F709" s="2">
        <v>215.7</v>
      </c>
      <c r="G709" s="4">
        <v>951427</v>
      </c>
      <c r="H709">
        <f t="shared" si="52"/>
        <v>1964</v>
      </c>
      <c r="I709">
        <f t="shared" si="53"/>
        <v>2052</v>
      </c>
    </row>
    <row r="710" spans="1:9" x14ac:dyDescent="0.3">
      <c r="A710" s="2">
        <v>2018</v>
      </c>
      <c r="B710" s="2" t="s">
        <v>11</v>
      </c>
      <c r="C710" s="2" t="s">
        <v>6</v>
      </c>
      <c r="D710" s="2">
        <v>3</v>
      </c>
      <c r="E710" s="2">
        <v>229.22</v>
      </c>
      <c r="F710" s="2">
        <v>215.4</v>
      </c>
      <c r="G710" s="4">
        <v>1019142.5</v>
      </c>
      <c r="H710">
        <f t="shared" si="52"/>
        <v>2336</v>
      </c>
      <c r="I710">
        <f t="shared" si="53"/>
        <v>2195</v>
      </c>
    </row>
    <row r="711" spans="1:9" x14ac:dyDescent="0.3">
      <c r="A711" s="2">
        <v>2019</v>
      </c>
      <c r="B711" s="2" t="s">
        <v>11</v>
      </c>
      <c r="C711" s="2" t="s">
        <v>6</v>
      </c>
      <c r="D711" s="2">
        <v>3</v>
      </c>
      <c r="E711" s="2">
        <v>207.4</v>
      </c>
      <c r="F711" s="2">
        <v>215.11</v>
      </c>
      <c r="G711" s="4">
        <v>1062615.5</v>
      </c>
      <c r="H711">
        <f t="shared" si="52"/>
        <v>2204</v>
      </c>
      <c r="I711">
        <f t="shared" si="53"/>
        <v>2286</v>
      </c>
    </row>
    <row r="712" spans="1:9" x14ac:dyDescent="0.3">
      <c r="A712" s="2">
        <v>2020</v>
      </c>
      <c r="B712" s="2" t="s">
        <v>11</v>
      </c>
      <c r="C712" s="2" t="s">
        <v>6</v>
      </c>
      <c r="D712" s="2">
        <v>3</v>
      </c>
      <c r="E712" s="2"/>
      <c r="F712" s="2">
        <f>ROUND(F711-F711*0.0178,1)</f>
        <v>211.3</v>
      </c>
      <c r="G712" s="4">
        <v>1095494</v>
      </c>
      <c r="I712">
        <f t="shared" si="53"/>
        <v>2315</v>
      </c>
    </row>
    <row r="713" spans="1:9" x14ac:dyDescent="0.3">
      <c r="A713" s="2">
        <v>2021</v>
      </c>
      <c r="B713" s="2" t="s">
        <v>11</v>
      </c>
      <c r="C713" s="2" t="s">
        <v>6</v>
      </c>
      <c r="D713" s="2">
        <v>3</v>
      </c>
      <c r="E713" s="2"/>
      <c r="F713" s="2">
        <f t="shared" ref="F713:F714" si="54">ROUND(F712-F712*0.0178,1)</f>
        <v>207.5</v>
      </c>
      <c r="G713" s="4">
        <v>1127814</v>
      </c>
      <c r="I713">
        <f t="shared" si="53"/>
        <v>2340</v>
      </c>
    </row>
    <row r="714" spans="1:9" x14ac:dyDescent="0.3">
      <c r="A714" s="2">
        <v>2022</v>
      </c>
      <c r="B714" s="2" t="s">
        <v>11</v>
      </c>
      <c r="C714" s="2" t="s">
        <v>6</v>
      </c>
      <c r="D714" s="2">
        <v>3</v>
      </c>
      <c r="E714" s="2"/>
      <c r="F714" s="2">
        <f t="shared" si="54"/>
        <v>203.8</v>
      </c>
      <c r="G714" s="4">
        <v>1179118</v>
      </c>
      <c r="I714">
        <f t="shared" si="53"/>
        <v>2403</v>
      </c>
    </row>
    <row r="715" spans="1:9" x14ac:dyDescent="0.3">
      <c r="A715" s="2">
        <v>2000</v>
      </c>
      <c r="B715" s="2" t="s">
        <v>11</v>
      </c>
      <c r="C715" s="2" t="s">
        <v>6</v>
      </c>
      <c r="D715" s="2">
        <v>4</v>
      </c>
      <c r="E715" s="2">
        <v>222.26</v>
      </c>
      <c r="F715" s="2">
        <v>233.3</v>
      </c>
      <c r="G715" s="4">
        <v>43235.5</v>
      </c>
      <c r="H715">
        <f t="shared" si="52"/>
        <v>96</v>
      </c>
      <c r="I715">
        <f t="shared" si="53"/>
        <v>101</v>
      </c>
    </row>
    <row r="716" spans="1:9" x14ac:dyDescent="0.3">
      <c r="A716" s="2">
        <v>2001</v>
      </c>
      <c r="B716" s="2" t="s">
        <v>11</v>
      </c>
      <c r="C716" s="2" t="s">
        <v>6</v>
      </c>
      <c r="D716" s="2">
        <v>4</v>
      </c>
      <c r="E716" s="2">
        <v>245.18</v>
      </c>
      <c r="F716" s="2">
        <v>234.95</v>
      </c>
      <c r="G716" s="4">
        <v>45865</v>
      </c>
      <c r="H716">
        <f t="shared" si="52"/>
        <v>112</v>
      </c>
      <c r="I716">
        <f t="shared" si="53"/>
        <v>108</v>
      </c>
    </row>
    <row r="717" spans="1:9" x14ac:dyDescent="0.3">
      <c r="A717" s="2">
        <v>2002</v>
      </c>
      <c r="B717" s="2" t="s">
        <v>11</v>
      </c>
      <c r="C717" s="2" t="s">
        <v>6</v>
      </c>
      <c r="D717" s="2">
        <v>4</v>
      </c>
      <c r="E717" s="2">
        <v>248.22</v>
      </c>
      <c r="F717" s="2">
        <v>236.61</v>
      </c>
      <c r="G717" s="4">
        <v>49291</v>
      </c>
      <c r="H717">
        <f t="shared" si="52"/>
        <v>122</v>
      </c>
      <c r="I717">
        <f t="shared" si="53"/>
        <v>117</v>
      </c>
    </row>
    <row r="718" spans="1:9" x14ac:dyDescent="0.3">
      <c r="A718" s="2">
        <v>2003</v>
      </c>
      <c r="B718" s="2" t="s">
        <v>11</v>
      </c>
      <c r="C718" s="2" t="s">
        <v>6</v>
      </c>
      <c r="D718" s="2">
        <v>4</v>
      </c>
      <c r="E718" s="2">
        <v>231.6</v>
      </c>
      <c r="F718" s="2">
        <v>238.28</v>
      </c>
      <c r="G718" s="4">
        <v>52490.5</v>
      </c>
      <c r="H718">
        <f t="shared" si="52"/>
        <v>122</v>
      </c>
      <c r="I718">
        <f t="shared" si="53"/>
        <v>125</v>
      </c>
    </row>
    <row r="719" spans="1:9" x14ac:dyDescent="0.3">
      <c r="A719" s="2">
        <v>2004</v>
      </c>
      <c r="B719" s="2" t="s">
        <v>11</v>
      </c>
      <c r="C719" s="2" t="s">
        <v>6</v>
      </c>
      <c r="D719" s="2">
        <v>4</v>
      </c>
      <c r="E719" s="2">
        <v>239.18</v>
      </c>
      <c r="F719" s="2">
        <v>239.97</v>
      </c>
      <c r="G719" s="4">
        <v>56175.5</v>
      </c>
      <c r="H719">
        <f t="shared" si="52"/>
        <v>134</v>
      </c>
      <c r="I719">
        <f t="shared" si="53"/>
        <v>135</v>
      </c>
    </row>
    <row r="720" spans="1:9" x14ac:dyDescent="0.3">
      <c r="A720" s="2">
        <v>2005</v>
      </c>
      <c r="B720" s="2" t="s">
        <v>11</v>
      </c>
      <c r="C720" s="2" t="s">
        <v>6</v>
      </c>
      <c r="D720" s="2">
        <v>4</v>
      </c>
      <c r="E720" s="2">
        <v>241.36</v>
      </c>
      <c r="F720" s="2">
        <v>241.67</v>
      </c>
      <c r="G720" s="4">
        <v>60762</v>
      </c>
      <c r="H720">
        <f t="shared" si="52"/>
        <v>147</v>
      </c>
      <c r="I720">
        <f t="shared" si="53"/>
        <v>147</v>
      </c>
    </row>
    <row r="721" spans="1:9" x14ac:dyDescent="0.3">
      <c r="A721" s="2">
        <v>2006</v>
      </c>
      <c r="B721" s="2" t="s">
        <v>11</v>
      </c>
      <c r="C721" s="2" t="s">
        <v>6</v>
      </c>
      <c r="D721" s="2">
        <v>4</v>
      </c>
      <c r="E721" s="2">
        <v>233.79</v>
      </c>
      <c r="F721" s="2">
        <v>243.38</v>
      </c>
      <c r="G721" s="4">
        <v>65708.5</v>
      </c>
      <c r="H721">
        <f t="shared" si="52"/>
        <v>154</v>
      </c>
      <c r="I721">
        <f t="shared" si="53"/>
        <v>160</v>
      </c>
    </row>
    <row r="722" spans="1:9" x14ac:dyDescent="0.3">
      <c r="A722" s="2">
        <v>2007</v>
      </c>
      <c r="B722" s="2" t="s">
        <v>11</v>
      </c>
      <c r="C722" s="2" t="s">
        <v>6</v>
      </c>
      <c r="D722" s="2">
        <v>4</v>
      </c>
      <c r="E722" s="2">
        <v>245.76</v>
      </c>
      <c r="F722" s="2">
        <v>245.1</v>
      </c>
      <c r="G722" s="4">
        <v>71899</v>
      </c>
      <c r="H722">
        <f t="shared" si="52"/>
        <v>177</v>
      </c>
      <c r="I722">
        <f t="shared" si="53"/>
        <v>176</v>
      </c>
    </row>
    <row r="723" spans="1:9" x14ac:dyDescent="0.3">
      <c r="A723" s="2">
        <v>2008</v>
      </c>
      <c r="B723" s="2" t="s">
        <v>11</v>
      </c>
      <c r="C723" s="2" t="s">
        <v>6</v>
      </c>
      <c r="D723" s="2">
        <v>4</v>
      </c>
      <c r="E723" s="2">
        <v>250.34</v>
      </c>
      <c r="F723" s="2">
        <v>246.83</v>
      </c>
      <c r="G723" s="4">
        <v>79087</v>
      </c>
      <c r="H723">
        <f t="shared" si="52"/>
        <v>198</v>
      </c>
      <c r="I723">
        <f t="shared" si="53"/>
        <v>195</v>
      </c>
    </row>
    <row r="724" spans="1:9" x14ac:dyDescent="0.3">
      <c r="A724" s="2">
        <v>2009</v>
      </c>
      <c r="B724" s="2" t="s">
        <v>11</v>
      </c>
      <c r="C724" s="2" t="s">
        <v>6</v>
      </c>
      <c r="D724" s="2">
        <v>4</v>
      </c>
      <c r="E724" s="2">
        <v>242.78</v>
      </c>
      <c r="F724" s="2">
        <v>242.43</v>
      </c>
      <c r="G724" s="4">
        <v>85600</v>
      </c>
      <c r="H724">
        <f t="shared" si="52"/>
        <v>208</v>
      </c>
      <c r="I724">
        <f t="shared" si="53"/>
        <v>208</v>
      </c>
    </row>
    <row r="725" spans="1:9" x14ac:dyDescent="0.3">
      <c r="A725" s="2">
        <v>2010</v>
      </c>
      <c r="B725" s="2" t="s">
        <v>11</v>
      </c>
      <c r="C725" s="2" t="s">
        <v>6</v>
      </c>
      <c r="D725" s="2">
        <v>4</v>
      </c>
      <c r="E725" s="2">
        <v>224.79</v>
      </c>
      <c r="F725" s="2">
        <v>238.11</v>
      </c>
      <c r="G725" s="4">
        <v>90902.5</v>
      </c>
      <c r="H725">
        <f t="shared" si="52"/>
        <v>204</v>
      </c>
      <c r="I725">
        <f t="shared" si="53"/>
        <v>216</v>
      </c>
    </row>
    <row r="726" spans="1:9" x14ac:dyDescent="0.3">
      <c r="A726" s="2">
        <v>2011</v>
      </c>
      <c r="B726" s="2" t="s">
        <v>11</v>
      </c>
      <c r="C726" s="2" t="s">
        <v>6</v>
      </c>
      <c r="D726" s="2">
        <v>4</v>
      </c>
      <c r="E726" s="2">
        <v>242.34</v>
      </c>
      <c r="F726" s="2">
        <v>233.86</v>
      </c>
      <c r="G726" s="4">
        <v>95819.5</v>
      </c>
      <c r="H726">
        <f t="shared" si="52"/>
        <v>232</v>
      </c>
      <c r="I726">
        <f t="shared" si="53"/>
        <v>224</v>
      </c>
    </row>
    <row r="727" spans="1:9" x14ac:dyDescent="0.3">
      <c r="A727" s="2">
        <v>2012</v>
      </c>
      <c r="B727" s="2" t="s">
        <v>11</v>
      </c>
      <c r="C727" s="2" t="s">
        <v>6</v>
      </c>
      <c r="D727" s="2">
        <v>4</v>
      </c>
      <c r="E727" s="2">
        <v>236.24</v>
      </c>
      <c r="F727" s="2">
        <v>229.69</v>
      </c>
      <c r="G727" s="4">
        <v>101976.5</v>
      </c>
      <c r="H727">
        <f t="shared" si="52"/>
        <v>241</v>
      </c>
      <c r="I727">
        <f t="shared" si="53"/>
        <v>234</v>
      </c>
    </row>
    <row r="728" spans="1:9" x14ac:dyDescent="0.3">
      <c r="A728" s="2">
        <v>2013</v>
      </c>
      <c r="B728" s="2" t="s">
        <v>11</v>
      </c>
      <c r="C728" s="2" t="s">
        <v>6</v>
      </c>
      <c r="D728" s="2">
        <v>4</v>
      </c>
      <c r="E728" s="2">
        <v>223.28</v>
      </c>
      <c r="F728" s="2">
        <v>225.59</v>
      </c>
      <c r="G728" s="4">
        <v>110081.5</v>
      </c>
      <c r="H728">
        <f t="shared" si="52"/>
        <v>246</v>
      </c>
      <c r="I728">
        <f t="shared" si="53"/>
        <v>248</v>
      </c>
    </row>
    <row r="729" spans="1:9" x14ac:dyDescent="0.3">
      <c r="A729" s="2">
        <v>2014</v>
      </c>
      <c r="B729" s="2" t="s">
        <v>11</v>
      </c>
      <c r="C729" s="2" t="s">
        <v>6</v>
      </c>
      <c r="D729" s="2">
        <v>4</v>
      </c>
      <c r="E729" s="2">
        <v>218.93</v>
      </c>
      <c r="F729" s="2">
        <v>221.56</v>
      </c>
      <c r="G729" s="4">
        <v>120335.5</v>
      </c>
      <c r="H729">
        <f t="shared" si="52"/>
        <v>263</v>
      </c>
      <c r="I729">
        <f t="shared" si="53"/>
        <v>267</v>
      </c>
    </row>
    <row r="730" spans="1:9" x14ac:dyDescent="0.3">
      <c r="A730" s="2">
        <v>2015</v>
      </c>
      <c r="B730" s="2" t="s">
        <v>11</v>
      </c>
      <c r="C730" s="2" t="s">
        <v>6</v>
      </c>
      <c r="D730" s="2">
        <v>4</v>
      </c>
      <c r="E730" s="2">
        <v>220.49</v>
      </c>
      <c r="F730" s="2">
        <v>217.61</v>
      </c>
      <c r="G730" s="4">
        <v>130643</v>
      </c>
      <c r="H730">
        <f t="shared" si="52"/>
        <v>288</v>
      </c>
      <c r="I730">
        <f t="shared" si="53"/>
        <v>284</v>
      </c>
    </row>
    <row r="731" spans="1:9" x14ac:dyDescent="0.3">
      <c r="A731" s="2">
        <v>2016</v>
      </c>
      <c r="B731" s="2" t="s">
        <v>11</v>
      </c>
      <c r="C731" s="2" t="s">
        <v>6</v>
      </c>
      <c r="D731" s="2">
        <v>4</v>
      </c>
      <c r="E731" s="2">
        <v>217.3</v>
      </c>
      <c r="F731" s="2">
        <v>213.73</v>
      </c>
      <c r="G731" s="4">
        <v>140770.5</v>
      </c>
      <c r="H731">
        <f t="shared" si="52"/>
        <v>306</v>
      </c>
      <c r="I731">
        <f t="shared" si="53"/>
        <v>301</v>
      </c>
    </row>
    <row r="732" spans="1:9" x14ac:dyDescent="0.3">
      <c r="A732" s="2">
        <v>2017</v>
      </c>
      <c r="B732" s="2" t="s">
        <v>11</v>
      </c>
      <c r="C732" s="2" t="s">
        <v>6</v>
      </c>
      <c r="D732" s="2">
        <v>4</v>
      </c>
      <c r="E732" s="2">
        <v>206.22</v>
      </c>
      <c r="F732" s="2">
        <v>209.92</v>
      </c>
      <c r="G732" s="4">
        <v>154566</v>
      </c>
      <c r="H732">
        <f t="shared" si="52"/>
        <v>319</v>
      </c>
      <c r="I732">
        <f t="shared" si="53"/>
        <v>324</v>
      </c>
    </row>
    <row r="733" spans="1:9" x14ac:dyDescent="0.3">
      <c r="A733" s="2">
        <v>2018</v>
      </c>
      <c r="B733" s="2" t="s">
        <v>11</v>
      </c>
      <c r="C733" s="2" t="s">
        <v>6</v>
      </c>
      <c r="D733" s="2">
        <v>4</v>
      </c>
      <c r="E733" s="2">
        <v>211.16</v>
      </c>
      <c r="F733" s="2">
        <v>206.17</v>
      </c>
      <c r="G733" s="4">
        <v>171012</v>
      </c>
      <c r="H733">
        <f t="shared" si="52"/>
        <v>361</v>
      </c>
      <c r="I733">
        <f t="shared" si="53"/>
        <v>353</v>
      </c>
    </row>
    <row r="734" spans="1:9" x14ac:dyDescent="0.3">
      <c r="A734" s="2">
        <v>2019</v>
      </c>
      <c r="B734" s="2" t="s">
        <v>11</v>
      </c>
      <c r="C734" s="2" t="s">
        <v>6</v>
      </c>
      <c r="D734" s="2">
        <v>4</v>
      </c>
      <c r="E734" s="2">
        <v>197.25</v>
      </c>
      <c r="F734" s="2">
        <v>202.49</v>
      </c>
      <c r="G734" s="4">
        <v>190452</v>
      </c>
      <c r="H734">
        <f t="shared" si="52"/>
        <v>376</v>
      </c>
      <c r="I734">
        <f t="shared" si="53"/>
        <v>386</v>
      </c>
    </row>
    <row r="735" spans="1:9" x14ac:dyDescent="0.3">
      <c r="A735" s="2">
        <v>2020</v>
      </c>
      <c r="B735" s="2" t="s">
        <v>11</v>
      </c>
      <c r="C735" s="2" t="s">
        <v>6</v>
      </c>
      <c r="D735" s="2">
        <v>4</v>
      </c>
      <c r="E735" s="2"/>
      <c r="F735" s="2">
        <f>ROUND(F734-F734*0.0014,1)</f>
        <v>202.2</v>
      </c>
      <c r="G735" s="4">
        <v>214401</v>
      </c>
      <c r="I735">
        <f t="shared" si="53"/>
        <v>434</v>
      </c>
    </row>
    <row r="736" spans="1:9" x14ac:dyDescent="0.3">
      <c r="A736" s="2">
        <v>2021</v>
      </c>
      <c r="B736" s="2" t="s">
        <v>11</v>
      </c>
      <c r="C736" s="2" t="s">
        <v>6</v>
      </c>
      <c r="D736" s="2">
        <v>4</v>
      </c>
      <c r="E736" s="2"/>
      <c r="F736" s="2">
        <f t="shared" ref="F736:F737" si="55">ROUND(F735-F735*0.0014,1)</f>
        <v>201.9</v>
      </c>
      <c r="G736" s="4">
        <v>239912</v>
      </c>
      <c r="I736">
        <f t="shared" si="53"/>
        <v>484</v>
      </c>
    </row>
    <row r="737" spans="1:9" x14ac:dyDescent="0.3">
      <c r="A737" s="2">
        <v>2022</v>
      </c>
      <c r="B737" s="2" t="s">
        <v>11</v>
      </c>
      <c r="C737" s="2" t="s">
        <v>6</v>
      </c>
      <c r="D737" s="2">
        <v>4</v>
      </c>
      <c r="E737" s="2"/>
      <c r="F737" s="2">
        <f t="shared" si="55"/>
        <v>201.6</v>
      </c>
      <c r="G737" s="4">
        <v>266626</v>
      </c>
      <c r="I737">
        <f t="shared" si="53"/>
        <v>538</v>
      </c>
    </row>
    <row r="738" spans="1:9" x14ac:dyDescent="0.3">
      <c r="A738" s="2">
        <v>2000</v>
      </c>
      <c r="B738" s="2" t="s">
        <v>12</v>
      </c>
      <c r="C738" s="2" t="s">
        <v>4</v>
      </c>
      <c r="D738" s="2">
        <v>1</v>
      </c>
      <c r="E738" s="2">
        <v>48.08</v>
      </c>
      <c r="F738" s="2">
        <v>51.25</v>
      </c>
      <c r="G738" s="4">
        <v>2048635.5</v>
      </c>
      <c r="H738">
        <f t="shared" si="52"/>
        <v>985</v>
      </c>
      <c r="I738">
        <f t="shared" si="53"/>
        <v>1050</v>
      </c>
    </row>
    <row r="739" spans="1:9" x14ac:dyDescent="0.3">
      <c r="A739" s="2">
        <v>2001</v>
      </c>
      <c r="B739" s="2" t="s">
        <v>12</v>
      </c>
      <c r="C739" s="2" t="s">
        <v>4</v>
      </c>
      <c r="D739" s="2">
        <v>1</v>
      </c>
      <c r="E739" s="2">
        <v>49.84</v>
      </c>
      <c r="F739" s="2">
        <v>51.88</v>
      </c>
      <c r="G739" s="4">
        <v>2146740</v>
      </c>
      <c r="H739">
        <f t="shared" si="52"/>
        <v>1070</v>
      </c>
      <c r="I739">
        <f t="shared" si="53"/>
        <v>1114</v>
      </c>
    </row>
    <row r="740" spans="1:9" x14ac:dyDescent="0.3">
      <c r="A740" s="2">
        <v>2002</v>
      </c>
      <c r="B740" s="2" t="s">
        <v>12</v>
      </c>
      <c r="C740" s="2" t="s">
        <v>4</v>
      </c>
      <c r="D740" s="2">
        <v>1</v>
      </c>
      <c r="E740" s="2">
        <v>53.73</v>
      </c>
      <c r="F740" s="2">
        <v>52.51</v>
      </c>
      <c r="G740" s="4">
        <v>2244414</v>
      </c>
      <c r="H740">
        <f t="shared" si="52"/>
        <v>1206</v>
      </c>
      <c r="I740">
        <f t="shared" si="53"/>
        <v>1179</v>
      </c>
    </row>
    <row r="741" spans="1:9" x14ac:dyDescent="0.3">
      <c r="A741" s="2">
        <v>2003</v>
      </c>
      <c r="B741" s="2" t="s">
        <v>12</v>
      </c>
      <c r="C741" s="2" t="s">
        <v>4</v>
      </c>
      <c r="D741" s="2">
        <v>1</v>
      </c>
      <c r="E741" s="2">
        <v>54.62</v>
      </c>
      <c r="F741" s="2">
        <v>53.15</v>
      </c>
      <c r="G741" s="4">
        <v>2345187.5</v>
      </c>
      <c r="H741">
        <f t="shared" si="52"/>
        <v>1281</v>
      </c>
      <c r="I741">
        <f t="shared" si="53"/>
        <v>1246</v>
      </c>
    </row>
    <row r="742" spans="1:9" x14ac:dyDescent="0.3">
      <c r="A742" s="2">
        <v>2004</v>
      </c>
      <c r="B742" s="2" t="s">
        <v>12</v>
      </c>
      <c r="C742" s="2" t="s">
        <v>4</v>
      </c>
      <c r="D742" s="2">
        <v>1</v>
      </c>
      <c r="E742" s="2">
        <v>54.09</v>
      </c>
      <c r="F742" s="2">
        <v>53.8</v>
      </c>
      <c r="G742" s="4">
        <v>2457117.5</v>
      </c>
      <c r="H742">
        <f t="shared" si="52"/>
        <v>1329</v>
      </c>
      <c r="I742">
        <f t="shared" si="53"/>
        <v>1322</v>
      </c>
    </row>
    <row r="743" spans="1:9" x14ac:dyDescent="0.3">
      <c r="A743" s="2">
        <v>2005</v>
      </c>
      <c r="B743" s="2" t="s">
        <v>12</v>
      </c>
      <c r="C743" s="2" t="s">
        <v>4</v>
      </c>
      <c r="D743" s="2">
        <v>1</v>
      </c>
      <c r="E743" s="2">
        <v>56.04</v>
      </c>
      <c r="F743" s="2">
        <v>54.45</v>
      </c>
      <c r="G743" s="4">
        <v>2571408.5</v>
      </c>
      <c r="H743">
        <f t="shared" si="52"/>
        <v>1441</v>
      </c>
      <c r="I743">
        <f t="shared" si="53"/>
        <v>1400</v>
      </c>
    </row>
    <row r="744" spans="1:9" x14ac:dyDescent="0.3">
      <c r="A744" s="2">
        <v>2006</v>
      </c>
      <c r="B744" s="2" t="s">
        <v>12</v>
      </c>
      <c r="C744" s="2" t="s">
        <v>4</v>
      </c>
      <c r="D744" s="2">
        <v>1</v>
      </c>
      <c r="E744" s="2">
        <v>51.29</v>
      </c>
      <c r="F744" s="2">
        <v>55.12</v>
      </c>
      <c r="G744" s="4">
        <v>2688788.5</v>
      </c>
      <c r="H744">
        <f t="shared" si="52"/>
        <v>1379</v>
      </c>
      <c r="I744">
        <f t="shared" si="53"/>
        <v>1482</v>
      </c>
    </row>
    <row r="745" spans="1:9" x14ac:dyDescent="0.3">
      <c r="A745" s="2">
        <v>2007</v>
      </c>
      <c r="B745" s="2" t="s">
        <v>12</v>
      </c>
      <c r="C745" s="2" t="s">
        <v>4</v>
      </c>
      <c r="D745" s="2">
        <v>1</v>
      </c>
      <c r="E745" s="2">
        <v>57.07</v>
      </c>
      <c r="F745" s="2">
        <v>55.79</v>
      </c>
      <c r="G745" s="4">
        <v>2833331</v>
      </c>
      <c r="H745">
        <f t="shared" si="52"/>
        <v>1617</v>
      </c>
      <c r="I745">
        <f t="shared" si="53"/>
        <v>1581</v>
      </c>
    </row>
    <row r="746" spans="1:9" x14ac:dyDescent="0.3">
      <c r="A746" s="2">
        <v>2008</v>
      </c>
      <c r="B746" s="2" t="s">
        <v>12</v>
      </c>
      <c r="C746" s="2" t="s">
        <v>4</v>
      </c>
      <c r="D746" s="2">
        <v>1</v>
      </c>
      <c r="E746" s="2">
        <v>57.43</v>
      </c>
      <c r="F746" s="2">
        <v>56.47</v>
      </c>
      <c r="G746" s="4">
        <v>2972543.5</v>
      </c>
      <c r="H746">
        <f t="shared" si="52"/>
        <v>1707</v>
      </c>
      <c r="I746">
        <f t="shared" si="53"/>
        <v>1679</v>
      </c>
    </row>
    <row r="747" spans="1:9" x14ac:dyDescent="0.3">
      <c r="A747" s="2">
        <v>2009</v>
      </c>
      <c r="B747" s="2" t="s">
        <v>12</v>
      </c>
      <c r="C747" s="2" t="s">
        <v>4</v>
      </c>
      <c r="D747" s="2">
        <v>1</v>
      </c>
      <c r="E747" s="2">
        <v>59.2</v>
      </c>
      <c r="F747" s="2">
        <v>57.16</v>
      </c>
      <c r="G747" s="4">
        <v>3084406.5</v>
      </c>
      <c r="H747">
        <f t="shared" si="52"/>
        <v>1826</v>
      </c>
      <c r="I747">
        <f t="shared" si="53"/>
        <v>1763</v>
      </c>
    </row>
    <row r="748" spans="1:9" x14ac:dyDescent="0.3">
      <c r="A748" s="2">
        <v>2010</v>
      </c>
      <c r="B748" s="2" t="s">
        <v>12</v>
      </c>
      <c r="C748" s="2" t="s">
        <v>4</v>
      </c>
      <c r="D748" s="2">
        <v>1</v>
      </c>
      <c r="E748" s="2">
        <v>57.39</v>
      </c>
      <c r="F748" s="2">
        <v>57.85</v>
      </c>
      <c r="G748" s="4">
        <v>3181467.5</v>
      </c>
      <c r="H748">
        <f t="shared" si="52"/>
        <v>1826</v>
      </c>
      <c r="I748">
        <f t="shared" si="53"/>
        <v>1840</v>
      </c>
    </row>
    <row r="749" spans="1:9" x14ac:dyDescent="0.3">
      <c r="A749" s="2">
        <v>2011</v>
      </c>
      <c r="B749" s="2" t="s">
        <v>12</v>
      </c>
      <c r="C749" s="2" t="s">
        <v>4</v>
      </c>
      <c r="D749" s="2">
        <v>1</v>
      </c>
      <c r="E749" s="2">
        <v>60.35</v>
      </c>
      <c r="F749" s="2">
        <v>58.56</v>
      </c>
      <c r="G749" s="4">
        <v>3274471.5</v>
      </c>
      <c r="H749">
        <f t="shared" si="52"/>
        <v>1976</v>
      </c>
      <c r="I749">
        <f t="shared" si="53"/>
        <v>1918</v>
      </c>
    </row>
    <row r="750" spans="1:9" x14ac:dyDescent="0.3">
      <c r="A750" s="2">
        <v>2012</v>
      </c>
      <c r="B750" s="2" t="s">
        <v>12</v>
      </c>
      <c r="C750" s="2" t="s">
        <v>4</v>
      </c>
      <c r="D750" s="2">
        <v>1</v>
      </c>
      <c r="E750" s="2">
        <v>58.53</v>
      </c>
      <c r="F750" s="2">
        <v>59.27</v>
      </c>
      <c r="G750" s="4">
        <v>3396398.5</v>
      </c>
      <c r="H750">
        <f t="shared" si="52"/>
        <v>1988</v>
      </c>
      <c r="I750">
        <f t="shared" si="53"/>
        <v>2013</v>
      </c>
    </row>
    <row r="751" spans="1:9" x14ac:dyDescent="0.3">
      <c r="A751" s="2">
        <v>2013</v>
      </c>
      <c r="B751" s="2" t="s">
        <v>12</v>
      </c>
      <c r="C751" s="2" t="s">
        <v>4</v>
      </c>
      <c r="D751" s="2">
        <v>1</v>
      </c>
      <c r="E751" s="2">
        <v>59.63</v>
      </c>
      <c r="F751" s="2">
        <v>60</v>
      </c>
      <c r="G751" s="4">
        <v>3536546.5</v>
      </c>
      <c r="H751">
        <f t="shared" si="52"/>
        <v>2109</v>
      </c>
      <c r="I751">
        <f t="shared" si="53"/>
        <v>2122</v>
      </c>
    </row>
    <row r="752" spans="1:9" x14ac:dyDescent="0.3">
      <c r="A752" s="2">
        <v>2014</v>
      </c>
      <c r="B752" s="2" t="s">
        <v>12</v>
      </c>
      <c r="C752" s="2" t="s">
        <v>4</v>
      </c>
      <c r="D752" s="2">
        <v>1</v>
      </c>
      <c r="E752" s="2">
        <v>59.64</v>
      </c>
      <c r="F752" s="2">
        <v>60.73</v>
      </c>
      <c r="G752" s="4">
        <v>3673662.5</v>
      </c>
      <c r="H752">
        <f t="shared" si="52"/>
        <v>2191</v>
      </c>
      <c r="I752">
        <f t="shared" si="53"/>
        <v>2231</v>
      </c>
    </row>
    <row r="753" spans="1:9" x14ac:dyDescent="0.3">
      <c r="A753" s="2">
        <v>2015</v>
      </c>
      <c r="B753" s="2" t="s">
        <v>12</v>
      </c>
      <c r="C753" s="2" t="s">
        <v>4</v>
      </c>
      <c r="D753" s="2">
        <v>1</v>
      </c>
      <c r="E753" s="2">
        <v>61.15</v>
      </c>
      <c r="F753" s="2">
        <v>61.47</v>
      </c>
      <c r="G753" s="4">
        <v>3805369.5</v>
      </c>
      <c r="H753">
        <f t="shared" si="52"/>
        <v>2327</v>
      </c>
      <c r="I753">
        <f t="shared" si="53"/>
        <v>2339</v>
      </c>
    </row>
    <row r="754" spans="1:9" x14ac:dyDescent="0.3">
      <c r="A754" s="2">
        <v>2016</v>
      </c>
      <c r="B754" s="2" t="s">
        <v>12</v>
      </c>
      <c r="C754" s="2" t="s">
        <v>4</v>
      </c>
      <c r="D754" s="2">
        <v>1</v>
      </c>
      <c r="E754" s="2">
        <v>64.540000000000006</v>
      </c>
      <c r="F754" s="2">
        <v>62.22</v>
      </c>
      <c r="G754" s="4">
        <v>3922900</v>
      </c>
      <c r="H754">
        <f t="shared" si="52"/>
        <v>2532</v>
      </c>
      <c r="I754">
        <f t="shared" si="53"/>
        <v>2441</v>
      </c>
    </row>
    <row r="755" spans="1:9" x14ac:dyDescent="0.3">
      <c r="A755" s="2">
        <v>2017</v>
      </c>
      <c r="B755" s="2" t="s">
        <v>12</v>
      </c>
      <c r="C755" s="2" t="s">
        <v>4</v>
      </c>
      <c r="D755" s="2">
        <v>1</v>
      </c>
      <c r="E755" s="2">
        <v>64.040000000000006</v>
      </c>
      <c r="F755" s="2">
        <v>62.97</v>
      </c>
      <c r="G755" s="4">
        <v>4069311.5</v>
      </c>
      <c r="H755">
        <f t="shared" si="52"/>
        <v>2606</v>
      </c>
      <c r="I755">
        <f t="shared" si="53"/>
        <v>2562</v>
      </c>
    </row>
    <row r="756" spans="1:9" x14ac:dyDescent="0.3">
      <c r="A756" s="2">
        <v>2018</v>
      </c>
      <c r="B756" s="2" t="s">
        <v>12</v>
      </c>
      <c r="C756" s="2" t="s">
        <v>4</v>
      </c>
      <c r="D756" s="2">
        <v>1</v>
      </c>
      <c r="E756" s="2">
        <v>62.14</v>
      </c>
      <c r="F756" s="2">
        <v>63.74</v>
      </c>
      <c r="G756" s="4">
        <v>4235626.5</v>
      </c>
      <c r="H756">
        <f t="shared" si="52"/>
        <v>2632</v>
      </c>
      <c r="I756">
        <f t="shared" si="53"/>
        <v>2700</v>
      </c>
    </row>
    <row r="757" spans="1:9" x14ac:dyDescent="0.3">
      <c r="A757" s="2">
        <v>2019</v>
      </c>
      <c r="B757" s="2" t="s">
        <v>12</v>
      </c>
      <c r="C757" s="2" t="s">
        <v>4</v>
      </c>
      <c r="D757" s="2">
        <v>1</v>
      </c>
      <c r="E757" s="2">
        <v>63.13</v>
      </c>
      <c r="F757" s="2">
        <v>64.52</v>
      </c>
      <c r="G757" s="4">
        <v>4403857</v>
      </c>
      <c r="H757">
        <f t="shared" si="52"/>
        <v>2780</v>
      </c>
      <c r="I757">
        <f t="shared" si="53"/>
        <v>2841</v>
      </c>
    </row>
    <row r="758" spans="1:9" x14ac:dyDescent="0.3">
      <c r="A758" s="2">
        <v>2020</v>
      </c>
      <c r="B758" s="2" t="s">
        <v>12</v>
      </c>
      <c r="C758" s="2" t="s">
        <v>4</v>
      </c>
      <c r="D758" s="2">
        <v>1</v>
      </c>
      <c r="E758" s="2"/>
      <c r="F758" s="2">
        <f>ROUND(F757+F757*0.0122,1)</f>
        <v>65.3</v>
      </c>
      <c r="G758" s="4">
        <v>4618720.5</v>
      </c>
      <c r="H758">
        <f t="shared" si="52"/>
        <v>0</v>
      </c>
      <c r="I758">
        <f t="shared" si="53"/>
        <v>3016</v>
      </c>
    </row>
    <row r="759" spans="1:9" x14ac:dyDescent="0.3">
      <c r="A759" s="2">
        <v>2021</v>
      </c>
      <c r="B759" s="2" t="s">
        <v>12</v>
      </c>
      <c r="C759" s="2" t="s">
        <v>4</v>
      </c>
      <c r="D759" s="2">
        <v>1</v>
      </c>
      <c r="E759" s="2"/>
      <c r="F759" s="2">
        <f t="shared" ref="F759:F760" si="56">ROUND(F758+F758*0.0122,1)</f>
        <v>66.099999999999994</v>
      </c>
      <c r="G759" s="4">
        <v>4848710.5</v>
      </c>
      <c r="H759">
        <f t="shared" si="52"/>
        <v>0</v>
      </c>
      <c r="I759">
        <f t="shared" si="53"/>
        <v>3205</v>
      </c>
    </row>
    <row r="760" spans="1:9" x14ac:dyDescent="0.3">
      <c r="A760" s="2">
        <v>2022</v>
      </c>
      <c r="B760" s="2" t="s">
        <v>12</v>
      </c>
      <c r="C760" s="2" t="s">
        <v>4</v>
      </c>
      <c r="D760" s="2">
        <v>1</v>
      </c>
      <c r="E760" s="2"/>
      <c r="F760" s="2">
        <f t="shared" si="56"/>
        <v>66.900000000000006</v>
      </c>
      <c r="G760" s="4">
        <v>5079597</v>
      </c>
      <c r="H760">
        <f t="shared" si="52"/>
        <v>0</v>
      </c>
      <c r="I760">
        <f t="shared" si="53"/>
        <v>3398</v>
      </c>
    </row>
    <row r="761" spans="1:9" x14ac:dyDescent="0.3">
      <c r="A761" s="2">
        <v>2000</v>
      </c>
      <c r="B761" s="2" t="s">
        <v>12</v>
      </c>
      <c r="C761" s="2" t="s">
        <v>4</v>
      </c>
      <c r="D761" s="2">
        <v>2</v>
      </c>
      <c r="E761" s="2">
        <v>66.53</v>
      </c>
      <c r="F761" s="2">
        <v>73.72</v>
      </c>
      <c r="G761" s="4">
        <v>1311184.5</v>
      </c>
      <c r="H761">
        <f t="shared" si="52"/>
        <v>872</v>
      </c>
      <c r="I761">
        <f t="shared" si="53"/>
        <v>967</v>
      </c>
    </row>
    <row r="762" spans="1:9" x14ac:dyDescent="0.3">
      <c r="A762" s="2">
        <v>2001</v>
      </c>
      <c r="B762" s="2" t="s">
        <v>12</v>
      </c>
      <c r="C762" s="2" t="s">
        <v>4</v>
      </c>
      <c r="D762" s="2">
        <v>2</v>
      </c>
      <c r="E762" s="2">
        <v>74.28</v>
      </c>
      <c r="F762" s="2">
        <v>74.13</v>
      </c>
      <c r="G762" s="4">
        <v>1379973</v>
      </c>
      <c r="H762">
        <f t="shared" si="52"/>
        <v>1025</v>
      </c>
      <c r="I762">
        <f t="shared" si="53"/>
        <v>1023</v>
      </c>
    </row>
    <row r="763" spans="1:9" x14ac:dyDescent="0.3">
      <c r="A763" s="2">
        <v>2002</v>
      </c>
      <c r="B763" s="2" t="s">
        <v>12</v>
      </c>
      <c r="C763" s="2" t="s">
        <v>4</v>
      </c>
      <c r="D763" s="2">
        <v>2</v>
      </c>
      <c r="E763" s="2">
        <v>69.84</v>
      </c>
      <c r="F763" s="2">
        <v>74.53</v>
      </c>
      <c r="G763" s="4">
        <v>1443216.5</v>
      </c>
      <c r="H763">
        <f t="shared" si="52"/>
        <v>1008</v>
      </c>
      <c r="I763">
        <f t="shared" si="53"/>
        <v>1076</v>
      </c>
    </row>
    <row r="764" spans="1:9" x14ac:dyDescent="0.3">
      <c r="A764" s="2">
        <v>2003</v>
      </c>
      <c r="B764" s="2" t="s">
        <v>12</v>
      </c>
      <c r="C764" s="2" t="s">
        <v>4</v>
      </c>
      <c r="D764" s="2">
        <v>2</v>
      </c>
      <c r="E764" s="2">
        <v>76.84</v>
      </c>
      <c r="F764" s="2">
        <v>74.94</v>
      </c>
      <c r="G764" s="4">
        <v>1501742</v>
      </c>
      <c r="H764">
        <f t="shared" si="52"/>
        <v>1154</v>
      </c>
      <c r="I764">
        <f t="shared" si="53"/>
        <v>1125</v>
      </c>
    </row>
    <row r="765" spans="1:9" x14ac:dyDescent="0.3">
      <c r="A765" s="2">
        <v>2004</v>
      </c>
      <c r="B765" s="2" t="s">
        <v>12</v>
      </c>
      <c r="C765" s="2" t="s">
        <v>4</v>
      </c>
      <c r="D765" s="2">
        <v>2</v>
      </c>
      <c r="E765" s="2">
        <v>74.69</v>
      </c>
      <c r="F765" s="2">
        <v>75.349999999999994</v>
      </c>
      <c r="G765" s="4">
        <v>1566184</v>
      </c>
      <c r="H765">
        <f t="shared" si="52"/>
        <v>1170</v>
      </c>
      <c r="I765">
        <f t="shared" si="53"/>
        <v>1180</v>
      </c>
    </row>
    <row r="766" spans="1:9" x14ac:dyDescent="0.3">
      <c r="A766" s="2">
        <v>2005</v>
      </c>
      <c r="B766" s="2" t="s">
        <v>12</v>
      </c>
      <c r="C766" s="2" t="s">
        <v>4</v>
      </c>
      <c r="D766" s="2">
        <v>2</v>
      </c>
      <c r="E766" s="2">
        <v>76.78</v>
      </c>
      <c r="F766" s="2">
        <v>75.77</v>
      </c>
      <c r="G766" s="4">
        <v>1628514.5</v>
      </c>
      <c r="H766">
        <f t="shared" si="52"/>
        <v>1250</v>
      </c>
      <c r="I766">
        <f t="shared" si="53"/>
        <v>1234</v>
      </c>
    </row>
    <row r="767" spans="1:9" x14ac:dyDescent="0.3">
      <c r="A767" s="2">
        <v>2006</v>
      </c>
      <c r="B767" s="2" t="s">
        <v>12</v>
      </c>
      <c r="C767" s="2" t="s">
        <v>4</v>
      </c>
      <c r="D767" s="2">
        <v>2</v>
      </c>
      <c r="E767" s="2">
        <v>73.77</v>
      </c>
      <c r="F767" s="2">
        <v>76.180000000000007</v>
      </c>
      <c r="G767" s="4">
        <v>1693485.5</v>
      </c>
      <c r="H767">
        <f t="shared" si="52"/>
        <v>1249</v>
      </c>
      <c r="I767">
        <f t="shared" si="53"/>
        <v>1290</v>
      </c>
    </row>
    <row r="768" spans="1:9" x14ac:dyDescent="0.3">
      <c r="A768" s="2">
        <v>2007</v>
      </c>
      <c r="B768" s="2" t="s">
        <v>12</v>
      </c>
      <c r="C768" s="2" t="s">
        <v>4</v>
      </c>
      <c r="D768" s="2">
        <v>2</v>
      </c>
      <c r="E768" s="2">
        <v>78.59</v>
      </c>
      <c r="F768" s="2">
        <v>76.599999999999994</v>
      </c>
      <c r="G768" s="4">
        <v>1780568</v>
      </c>
      <c r="H768">
        <f t="shared" si="52"/>
        <v>1399</v>
      </c>
      <c r="I768">
        <f t="shared" si="53"/>
        <v>1364</v>
      </c>
    </row>
    <row r="769" spans="1:9" x14ac:dyDescent="0.3">
      <c r="A769" s="2">
        <v>2008</v>
      </c>
      <c r="B769" s="2" t="s">
        <v>12</v>
      </c>
      <c r="C769" s="2" t="s">
        <v>4</v>
      </c>
      <c r="D769" s="2">
        <v>2</v>
      </c>
      <c r="E769" s="2">
        <v>81.93</v>
      </c>
      <c r="F769" s="2">
        <v>77.02</v>
      </c>
      <c r="G769" s="4">
        <v>1854506</v>
      </c>
      <c r="H769">
        <f t="shared" si="52"/>
        <v>1519</v>
      </c>
      <c r="I769">
        <f t="shared" si="53"/>
        <v>1428</v>
      </c>
    </row>
    <row r="770" spans="1:9" x14ac:dyDescent="0.3">
      <c r="A770" s="2">
        <v>2009</v>
      </c>
      <c r="B770" s="2" t="s">
        <v>12</v>
      </c>
      <c r="C770" s="2" t="s">
        <v>4</v>
      </c>
      <c r="D770" s="2">
        <v>2</v>
      </c>
      <c r="E770" s="2">
        <v>82.37</v>
      </c>
      <c r="F770" s="2">
        <v>77.44</v>
      </c>
      <c r="G770" s="4">
        <v>1892943.5</v>
      </c>
      <c r="H770">
        <f t="shared" si="52"/>
        <v>1559</v>
      </c>
      <c r="I770">
        <f t="shared" si="53"/>
        <v>1466</v>
      </c>
    </row>
    <row r="771" spans="1:9" x14ac:dyDescent="0.3">
      <c r="A771" s="2">
        <v>2010</v>
      </c>
      <c r="B771" s="2" t="s">
        <v>12</v>
      </c>
      <c r="C771" s="2" t="s">
        <v>4</v>
      </c>
      <c r="D771" s="2">
        <v>2</v>
      </c>
      <c r="E771" s="2">
        <v>75.19</v>
      </c>
      <c r="F771" s="2">
        <v>77.87</v>
      </c>
      <c r="G771" s="4">
        <v>1906449.5</v>
      </c>
      <c r="H771">
        <f t="shared" ref="H771:H834" si="57">ROUND(E771*$G771/100000,0)</f>
        <v>1433</v>
      </c>
      <c r="I771">
        <f t="shared" ref="I771:I834" si="58">ROUND(F771*$G771/100000,0)</f>
        <v>1485</v>
      </c>
    </row>
    <row r="772" spans="1:9" x14ac:dyDescent="0.3">
      <c r="A772" s="2">
        <v>2011</v>
      </c>
      <c r="B772" s="2" t="s">
        <v>12</v>
      </c>
      <c r="C772" s="2" t="s">
        <v>4</v>
      </c>
      <c r="D772" s="2">
        <v>2</v>
      </c>
      <c r="E772" s="2">
        <v>80.739999999999995</v>
      </c>
      <c r="F772" s="2">
        <v>78.3</v>
      </c>
      <c r="G772" s="4">
        <v>1913663</v>
      </c>
      <c r="H772">
        <f t="shared" si="57"/>
        <v>1545</v>
      </c>
      <c r="I772">
        <f t="shared" si="58"/>
        <v>1498</v>
      </c>
    </row>
    <row r="773" spans="1:9" x14ac:dyDescent="0.3">
      <c r="A773" s="2">
        <v>2012</v>
      </c>
      <c r="B773" s="2" t="s">
        <v>12</v>
      </c>
      <c r="C773" s="2" t="s">
        <v>4</v>
      </c>
      <c r="D773" s="2">
        <v>2</v>
      </c>
      <c r="E773" s="2">
        <v>78.650000000000006</v>
      </c>
      <c r="F773" s="2">
        <v>78.73</v>
      </c>
      <c r="G773" s="4">
        <v>1951777.5</v>
      </c>
      <c r="H773">
        <f t="shared" si="57"/>
        <v>1535</v>
      </c>
      <c r="I773">
        <f t="shared" si="58"/>
        <v>1537</v>
      </c>
    </row>
    <row r="774" spans="1:9" x14ac:dyDescent="0.3">
      <c r="A774" s="2">
        <v>2013</v>
      </c>
      <c r="B774" s="2" t="s">
        <v>12</v>
      </c>
      <c r="C774" s="2" t="s">
        <v>4</v>
      </c>
      <c r="D774" s="2">
        <v>2</v>
      </c>
      <c r="E774" s="2">
        <v>80.67</v>
      </c>
      <c r="F774" s="2">
        <v>79.16</v>
      </c>
      <c r="G774" s="4">
        <v>2005498</v>
      </c>
      <c r="H774">
        <f t="shared" si="57"/>
        <v>1618</v>
      </c>
      <c r="I774">
        <f t="shared" si="58"/>
        <v>1588</v>
      </c>
    </row>
    <row r="775" spans="1:9" x14ac:dyDescent="0.3">
      <c r="A775" s="2">
        <v>2014</v>
      </c>
      <c r="B775" s="2" t="s">
        <v>12</v>
      </c>
      <c r="C775" s="2" t="s">
        <v>4</v>
      </c>
      <c r="D775" s="2">
        <v>2</v>
      </c>
      <c r="E775" s="2">
        <v>78.16</v>
      </c>
      <c r="F775" s="2">
        <v>79.59</v>
      </c>
      <c r="G775" s="4">
        <v>2046428.5</v>
      </c>
      <c r="H775">
        <f t="shared" si="57"/>
        <v>1599</v>
      </c>
      <c r="I775">
        <f t="shared" si="58"/>
        <v>1629</v>
      </c>
    </row>
    <row r="776" spans="1:9" x14ac:dyDescent="0.3">
      <c r="A776" s="2">
        <v>2015</v>
      </c>
      <c r="B776" s="2" t="s">
        <v>12</v>
      </c>
      <c r="C776" s="2" t="s">
        <v>4</v>
      </c>
      <c r="D776" s="2">
        <v>2</v>
      </c>
      <c r="E776" s="2">
        <v>80.349999999999994</v>
      </c>
      <c r="F776" s="2">
        <v>80.03</v>
      </c>
      <c r="G776" s="4">
        <v>2083952</v>
      </c>
      <c r="H776">
        <f t="shared" si="57"/>
        <v>1674</v>
      </c>
      <c r="I776">
        <f t="shared" si="58"/>
        <v>1668</v>
      </c>
    </row>
    <row r="777" spans="1:9" x14ac:dyDescent="0.3">
      <c r="A777" s="2">
        <v>2016</v>
      </c>
      <c r="B777" s="2" t="s">
        <v>12</v>
      </c>
      <c r="C777" s="2" t="s">
        <v>4</v>
      </c>
      <c r="D777" s="2">
        <v>2</v>
      </c>
      <c r="E777" s="2">
        <v>83.01</v>
      </c>
      <c r="F777" s="2">
        <v>80.47</v>
      </c>
      <c r="G777" s="4">
        <v>2107791</v>
      </c>
      <c r="H777">
        <f t="shared" si="57"/>
        <v>1750</v>
      </c>
      <c r="I777">
        <f t="shared" si="58"/>
        <v>1696</v>
      </c>
    </row>
    <row r="778" spans="1:9" x14ac:dyDescent="0.3">
      <c r="A778" s="2">
        <v>2017</v>
      </c>
      <c r="B778" s="2" t="s">
        <v>12</v>
      </c>
      <c r="C778" s="2" t="s">
        <v>4</v>
      </c>
      <c r="D778" s="2">
        <v>2</v>
      </c>
      <c r="E778" s="2">
        <v>80.69</v>
      </c>
      <c r="F778" s="2">
        <v>80.91</v>
      </c>
      <c r="G778" s="4">
        <v>2136982.5</v>
      </c>
      <c r="H778">
        <f t="shared" si="57"/>
        <v>1724</v>
      </c>
      <c r="I778">
        <f t="shared" si="58"/>
        <v>1729</v>
      </c>
    </row>
    <row r="779" spans="1:9" x14ac:dyDescent="0.3">
      <c r="A779" s="2">
        <v>2018</v>
      </c>
      <c r="B779" s="2" t="s">
        <v>12</v>
      </c>
      <c r="C779" s="2" t="s">
        <v>4</v>
      </c>
      <c r="D779" s="2">
        <v>2</v>
      </c>
      <c r="E779" s="2">
        <v>79.25</v>
      </c>
      <c r="F779" s="2">
        <v>81.349999999999994</v>
      </c>
      <c r="G779" s="4">
        <v>2196337</v>
      </c>
      <c r="H779">
        <f t="shared" si="57"/>
        <v>1741</v>
      </c>
      <c r="I779">
        <f t="shared" si="58"/>
        <v>1787</v>
      </c>
    </row>
    <row r="780" spans="1:9" x14ac:dyDescent="0.3">
      <c r="A780" s="2">
        <v>2019</v>
      </c>
      <c r="B780" s="2" t="s">
        <v>12</v>
      </c>
      <c r="C780" s="2" t="s">
        <v>4</v>
      </c>
      <c r="D780" s="2">
        <v>2</v>
      </c>
      <c r="E780" s="2">
        <v>79.099999999999994</v>
      </c>
      <c r="F780" s="2">
        <v>81.8</v>
      </c>
      <c r="G780" s="4">
        <v>2284380.5</v>
      </c>
      <c r="H780">
        <f t="shared" si="57"/>
        <v>1807</v>
      </c>
      <c r="I780">
        <f t="shared" si="58"/>
        <v>1869</v>
      </c>
    </row>
    <row r="781" spans="1:9" x14ac:dyDescent="0.3">
      <c r="A781" s="2">
        <v>2020</v>
      </c>
      <c r="B781" s="2" t="s">
        <v>12</v>
      </c>
      <c r="C781" s="2" t="s">
        <v>4</v>
      </c>
      <c r="D781" s="2">
        <v>2</v>
      </c>
      <c r="E781" s="2"/>
      <c r="F781" s="2">
        <f>ROUND(F780-F780*0.0002,1)</f>
        <v>81.8</v>
      </c>
      <c r="G781" s="4">
        <v>2430241.5</v>
      </c>
      <c r="I781">
        <f t="shared" si="58"/>
        <v>1988</v>
      </c>
    </row>
    <row r="782" spans="1:9" x14ac:dyDescent="0.3">
      <c r="A782" s="2">
        <v>2021</v>
      </c>
      <c r="B782" s="2" t="s">
        <v>12</v>
      </c>
      <c r="C782" s="2" t="s">
        <v>4</v>
      </c>
      <c r="D782" s="2">
        <v>2</v>
      </c>
      <c r="E782" s="2"/>
      <c r="F782" s="2">
        <f t="shared" ref="F782:F783" si="59">ROUND(F781-F781*0.0002,1)</f>
        <v>81.8</v>
      </c>
      <c r="G782" s="4">
        <v>2595613</v>
      </c>
      <c r="I782">
        <f t="shared" si="58"/>
        <v>2123</v>
      </c>
    </row>
    <row r="783" spans="1:9" x14ac:dyDescent="0.3">
      <c r="A783" s="2">
        <v>2022</v>
      </c>
      <c r="B783" s="2" t="s">
        <v>12</v>
      </c>
      <c r="C783" s="2" t="s">
        <v>4</v>
      </c>
      <c r="D783" s="2">
        <v>2</v>
      </c>
      <c r="E783" s="2"/>
      <c r="F783" s="2">
        <f t="shared" si="59"/>
        <v>81.8</v>
      </c>
      <c r="G783" s="4">
        <v>2738104</v>
      </c>
      <c r="I783">
        <f t="shared" si="58"/>
        <v>2240</v>
      </c>
    </row>
    <row r="784" spans="1:9" x14ac:dyDescent="0.3">
      <c r="A784" s="2">
        <v>2000</v>
      </c>
      <c r="B784" s="2" t="s">
        <v>12</v>
      </c>
      <c r="C784" s="2" t="s">
        <v>4</v>
      </c>
      <c r="D784" s="2">
        <v>3</v>
      </c>
      <c r="E784" s="2">
        <v>39.049999999999997</v>
      </c>
      <c r="F784" s="2">
        <v>40.92</v>
      </c>
      <c r="G784" s="4">
        <v>593760.5</v>
      </c>
      <c r="H784">
        <f t="shared" si="57"/>
        <v>232</v>
      </c>
      <c r="I784">
        <f t="shared" si="58"/>
        <v>243</v>
      </c>
    </row>
    <row r="785" spans="1:9" x14ac:dyDescent="0.3">
      <c r="A785" s="2">
        <v>2001</v>
      </c>
      <c r="B785" s="2" t="s">
        <v>12</v>
      </c>
      <c r="C785" s="2" t="s">
        <v>4</v>
      </c>
      <c r="D785" s="2">
        <v>3</v>
      </c>
      <c r="E785" s="2">
        <v>37.1</v>
      </c>
      <c r="F785" s="2">
        <v>40.909999999999997</v>
      </c>
      <c r="G785" s="4">
        <v>616624</v>
      </c>
      <c r="H785">
        <f t="shared" si="57"/>
        <v>229</v>
      </c>
      <c r="I785">
        <f t="shared" si="58"/>
        <v>252</v>
      </c>
    </row>
    <row r="786" spans="1:9" x14ac:dyDescent="0.3">
      <c r="A786" s="2">
        <v>2002</v>
      </c>
      <c r="B786" s="2" t="s">
        <v>12</v>
      </c>
      <c r="C786" s="2" t="s">
        <v>4</v>
      </c>
      <c r="D786" s="2">
        <v>3</v>
      </c>
      <c r="E786" s="2">
        <v>43.03</v>
      </c>
      <c r="F786" s="2">
        <v>40.909999999999997</v>
      </c>
      <c r="G786" s="4">
        <v>642878.5</v>
      </c>
      <c r="H786">
        <f t="shared" si="57"/>
        <v>277</v>
      </c>
      <c r="I786">
        <f t="shared" si="58"/>
        <v>263</v>
      </c>
    </row>
    <row r="787" spans="1:9" x14ac:dyDescent="0.3">
      <c r="A787" s="2">
        <v>2003</v>
      </c>
      <c r="B787" s="2" t="s">
        <v>12</v>
      </c>
      <c r="C787" s="2" t="s">
        <v>4</v>
      </c>
      <c r="D787" s="2">
        <v>3</v>
      </c>
      <c r="E787" s="2">
        <v>41.95</v>
      </c>
      <c r="F787" s="2">
        <v>40.9</v>
      </c>
      <c r="G787" s="4">
        <v>678065.5</v>
      </c>
      <c r="H787">
        <f t="shared" si="57"/>
        <v>284</v>
      </c>
      <c r="I787">
        <f t="shared" si="58"/>
        <v>277</v>
      </c>
    </row>
    <row r="788" spans="1:9" x14ac:dyDescent="0.3">
      <c r="A788" s="2">
        <v>2004</v>
      </c>
      <c r="B788" s="2" t="s">
        <v>12</v>
      </c>
      <c r="C788" s="2" t="s">
        <v>4</v>
      </c>
      <c r="D788" s="2">
        <v>3</v>
      </c>
      <c r="E788" s="2">
        <v>42.14</v>
      </c>
      <c r="F788" s="2">
        <v>40.89</v>
      </c>
      <c r="G788" s="4">
        <v>718949.5</v>
      </c>
      <c r="H788">
        <f t="shared" si="57"/>
        <v>303</v>
      </c>
      <c r="I788">
        <f t="shared" si="58"/>
        <v>294</v>
      </c>
    </row>
    <row r="789" spans="1:9" x14ac:dyDescent="0.3">
      <c r="A789" s="2">
        <v>2005</v>
      </c>
      <c r="B789" s="2" t="s">
        <v>12</v>
      </c>
      <c r="C789" s="2" t="s">
        <v>4</v>
      </c>
      <c r="D789" s="2">
        <v>3</v>
      </c>
      <c r="E789" s="2">
        <v>42.31</v>
      </c>
      <c r="F789" s="2">
        <v>40.880000000000003</v>
      </c>
      <c r="G789" s="4">
        <v>761932.5</v>
      </c>
      <c r="H789">
        <f t="shared" si="57"/>
        <v>322</v>
      </c>
      <c r="I789">
        <f t="shared" si="58"/>
        <v>311</v>
      </c>
    </row>
    <row r="790" spans="1:9" x14ac:dyDescent="0.3">
      <c r="A790" s="2">
        <v>2006</v>
      </c>
      <c r="B790" s="2" t="s">
        <v>12</v>
      </c>
      <c r="C790" s="2" t="s">
        <v>4</v>
      </c>
      <c r="D790" s="2">
        <v>3</v>
      </c>
      <c r="E790" s="2">
        <v>37.380000000000003</v>
      </c>
      <c r="F790" s="2">
        <v>40.880000000000003</v>
      </c>
      <c r="G790" s="4">
        <v>802531</v>
      </c>
      <c r="H790">
        <f t="shared" si="57"/>
        <v>300</v>
      </c>
      <c r="I790">
        <f t="shared" si="58"/>
        <v>328</v>
      </c>
    </row>
    <row r="791" spans="1:9" x14ac:dyDescent="0.3">
      <c r="A791" s="2">
        <v>2007</v>
      </c>
      <c r="B791" s="2" t="s">
        <v>12</v>
      </c>
      <c r="C791" s="2" t="s">
        <v>4</v>
      </c>
      <c r="D791" s="2">
        <v>3</v>
      </c>
      <c r="E791" s="2">
        <v>42.01</v>
      </c>
      <c r="F791" s="2">
        <v>40.869999999999997</v>
      </c>
      <c r="G791" s="4">
        <v>843653</v>
      </c>
      <c r="H791">
        <f t="shared" si="57"/>
        <v>354</v>
      </c>
      <c r="I791">
        <f t="shared" si="58"/>
        <v>345</v>
      </c>
    </row>
    <row r="792" spans="1:9" x14ac:dyDescent="0.3">
      <c r="A792" s="2">
        <v>2008</v>
      </c>
      <c r="B792" s="2" t="s">
        <v>12</v>
      </c>
      <c r="C792" s="2" t="s">
        <v>4</v>
      </c>
      <c r="D792" s="2">
        <v>3</v>
      </c>
      <c r="E792" s="2">
        <v>40.33</v>
      </c>
      <c r="F792" s="2">
        <v>40.86</v>
      </c>
      <c r="G792" s="4">
        <v>888518.5</v>
      </c>
      <c r="H792">
        <f t="shared" si="57"/>
        <v>358</v>
      </c>
      <c r="I792">
        <f t="shared" si="58"/>
        <v>363</v>
      </c>
    </row>
    <row r="793" spans="1:9" x14ac:dyDescent="0.3">
      <c r="A793" s="2">
        <v>2009</v>
      </c>
      <c r="B793" s="2" t="s">
        <v>12</v>
      </c>
      <c r="C793" s="2" t="s">
        <v>4</v>
      </c>
      <c r="D793" s="2">
        <v>3</v>
      </c>
      <c r="E793" s="2">
        <v>42.05</v>
      </c>
      <c r="F793" s="2">
        <v>40.85</v>
      </c>
      <c r="G793" s="4">
        <v>944535.5</v>
      </c>
      <c r="H793">
        <f t="shared" si="57"/>
        <v>397</v>
      </c>
      <c r="I793">
        <f t="shared" si="58"/>
        <v>386</v>
      </c>
    </row>
    <row r="794" spans="1:9" x14ac:dyDescent="0.3">
      <c r="A794" s="2">
        <v>2010</v>
      </c>
      <c r="B794" s="2" t="s">
        <v>12</v>
      </c>
      <c r="C794" s="2" t="s">
        <v>4</v>
      </c>
      <c r="D794" s="2">
        <v>3</v>
      </c>
      <c r="E794" s="2">
        <v>41.75</v>
      </c>
      <c r="F794" s="2">
        <v>40.85</v>
      </c>
      <c r="G794" s="4">
        <v>1012079.5</v>
      </c>
      <c r="H794">
        <f t="shared" si="57"/>
        <v>423</v>
      </c>
      <c r="I794">
        <f t="shared" si="58"/>
        <v>413</v>
      </c>
    </row>
    <row r="795" spans="1:9" x14ac:dyDescent="0.3">
      <c r="A795" s="2">
        <v>2011</v>
      </c>
      <c r="B795" s="2" t="s">
        <v>12</v>
      </c>
      <c r="C795" s="2" t="s">
        <v>4</v>
      </c>
      <c r="D795" s="2">
        <v>3</v>
      </c>
      <c r="E795" s="2">
        <v>42.07</v>
      </c>
      <c r="F795" s="2">
        <v>40.840000000000003</v>
      </c>
      <c r="G795" s="4">
        <v>1079995.5</v>
      </c>
      <c r="H795">
        <f t="shared" si="57"/>
        <v>454</v>
      </c>
      <c r="I795">
        <f t="shared" si="58"/>
        <v>441</v>
      </c>
    </row>
    <row r="796" spans="1:9" x14ac:dyDescent="0.3">
      <c r="A796" s="2">
        <v>2012</v>
      </c>
      <c r="B796" s="2" t="s">
        <v>12</v>
      </c>
      <c r="C796" s="2" t="s">
        <v>4</v>
      </c>
      <c r="D796" s="2">
        <v>3</v>
      </c>
      <c r="E796" s="2">
        <v>40.58</v>
      </c>
      <c r="F796" s="2">
        <v>40.83</v>
      </c>
      <c r="G796" s="4">
        <v>1143090.5</v>
      </c>
      <c r="H796">
        <f t="shared" si="57"/>
        <v>464</v>
      </c>
      <c r="I796">
        <f t="shared" si="58"/>
        <v>467</v>
      </c>
    </row>
    <row r="797" spans="1:9" x14ac:dyDescent="0.3">
      <c r="A797" s="2">
        <v>2013</v>
      </c>
      <c r="B797" s="2" t="s">
        <v>12</v>
      </c>
      <c r="C797" s="2" t="s">
        <v>4</v>
      </c>
      <c r="D797" s="2">
        <v>3</v>
      </c>
      <c r="E797" s="2">
        <v>39.89</v>
      </c>
      <c r="F797" s="2">
        <v>40.83</v>
      </c>
      <c r="G797" s="4">
        <v>1203700</v>
      </c>
      <c r="H797">
        <f t="shared" si="57"/>
        <v>480</v>
      </c>
      <c r="I797">
        <f t="shared" si="58"/>
        <v>491</v>
      </c>
    </row>
    <row r="798" spans="1:9" x14ac:dyDescent="0.3">
      <c r="A798" s="2">
        <v>2014</v>
      </c>
      <c r="B798" s="2" t="s">
        <v>12</v>
      </c>
      <c r="C798" s="2" t="s">
        <v>4</v>
      </c>
      <c r="D798" s="2">
        <v>3</v>
      </c>
      <c r="E798" s="2">
        <v>39.92</v>
      </c>
      <c r="F798" s="2">
        <v>40.82</v>
      </c>
      <c r="G798" s="4">
        <v>1270516.5</v>
      </c>
      <c r="H798">
        <f t="shared" si="57"/>
        <v>507</v>
      </c>
      <c r="I798">
        <f t="shared" si="58"/>
        <v>519</v>
      </c>
    </row>
    <row r="799" spans="1:9" x14ac:dyDescent="0.3">
      <c r="A799" s="2">
        <v>2015</v>
      </c>
      <c r="B799" s="2" t="s">
        <v>12</v>
      </c>
      <c r="C799" s="2" t="s">
        <v>4</v>
      </c>
      <c r="D799" s="2">
        <v>3</v>
      </c>
      <c r="E799" s="2">
        <v>41.6</v>
      </c>
      <c r="F799" s="2">
        <v>40.81</v>
      </c>
      <c r="G799" s="4">
        <v>1334216.5</v>
      </c>
      <c r="H799">
        <f t="shared" si="57"/>
        <v>555</v>
      </c>
      <c r="I799">
        <f t="shared" si="58"/>
        <v>544</v>
      </c>
    </row>
    <row r="800" spans="1:9" x14ac:dyDescent="0.3">
      <c r="A800" s="2">
        <v>2016</v>
      </c>
      <c r="B800" s="2" t="s">
        <v>12</v>
      </c>
      <c r="C800" s="2" t="s">
        <v>4</v>
      </c>
      <c r="D800" s="2">
        <v>3</v>
      </c>
      <c r="E800" s="2">
        <v>42.7</v>
      </c>
      <c r="F800" s="2">
        <v>40.799999999999997</v>
      </c>
      <c r="G800" s="4">
        <v>1398575</v>
      </c>
      <c r="H800">
        <f t="shared" si="57"/>
        <v>597</v>
      </c>
      <c r="I800">
        <f t="shared" si="58"/>
        <v>571</v>
      </c>
    </row>
    <row r="801" spans="1:9" x14ac:dyDescent="0.3">
      <c r="A801" s="2">
        <v>2017</v>
      </c>
      <c r="B801" s="2" t="s">
        <v>12</v>
      </c>
      <c r="C801" s="2" t="s">
        <v>4</v>
      </c>
      <c r="D801" s="2">
        <v>3</v>
      </c>
      <c r="E801" s="2">
        <v>42.26</v>
      </c>
      <c r="F801" s="2">
        <v>40.799999999999997</v>
      </c>
      <c r="G801" s="4">
        <v>1483491</v>
      </c>
      <c r="H801">
        <f t="shared" si="57"/>
        <v>627</v>
      </c>
      <c r="I801">
        <f t="shared" si="58"/>
        <v>605</v>
      </c>
    </row>
    <row r="802" spans="1:9" x14ac:dyDescent="0.3">
      <c r="A802" s="2">
        <v>2018</v>
      </c>
      <c r="B802" s="2" t="s">
        <v>12</v>
      </c>
      <c r="C802" s="2" t="s">
        <v>4</v>
      </c>
      <c r="D802" s="2">
        <v>3</v>
      </c>
      <c r="E802" s="2">
        <v>37.97</v>
      </c>
      <c r="F802" s="2">
        <v>40.79</v>
      </c>
      <c r="G802" s="4">
        <v>1555848</v>
      </c>
      <c r="H802">
        <f t="shared" si="57"/>
        <v>591</v>
      </c>
      <c r="I802">
        <f t="shared" si="58"/>
        <v>635</v>
      </c>
    </row>
    <row r="803" spans="1:9" x14ac:dyDescent="0.3">
      <c r="A803" s="2">
        <v>2019</v>
      </c>
      <c r="B803" s="2" t="s">
        <v>12</v>
      </c>
      <c r="C803" s="2" t="s">
        <v>4</v>
      </c>
      <c r="D803" s="2">
        <v>3</v>
      </c>
      <c r="E803" s="2">
        <v>39.75</v>
      </c>
      <c r="F803" s="2">
        <v>40.78</v>
      </c>
      <c r="G803" s="4">
        <v>1596795</v>
      </c>
      <c r="H803">
        <f t="shared" si="57"/>
        <v>635</v>
      </c>
      <c r="I803">
        <f t="shared" si="58"/>
        <v>651</v>
      </c>
    </row>
    <row r="804" spans="1:9" x14ac:dyDescent="0.3">
      <c r="A804" s="2">
        <v>2020</v>
      </c>
      <c r="B804" s="2" t="s">
        <v>12</v>
      </c>
      <c r="C804" s="2" t="s">
        <v>4</v>
      </c>
      <c r="D804" s="2">
        <v>3</v>
      </c>
      <c r="E804" s="2"/>
      <c r="F804" s="2">
        <f>ROUND(F803+F803*0.055,1)</f>
        <v>43</v>
      </c>
      <c r="G804" s="4">
        <v>1618080</v>
      </c>
      <c r="I804">
        <f t="shared" si="58"/>
        <v>696</v>
      </c>
    </row>
    <row r="805" spans="1:9" x14ac:dyDescent="0.3">
      <c r="A805" s="2">
        <v>2021</v>
      </c>
      <c r="B805" s="2" t="s">
        <v>12</v>
      </c>
      <c r="C805" s="2" t="s">
        <v>4</v>
      </c>
      <c r="D805" s="2">
        <v>3</v>
      </c>
      <c r="E805" s="2"/>
      <c r="F805" s="2">
        <f t="shared" ref="F805:F806" si="60">ROUND(F804+F804*0.055,1)</f>
        <v>45.4</v>
      </c>
      <c r="G805" s="4">
        <v>1633413.5</v>
      </c>
      <c r="I805">
        <f t="shared" si="58"/>
        <v>742</v>
      </c>
    </row>
    <row r="806" spans="1:9" x14ac:dyDescent="0.3">
      <c r="A806" s="2">
        <v>2022</v>
      </c>
      <c r="B806" s="2" t="s">
        <v>12</v>
      </c>
      <c r="C806" s="2" t="s">
        <v>4</v>
      </c>
      <c r="D806" s="2">
        <v>3</v>
      </c>
      <c r="E806" s="2"/>
      <c r="F806" s="2">
        <f t="shared" si="60"/>
        <v>47.9</v>
      </c>
      <c r="G806" s="4">
        <v>1668740</v>
      </c>
      <c r="I806">
        <f t="shared" si="58"/>
        <v>799</v>
      </c>
    </row>
    <row r="807" spans="1:9" x14ac:dyDescent="0.3">
      <c r="A807" s="2">
        <v>2000</v>
      </c>
      <c r="B807" s="2" t="s">
        <v>12</v>
      </c>
      <c r="C807" s="2" t="s">
        <v>4</v>
      </c>
      <c r="D807" s="2">
        <v>4</v>
      </c>
      <c r="E807" s="2">
        <v>54.28</v>
      </c>
      <c r="F807" s="2">
        <v>53.98</v>
      </c>
      <c r="G807" s="4">
        <v>143690.5</v>
      </c>
      <c r="H807">
        <f t="shared" si="57"/>
        <v>78</v>
      </c>
      <c r="I807">
        <f t="shared" si="58"/>
        <v>78</v>
      </c>
    </row>
    <row r="808" spans="1:9" x14ac:dyDescent="0.3">
      <c r="A808" s="2">
        <v>2001</v>
      </c>
      <c r="B808" s="2" t="s">
        <v>12</v>
      </c>
      <c r="C808" s="2" t="s">
        <v>4</v>
      </c>
      <c r="D808" s="2">
        <v>4</v>
      </c>
      <c r="E808" s="2">
        <v>66.599999999999994</v>
      </c>
      <c r="F808" s="2">
        <v>67.19</v>
      </c>
      <c r="G808" s="4">
        <v>150143</v>
      </c>
      <c r="H808">
        <f t="shared" si="57"/>
        <v>100</v>
      </c>
      <c r="I808">
        <f t="shared" si="58"/>
        <v>101</v>
      </c>
    </row>
    <row r="809" spans="1:9" x14ac:dyDescent="0.3">
      <c r="A809" s="2">
        <v>2002</v>
      </c>
      <c r="B809" s="2" t="s">
        <v>12</v>
      </c>
      <c r="C809" s="2" t="s">
        <v>4</v>
      </c>
      <c r="D809" s="2">
        <v>4</v>
      </c>
      <c r="E809" s="2">
        <v>85.9</v>
      </c>
      <c r="F809" s="2">
        <v>83.64</v>
      </c>
      <c r="G809" s="4">
        <v>158319</v>
      </c>
      <c r="H809">
        <f t="shared" si="57"/>
        <v>136</v>
      </c>
      <c r="I809">
        <f t="shared" si="58"/>
        <v>132</v>
      </c>
    </row>
    <row r="810" spans="1:9" x14ac:dyDescent="0.3">
      <c r="A810" s="2">
        <v>2003</v>
      </c>
      <c r="B810" s="2" t="s">
        <v>12</v>
      </c>
      <c r="C810" s="2" t="s">
        <v>4</v>
      </c>
      <c r="D810" s="2">
        <v>4</v>
      </c>
      <c r="E810" s="2">
        <v>78.61</v>
      </c>
      <c r="F810" s="2">
        <v>85.33</v>
      </c>
      <c r="G810" s="4">
        <v>165380</v>
      </c>
      <c r="H810">
        <f t="shared" si="57"/>
        <v>130</v>
      </c>
      <c r="I810">
        <f t="shared" si="58"/>
        <v>141</v>
      </c>
    </row>
    <row r="811" spans="1:9" x14ac:dyDescent="0.3">
      <c r="A811" s="2">
        <v>2004</v>
      </c>
      <c r="B811" s="2" t="s">
        <v>12</v>
      </c>
      <c r="C811" s="2" t="s">
        <v>4</v>
      </c>
      <c r="D811" s="2">
        <v>4</v>
      </c>
      <c r="E811" s="2">
        <v>76.75</v>
      </c>
      <c r="F811" s="2">
        <v>87.06</v>
      </c>
      <c r="G811" s="4">
        <v>171984</v>
      </c>
      <c r="H811">
        <f t="shared" si="57"/>
        <v>132</v>
      </c>
      <c r="I811">
        <f t="shared" si="58"/>
        <v>150</v>
      </c>
    </row>
    <row r="812" spans="1:9" x14ac:dyDescent="0.3">
      <c r="A812" s="2">
        <v>2005</v>
      </c>
      <c r="B812" s="2" t="s">
        <v>12</v>
      </c>
      <c r="C812" s="2" t="s">
        <v>4</v>
      </c>
      <c r="D812" s="2">
        <v>4</v>
      </c>
      <c r="E812" s="2">
        <v>92.28</v>
      </c>
      <c r="F812" s="2">
        <v>88.83</v>
      </c>
      <c r="G812" s="4">
        <v>180961.5</v>
      </c>
      <c r="H812">
        <f t="shared" si="57"/>
        <v>167</v>
      </c>
      <c r="I812">
        <f t="shared" si="58"/>
        <v>161</v>
      </c>
    </row>
    <row r="813" spans="1:9" x14ac:dyDescent="0.3">
      <c r="A813" s="2">
        <v>2006</v>
      </c>
      <c r="B813" s="2" t="s">
        <v>12</v>
      </c>
      <c r="C813" s="2" t="s">
        <v>4</v>
      </c>
      <c r="D813" s="2">
        <v>4</v>
      </c>
      <c r="E813" s="2">
        <v>79.89</v>
      </c>
      <c r="F813" s="2">
        <v>90.63</v>
      </c>
      <c r="G813" s="4">
        <v>192772</v>
      </c>
      <c r="H813">
        <f t="shared" si="57"/>
        <v>154</v>
      </c>
      <c r="I813">
        <f t="shared" si="58"/>
        <v>175</v>
      </c>
    </row>
    <row r="814" spans="1:9" x14ac:dyDescent="0.3">
      <c r="A814" s="2">
        <v>2007</v>
      </c>
      <c r="B814" s="2" t="s">
        <v>12</v>
      </c>
      <c r="C814" s="2" t="s">
        <v>4</v>
      </c>
      <c r="D814" s="2">
        <v>4</v>
      </c>
      <c r="E814" s="2">
        <v>98.51</v>
      </c>
      <c r="F814" s="2">
        <v>92.47</v>
      </c>
      <c r="G814" s="4">
        <v>209110</v>
      </c>
      <c r="H814">
        <f t="shared" si="57"/>
        <v>206</v>
      </c>
      <c r="I814">
        <f t="shared" si="58"/>
        <v>193</v>
      </c>
    </row>
    <row r="815" spans="1:9" x14ac:dyDescent="0.3">
      <c r="A815" s="2">
        <v>2008</v>
      </c>
      <c r="B815" s="2" t="s">
        <v>12</v>
      </c>
      <c r="C815" s="2" t="s">
        <v>4</v>
      </c>
      <c r="D815" s="2">
        <v>4</v>
      </c>
      <c r="E815" s="2">
        <v>100.65</v>
      </c>
      <c r="F815" s="2">
        <v>94.35</v>
      </c>
      <c r="G815" s="4">
        <v>229519</v>
      </c>
      <c r="H815">
        <f t="shared" si="57"/>
        <v>231</v>
      </c>
      <c r="I815">
        <f t="shared" si="58"/>
        <v>217</v>
      </c>
    </row>
    <row r="816" spans="1:9" x14ac:dyDescent="0.3">
      <c r="A816" s="2">
        <v>2009</v>
      </c>
      <c r="B816" s="2" t="s">
        <v>12</v>
      </c>
      <c r="C816" s="2" t="s">
        <v>4</v>
      </c>
      <c r="D816" s="2">
        <v>4</v>
      </c>
      <c r="E816" s="2">
        <v>102.05</v>
      </c>
      <c r="F816" s="2">
        <v>96.26</v>
      </c>
      <c r="G816" s="4">
        <v>246927.5</v>
      </c>
      <c r="H816">
        <f t="shared" si="57"/>
        <v>252</v>
      </c>
      <c r="I816">
        <f t="shared" si="58"/>
        <v>238</v>
      </c>
    </row>
    <row r="817" spans="1:9" x14ac:dyDescent="0.3">
      <c r="A817" s="2">
        <v>2010</v>
      </c>
      <c r="B817" s="2" t="s">
        <v>12</v>
      </c>
      <c r="C817" s="2" t="s">
        <v>4</v>
      </c>
      <c r="D817" s="2">
        <v>4</v>
      </c>
      <c r="E817" s="2">
        <v>102.31</v>
      </c>
      <c r="F817" s="2">
        <v>98.21</v>
      </c>
      <c r="G817" s="4">
        <v>262938.5</v>
      </c>
      <c r="H817">
        <f t="shared" si="57"/>
        <v>269</v>
      </c>
      <c r="I817">
        <f t="shared" si="58"/>
        <v>258</v>
      </c>
    </row>
    <row r="818" spans="1:9" x14ac:dyDescent="0.3">
      <c r="A818" s="2">
        <v>2011</v>
      </c>
      <c r="B818" s="2" t="s">
        <v>12</v>
      </c>
      <c r="C818" s="2" t="s">
        <v>4</v>
      </c>
      <c r="D818" s="2">
        <v>4</v>
      </c>
      <c r="E818" s="2">
        <v>106.48</v>
      </c>
      <c r="F818" s="2">
        <v>100.21</v>
      </c>
      <c r="G818" s="4">
        <v>280813</v>
      </c>
      <c r="H818">
        <f t="shared" si="57"/>
        <v>299</v>
      </c>
      <c r="I818">
        <f t="shared" si="58"/>
        <v>281</v>
      </c>
    </row>
    <row r="819" spans="1:9" x14ac:dyDescent="0.3">
      <c r="A819" s="2">
        <v>2012</v>
      </c>
      <c r="B819" s="2" t="s">
        <v>12</v>
      </c>
      <c r="C819" s="2" t="s">
        <v>4</v>
      </c>
      <c r="D819" s="2">
        <v>4</v>
      </c>
      <c r="E819" s="2">
        <v>98.5</v>
      </c>
      <c r="F819" s="2">
        <v>102.24</v>
      </c>
      <c r="G819" s="4">
        <v>301530.5</v>
      </c>
      <c r="H819">
        <f t="shared" si="57"/>
        <v>297</v>
      </c>
      <c r="I819">
        <f t="shared" si="58"/>
        <v>308</v>
      </c>
    </row>
    <row r="820" spans="1:9" x14ac:dyDescent="0.3">
      <c r="A820" s="2">
        <v>2013</v>
      </c>
      <c r="B820" s="2" t="s">
        <v>12</v>
      </c>
      <c r="C820" s="2" t="s">
        <v>4</v>
      </c>
      <c r="D820" s="2">
        <v>4</v>
      </c>
      <c r="E820" s="2">
        <v>103.25</v>
      </c>
      <c r="F820" s="2">
        <v>104.31</v>
      </c>
      <c r="G820" s="4">
        <v>327348.5</v>
      </c>
      <c r="H820">
        <f t="shared" si="57"/>
        <v>338</v>
      </c>
      <c r="I820">
        <f t="shared" si="58"/>
        <v>341</v>
      </c>
    </row>
    <row r="821" spans="1:9" x14ac:dyDescent="0.3">
      <c r="A821" s="2">
        <v>2014</v>
      </c>
      <c r="B821" s="2" t="s">
        <v>12</v>
      </c>
      <c r="C821" s="2" t="s">
        <v>4</v>
      </c>
      <c r="D821" s="2">
        <v>4</v>
      </c>
      <c r="E821" s="2">
        <v>106.81</v>
      </c>
      <c r="F821" s="2">
        <v>106.43</v>
      </c>
      <c r="G821" s="4">
        <v>356717.5</v>
      </c>
      <c r="H821">
        <f t="shared" si="57"/>
        <v>381</v>
      </c>
      <c r="I821">
        <f t="shared" si="58"/>
        <v>380</v>
      </c>
    </row>
    <row r="822" spans="1:9" x14ac:dyDescent="0.3">
      <c r="A822" s="2">
        <v>2015</v>
      </c>
      <c r="B822" s="2" t="s">
        <v>12</v>
      </c>
      <c r="C822" s="2" t="s">
        <v>4</v>
      </c>
      <c r="D822" s="2">
        <v>4</v>
      </c>
      <c r="E822" s="2">
        <v>100.21</v>
      </c>
      <c r="F822" s="2">
        <v>108.59</v>
      </c>
      <c r="G822" s="4">
        <v>387201</v>
      </c>
      <c r="H822">
        <f t="shared" si="57"/>
        <v>388</v>
      </c>
      <c r="I822">
        <f t="shared" si="58"/>
        <v>420</v>
      </c>
    </row>
    <row r="823" spans="1:9" x14ac:dyDescent="0.3">
      <c r="A823" s="2">
        <v>2016</v>
      </c>
      <c r="B823" s="2" t="s">
        <v>12</v>
      </c>
      <c r="C823" s="2" t="s">
        <v>4</v>
      </c>
      <c r="D823" s="2">
        <v>4</v>
      </c>
      <c r="E823" s="2">
        <v>113.08</v>
      </c>
      <c r="F823" s="2">
        <v>110.79</v>
      </c>
      <c r="G823" s="4">
        <v>416534</v>
      </c>
      <c r="H823">
        <f t="shared" si="57"/>
        <v>471</v>
      </c>
      <c r="I823">
        <f t="shared" si="58"/>
        <v>461</v>
      </c>
    </row>
    <row r="824" spans="1:9" x14ac:dyDescent="0.3">
      <c r="A824" s="2">
        <v>2017</v>
      </c>
      <c r="B824" s="2" t="s">
        <v>12</v>
      </c>
      <c r="C824" s="2" t="s">
        <v>4</v>
      </c>
      <c r="D824" s="2">
        <v>4</v>
      </c>
      <c r="E824" s="2">
        <v>112.74</v>
      </c>
      <c r="F824" s="2">
        <v>113.04</v>
      </c>
      <c r="G824" s="4">
        <v>448838</v>
      </c>
      <c r="H824">
        <f t="shared" si="57"/>
        <v>506</v>
      </c>
      <c r="I824">
        <f t="shared" si="58"/>
        <v>507</v>
      </c>
    </row>
    <row r="825" spans="1:9" x14ac:dyDescent="0.3">
      <c r="A825" s="2">
        <v>2018</v>
      </c>
      <c r="B825" s="2" t="s">
        <v>12</v>
      </c>
      <c r="C825" s="2" t="s">
        <v>4</v>
      </c>
      <c r="D825" s="2">
        <v>4</v>
      </c>
      <c r="E825" s="2">
        <v>116.87</v>
      </c>
      <c r="F825" s="2">
        <v>115.33</v>
      </c>
      <c r="G825" s="4">
        <v>483441.5</v>
      </c>
      <c r="H825">
        <f t="shared" si="57"/>
        <v>565</v>
      </c>
      <c r="I825">
        <f t="shared" si="58"/>
        <v>558</v>
      </c>
    </row>
    <row r="826" spans="1:9" x14ac:dyDescent="0.3">
      <c r="A826" s="2">
        <v>2019</v>
      </c>
      <c r="B826" s="2" t="s">
        <v>12</v>
      </c>
      <c r="C826" s="2" t="s">
        <v>4</v>
      </c>
      <c r="D826" s="2">
        <v>4</v>
      </c>
      <c r="E826" s="2">
        <v>116.51</v>
      </c>
      <c r="F826" s="2">
        <v>117.67</v>
      </c>
      <c r="G826" s="4">
        <v>522681.5</v>
      </c>
      <c r="H826">
        <f t="shared" si="57"/>
        <v>609</v>
      </c>
      <c r="I826">
        <f t="shared" si="58"/>
        <v>615</v>
      </c>
    </row>
    <row r="827" spans="1:9" x14ac:dyDescent="0.3">
      <c r="A827" s="2">
        <v>2020</v>
      </c>
      <c r="B827" s="2" t="s">
        <v>12</v>
      </c>
      <c r="C827" s="2" t="s">
        <v>4</v>
      </c>
      <c r="D827" s="2">
        <v>4</v>
      </c>
      <c r="E827" s="2"/>
      <c r="F827" s="2">
        <f>ROUND(F826+F826*0.0203,1)</f>
        <v>120.1</v>
      </c>
      <c r="G827" s="4">
        <v>570399</v>
      </c>
      <c r="I827">
        <f t="shared" si="58"/>
        <v>685</v>
      </c>
    </row>
    <row r="828" spans="1:9" x14ac:dyDescent="0.3">
      <c r="A828" s="2">
        <v>2021</v>
      </c>
      <c r="B828" s="2" t="s">
        <v>12</v>
      </c>
      <c r="C828" s="2" t="s">
        <v>4</v>
      </c>
      <c r="D828" s="2">
        <v>4</v>
      </c>
      <c r="E828" s="2"/>
      <c r="F828" s="2">
        <f t="shared" ref="F828:F829" si="61">ROUND(F827+F827*0.0203,1)</f>
        <v>122.5</v>
      </c>
      <c r="G828" s="4">
        <v>619684</v>
      </c>
      <c r="I828">
        <f t="shared" si="58"/>
        <v>759</v>
      </c>
    </row>
    <row r="829" spans="1:9" x14ac:dyDescent="0.3">
      <c r="A829" s="2">
        <v>2022</v>
      </c>
      <c r="B829" s="2" t="s">
        <v>12</v>
      </c>
      <c r="C829" s="2" t="s">
        <v>4</v>
      </c>
      <c r="D829" s="2">
        <v>4</v>
      </c>
      <c r="E829" s="2"/>
      <c r="F829" s="2">
        <f t="shared" si="61"/>
        <v>125</v>
      </c>
      <c r="G829" s="4">
        <v>672753</v>
      </c>
      <c r="I829">
        <f t="shared" si="58"/>
        <v>841</v>
      </c>
    </row>
    <row r="830" spans="1:9" x14ac:dyDescent="0.3">
      <c r="A830" s="2">
        <v>2000</v>
      </c>
      <c r="B830" s="2" t="s">
        <v>12</v>
      </c>
      <c r="C830" s="2" t="s">
        <v>6</v>
      </c>
      <c r="D830" s="2">
        <v>1</v>
      </c>
      <c r="E830" s="2">
        <v>70.2</v>
      </c>
      <c r="F830" s="2">
        <v>69.5</v>
      </c>
      <c r="G830" s="4">
        <v>1219422.5</v>
      </c>
      <c r="H830">
        <f t="shared" si="57"/>
        <v>856</v>
      </c>
      <c r="I830">
        <f t="shared" si="58"/>
        <v>847</v>
      </c>
    </row>
    <row r="831" spans="1:9" x14ac:dyDescent="0.3">
      <c r="A831" s="2">
        <v>2001</v>
      </c>
      <c r="B831" s="2" t="s">
        <v>12</v>
      </c>
      <c r="C831" s="2" t="s">
        <v>6</v>
      </c>
      <c r="D831" s="2">
        <v>1</v>
      </c>
      <c r="E831" s="2">
        <v>70.97</v>
      </c>
      <c r="F831" s="2">
        <v>70.38</v>
      </c>
      <c r="G831" s="4">
        <v>1297802</v>
      </c>
      <c r="H831">
        <f t="shared" si="57"/>
        <v>921</v>
      </c>
      <c r="I831">
        <f t="shared" si="58"/>
        <v>913</v>
      </c>
    </row>
    <row r="832" spans="1:9" x14ac:dyDescent="0.3">
      <c r="A832" s="2">
        <v>2002</v>
      </c>
      <c r="B832" s="2" t="s">
        <v>12</v>
      </c>
      <c r="C832" s="2" t="s">
        <v>6</v>
      </c>
      <c r="D832" s="2">
        <v>1</v>
      </c>
      <c r="E832" s="2">
        <v>71.010000000000005</v>
      </c>
      <c r="F832" s="2">
        <v>71.27</v>
      </c>
      <c r="G832" s="4">
        <v>1378634</v>
      </c>
      <c r="H832">
        <f t="shared" si="57"/>
        <v>979</v>
      </c>
      <c r="I832">
        <f t="shared" si="58"/>
        <v>983</v>
      </c>
    </row>
    <row r="833" spans="1:9" x14ac:dyDescent="0.3">
      <c r="A833" s="2">
        <v>2003</v>
      </c>
      <c r="B833" s="2" t="s">
        <v>12</v>
      </c>
      <c r="C833" s="2" t="s">
        <v>6</v>
      </c>
      <c r="D833" s="2">
        <v>1</v>
      </c>
      <c r="E833" s="2">
        <v>69.69</v>
      </c>
      <c r="F833" s="2">
        <v>72.17</v>
      </c>
      <c r="G833" s="4">
        <v>1463617.5</v>
      </c>
      <c r="H833">
        <f t="shared" si="57"/>
        <v>1020</v>
      </c>
      <c r="I833">
        <f t="shared" si="58"/>
        <v>1056</v>
      </c>
    </row>
    <row r="834" spans="1:9" x14ac:dyDescent="0.3">
      <c r="A834" s="2">
        <v>2004</v>
      </c>
      <c r="B834" s="2" t="s">
        <v>12</v>
      </c>
      <c r="C834" s="2" t="s">
        <v>6</v>
      </c>
      <c r="D834" s="2">
        <v>1</v>
      </c>
      <c r="E834" s="2">
        <v>74.650000000000006</v>
      </c>
      <c r="F834" s="2">
        <v>73.08</v>
      </c>
      <c r="G834" s="4">
        <v>1557847.5</v>
      </c>
      <c r="H834">
        <f t="shared" si="57"/>
        <v>1163</v>
      </c>
      <c r="I834">
        <f t="shared" si="58"/>
        <v>1138</v>
      </c>
    </row>
    <row r="835" spans="1:9" x14ac:dyDescent="0.3">
      <c r="A835" s="2">
        <v>2005</v>
      </c>
      <c r="B835" s="2" t="s">
        <v>12</v>
      </c>
      <c r="C835" s="2" t="s">
        <v>6</v>
      </c>
      <c r="D835" s="2">
        <v>1</v>
      </c>
      <c r="E835" s="2">
        <v>81.17</v>
      </c>
      <c r="F835" s="2">
        <v>74</v>
      </c>
      <c r="G835" s="4">
        <v>1653326.5</v>
      </c>
      <c r="H835">
        <f t="shared" ref="H835:H898" si="62">ROUND(E835*$G835/100000,0)</f>
        <v>1342</v>
      </c>
      <c r="I835">
        <f t="shared" ref="I835:I898" si="63">ROUND(F835*$G835/100000,0)</f>
        <v>1223</v>
      </c>
    </row>
    <row r="836" spans="1:9" x14ac:dyDescent="0.3">
      <c r="A836" s="2">
        <v>2006</v>
      </c>
      <c r="B836" s="2" t="s">
        <v>12</v>
      </c>
      <c r="C836" s="2" t="s">
        <v>6</v>
      </c>
      <c r="D836" s="2">
        <v>1</v>
      </c>
      <c r="E836" s="2">
        <v>71.7</v>
      </c>
      <c r="F836" s="2">
        <v>74.930000000000007</v>
      </c>
      <c r="G836" s="4">
        <v>1751840</v>
      </c>
      <c r="H836">
        <f t="shared" si="62"/>
        <v>1256</v>
      </c>
      <c r="I836">
        <f t="shared" si="63"/>
        <v>1313</v>
      </c>
    </row>
    <row r="837" spans="1:9" x14ac:dyDescent="0.3">
      <c r="A837" s="2">
        <v>2007</v>
      </c>
      <c r="B837" s="2" t="s">
        <v>12</v>
      </c>
      <c r="C837" s="2" t="s">
        <v>6</v>
      </c>
      <c r="D837" s="2">
        <v>1</v>
      </c>
      <c r="E837" s="2">
        <v>73.84</v>
      </c>
      <c r="F837" s="2">
        <v>75.88</v>
      </c>
      <c r="G837" s="4">
        <v>1875773.5</v>
      </c>
      <c r="H837">
        <f t="shared" si="62"/>
        <v>1385</v>
      </c>
      <c r="I837">
        <f t="shared" si="63"/>
        <v>1423</v>
      </c>
    </row>
    <row r="838" spans="1:9" x14ac:dyDescent="0.3">
      <c r="A838" s="2">
        <v>2008</v>
      </c>
      <c r="B838" s="2" t="s">
        <v>12</v>
      </c>
      <c r="C838" s="2" t="s">
        <v>6</v>
      </c>
      <c r="D838" s="2">
        <v>1</v>
      </c>
      <c r="E838" s="2">
        <v>71.81</v>
      </c>
      <c r="F838" s="2">
        <v>76.84</v>
      </c>
      <c r="G838" s="4">
        <v>1992831</v>
      </c>
      <c r="H838">
        <f t="shared" si="62"/>
        <v>1431</v>
      </c>
      <c r="I838">
        <f t="shared" si="63"/>
        <v>1531</v>
      </c>
    </row>
    <row r="839" spans="1:9" x14ac:dyDescent="0.3">
      <c r="A839" s="2">
        <v>2009</v>
      </c>
      <c r="B839" s="2" t="s">
        <v>12</v>
      </c>
      <c r="C839" s="2" t="s">
        <v>6</v>
      </c>
      <c r="D839" s="2">
        <v>1</v>
      </c>
      <c r="E839" s="2">
        <v>79.8</v>
      </c>
      <c r="F839" s="2">
        <v>77.81</v>
      </c>
      <c r="G839" s="4">
        <v>2084084</v>
      </c>
      <c r="H839">
        <f t="shared" si="62"/>
        <v>1663</v>
      </c>
      <c r="I839">
        <f t="shared" si="63"/>
        <v>1622</v>
      </c>
    </row>
    <row r="840" spans="1:9" x14ac:dyDescent="0.3">
      <c r="A840" s="2">
        <v>2010</v>
      </c>
      <c r="B840" s="2" t="s">
        <v>12</v>
      </c>
      <c r="C840" s="2" t="s">
        <v>6</v>
      </c>
      <c r="D840" s="2">
        <v>1</v>
      </c>
      <c r="E840" s="2">
        <v>80.260000000000005</v>
      </c>
      <c r="F840" s="2">
        <v>78.790000000000006</v>
      </c>
      <c r="G840" s="4">
        <v>2166714.5</v>
      </c>
      <c r="H840">
        <f t="shared" si="62"/>
        <v>1739</v>
      </c>
      <c r="I840">
        <f t="shared" si="63"/>
        <v>1707</v>
      </c>
    </row>
    <row r="841" spans="1:9" x14ac:dyDescent="0.3">
      <c r="A841" s="2">
        <v>2011</v>
      </c>
      <c r="B841" s="2" t="s">
        <v>12</v>
      </c>
      <c r="C841" s="2" t="s">
        <v>6</v>
      </c>
      <c r="D841" s="2">
        <v>1</v>
      </c>
      <c r="E841" s="2">
        <v>78.58</v>
      </c>
      <c r="F841" s="2">
        <v>79.790000000000006</v>
      </c>
      <c r="G841" s="4">
        <v>2251158</v>
      </c>
      <c r="H841">
        <f t="shared" si="62"/>
        <v>1769</v>
      </c>
      <c r="I841">
        <f t="shared" si="63"/>
        <v>1796</v>
      </c>
    </row>
    <row r="842" spans="1:9" x14ac:dyDescent="0.3">
      <c r="A842" s="2">
        <v>2012</v>
      </c>
      <c r="B842" s="2" t="s">
        <v>12</v>
      </c>
      <c r="C842" s="2" t="s">
        <v>6</v>
      </c>
      <c r="D842" s="2">
        <v>1</v>
      </c>
      <c r="E842" s="2">
        <v>78.19</v>
      </c>
      <c r="F842" s="2">
        <v>80.790000000000006</v>
      </c>
      <c r="G842" s="4">
        <v>2363394.5</v>
      </c>
      <c r="H842">
        <f t="shared" si="62"/>
        <v>1848</v>
      </c>
      <c r="I842">
        <f t="shared" si="63"/>
        <v>1909</v>
      </c>
    </row>
    <row r="843" spans="1:9" x14ac:dyDescent="0.3">
      <c r="A843" s="2">
        <v>2013</v>
      </c>
      <c r="B843" s="2" t="s">
        <v>12</v>
      </c>
      <c r="C843" s="2" t="s">
        <v>6</v>
      </c>
      <c r="D843" s="2">
        <v>1</v>
      </c>
      <c r="E843" s="2">
        <v>83.08</v>
      </c>
      <c r="F843" s="2">
        <v>81.81</v>
      </c>
      <c r="G843" s="4">
        <v>2494008.5</v>
      </c>
      <c r="H843">
        <f t="shared" si="62"/>
        <v>2072</v>
      </c>
      <c r="I843">
        <f t="shared" si="63"/>
        <v>2040</v>
      </c>
    </row>
    <row r="844" spans="1:9" x14ac:dyDescent="0.3">
      <c r="A844" s="2">
        <v>2014</v>
      </c>
      <c r="B844" s="2" t="s">
        <v>12</v>
      </c>
      <c r="C844" s="2" t="s">
        <v>6</v>
      </c>
      <c r="D844" s="2">
        <v>1</v>
      </c>
      <c r="E844" s="2">
        <v>83.52</v>
      </c>
      <c r="F844" s="2">
        <v>82.85</v>
      </c>
      <c r="G844" s="4">
        <v>2623268.5</v>
      </c>
      <c r="H844">
        <f t="shared" si="62"/>
        <v>2191</v>
      </c>
      <c r="I844">
        <f t="shared" si="63"/>
        <v>2173</v>
      </c>
    </row>
    <row r="845" spans="1:9" x14ac:dyDescent="0.3">
      <c r="A845" s="2">
        <v>2015</v>
      </c>
      <c r="B845" s="2" t="s">
        <v>12</v>
      </c>
      <c r="C845" s="2" t="s">
        <v>6</v>
      </c>
      <c r="D845" s="2">
        <v>1</v>
      </c>
      <c r="E845" s="2">
        <v>82.67</v>
      </c>
      <c r="F845" s="2">
        <v>83.89</v>
      </c>
      <c r="G845" s="4">
        <v>2747158.5</v>
      </c>
      <c r="H845">
        <f t="shared" si="62"/>
        <v>2271</v>
      </c>
      <c r="I845">
        <f t="shared" si="63"/>
        <v>2305</v>
      </c>
    </row>
    <row r="846" spans="1:9" x14ac:dyDescent="0.3">
      <c r="A846" s="2">
        <v>2016</v>
      </c>
      <c r="B846" s="2" t="s">
        <v>12</v>
      </c>
      <c r="C846" s="2" t="s">
        <v>6</v>
      </c>
      <c r="D846" s="2">
        <v>1</v>
      </c>
      <c r="E846" s="2">
        <v>86.7</v>
      </c>
      <c r="F846" s="2">
        <v>84.95</v>
      </c>
      <c r="G846" s="4">
        <v>2858258.5</v>
      </c>
      <c r="H846">
        <f t="shared" si="62"/>
        <v>2478</v>
      </c>
      <c r="I846">
        <f t="shared" si="63"/>
        <v>2428</v>
      </c>
    </row>
    <row r="847" spans="1:9" x14ac:dyDescent="0.3">
      <c r="A847" s="2">
        <v>2017</v>
      </c>
      <c r="B847" s="2" t="s">
        <v>12</v>
      </c>
      <c r="C847" s="2" t="s">
        <v>6</v>
      </c>
      <c r="D847" s="2">
        <v>1</v>
      </c>
      <c r="E847" s="2">
        <v>86.19</v>
      </c>
      <c r="F847" s="2">
        <v>86.02</v>
      </c>
      <c r="G847" s="4">
        <v>2996889.5</v>
      </c>
      <c r="H847">
        <f t="shared" si="62"/>
        <v>2583</v>
      </c>
      <c r="I847">
        <f t="shared" si="63"/>
        <v>2578</v>
      </c>
    </row>
    <row r="848" spans="1:9" x14ac:dyDescent="0.3">
      <c r="A848" s="2">
        <v>2018</v>
      </c>
      <c r="B848" s="2" t="s">
        <v>12</v>
      </c>
      <c r="C848" s="2" t="s">
        <v>6</v>
      </c>
      <c r="D848" s="2">
        <v>1</v>
      </c>
      <c r="E848" s="2">
        <v>89.67</v>
      </c>
      <c r="F848" s="2">
        <v>87.11</v>
      </c>
      <c r="G848" s="4">
        <v>3153847</v>
      </c>
      <c r="H848">
        <f t="shared" si="62"/>
        <v>2828</v>
      </c>
      <c r="I848">
        <f t="shared" si="63"/>
        <v>2747</v>
      </c>
    </row>
    <row r="849" spans="1:9" x14ac:dyDescent="0.3">
      <c r="A849" s="2">
        <v>2019</v>
      </c>
      <c r="B849" s="2" t="s">
        <v>12</v>
      </c>
      <c r="C849" s="2" t="s">
        <v>6</v>
      </c>
      <c r="D849" s="2">
        <v>1</v>
      </c>
      <c r="E849" s="2">
        <v>85.89</v>
      </c>
      <c r="F849" s="2">
        <v>88.21</v>
      </c>
      <c r="G849" s="4">
        <v>3314758.5</v>
      </c>
      <c r="H849">
        <f t="shared" si="62"/>
        <v>2847</v>
      </c>
      <c r="I849">
        <f t="shared" si="63"/>
        <v>2924</v>
      </c>
    </row>
    <row r="850" spans="1:9" x14ac:dyDescent="0.3">
      <c r="A850" s="2">
        <v>2020</v>
      </c>
      <c r="B850" s="2" t="s">
        <v>12</v>
      </c>
      <c r="C850" s="2" t="s">
        <v>6</v>
      </c>
      <c r="D850" s="2">
        <v>1</v>
      </c>
      <c r="E850" s="2"/>
      <c r="F850" s="2">
        <f>ROUND(F849+F849*0.0126,1)</f>
        <v>89.3</v>
      </c>
      <c r="G850" s="4">
        <v>3515954</v>
      </c>
      <c r="I850">
        <f t="shared" si="63"/>
        <v>3140</v>
      </c>
    </row>
    <row r="851" spans="1:9" x14ac:dyDescent="0.3">
      <c r="A851" s="2">
        <v>2021</v>
      </c>
      <c r="B851" s="2" t="s">
        <v>12</v>
      </c>
      <c r="C851" s="2" t="s">
        <v>6</v>
      </c>
      <c r="D851" s="2">
        <v>1</v>
      </c>
      <c r="E851" s="2"/>
      <c r="F851" s="2">
        <f t="shared" ref="F851:F852" si="64">ROUND(F850+F850*0.0126,1)</f>
        <v>90.4</v>
      </c>
      <c r="G851" s="4">
        <v>3729119.5</v>
      </c>
      <c r="I851">
        <f t="shared" si="63"/>
        <v>3371</v>
      </c>
    </row>
    <row r="852" spans="1:9" x14ac:dyDescent="0.3">
      <c r="A852" s="2">
        <v>2022</v>
      </c>
      <c r="B852" s="2" t="s">
        <v>12</v>
      </c>
      <c r="C852" s="2" t="s">
        <v>6</v>
      </c>
      <c r="D852" s="2">
        <v>1</v>
      </c>
      <c r="E852" s="2"/>
      <c r="F852" s="2">
        <f t="shared" si="64"/>
        <v>91.5</v>
      </c>
      <c r="G852" s="4">
        <v>3938815</v>
      </c>
      <c r="I852">
        <f t="shared" si="63"/>
        <v>3604</v>
      </c>
    </row>
    <row r="853" spans="1:9" x14ac:dyDescent="0.3">
      <c r="A853" s="2">
        <v>2000</v>
      </c>
      <c r="B853" s="2" t="s">
        <v>12</v>
      </c>
      <c r="C853" s="2" t="s">
        <v>6</v>
      </c>
      <c r="D853" s="2">
        <v>2</v>
      </c>
      <c r="E853" s="2">
        <v>60.68</v>
      </c>
      <c r="F853" s="2">
        <v>60.49</v>
      </c>
      <c r="G853" s="4">
        <v>873383.5</v>
      </c>
      <c r="H853">
        <f t="shared" si="62"/>
        <v>530</v>
      </c>
      <c r="I853">
        <f t="shared" si="63"/>
        <v>528</v>
      </c>
    </row>
    <row r="854" spans="1:9" x14ac:dyDescent="0.3">
      <c r="A854" s="2">
        <v>2001</v>
      </c>
      <c r="B854" s="2" t="s">
        <v>12</v>
      </c>
      <c r="C854" s="2" t="s">
        <v>6</v>
      </c>
      <c r="D854" s="2">
        <v>2</v>
      </c>
      <c r="E854" s="2">
        <v>60.4</v>
      </c>
      <c r="F854" s="2">
        <v>60.7</v>
      </c>
      <c r="G854" s="4">
        <v>938698.5</v>
      </c>
      <c r="H854">
        <f t="shared" si="62"/>
        <v>567</v>
      </c>
      <c r="I854">
        <f t="shared" si="63"/>
        <v>570</v>
      </c>
    </row>
    <row r="855" spans="1:9" x14ac:dyDescent="0.3">
      <c r="A855" s="2">
        <v>2002</v>
      </c>
      <c r="B855" s="2" t="s">
        <v>12</v>
      </c>
      <c r="C855" s="2" t="s">
        <v>6</v>
      </c>
      <c r="D855" s="2">
        <v>2</v>
      </c>
      <c r="E855" s="2">
        <v>60.17</v>
      </c>
      <c r="F855" s="2">
        <v>60.91</v>
      </c>
      <c r="G855" s="4">
        <v>1003819</v>
      </c>
      <c r="H855">
        <f t="shared" si="62"/>
        <v>604</v>
      </c>
      <c r="I855">
        <f t="shared" si="63"/>
        <v>611</v>
      </c>
    </row>
    <row r="856" spans="1:9" x14ac:dyDescent="0.3">
      <c r="A856" s="2">
        <v>2003</v>
      </c>
      <c r="B856" s="2" t="s">
        <v>12</v>
      </c>
      <c r="C856" s="2" t="s">
        <v>6</v>
      </c>
      <c r="D856" s="2">
        <v>2</v>
      </c>
      <c r="E856" s="2">
        <v>59.3</v>
      </c>
      <c r="F856" s="2">
        <v>61.12</v>
      </c>
      <c r="G856" s="4">
        <v>1069153.5</v>
      </c>
      <c r="H856">
        <f t="shared" si="62"/>
        <v>634</v>
      </c>
      <c r="I856">
        <f t="shared" si="63"/>
        <v>653</v>
      </c>
    </row>
    <row r="857" spans="1:9" x14ac:dyDescent="0.3">
      <c r="A857" s="2">
        <v>2004</v>
      </c>
      <c r="B857" s="2" t="s">
        <v>12</v>
      </c>
      <c r="C857" s="2" t="s">
        <v>6</v>
      </c>
      <c r="D857" s="2">
        <v>2</v>
      </c>
      <c r="E857" s="2">
        <v>59.74</v>
      </c>
      <c r="F857" s="2">
        <v>61.33</v>
      </c>
      <c r="G857" s="4">
        <v>1140017</v>
      </c>
      <c r="H857">
        <f t="shared" si="62"/>
        <v>681</v>
      </c>
      <c r="I857">
        <f t="shared" si="63"/>
        <v>699</v>
      </c>
    </row>
    <row r="858" spans="1:9" x14ac:dyDescent="0.3">
      <c r="A858" s="2">
        <v>2005</v>
      </c>
      <c r="B858" s="2" t="s">
        <v>12</v>
      </c>
      <c r="C858" s="2" t="s">
        <v>6</v>
      </c>
      <c r="D858" s="2">
        <v>2</v>
      </c>
      <c r="E858" s="2">
        <v>63.83</v>
      </c>
      <c r="F858" s="2">
        <v>61.54</v>
      </c>
      <c r="G858" s="4">
        <v>1210978.5</v>
      </c>
      <c r="H858">
        <f t="shared" si="62"/>
        <v>773</v>
      </c>
      <c r="I858">
        <f t="shared" si="63"/>
        <v>745</v>
      </c>
    </row>
    <row r="859" spans="1:9" x14ac:dyDescent="0.3">
      <c r="A859" s="2">
        <v>2006</v>
      </c>
      <c r="B859" s="2" t="s">
        <v>12</v>
      </c>
      <c r="C859" s="2" t="s">
        <v>6</v>
      </c>
      <c r="D859" s="2">
        <v>2</v>
      </c>
      <c r="E859" s="2">
        <v>59.61</v>
      </c>
      <c r="F859" s="2">
        <v>61.75</v>
      </c>
      <c r="G859" s="4">
        <v>1284920</v>
      </c>
      <c r="H859">
        <f t="shared" si="62"/>
        <v>766</v>
      </c>
      <c r="I859">
        <f t="shared" si="63"/>
        <v>793</v>
      </c>
    </row>
    <row r="860" spans="1:9" x14ac:dyDescent="0.3">
      <c r="A860" s="2">
        <v>2007</v>
      </c>
      <c r="B860" s="2" t="s">
        <v>12</v>
      </c>
      <c r="C860" s="2" t="s">
        <v>6</v>
      </c>
      <c r="D860" s="2">
        <v>2</v>
      </c>
      <c r="E860" s="2">
        <v>60.15</v>
      </c>
      <c r="F860" s="2">
        <v>61.96</v>
      </c>
      <c r="G860" s="4">
        <v>1378258</v>
      </c>
      <c r="H860">
        <f t="shared" si="62"/>
        <v>829</v>
      </c>
      <c r="I860">
        <f t="shared" si="63"/>
        <v>854</v>
      </c>
    </row>
    <row r="861" spans="1:9" x14ac:dyDescent="0.3">
      <c r="A861" s="2">
        <v>2008</v>
      </c>
      <c r="B861" s="2" t="s">
        <v>12</v>
      </c>
      <c r="C861" s="2" t="s">
        <v>6</v>
      </c>
      <c r="D861" s="2">
        <v>2</v>
      </c>
      <c r="E861" s="2">
        <v>60</v>
      </c>
      <c r="F861" s="2">
        <v>62.17</v>
      </c>
      <c r="G861" s="4">
        <v>1458371</v>
      </c>
      <c r="H861">
        <f t="shared" si="62"/>
        <v>875</v>
      </c>
      <c r="I861">
        <f t="shared" si="63"/>
        <v>907</v>
      </c>
    </row>
    <row r="862" spans="1:9" x14ac:dyDescent="0.3">
      <c r="A862" s="2">
        <v>2009</v>
      </c>
      <c r="B862" s="2" t="s">
        <v>12</v>
      </c>
      <c r="C862" s="2" t="s">
        <v>6</v>
      </c>
      <c r="D862" s="2">
        <v>2</v>
      </c>
      <c r="E862" s="2">
        <v>66.62</v>
      </c>
      <c r="F862" s="2">
        <v>62.39</v>
      </c>
      <c r="G862" s="4">
        <v>1505449.5</v>
      </c>
      <c r="H862">
        <f t="shared" si="62"/>
        <v>1003</v>
      </c>
      <c r="I862">
        <f t="shared" si="63"/>
        <v>939</v>
      </c>
    </row>
    <row r="863" spans="1:9" x14ac:dyDescent="0.3">
      <c r="A863" s="2">
        <v>2010</v>
      </c>
      <c r="B863" s="2" t="s">
        <v>12</v>
      </c>
      <c r="C863" s="2" t="s">
        <v>6</v>
      </c>
      <c r="D863" s="2">
        <v>2</v>
      </c>
      <c r="E863" s="2">
        <v>66.78</v>
      </c>
      <c r="F863" s="2">
        <v>62.6</v>
      </c>
      <c r="G863" s="4">
        <v>1534862</v>
      </c>
      <c r="H863">
        <f t="shared" si="62"/>
        <v>1025</v>
      </c>
      <c r="I863">
        <f t="shared" si="63"/>
        <v>961</v>
      </c>
    </row>
    <row r="864" spans="1:9" x14ac:dyDescent="0.3">
      <c r="A864" s="2">
        <v>2011</v>
      </c>
      <c r="B864" s="2" t="s">
        <v>12</v>
      </c>
      <c r="C864" s="2" t="s">
        <v>6</v>
      </c>
      <c r="D864" s="2">
        <v>2</v>
      </c>
      <c r="E864" s="2">
        <v>61.68</v>
      </c>
      <c r="F864" s="2">
        <v>62.82</v>
      </c>
      <c r="G864" s="4">
        <v>1562793</v>
      </c>
      <c r="H864">
        <f t="shared" si="62"/>
        <v>964</v>
      </c>
      <c r="I864">
        <f t="shared" si="63"/>
        <v>982</v>
      </c>
    </row>
    <row r="865" spans="1:9" x14ac:dyDescent="0.3">
      <c r="A865" s="2">
        <v>2012</v>
      </c>
      <c r="B865" s="2" t="s">
        <v>12</v>
      </c>
      <c r="C865" s="2" t="s">
        <v>6</v>
      </c>
      <c r="D865" s="2">
        <v>2</v>
      </c>
      <c r="E865" s="2">
        <v>62.19</v>
      </c>
      <c r="F865" s="2">
        <v>63.03</v>
      </c>
      <c r="G865" s="4">
        <v>1617579</v>
      </c>
      <c r="H865">
        <f t="shared" si="62"/>
        <v>1006</v>
      </c>
      <c r="I865">
        <f t="shared" si="63"/>
        <v>1020</v>
      </c>
    </row>
    <row r="866" spans="1:9" x14ac:dyDescent="0.3">
      <c r="A866" s="2">
        <v>2013</v>
      </c>
      <c r="B866" s="2" t="s">
        <v>12</v>
      </c>
      <c r="C866" s="2" t="s">
        <v>6</v>
      </c>
      <c r="D866" s="2">
        <v>2</v>
      </c>
      <c r="E866" s="2">
        <v>65.739999999999995</v>
      </c>
      <c r="F866" s="2">
        <v>63.25</v>
      </c>
      <c r="G866" s="4">
        <v>1687049</v>
      </c>
      <c r="H866">
        <f t="shared" si="62"/>
        <v>1109</v>
      </c>
      <c r="I866">
        <f t="shared" si="63"/>
        <v>1067</v>
      </c>
    </row>
    <row r="867" spans="1:9" x14ac:dyDescent="0.3">
      <c r="A867" s="2">
        <v>2014</v>
      </c>
      <c r="B867" s="2" t="s">
        <v>12</v>
      </c>
      <c r="C867" s="2" t="s">
        <v>6</v>
      </c>
      <c r="D867" s="2">
        <v>2</v>
      </c>
      <c r="E867" s="2">
        <v>65.349999999999994</v>
      </c>
      <c r="F867" s="2">
        <v>63.46</v>
      </c>
      <c r="G867" s="4">
        <v>1747440</v>
      </c>
      <c r="H867">
        <f t="shared" si="62"/>
        <v>1142</v>
      </c>
      <c r="I867">
        <f t="shared" si="63"/>
        <v>1109</v>
      </c>
    </row>
    <row r="868" spans="1:9" x14ac:dyDescent="0.3">
      <c r="A868" s="2">
        <v>2015</v>
      </c>
      <c r="B868" s="2" t="s">
        <v>12</v>
      </c>
      <c r="C868" s="2" t="s">
        <v>6</v>
      </c>
      <c r="D868" s="2">
        <v>2</v>
      </c>
      <c r="E868" s="2">
        <v>63.18</v>
      </c>
      <c r="F868" s="2">
        <v>63.68</v>
      </c>
      <c r="G868" s="4">
        <v>1802875</v>
      </c>
      <c r="H868">
        <f t="shared" si="62"/>
        <v>1139</v>
      </c>
      <c r="I868">
        <f t="shared" si="63"/>
        <v>1148</v>
      </c>
    </row>
    <row r="869" spans="1:9" x14ac:dyDescent="0.3">
      <c r="A869" s="2">
        <v>2016</v>
      </c>
      <c r="B869" s="2" t="s">
        <v>12</v>
      </c>
      <c r="C869" s="2" t="s">
        <v>6</v>
      </c>
      <c r="D869" s="2">
        <v>2</v>
      </c>
      <c r="E869" s="2">
        <v>63.63</v>
      </c>
      <c r="F869" s="2">
        <v>63.9</v>
      </c>
      <c r="G869" s="4">
        <v>1843565.5</v>
      </c>
      <c r="H869">
        <f t="shared" si="62"/>
        <v>1173</v>
      </c>
      <c r="I869">
        <f t="shared" si="63"/>
        <v>1178</v>
      </c>
    </row>
    <row r="870" spans="1:9" x14ac:dyDescent="0.3">
      <c r="A870" s="2">
        <v>2017</v>
      </c>
      <c r="B870" s="2" t="s">
        <v>12</v>
      </c>
      <c r="C870" s="2" t="s">
        <v>6</v>
      </c>
      <c r="D870" s="2">
        <v>2</v>
      </c>
      <c r="E870" s="2">
        <v>60.66</v>
      </c>
      <c r="F870" s="2">
        <v>64.12</v>
      </c>
      <c r="G870" s="4">
        <v>1890896.5</v>
      </c>
      <c r="H870">
        <f t="shared" si="62"/>
        <v>1147</v>
      </c>
      <c r="I870">
        <f t="shared" si="63"/>
        <v>1212</v>
      </c>
    </row>
    <row r="871" spans="1:9" x14ac:dyDescent="0.3">
      <c r="A871" s="2">
        <v>2018</v>
      </c>
      <c r="B871" s="2" t="s">
        <v>12</v>
      </c>
      <c r="C871" s="2" t="s">
        <v>6</v>
      </c>
      <c r="D871" s="2">
        <v>2</v>
      </c>
      <c r="E871" s="2">
        <v>66.61</v>
      </c>
      <c r="F871" s="2">
        <v>64.34</v>
      </c>
      <c r="G871" s="4">
        <v>1963692.5</v>
      </c>
      <c r="H871">
        <f t="shared" si="62"/>
        <v>1308</v>
      </c>
      <c r="I871">
        <f t="shared" si="63"/>
        <v>1263</v>
      </c>
    </row>
    <row r="872" spans="1:9" x14ac:dyDescent="0.3">
      <c r="A872" s="2">
        <v>2019</v>
      </c>
      <c r="B872" s="2" t="s">
        <v>12</v>
      </c>
      <c r="C872" s="2" t="s">
        <v>6</v>
      </c>
      <c r="D872" s="2">
        <v>2</v>
      </c>
      <c r="E872" s="2">
        <v>62.33</v>
      </c>
      <c r="F872" s="2">
        <v>64.56</v>
      </c>
      <c r="G872" s="4">
        <v>2061691</v>
      </c>
      <c r="H872">
        <f t="shared" si="62"/>
        <v>1285</v>
      </c>
      <c r="I872">
        <f t="shared" si="63"/>
        <v>1331</v>
      </c>
    </row>
    <row r="873" spans="1:9" x14ac:dyDescent="0.3">
      <c r="A873" s="2">
        <v>2020</v>
      </c>
      <c r="B873" s="2" t="s">
        <v>12</v>
      </c>
      <c r="C873" s="2" t="s">
        <v>6</v>
      </c>
      <c r="D873" s="2">
        <v>2</v>
      </c>
      <c r="E873" s="2"/>
      <c r="F873" s="2">
        <f>ROUND(F872+F872*0.0034,1)</f>
        <v>64.8</v>
      </c>
      <c r="G873" s="4">
        <v>2206059</v>
      </c>
      <c r="I873">
        <f t="shared" si="63"/>
        <v>1430</v>
      </c>
    </row>
    <row r="874" spans="1:9" x14ac:dyDescent="0.3">
      <c r="A874" s="2">
        <v>2021</v>
      </c>
      <c r="B874" s="2" t="s">
        <v>12</v>
      </c>
      <c r="C874" s="2" t="s">
        <v>6</v>
      </c>
      <c r="D874" s="2">
        <v>2</v>
      </c>
      <c r="E874" s="2"/>
      <c r="F874" s="2">
        <f t="shared" ref="F874:F875" si="65">ROUND(F873+F873*0.0034,1)</f>
        <v>65</v>
      </c>
      <c r="G874" s="4">
        <v>2361393.5</v>
      </c>
      <c r="I874">
        <f t="shared" si="63"/>
        <v>1535</v>
      </c>
    </row>
    <row r="875" spans="1:9" x14ac:dyDescent="0.3">
      <c r="A875" s="2">
        <v>2022</v>
      </c>
      <c r="B875" s="2" t="s">
        <v>12</v>
      </c>
      <c r="C875" s="2" t="s">
        <v>6</v>
      </c>
      <c r="D875" s="2">
        <v>2</v>
      </c>
      <c r="E875" s="2"/>
      <c r="F875" s="2">
        <f t="shared" si="65"/>
        <v>65.2</v>
      </c>
      <c r="G875" s="4">
        <v>2493071</v>
      </c>
      <c r="I875">
        <f t="shared" si="63"/>
        <v>1625</v>
      </c>
    </row>
    <row r="876" spans="1:9" x14ac:dyDescent="0.3">
      <c r="A876" s="2">
        <v>2000</v>
      </c>
      <c r="B876" s="2" t="s">
        <v>12</v>
      </c>
      <c r="C876" s="2" t="s">
        <v>6</v>
      </c>
      <c r="D876" s="2">
        <v>3</v>
      </c>
      <c r="E876" s="2">
        <v>85.58</v>
      </c>
      <c r="F876" s="2">
        <v>106.83</v>
      </c>
      <c r="G876" s="4">
        <v>302803.5</v>
      </c>
      <c r="H876">
        <f t="shared" si="62"/>
        <v>259</v>
      </c>
      <c r="I876">
        <f t="shared" si="63"/>
        <v>323</v>
      </c>
    </row>
    <row r="877" spans="1:9" x14ac:dyDescent="0.3">
      <c r="A877" s="2">
        <v>2001</v>
      </c>
      <c r="B877" s="2" t="s">
        <v>12</v>
      </c>
      <c r="C877" s="2" t="s">
        <v>6</v>
      </c>
      <c r="D877" s="2">
        <v>3</v>
      </c>
      <c r="E877" s="2">
        <v>111.2</v>
      </c>
      <c r="F877" s="2">
        <v>109.33</v>
      </c>
      <c r="G877" s="4">
        <v>313238.5</v>
      </c>
      <c r="H877">
        <f t="shared" si="62"/>
        <v>348</v>
      </c>
      <c r="I877">
        <f t="shared" si="63"/>
        <v>342</v>
      </c>
    </row>
    <row r="878" spans="1:9" x14ac:dyDescent="0.3">
      <c r="A878" s="2">
        <v>2002</v>
      </c>
      <c r="B878" s="2" t="s">
        <v>12</v>
      </c>
      <c r="C878" s="2" t="s">
        <v>6</v>
      </c>
      <c r="D878" s="2">
        <v>3</v>
      </c>
      <c r="E878" s="2">
        <v>109.55</v>
      </c>
      <c r="F878" s="2">
        <v>111.89</v>
      </c>
      <c r="G878" s="4">
        <v>325524</v>
      </c>
      <c r="H878">
        <f t="shared" si="62"/>
        <v>357</v>
      </c>
      <c r="I878">
        <f t="shared" si="63"/>
        <v>364</v>
      </c>
    </row>
    <row r="879" spans="1:9" x14ac:dyDescent="0.3">
      <c r="A879" s="2">
        <v>2003</v>
      </c>
      <c r="B879" s="2" t="s">
        <v>12</v>
      </c>
      <c r="C879" s="2" t="s">
        <v>6</v>
      </c>
      <c r="D879" s="2">
        <v>3</v>
      </c>
      <c r="E879" s="2">
        <v>87.63</v>
      </c>
      <c r="F879" s="2">
        <v>114.5</v>
      </c>
      <c r="G879" s="4">
        <v>341973.5</v>
      </c>
      <c r="H879">
        <f t="shared" si="62"/>
        <v>300</v>
      </c>
      <c r="I879">
        <f t="shared" si="63"/>
        <v>392</v>
      </c>
    </row>
    <row r="880" spans="1:9" x14ac:dyDescent="0.3">
      <c r="A880" s="2">
        <v>2004</v>
      </c>
      <c r="B880" s="2" t="s">
        <v>12</v>
      </c>
      <c r="C880" s="2" t="s">
        <v>6</v>
      </c>
      <c r="D880" s="2">
        <v>3</v>
      </c>
      <c r="E880" s="2">
        <v>124.61</v>
      </c>
      <c r="F880" s="2">
        <v>117.18</v>
      </c>
      <c r="G880" s="4">
        <v>361655</v>
      </c>
      <c r="H880">
        <f t="shared" si="62"/>
        <v>451</v>
      </c>
      <c r="I880">
        <f t="shared" si="63"/>
        <v>424</v>
      </c>
    </row>
    <row r="881" spans="1:9" x14ac:dyDescent="0.3">
      <c r="A881" s="2">
        <v>2005</v>
      </c>
      <c r="B881" s="2" t="s">
        <v>12</v>
      </c>
      <c r="C881" s="2" t="s">
        <v>6</v>
      </c>
      <c r="D881" s="2">
        <v>3</v>
      </c>
      <c r="E881" s="2">
        <v>141.54</v>
      </c>
      <c r="F881" s="2">
        <v>119.92</v>
      </c>
      <c r="G881" s="4">
        <v>381586</v>
      </c>
      <c r="H881">
        <f t="shared" si="62"/>
        <v>540</v>
      </c>
      <c r="I881">
        <f t="shared" si="63"/>
        <v>458</v>
      </c>
    </row>
    <row r="882" spans="1:9" x14ac:dyDescent="0.3">
      <c r="A882" s="2">
        <v>2006</v>
      </c>
      <c r="B882" s="2" t="s">
        <v>12</v>
      </c>
      <c r="C882" s="2" t="s">
        <v>6</v>
      </c>
      <c r="D882" s="2">
        <v>3</v>
      </c>
      <c r="E882" s="2">
        <v>106.53</v>
      </c>
      <c r="F882" s="2">
        <v>122.72</v>
      </c>
      <c r="G882" s="4">
        <v>401211.5</v>
      </c>
      <c r="H882">
        <f t="shared" si="62"/>
        <v>427</v>
      </c>
      <c r="I882">
        <f t="shared" si="63"/>
        <v>492</v>
      </c>
    </row>
    <row r="883" spans="1:9" x14ac:dyDescent="0.3">
      <c r="A883" s="2">
        <v>2007</v>
      </c>
      <c r="B883" s="2" t="s">
        <v>12</v>
      </c>
      <c r="C883" s="2" t="s">
        <v>6</v>
      </c>
      <c r="D883" s="2">
        <v>3</v>
      </c>
      <c r="E883" s="2">
        <v>144.65</v>
      </c>
      <c r="F883" s="2">
        <v>125.59</v>
      </c>
      <c r="G883" s="4">
        <v>425616.5</v>
      </c>
      <c r="H883">
        <f t="shared" si="62"/>
        <v>616</v>
      </c>
      <c r="I883">
        <f t="shared" si="63"/>
        <v>535</v>
      </c>
    </row>
    <row r="884" spans="1:9" x14ac:dyDescent="0.3">
      <c r="A884" s="2">
        <v>2008</v>
      </c>
      <c r="B884" s="2" t="s">
        <v>12</v>
      </c>
      <c r="C884" s="2" t="s">
        <v>6</v>
      </c>
      <c r="D884" s="2">
        <v>3</v>
      </c>
      <c r="E884" s="2">
        <v>121.39</v>
      </c>
      <c r="F884" s="2">
        <v>128.53</v>
      </c>
      <c r="G884" s="4">
        <v>455373</v>
      </c>
      <c r="H884">
        <f t="shared" si="62"/>
        <v>553</v>
      </c>
      <c r="I884">
        <f t="shared" si="63"/>
        <v>585</v>
      </c>
    </row>
    <row r="885" spans="1:9" x14ac:dyDescent="0.3">
      <c r="A885" s="2">
        <v>2009</v>
      </c>
      <c r="B885" s="2" t="s">
        <v>12</v>
      </c>
      <c r="C885" s="2" t="s">
        <v>6</v>
      </c>
      <c r="D885" s="2">
        <v>3</v>
      </c>
      <c r="E885" s="2">
        <v>135.51</v>
      </c>
      <c r="F885" s="2">
        <v>131.53</v>
      </c>
      <c r="G885" s="4">
        <v>493034.5</v>
      </c>
      <c r="H885">
        <f t="shared" si="62"/>
        <v>668</v>
      </c>
      <c r="I885">
        <f t="shared" si="63"/>
        <v>648</v>
      </c>
    </row>
    <row r="886" spans="1:9" x14ac:dyDescent="0.3">
      <c r="A886" s="2">
        <v>2010</v>
      </c>
      <c r="B886" s="2" t="s">
        <v>12</v>
      </c>
      <c r="C886" s="2" t="s">
        <v>6</v>
      </c>
      <c r="D886" s="2">
        <v>3</v>
      </c>
      <c r="E886" s="2">
        <v>129.81</v>
      </c>
      <c r="F886" s="2">
        <v>134.61000000000001</v>
      </c>
      <c r="G886" s="4">
        <v>540950</v>
      </c>
      <c r="H886">
        <f t="shared" si="62"/>
        <v>702</v>
      </c>
      <c r="I886">
        <f t="shared" si="63"/>
        <v>728</v>
      </c>
    </row>
    <row r="887" spans="1:9" x14ac:dyDescent="0.3">
      <c r="A887" s="2">
        <v>2011</v>
      </c>
      <c r="B887" s="2" t="s">
        <v>12</v>
      </c>
      <c r="C887" s="2" t="s">
        <v>6</v>
      </c>
      <c r="D887" s="2">
        <v>3</v>
      </c>
      <c r="E887" s="2">
        <v>147.15</v>
      </c>
      <c r="F887" s="2">
        <v>137.75</v>
      </c>
      <c r="G887" s="4">
        <v>592545.5</v>
      </c>
      <c r="H887">
        <f t="shared" si="62"/>
        <v>872</v>
      </c>
      <c r="I887">
        <f t="shared" si="63"/>
        <v>816</v>
      </c>
    </row>
    <row r="888" spans="1:9" x14ac:dyDescent="0.3">
      <c r="A888" s="2">
        <v>2012</v>
      </c>
      <c r="B888" s="2" t="s">
        <v>12</v>
      </c>
      <c r="C888" s="2" t="s">
        <v>6</v>
      </c>
      <c r="D888" s="2">
        <v>3</v>
      </c>
      <c r="E888" s="2">
        <v>151.02000000000001</v>
      </c>
      <c r="F888" s="2">
        <v>140.97</v>
      </c>
      <c r="G888" s="4">
        <v>643839</v>
      </c>
      <c r="H888">
        <f t="shared" si="62"/>
        <v>972</v>
      </c>
      <c r="I888">
        <f t="shared" si="63"/>
        <v>908</v>
      </c>
    </row>
    <row r="889" spans="1:9" x14ac:dyDescent="0.3">
      <c r="A889" s="2">
        <v>2013</v>
      </c>
      <c r="B889" s="2" t="s">
        <v>12</v>
      </c>
      <c r="C889" s="2" t="s">
        <v>6</v>
      </c>
      <c r="D889" s="2">
        <v>3</v>
      </c>
      <c r="E889" s="2">
        <v>138.08000000000001</v>
      </c>
      <c r="F889" s="2">
        <v>144.27000000000001</v>
      </c>
      <c r="G889" s="4">
        <v>696878</v>
      </c>
      <c r="H889">
        <f t="shared" si="62"/>
        <v>962</v>
      </c>
      <c r="I889">
        <f t="shared" si="63"/>
        <v>1005</v>
      </c>
    </row>
    <row r="890" spans="1:9" x14ac:dyDescent="0.3">
      <c r="A890" s="2">
        <v>2014</v>
      </c>
      <c r="B890" s="2" t="s">
        <v>12</v>
      </c>
      <c r="C890" s="2" t="s">
        <v>6</v>
      </c>
      <c r="D890" s="2">
        <v>3</v>
      </c>
      <c r="E890" s="2">
        <v>143.76</v>
      </c>
      <c r="F890" s="2">
        <v>147.63999999999999</v>
      </c>
      <c r="G890" s="4">
        <v>755493</v>
      </c>
      <c r="H890">
        <f t="shared" si="62"/>
        <v>1086</v>
      </c>
      <c r="I890">
        <f t="shared" si="63"/>
        <v>1115</v>
      </c>
    </row>
    <row r="891" spans="1:9" x14ac:dyDescent="0.3">
      <c r="A891" s="2">
        <v>2015</v>
      </c>
      <c r="B891" s="2" t="s">
        <v>12</v>
      </c>
      <c r="C891" s="2" t="s">
        <v>6</v>
      </c>
      <c r="D891" s="2">
        <v>3</v>
      </c>
      <c r="E891" s="2">
        <v>144.66999999999999</v>
      </c>
      <c r="F891" s="2">
        <v>151.09</v>
      </c>
      <c r="G891" s="4">
        <v>813640.5</v>
      </c>
      <c r="H891">
        <f t="shared" si="62"/>
        <v>1177</v>
      </c>
      <c r="I891">
        <f t="shared" si="63"/>
        <v>1229</v>
      </c>
    </row>
    <row r="892" spans="1:9" x14ac:dyDescent="0.3">
      <c r="A892" s="2">
        <v>2016</v>
      </c>
      <c r="B892" s="2" t="s">
        <v>12</v>
      </c>
      <c r="C892" s="2" t="s">
        <v>6</v>
      </c>
      <c r="D892" s="2">
        <v>3</v>
      </c>
      <c r="E892" s="2">
        <v>162.68</v>
      </c>
      <c r="F892" s="2">
        <v>154.62</v>
      </c>
      <c r="G892" s="4">
        <v>873922.5</v>
      </c>
      <c r="H892">
        <f t="shared" si="62"/>
        <v>1422</v>
      </c>
      <c r="I892">
        <f t="shared" si="63"/>
        <v>1351</v>
      </c>
    </row>
    <row r="893" spans="1:9" x14ac:dyDescent="0.3">
      <c r="A893" s="2">
        <v>2017</v>
      </c>
      <c r="B893" s="2" t="s">
        <v>12</v>
      </c>
      <c r="C893" s="2" t="s">
        <v>6</v>
      </c>
      <c r="D893" s="2">
        <v>3</v>
      </c>
      <c r="E893" s="2">
        <v>166.27</v>
      </c>
      <c r="F893" s="2">
        <v>158.24</v>
      </c>
      <c r="G893" s="4">
        <v>951427</v>
      </c>
      <c r="H893">
        <f t="shared" si="62"/>
        <v>1582</v>
      </c>
      <c r="I893">
        <f t="shared" si="63"/>
        <v>1506</v>
      </c>
    </row>
    <row r="894" spans="1:9" x14ac:dyDescent="0.3">
      <c r="A894" s="2">
        <v>2018</v>
      </c>
      <c r="B894" s="2" t="s">
        <v>12</v>
      </c>
      <c r="C894" s="2" t="s">
        <v>6</v>
      </c>
      <c r="D894" s="2">
        <v>3</v>
      </c>
      <c r="E894" s="2">
        <v>159.63999999999999</v>
      </c>
      <c r="F894" s="2">
        <v>161.94</v>
      </c>
      <c r="G894" s="4">
        <v>1019142.5</v>
      </c>
      <c r="H894">
        <f t="shared" si="62"/>
        <v>1627</v>
      </c>
      <c r="I894">
        <f t="shared" si="63"/>
        <v>1650</v>
      </c>
    </row>
    <row r="895" spans="1:9" x14ac:dyDescent="0.3">
      <c r="A895" s="2">
        <v>2019</v>
      </c>
      <c r="B895" s="2" t="s">
        <v>12</v>
      </c>
      <c r="C895" s="2" t="s">
        <v>6</v>
      </c>
      <c r="D895" s="2">
        <v>3</v>
      </c>
      <c r="E895" s="2">
        <v>156.47</v>
      </c>
      <c r="F895" s="2">
        <v>165.72</v>
      </c>
      <c r="G895" s="4">
        <v>1062615.5</v>
      </c>
      <c r="H895">
        <f t="shared" si="62"/>
        <v>1663</v>
      </c>
      <c r="I895">
        <f t="shared" si="63"/>
        <v>1761</v>
      </c>
    </row>
    <row r="896" spans="1:9" x14ac:dyDescent="0.3">
      <c r="A896" s="2">
        <v>2020</v>
      </c>
      <c r="B896" s="2" t="s">
        <v>12</v>
      </c>
      <c r="C896" s="2" t="s">
        <v>6</v>
      </c>
      <c r="D896" s="2">
        <v>3</v>
      </c>
      <c r="E896" s="2"/>
      <c r="F896" s="2">
        <f>ROUND(F895+F895*0.0107,1)</f>
        <v>167.5</v>
      </c>
      <c r="G896" s="4">
        <v>1095494</v>
      </c>
      <c r="I896">
        <f t="shared" si="63"/>
        <v>1835</v>
      </c>
    </row>
    <row r="897" spans="1:9" x14ac:dyDescent="0.3">
      <c r="A897" s="2">
        <v>2021</v>
      </c>
      <c r="B897" s="2" t="s">
        <v>12</v>
      </c>
      <c r="C897" s="2" t="s">
        <v>6</v>
      </c>
      <c r="D897" s="2">
        <v>3</v>
      </c>
      <c r="E897" s="2"/>
      <c r="F897" s="2">
        <f t="shared" ref="F897:F898" si="66">ROUND(F896+F896*0.0107,1)</f>
        <v>169.3</v>
      </c>
      <c r="G897" s="4">
        <v>1127814</v>
      </c>
      <c r="I897">
        <f t="shared" si="63"/>
        <v>1909</v>
      </c>
    </row>
    <row r="898" spans="1:9" x14ac:dyDescent="0.3">
      <c r="A898" s="2">
        <v>2022</v>
      </c>
      <c r="B898" s="2" t="s">
        <v>12</v>
      </c>
      <c r="C898" s="2" t="s">
        <v>6</v>
      </c>
      <c r="D898" s="2">
        <v>3</v>
      </c>
      <c r="E898" s="2"/>
      <c r="F898" s="2">
        <f t="shared" si="66"/>
        <v>171.1</v>
      </c>
      <c r="G898" s="4">
        <v>1179118</v>
      </c>
      <c r="I898">
        <f t="shared" si="63"/>
        <v>2017</v>
      </c>
    </row>
    <row r="899" spans="1:9" x14ac:dyDescent="0.3">
      <c r="A899" s="2">
        <v>2000</v>
      </c>
      <c r="B899" s="2" t="s">
        <v>12</v>
      </c>
      <c r="C899" s="2" t="s">
        <v>6</v>
      </c>
      <c r="D899" s="2">
        <v>4</v>
      </c>
      <c r="E899" s="2">
        <v>95.44</v>
      </c>
      <c r="F899" s="2">
        <v>100.21</v>
      </c>
      <c r="G899" s="4">
        <v>43235.5</v>
      </c>
      <c r="H899">
        <f t="shared" ref="H899:H962" si="67">ROUND(E899*$G899/100000,0)</f>
        <v>41</v>
      </c>
      <c r="I899">
        <f t="shared" ref="I899:I962" si="68">ROUND(F899*$G899/100000,0)</f>
        <v>43</v>
      </c>
    </row>
    <row r="900" spans="1:9" x14ac:dyDescent="0.3">
      <c r="A900" s="2">
        <v>2001</v>
      </c>
      <c r="B900" s="2" t="s">
        <v>12</v>
      </c>
      <c r="C900" s="2" t="s">
        <v>6</v>
      </c>
      <c r="D900" s="2">
        <v>4</v>
      </c>
      <c r="E900" s="2">
        <v>96.73</v>
      </c>
      <c r="F900" s="2">
        <v>101.28</v>
      </c>
      <c r="G900" s="4">
        <v>45865</v>
      </c>
      <c r="H900">
        <f t="shared" si="67"/>
        <v>44</v>
      </c>
      <c r="I900">
        <f t="shared" si="68"/>
        <v>46</v>
      </c>
    </row>
    <row r="901" spans="1:9" x14ac:dyDescent="0.3">
      <c r="A901" s="2">
        <v>2002</v>
      </c>
      <c r="B901" s="2" t="s">
        <v>12</v>
      </c>
      <c r="C901" s="2" t="s">
        <v>6</v>
      </c>
      <c r="D901" s="2">
        <v>4</v>
      </c>
      <c r="E901" s="2">
        <v>98.61</v>
      </c>
      <c r="F901" s="2">
        <v>102.37</v>
      </c>
      <c r="G901" s="4">
        <v>49291</v>
      </c>
      <c r="H901">
        <f t="shared" si="67"/>
        <v>49</v>
      </c>
      <c r="I901">
        <f t="shared" si="68"/>
        <v>50</v>
      </c>
    </row>
    <row r="902" spans="1:9" x14ac:dyDescent="0.3">
      <c r="A902" s="2">
        <v>2003</v>
      </c>
      <c r="B902" s="2" t="s">
        <v>12</v>
      </c>
      <c r="C902" s="2" t="s">
        <v>6</v>
      </c>
      <c r="D902" s="2">
        <v>4</v>
      </c>
      <c r="E902" s="2">
        <v>99.42</v>
      </c>
      <c r="F902" s="2">
        <v>103.47</v>
      </c>
      <c r="G902" s="4">
        <v>52490.5</v>
      </c>
      <c r="H902">
        <f t="shared" si="67"/>
        <v>52</v>
      </c>
      <c r="I902">
        <f t="shared" si="68"/>
        <v>54</v>
      </c>
    </row>
    <row r="903" spans="1:9" x14ac:dyDescent="0.3">
      <c r="A903" s="2">
        <v>2004</v>
      </c>
      <c r="B903" s="2" t="s">
        <v>12</v>
      </c>
      <c r="C903" s="2" t="s">
        <v>6</v>
      </c>
      <c r="D903" s="2">
        <v>4</v>
      </c>
      <c r="E903" s="2">
        <v>113.92</v>
      </c>
      <c r="F903" s="2">
        <v>104.57</v>
      </c>
      <c r="G903" s="4">
        <v>56175.5</v>
      </c>
      <c r="H903">
        <f t="shared" si="67"/>
        <v>64</v>
      </c>
      <c r="I903">
        <f t="shared" si="68"/>
        <v>59</v>
      </c>
    </row>
    <row r="904" spans="1:9" x14ac:dyDescent="0.3">
      <c r="A904" s="2">
        <v>2005</v>
      </c>
      <c r="B904" s="2" t="s">
        <v>12</v>
      </c>
      <c r="C904" s="2" t="s">
        <v>6</v>
      </c>
      <c r="D904" s="2">
        <v>4</v>
      </c>
      <c r="E904" s="2">
        <v>126.58</v>
      </c>
      <c r="F904" s="2">
        <v>105.7</v>
      </c>
      <c r="G904" s="4">
        <v>60762</v>
      </c>
      <c r="H904">
        <f t="shared" si="67"/>
        <v>77</v>
      </c>
      <c r="I904">
        <f t="shared" si="68"/>
        <v>64</v>
      </c>
    </row>
    <row r="905" spans="1:9" x14ac:dyDescent="0.3">
      <c r="A905" s="2">
        <v>2006</v>
      </c>
      <c r="B905" s="2" t="s">
        <v>12</v>
      </c>
      <c r="C905" s="2" t="s">
        <v>6</v>
      </c>
      <c r="D905" s="2">
        <v>4</v>
      </c>
      <c r="E905" s="2">
        <v>104.68</v>
      </c>
      <c r="F905" s="2">
        <v>106.83</v>
      </c>
      <c r="G905" s="4">
        <v>65708.5</v>
      </c>
      <c r="H905">
        <f t="shared" si="67"/>
        <v>69</v>
      </c>
      <c r="I905">
        <f t="shared" si="68"/>
        <v>70</v>
      </c>
    </row>
    <row r="906" spans="1:9" x14ac:dyDescent="0.3">
      <c r="A906" s="2">
        <v>2007</v>
      </c>
      <c r="B906" s="2" t="s">
        <v>12</v>
      </c>
      <c r="C906" s="2" t="s">
        <v>6</v>
      </c>
      <c r="D906" s="2">
        <v>4</v>
      </c>
      <c r="E906" s="2">
        <v>106.2</v>
      </c>
      <c r="F906" s="2">
        <v>107.97</v>
      </c>
      <c r="G906" s="4">
        <v>71899</v>
      </c>
      <c r="H906">
        <f t="shared" si="67"/>
        <v>76</v>
      </c>
      <c r="I906">
        <f t="shared" si="68"/>
        <v>78</v>
      </c>
    </row>
    <row r="907" spans="1:9" x14ac:dyDescent="0.3">
      <c r="A907" s="2">
        <v>2008</v>
      </c>
      <c r="B907" s="2" t="s">
        <v>12</v>
      </c>
      <c r="C907" s="2" t="s">
        <v>6</v>
      </c>
      <c r="D907" s="2">
        <v>4</v>
      </c>
      <c r="E907" s="2">
        <v>101.02</v>
      </c>
      <c r="F907" s="2">
        <v>109.13</v>
      </c>
      <c r="G907" s="4">
        <v>79087</v>
      </c>
      <c r="H907">
        <f t="shared" si="67"/>
        <v>80</v>
      </c>
      <c r="I907">
        <f t="shared" si="68"/>
        <v>86</v>
      </c>
    </row>
    <row r="908" spans="1:9" x14ac:dyDescent="0.3">
      <c r="A908" s="2">
        <v>2009</v>
      </c>
      <c r="B908" s="2" t="s">
        <v>12</v>
      </c>
      <c r="C908" s="2" t="s">
        <v>6</v>
      </c>
      <c r="D908" s="2">
        <v>4</v>
      </c>
      <c r="E908" s="2">
        <v>110.34</v>
      </c>
      <c r="F908" s="2">
        <v>110.3</v>
      </c>
      <c r="G908" s="4">
        <v>85600</v>
      </c>
      <c r="H908">
        <f t="shared" si="67"/>
        <v>94</v>
      </c>
      <c r="I908">
        <f t="shared" si="68"/>
        <v>94</v>
      </c>
    </row>
    <row r="909" spans="1:9" x14ac:dyDescent="0.3">
      <c r="A909" s="2">
        <v>2010</v>
      </c>
      <c r="B909" s="2" t="s">
        <v>12</v>
      </c>
      <c r="C909" s="2" t="s">
        <v>6</v>
      </c>
      <c r="D909" s="2">
        <v>4</v>
      </c>
      <c r="E909" s="2">
        <v>110.18</v>
      </c>
      <c r="F909" s="2">
        <v>111.48</v>
      </c>
      <c r="G909" s="4">
        <v>90902.5</v>
      </c>
      <c r="H909">
        <f t="shared" si="67"/>
        <v>100</v>
      </c>
      <c r="I909">
        <f t="shared" si="68"/>
        <v>101</v>
      </c>
    </row>
    <row r="910" spans="1:9" x14ac:dyDescent="0.3">
      <c r="A910" s="2">
        <v>2011</v>
      </c>
      <c r="B910" s="2" t="s">
        <v>12</v>
      </c>
      <c r="C910" s="2" t="s">
        <v>6</v>
      </c>
      <c r="D910" s="2">
        <v>4</v>
      </c>
      <c r="E910" s="2">
        <v>112.06</v>
      </c>
      <c r="F910" s="2">
        <v>112.68</v>
      </c>
      <c r="G910" s="4">
        <v>95819.5</v>
      </c>
      <c r="H910">
        <f t="shared" si="67"/>
        <v>107</v>
      </c>
      <c r="I910">
        <f t="shared" si="68"/>
        <v>108</v>
      </c>
    </row>
    <row r="911" spans="1:9" x14ac:dyDescent="0.3">
      <c r="A911" s="2">
        <v>2012</v>
      </c>
      <c r="B911" s="2" t="s">
        <v>12</v>
      </c>
      <c r="C911" s="2" t="s">
        <v>6</v>
      </c>
      <c r="D911" s="2">
        <v>4</v>
      </c>
      <c r="E911" s="2">
        <v>106.86</v>
      </c>
      <c r="F911" s="2">
        <v>113.89</v>
      </c>
      <c r="G911" s="4">
        <v>101976.5</v>
      </c>
      <c r="H911">
        <f t="shared" si="67"/>
        <v>109</v>
      </c>
      <c r="I911">
        <f t="shared" si="68"/>
        <v>116</v>
      </c>
    </row>
    <row r="912" spans="1:9" x14ac:dyDescent="0.3">
      <c r="A912" s="2">
        <v>2013</v>
      </c>
      <c r="B912" s="2" t="s">
        <v>12</v>
      </c>
      <c r="C912" s="2" t="s">
        <v>6</v>
      </c>
      <c r="D912" s="2">
        <v>4</v>
      </c>
      <c r="E912" s="2">
        <v>116.38</v>
      </c>
      <c r="F912" s="2">
        <v>115.11</v>
      </c>
      <c r="G912" s="4">
        <v>110081.5</v>
      </c>
      <c r="H912">
        <f t="shared" si="67"/>
        <v>128</v>
      </c>
      <c r="I912">
        <f t="shared" si="68"/>
        <v>127</v>
      </c>
    </row>
    <row r="913" spans="1:9" x14ac:dyDescent="0.3">
      <c r="A913" s="2">
        <v>2014</v>
      </c>
      <c r="B913" s="2" t="s">
        <v>12</v>
      </c>
      <c r="C913" s="2" t="s">
        <v>6</v>
      </c>
      <c r="D913" s="2">
        <v>4</v>
      </c>
      <c r="E913" s="2">
        <v>115.95</v>
      </c>
      <c r="F913" s="2">
        <v>116.34</v>
      </c>
      <c r="G913" s="4">
        <v>120335.5</v>
      </c>
      <c r="H913">
        <f t="shared" si="67"/>
        <v>140</v>
      </c>
      <c r="I913">
        <f t="shared" si="68"/>
        <v>140</v>
      </c>
    </row>
    <row r="914" spans="1:9" x14ac:dyDescent="0.3">
      <c r="A914" s="2">
        <v>2015</v>
      </c>
      <c r="B914" s="2" t="s">
        <v>12</v>
      </c>
      <c r="C914" s="2" t="s">
        <v>6</v>
      </c>
      <c r="D914" s="2">
        <v>4</v>
      </c>
      <c r="E914" s="2">
        <v>115.9</v>
      </c>
      <c r="F914" s="2">
        <v>117.59</v>
      </c>
      <c r="G914" s="4">
        <v>130643</v>
      </c>
      <c r="H914">
        <f t="shared" si="67"/>
        <v>151</v>
      </c>
      <c r="I914">
        <f t="shared" si="68"/>
        <v>154</v>
      </c>
    </row>
    <row r="915" spans="1:9" x14ac:dyDescent="0.3">
      <c r="A915" s="2">
        <v>2016</v>
      </c>
      <c r="B915" s="2" t="s">
        <v>12</v>
      </c>
      <c r="C915" s="2" t="s">
        <v>6</v>
      </c>
      <c r="D915" s="2">
        <v>4</v>
      </c>
      <c r="E915" s="2">
        <v>123.12</v>
      </c>
      <c r="F915" s="2">
        <v>118.85</v>
      </c>
      <c r="G915" s="4">
        <v>140770.5</v>
      </c>
      <c r="H915">
        <f t="shared" si="67"/>
        <v>173</v>
      </c>
      <c r="I915">
        <f t="shared" si="68"/>
        <v>167</v>
      </c>
    </row>
    <row r="916" spans="1:9" x14ac:dyDescent="0.3">
      <c r="A916" s="2">
        <v>2017</v>
      </c>
      <c r="B916" s="2" t="s">
        <v>12</v>
      </c>
      <c r="C916" s="2" t="s">
        <v>6</v>
      </c>
      <c r="D916" s="2">
        <v>4</v>
      </c>
      <c r="E916" s="2">
        <v>123.92</v>
      </c>
      <c r="F916" s="2">
        <v>120.13</v>
      </c>
      <c r="G916" s="4">
        <v>154566</v>
      </c>
      <c r="H916">
        <f t="shared" si="67"/>
        <v>192</v>
      </c>
      <c r="I916">
        <f t="shared" si="68"/>
        <v>186</v>
      </c>
    </row>
    <row r="917" spans="1:9" x14ac:dyDescent="0.3">
      <c r="A917" s="2">
        <v>2018</v>
      </c>
      <c r="B917" s="2" t="s">
        <v>12</v>
      </c>
      <c r="C917" s="2" t="s">
        <v>6</v>
      </c>
      <c r="D917" s="2">
        <v>4</v>
      </c>
      <c r="E917" s="2">
        <v>122.36</v>
      </c>
      <c r="F917" s="2">
        <v>121.41</v>
      </c>
      <c r="G917" s="4">
        <v>171012</v>
      </c>
      <c r="H917">
        <f t="shared" si="67"/>
        <v>209</v>
      </c>
      <c r="I917">
        <f t="shared" si="68"/>
        <v>208</v>
      </c>
    </row>
    <row r="918" spans="1:9" x14ac:dyDescent="0.3">
      <c r="A918" s="2">
        <v>2019</v>
      </c>
      <c r="B918" s="2" t="s">
        <v>12</v>
      </c>
      <c r="C918" s="2" t="s">
        <v>6</v>
      </c>
      <c r="D918" s="2">
        <v>4</v>
      </c>
      <c r="E918" s="2">
        <v>118.95</v>
      </c>
      <c r="F918" s="2">
        <v>122.72</v>
      </c>
      <c r="G918" s="4">
        <v>190452</v>
      </c>
      <c r="H918">
        <f t="shared" si="67"/>
        <v>227</v>
      </c>
      <c r="I918">
        <f t="shared" si="68"/>
        <v>234</v>
      </c>
    </row>
    <row r="919" spans="1:9" x14ac:dyDescent="0.3">
      <c r="A919" s="2">
        <v>2020</v>
      </c>
      <c r="B919" s="2" t="s">
        <v>12</v>
      </c>
      <c r="C919" s="2" t="s">
        <v>6</v>
      </c>
      <c r="D919" s="2">
        <v>4</v>
      </c>
      <c r="E919" s="2"/>
      <c r="F919" s="2">
        <f>ROUND(F918+F918*0.0234,1)</f>
        <v>125.6</v>
      </c>
      <c r="G919" s="4">
        <v>214401</v>
      </c>
      <c r="I919">
        <f t="shared" si="68"/>
        <v>269</v>
      </c>
    </row>
    <row r="920" spans="1:9" x14ac:dyDescent="0.3">
      <c r="A920" s="2">
        <v>2021</v>
      </c>
      <c r="B920" s="2" t="s">
        <v>12</v>
      </c>
      <c r="C920" s="2" t="s">
        <v>6</v>
      </c>
      <c r="D920" s="2">
        <v>4</v>
      </c>
      <c r="E920" s="2"/>
      <c r="F920" s="2">
        <f t="shared" ref="F920:F921" si="69">ROUND(F919+F919*0.0234,1)</f>
        <v>128.5</v>
      </c>
      <c r="G920" s="4">
        <v>239912</v>
      </c>
      <c r="I920">
        <f t="shared" si="68"/>
        <v>308</v>
      </c>
    </row>
    <row r="921" spans="1:9" x14ac:dyDescent="0.3">
      <c r="A921" s="2">
        <v>2022</v>
      </c>
      <c r="B921" s="2" t="s">
        <v>12</v>
      </c>
      <c r="C921" s="2" t="s">
        <v>6</v>
      </c>
      <c r="D921" s="2">
        <v>4</v>
      </c>
      <c r="E921" s="2"/>
      <c r="F921" s="2">
        <f t="shared" si="69"/>
        <v>131.5</v>
      </c>
      <c r="G921" s="4">
        <v>266626</v>
      </c>
      <c r="I921">
        <f t="shared" si="68"/>
        <v>351</v>
      </c>
    </row>
    <row r="922" spans="1:9" x14ac:dyDescent="0.3">
      <c r="A922" s="2">
        <v>2000</v>
      </c>
      <c r="B922" s="2" t="s">
        <v>13</v>
      </c>
      <c r="C922" s="2" t="s">
        <v>4</v>
      </c>
      <c r="D922" s="2">
        <v>1</v>
      </c>
      <c r="E922" s="2">
        <v>34.270000000000003</v>
      </c>
      <c r="F922" s="2">
        <v>36.97</v>
      </c>
      <c r="G922" s="4">
        <v>2048635.5</v>
      </c>
      <c r="H922">
        <f t="shared" si="67"/>
        <v>702</v>
      </c>
      <c r="I922">
        <f t="shared" si="68"/>
        <v>757</v>
      </c>
    </row>
    <row r="923" spans="1:9" x14ac:dyDescent="0.3">
      <c r="A923" s="2">
        <v>2001</v>
      </c>
      <c r="B923" s="2" t="s">
        <v>13</v>
      </c>
      <c r="C923" s="2" t="s">
        <v>4</v>
      </c>
      <c r="D923" s="2">
        <v>1</v>
      </c>
      <c r="E923" s="2">
        <v>36.71</v>
      </c>
      <c r="F923" s="2">
        <v>38.03</v>
      </c>
      <c r="G923" s="4">
        <v>2146740</v>
      </c>
      <c r="H923">
        <f t="shared" si="67"/>
        <v>788</v>
      </c>
      <c r="I923">
        <f t="shared" si="68"/>
        <v>816</v>
      </c>
    </row>
    <row r="924" spans="1:9" x14ac:dyDescent="0.3">
      <c r="A924" s="2">
        <v>2002</v>
      </c>
      <c r="B924" s="2" t="s">
        <v>13</v>
      </c>
      <c r="C924" s="2" t="s">
        <v>4</v>
      </c>
      <c r="D924" s="2">
        <v>1</v>
      </c>
      <c r="E924" s="2">
        <v>39.43</v>
      </c>
      <c r="F924" s="2">
        <v>39.11</v>
      </c>
      <c r="G924" s="4">
        <v>2244414</v>
      </c>
      <c r="H924">
        <f t="shared" si="67"/>
        <v>885</v>
      </c>
      <c r="I924">
        <f t="shared" si="68"/>
        <v>878</v>
      </c>
    </row>
    <row r="925" spans="1:9" x14ac:dyDescent="0.3">
      <c r="A925" s="2">
        <v>2003</v>
      </c>
      <c r="B925" s="2" t="s">
        <v>13</v>
      </c>
      <c r="C925" s="2" t="s">
        <v>4</v>
      </c>
      <c r="D925" s="2">
        <v>1</v>
      </c>
      <c r="E925" s="2">
        <v>40.64</v>
      </c>
      <c r="F925" s="2">
        <v>40.229999999999997</v>
      </c>
      <c r="G925" s="4">
        <v>2345187.5</v>
      </c>
      <c r="H925">
        <f t="shared" si="67"/>
        <v>953</v>
      </c>
      <c r="I925">
        <f t="shared" si="68"/>
        <v>943</v>
      </c>
    </row>
    <row r="926" spans="1:9" x14ac:dyDescent="0.3">
      <c r="A926" s="2">
        <v>2004</v>
      </c>
      <c r="B926" s="2" t="s">
        <v>13</v>
      </c>
      <c r="C926" s="2" t="s">
        <v>4</v>
      </c>
      <c r="D926" s="2">
        <v>1</v>
      </c>
      <c r="E926" s="2">
        <v>40.94</v>
      </c>
      <c r="F926" s="2">
        <v>41.38</v>
      </c>
      <c r="G926" s="4">
        <v>2457117.5</v>
      </c>
      <c r="H926">
        <f t="shared" si="67"/>
        <v>1006</v>
      </c>
      <c r="I926">
        <f t="shared" si="68"/>
        <v>1017</v>
      </c>
    </row>
    <row r="927" spans="1:9" x14ac:dyDescent="0.3">
      <c r="A927" s="2">
        <v>2005</v>
      </c>
      <c r="B927" s="2" t="s">
        <v>13</v>
      </c>
      <c r="C927" s="2" t="s">
        <v>4</v>
      </c>
      <c r="D927" s="2">
        <v>1</v>
      </c>
      <c r="E927" s="2">
        <v>45.81</v>
      </c>
      <c r="F927" s="2">
        <v>42.56</v>
      </c>
      <c r="G927" s="4">
        <v>2571408.5</v>
      </c>
      <c r="H927">
        <f t="shared" si="67"/>
        <v>1178</v>
      </c>
      <c r="I927">
        <f t="shared" si="68"/>
        <v>1094</v>
      </c>
    </row>
    <row r="928" spans="1:9" x14ac:dyDescent="0.3">
      <c r="A928" s="2">
        <v>2006</v>
      </c>
      <c r="B928" s="2" t="s">
        <v>13</v>
      </c>
      <c r="C928" s="2" t="s">
        <v>4</v>
      </c>
      <c r="D928" s="2">
        <v>1</v>
      </c>
      <c r="E928" s="2">
        <v>43.63</v>
      </c>
      <c r="F928" s="2">
        <v>43.78</v>
      </c>
      <c r="G928" s="4">
        <v>2688788.5</v>
      </c>
      <c r="H928">
        <f t="shared" si="67"/>
        <v>1173</v>
      </c>
      <c r="I928">
        <f t="shared" si="68"/>
        <v>1177</v>
      </c>
    </row>
    <row r="929" spans="1:9" x14ac:dyDescent="0.3">
      <c r="A929" s="2">
        <v>2007</v>
      </c>
      <c r="B929" s="2" t="s">
        <v>13</v>
      </c>
      <c r="C929" s="2" t="s">
        <v>4</v>
      </c>
      <c r="D929" s="2">
        <v>1</v>
      </c>
      <c r="E929" s="2">
        <v>45.11</v>
      </c>
      <c r="F929" s="2">
        <v>45.03</v>
      </c>
      <c r="G929" s="4">
        <v>2833331</v>
      </c>
      <c r="H929">
        <f t="shared" si="67"/>
        <v>1278</v>
      </c>
      <c r="I929">
        <f t="shared" si="68"/>
        <v>1276</v>
      </c>
    </row>
    <row r="930" spans="1:9" x14ac:dyDescent="0.3">
      <c r="A930" s="2">
        <v>2008</v>
      </c>
      <c r="B930" s="2" t="s">
        <v>13</v>
      </c>
      <c r="C930" s="2" t="s">
        <v>4</v>
      </c>
      <c r="D930" s="2">
        <v>1</v>
      </c>
      <c r="E930" s="2">
        <v>47.23</v>
      </c>
      <c r="F930" s="2">
        <v>46.31</v>
      </c>
      <c r="G930" s="4">
        <v>2972543.5</v>
      </c>
      <c r="H930">
        <f t="shared" si="67"/>
        <v>1404</v>
      </c>
      <c r="I930">
        <f t="shared" si="68"/>
        <v>1377</v>
      </c>
    </row>
    <row r="931" spans="1:9" x14ac:dyDescent="0.3">
      <c r="A931" s="2">
        <v>2009</v>
      </c>
      <c r="B931" s="2" t="s">
        <v>13</v>
      </c>
      <c r="C931" s="2" t="s">
        <v>4</v>
      </c>
      <c r="D931" s="2">
        <v>1</v>
      </c>
      <c r="E931" s="2">
        <v>47.56</v>
      </c>
      <c r="F931" s="2">
        <v>47.63</v>
      </c>
      <c r="G931" s="4">
        <v>3084406.5</v>
      </c>
      <c r="H931">
        <f t="shared" si="67"/>
        <v>1467</v>
      </c>
      <c r="I931">
        <f t="shared" si="68"/>
        <v>1469</v>
      </c>
    </row>
    <row r="932" spans="1:9" x14ac:dyDescent="0.3">
      <c r="A932" s="2">
        <v>2010</v>
      </c>
      <c r="B932" s="2" t="s">
        <v>13</v>
      </c>
      <c r="C932" s="2" t="s">
        <v>4</v>
      </c>
      <c r="D932" s="2">
        <v>1</v>
      </c>
      <c r="E932" s="2">
        <v>50.04</v>
      </c>
      <c r="F932" s="2">
        <v>48.99</v>
      </c>
      <c r="G932" s="4">
        <v>3181467.5</v>
      </c>
      <c r="H932">
        <f t="shared" si="67"/>
        <v>1592</v>
      </c>
      <c r="I932">
        <f t="shared" si="68"/>
        <v>1559</v>
      </c>
    </row>
    <row r="933" spans="1:9" x14ac:dyDescent="0.3">
      <c r="A933" s="2">
        <v>2011</v>
      </c>
      <c r="B933" s="2" t="s">
        <v>13</v>
      </c>
      <c r="C933" s="2" t="s">
        <v>4</v>
      </c>
      <c r="D933" s="2">
        <v>1</v>
      </c>
      <c r="E933" s="2">
        <v>49.72</v>
      </c>
      <c r="F933" s="2">
        <v>50.39</v>
      </c>
      <c r="G933" s="4">
        <v>3274471.5</v>
      </c>
      <c r="H933">
        <f t="shared" si="67"/>
        <v>1628</v>
      </c>
      <c r="I933">
        <f t="shared" si="68"/>
        <v>1650</v>
      </c>
    </row>
    <row r="934" spans="1:9" x14ac:dyDescent="0.3">
      <c r="A934" s="2">
        <v>2012</v>
      </c>
      <c r="B934" s="2" t="s">
        <v>13</v>
      </c>
      <c r="C934" s="2" t="s">
        <v>4</v>
      </c>
      <c r="D934" s="2">
        <v>1</v>
      </c>
      <c r="E934" s="2">
        <v>51.97</v>
      </c>
      <c r="F934" s="2">
        <v>51.83</v>
      </c>
      <c r="G934" s="4">
        <v>3396398.5</v>
      </c>
      <c r="H934">
        <f t="shared" si="67"/>
        <v>1765</v>
      </c>
      <c r="I934">
        <f t="shared" si="68"/>
        <v>1760</v>
      </c>
    </row>
    <row r="935" spans="1:9" x14ac:dyDescent="0.3">
      <c r="A935" s="2">
        <v>2013</v>
      </c>
      <c r="B935" s="2" t="s">
        <v>13</v>
      </c>
      <c r="C935" s="2" t="s">
        <v>4</v>
      </c>
      <c r="D935" s="2">
        <v>1</v>
      </c>
      <c r="E935" s="2">
        <v>51.32</v>
      </c>
      <c r="F935" s="2">
        <v>53.31</v>
      </c>
      <c r="G935" s="4">
        <v>3536546.5</v>
      </c>
      <c r="H935">
        <f t="shared" si="67"/>
        <v>1815</v>
      </c>
      <c r="I935">
        <f t="shared" si="68"/>
        <v>1885</v>
      </c>
    </row>
    <row r="936" spans="1:9" x14ac:dyDescent="0.3">
      <c r="A936" s="2">
        <v>2014</v>
      </c>
      <c r="B936" s="2" t="s">
        <v>13</v>
      </c>
      <c r="C936" s="2" t="s">
        <v>4</v>
      </c>
      <c r="D936" s="2">
        <v>1</v>
      </c>
      <c r="E936" s="2">
        <v>54.85</v>
      </c>
      <c r="F936" s="2">
        <v>54.84</v>
      </c>
      <c r="G936" s="4">
        <v>3673662.5</v>
      </c>
      <c r="H936">
        <f t="shared" si="67"/>
        <v>2015</v>
      </c>
      <c r="I936">
        <f t="shared" si="68"/>
        <v>2015</v>
      </c>
    </row>
    <row r="937" spans="1:9" x14ac:dyDescent="0.3">
      <c r="A937" s="2">
        <v>2015</v>
      </c>
      <c r="B937" s="2" t="s">
        <v>13</v>
      </c>
      <c r="C937" s="2" t="s">
        <v>4</v>
      </c>
      <c r="D937" s="2">
        <v>1</v>
      </c>
      <c r="E937" s="2">
        <v>56.26</v>
      </c>
      <c r="F937" s="2">
        <v>56.4</v>
      </c>
      <c r="G937" s="4">
        <v>3805369.5</v>
      </c>
      <c r="H937">
        <f t="shared" si="67"/>
        <v>2141</v>
      </c>
      <c r="I937">
        <f t="shared" si="68"/>
        <v>2146</v>
      </c>
    </row>
    <row r="938" spans="1:9" x14ac:dyDescent="0.3">
      <c r="A938" s="2">
        <v>2016</v>
      </c>
      <c r="B938" s="2" t="s">
        <v>13</v>
      </c>
      <c r="C938" s="2" t="s">
        <v>4</v>
      </c>
      <c r="D938" s="2">
        <v>1</v>
      </c>
      <c r="E938" s="2">
        <v>60.52</v>
      </c>
      <c r="F938" s="2">
        <v>58.01</v>
      </c>
      <c r="G938" s="4">
        <v>3922900</v>
      </c>
      <c r="H938">
        <f t="shared" si="67"/>
        <v>2374</v>
      </c>
      <c r="I938">
        <f t="shared" si="68"/>
        <v>2276</v>
      </c>
    </row>
    <row r="939" spans="1:9" x14ac:dyDescent="0.3">
      <c r="A939" s="2">
        <v>2017</v>
      </c>
      <c r="B939" s="2" t="s">
        <v>13</v>
      </c>
      <c r="C939" s="2" t="s">
        <v>4</v>
      </c>
      <c r="D939" s="2">
        <v>1</v>
      </c>
      <c r="E939" s="2">
        <v>59.4</v>
      </c>
      <c r="F939" s="2">
        <v>59.67</v>
      </c>
      <c r="G939" s="4">
        <v>4069311.5</v>
      </c>
      <c r="H939">
        <f t="shared" si="67"/>
        <v>2417</v>
      </c>
      <c r="I939">
        <f t="shared" si="68"/>
        <v>2428</v>
      </c>
    </row>
    <row r="940" spans="1:9" x14ac:dyDescent="0.3">
      <c r="A940" s="2">
        <v>2018</v>
      </c>
      <c r="B940" s="2" t="s">
        <v>13</v>
      </c>
      <c r="C940" s="2" t="s">
        <v>4</v>
      </c>
      <c r="D940" s="2">
        <v>1</v>
      </c>
      <c r="E940" s="2">
        <v>59.47</v>
      </c>
      <c r="F940" s="2">
        <v>61.37</v>
      </c>
      <c r="G940" s="4">
        <v>4235626.5</v>
      </c>
      <c r="H940">
        <f t="shared" si="67"/>
        <v>2519</v>
      </c>
      <c r="I940">
        <f t="shared" si="68"/>
        <v>2599</v>
      </c>
    </row>
    <row r="941" spans="1:9" x14ac:dyDescent="0.3">
      <c r="A941" s="2">
        <v>2019</v>
      </c>
      <c r="B941" s="2" t="s">
        <v>13</v>
      </c>
      <c r="C941" s="2" t="s">
        <v>4</v>
      </c>
      <c r="D941" s="2">
        <v>1</v>
      </c>
      <c r="E941" s="2">
        <v>63.4</v>
      </c>
      <c r="F941" s="2">
        <v>63.13</v>
      </c>
      <c r="G941" s="4">
        <v>4403857</v>
      </c>
      <c r="H941">
        <f t="shared" si="67"/>
        <v>2792</v>
      </c>
      <c r="I941">
        <f t="shared" si="68"/>
        <v>2780</v>
      </c>
    </row>
    <row r="942" spans="1:9" x14ac:dyDescent="0.3">
      <c r="A942" s="2">
        <v>2020</v>
      </c>
      <c r="B942" s="2" t="s">
        <v>13</v>
      </c>
      <c r="C942" s="2" t="s">
        <v>4</v>
      </c>
      <c r="D942" s="2">
        <v>1</v>
      </c>
      <c r="E942" s="2"/>
      <c r="F942" s="2">
        <f>ROUND(F941+F941*0.0286,1)</f>
        <v>64.900000000000006</v>
      </c>
      <c r="G942" s="4">
        <v>4618720.5</v>
      </c>
      <c r="I942">
        <f t="shared" si="68"/>
        <v>2998</v>
      </c>
    </row>
    <row r="943" spans="1:9" x14ac:dyDescent="0.3">
      <c r="A943" s="2">
        <v>2021</v>
      </c>
      <c r="B943" s="2" t="s">
        <v>13</v>
      </c>
      <c r="C943" s="2" t="s">
        <v>4</v>
      </c>
      <c r="D943" s="2">
        <v>1</v>
      </c>
      <c r="E943" s="2"/>
      <c r="F943" s="2">
        <f t="shared" ref="F943:F944" si="70">ROUND(F942+F942*0.0286,1)</f>
        <v>66.8</v>
      </c>
      <c r="G943" s="4">
        <v>4848710.5</v>
      </c>
      <c r="I943">
        <f t="shared" si="68"/>
        <v>3239</v>
      </c>
    </row>
    <row r="944" spans="1:9" x14ac:dyDescent="0.3">
      <c r="A944" s="2">
        <v>2022</v>
      </c>
      <c r="B944" s="2" t="s">
        <v>13</v>
      </c>
      <c r="C944" s="2" t="s">
        <v>4</v>
      </c>
      <c r="D944" s="2">
        <v>1</v>
      </c>
      <c r="E944" s="2"/>
      <c r="F944" s="2">
        <f t="shared" si="70"/>
        <v>68.7</v>
      </c>
      <c r="G944" s="4">
        <v>5079597</v>
      </c>
      <c r="I944">
        <f t="shared" si="68"/>
        <v>3490</v>
      </c>
    </row>
    <row r="945" spans="1:9" x14ac:dyDescent="0.3">
      <c r="A945" s="2">
        <v>2000</v>
      </c>
      <c r="B945" s="2" t="s">
        <v>13</v>
      </c>
      <c r="C945" s="2" t="s">
        <v>4</v>
      </c>
      <c r="D945" s="2">
        <v>2</v>
      </c>
      <c r="E945" s="2">
        <v>44.46</v>
      </c>
      <c r="F945" s="2">
        <v>51.14</v>
      </c>
      <c r="G945" s="4">
        <v>1311184.5</v>
      </c>
      <c r="H945">
        <f t="shared" si="67"/>
        <v>583</v>
      </c>
      <c r="I945">
        <f t="shared" si="68"/>
        <v>671</v>
      </c>
    </row>
    <row r="946" spans="1:9" x14ac:dyDescent="0.3">
      <c r="A946" s="2">
        <v>2001</v>
      </c>
      <c r="B946" s="2" t="s">
        <v>13</v>
      </c>
      <c r="C946" s="2" t="s">
        <v>4</v>
      </c>
      <c r="D946" s="2">
        <v>2</v>
      </c>
      <c r="E946" s="2">
        <v>49.63</v>
      </c>
      <c r="F946" s="2">
        <v>52.37</v>
      </c>
      <c r="G946" s="4">
        <v>1379973</v>
      </c>
      <c r="H946">
        <f t="shared" si="67"/>
        <v>685</v>
      </c>
      <c r="I946">
        <f t="shared" si="68"/>
        <v>723</v>
      </c>
    </row>
    <row r="947" spans="1:9" x14ac:dyDescent="0.3">
      <c r="A947" s="2">
        <v>2002</v>
      </c>
      <c r="B947" s="2" t="s">
        <v>13</v>
      </c>
      <c r="C947" s="2" t="s">
        <v>4</v>
      </c>
      <c r="D947" s="2">
        <v>2</v>
      </c>
      <c r="E947" s="2">
        <v>55.38</v>
      </c>
      <c r="F947" s="2">
        <v>53.63</v>
      </c>
      <c r="G947" s="4">
        <v>1443216.5</v>
      </c>
      <c r="H947">
        <f t="shared" si="67"/>
        <v>799</v>
      </c>
      <c r="I947">
        <f t="shared" si="68"/>
        <v>774</v>
      </c>
    </row>
    <row r="948" spans="1:9" x14ac:dyDescent="0.3">
      <c r="A948" s="2">
        <v>2003</v>
      </c>
      <c r="B948" s="2" t="s">
        <v>13</v>
      </c>
      <c r="C948" s="2" t="s">
        <v>4</v>
      </c>
      <c r="D948" s="2">
        <v>2</v>
      </c>
      <c r="E948" s="2">
        <v>52.35</v>
      </c>
      <c r="F948" s="2">
        <v>54.92</v>
      </c>
      <c r="G948" s="4">
        <v>1501742</v>
      </c>
      <c r="H948">
        <f t="shared" si="67"/>
        <v>786</v>
      </c>
      <c r="I948">
        <f t="shared" si="68"/>
        <v>825</v>
      </c>
    </row>
    <row r="949" spans="1:9" x14ac:dyDescent="0.3">
      <c r="A949" s="2">
        <v>2004</v>
      </c>
      <c r="B949" s="2" t="s">
        <v>13</v>
      </c>
      <c r="C949" s="2" t="s">
        <v>4</v>
      </c>
      <c r="D949" s="2">
        <v>2</v>
      </c>
      <c r="E949" s="2">
        <v>52.85</v>
      </c>
      <c r="F949" s="2">
        <v>56.24</v>
      </c>
      <c r="G949" s="4">
        <v>1566184</v>
      </c>
      <c r="H949">
        <f t="shared" si="67"/>
        <v>828</v>
      </c>
      <c r="I949">
        <f t="shared" si="68"/>
        <v>881</v>
      </c>
    </row>
    <row r="950" spans="1:9" x14ac:dyDescent="0.3">
      <c r="A950" s="2">
        <v>2005</v>
      </c>
      <c r="B950" s="2" t="s">
        <v>13</v>
      </c>
      <c r="C950" s="2" t="s">
        <v>4</v>
      </c>
      <c r="D950" s="2">
        <v>2</v>
      </c>
      <c r="E950" s="2">
        <v>66.150000000000006</v>
      </c>
      <c r="F950" s="2">
        <v>57.6</v>
      </c>
      <c r="G950" s="4">
        <v>1628514.5</v>
      </c>
      <c r="H950">
        <f t="shared" si="67"/>
        <v>1077</v>
      </c>
      <c r="I950">
        <f t="shared" si="68"/>
        <v>938</v>
      </c>
    </row>
    <row r="951" spans="1:9" x14ac:dyDescent="0.3">
      <c r="A951" s="2">
        <v>2006</v>
      </c>
      <c r="B951" s="2" t="s">
        <v>13</v>
      </c>
      <c r="C951" s="2" t="s">
        <v>4</v>
      </c>
      <c r="D951" s="2">
        <v>2</v>
      </c>
      <c r="E951" s="2">
        <v>59.56</v>
      </c>
      <c r="F951" s="2">
        <v>58.99</v>
      </c>
      <c r="G951" s="4">
        <v>1693485.5</v>
      </c>
      <c r="H951">
        <f t="shared" si="67"/>
        <v>1009</v>
      </c>
      <c r="I951">
        <f t="shared" si="68"/>
        <v>999</v>
      </c>
    </row>
    <row r="952" spans="1:9" x14ac:dyDescent="0.3">
      <c r="A952" s="2">
        <v>2007</v>
      </c>
      <c r="B952" s="2" t="s">
        <v>13</v>
      </c>
      <c r="C952" s="2" t="s">
        <v>4</v>
      </c>
      <c r="D952" s="2">
        <v>2</v>
      </c>
      <c r="E952" s="2">
        <v>63.06</v>
      </c>
      <c r="F952" s="2">
        <v>60.41</v>
      </c>
      <c r="G952" s="4">
        <v>1780568</v>
      </c>
      <c r="H952">
        <f t="shared" si="67"/>
        <v>1123</v>
      </c>
      <c r="I952">
        <f t="shared" si="68"/>
        <v>1076</v>
      </c>
    </row>
    <row r="953" spans="1:9" x14ac:dyDescent="0.3">
      <c r="A953" s="2">
        <v>2008</v>
      </c>
      <c r="B953" s="2" t="s">
        <v>13</v>
      </c>
      <c r="C953" s="2" t="s">
        <v>4</v>
      </c>
      <c r="D953" s="2">
        <v>2</v>
      </c>
      <c r="E953" s="2">
        <v>64.83</v>
      </c>
      <c r="F953" s="2">
        <v>61.86</v>
      </c>
      <c r="G953" s="4">
        <v>1854506</v>
      </c>
      <c r="H953">
        <f t="shared" si="67"/>
        <v>1202</v>
      </c>
      <c r="I953">
        <f t="shared" si="68"/>
        <v>1147</v>
      </c>
    </row>
    <row r="954" spans="1:9" x14ac:dyDescent="0.3">
      <c r="A954" s="2">
        <v>2009</v>
      </c>
      <c r="B954" s="2" t="s">
        <v>13</v>
      </c>
      <c r="C954" s="2" t="s">
        <v>4</v>
      </c>
      <c r="D954" s="2">
        <v>2</v>
      </c>
      <c r="E954" s="2">
        <v>64.790000000000006</v>
      </c>
      <c r="F954" s="2">
        <v>63.35</v>
      </c>
      <c r="G954" s="4">
        <v>1892943.5</v>
      </c>
      <c r="H954">
        <f t="shared" si="67"/>
        <v>1226</v>
      </c>
      <c r="I954">
        <f t="shared" si="68"/>
        <v>1199</v>
      </c>
    </row>
    <row r="955" spans="1:9" x14ac:dyDescent="0.3">
      <c r="A955" s="2">
        <v>2010</v>
      </c>
      <c r="B955" s="2" t="s">
        <v>13</v>
      </c>
      <c r="C955" s="2" t="s">
        <v>4</v>
      </c>
      <c r="D955" s="2">
        <v>2</v>
      </c>
      <c r="E955" s="2">
        <v>66.400000000000006</v>
      </c>
      <c r="F955" s="2">
        <v>64.87</v>
      </c>
      <c r="G955" s="4">
        <v>1906449.5</v>
      </c>
      <c r="H955">
        <f t="shared" si="67"/>
        <v>1266</v>
      </c>
      <c r="I955">
        <f t="shared" si="68"/>
        <v>1237</v>
      </c>
    </row>
    <row r="956" spans="1:9" x14ac:dyDescent="0.3">
      <c r="A956" s="2">
        <v>2011</v>
      </c>
      <c r="B956" s="2" t="s">
        <v>13</v>
      </c>
      <c r="C956" s="2" t="s">
        <v>4</v>
      </c>
      <c r="D956" s="2">
        <v>2</v>
      </c>
      <c r="E956" s="2">
        <v>67.87</v>
      </c>
      <c r="F956" s="2">
        <v>66.44</v>
      </c>
      <c r="G956" s="4">
        <v>1913663</v>
      </c>
      <c r="H956">
        <f t="shared" si="67"/>
        <v>1299</v>
      </c>
      <c r="I956">
        <f t="shared" si="68"/>
        <v>1271</v>
      </c>
    </row>
    <row r="957" spans="1:9" x14ac:dyDescent="0.3">
      <c r="A957" s="2">
        <v>2012</v>
      </c>
      <c r="B957" s="2" t="s">
        <v>13</v>
      </c>
      <c r="C957" s="2" t="s">
        <v>4</v>
      </c>
      <c r="D957" s="2">
        <v>2</v>
      </c>
      <c r="E957" s="2">
        <v>61.24</v>
      </c>
      <c r="F957" s="2">
        <v>68.03</v>
      </c>
      <c r="G957" s="4">
        <v>1951777.5</v>
      </c>
      <c r="H957">
        <f t="shared" si="67"/>
        <v>1195</v>
      </c>
      <c r="I957">
        <f t="shared" si="68"/>
        <v>1328</v>
      </c>
    </row>
    <row r="958" spans="1:9" x14ac:dyDescent="0.3">
      <c r="A958" s="2">
        <v>2013</v>
      </c>
      <c r="B958" s="2" t="s">
        <v>13</v>
      </c>
      <c r="C958" s="2" t="s">
        <v>4</v>
      </c>
      <c r="D958" s="2">
        <v>2</v>
      </c>
      <c r="E958" s="2">
        <v>65.05</v>
      </c>
      <c r="F958" s="2">
        <v>69.67</v>
      </c>
      <c r="G958" s="4">
        <v>2005498</v>
      </c>
      <c r="H958">
        <f t="shared" si="67"/>
        <v>1305</v>
      </c>
      <c r="I958">
        <f t="shared" si="68"/>
        <v>1397</v>
      </c>
    </row>
    <row r="959" spans="1:9" x14ac:dyDescent="0.3">
      <c r="A959" s="2">
        <v>2014</v>
      </c>
      <c r="B959" s="2" t="s">
        <v>13</v>
      </c>
      <c r="C959" s="2" t="s">
        <v>4</v>
      </c>
      <c r="D959" s="2">
        <v>2</v>
      </c>
      <c r="E959" s="2">
        <v>74.3</v>
      </c>
      <c r="F959" s="2">
        <v>71.349999999999994</v>
      </c>
      <c r="G959" s="4">
        <v>2046428.5</v>
      </c>
      <c r="H959">
        <f t="shared" si="67"/>
        <v>1520</v>
      </c>
      <c r="I959">
        <f t="shared" si="68"/>
        <v>1460</v>
      </c>
    </row>
    <row r="960" spans="1:9" x14ac:dyDescent="0.3">
      <c r="A960" s="2">
        <v>2015</v>
      </c>
      <c r="B960" s="2" t="s">
        <v>13</v>
      </c>
      <c r="C960" s="2" t="s">
        <v>4</v>
      </c>
      <c r="D960" s="2">
        <v>2</v>
      </c>
      <c r="E960" s="2">
        <v>72.25</v>
      </c>
      <c r="F960" s="2">
        <v>73.069999999999993</v>
      </c>
      <c r="G960" s="4">
        <v>2083952</v>
      </c>
      <c r="H960">
        <f t="shared" si="67"/>
        <v>1506</v>
      </c>
      <c r="I960">
        <f t="shared" si="68"/>
        <v>1523</v>
      </c>
    </row>
    <row r="961" spans="1:9" x14ac:dyDescent="0.3">
      <c r="A961" s="2">
        <v>2016</v>
      </c>
      <c r="B961" s="2" t="s">
        <v>13</v>
      </c>
      <c r="C961" s="2" t="s">
        <v>4</v>
      </c>
      <c r="D961" s="2">
        <v>2</v>
      </c>
      <c r="E961" s="2">
        <v>78.290000000000006</v>
      </c>
      <c r="F961" s="2">
        <v>74.83</v>
      </c>
      <c r="G961" s="4">
        <v>2107791</v>
      </c>
      <c r="H961">
        <f t="shared" si="67"/>
        <v>1650</v>
      </c>
      <c r="I961">
        <f t="shared" si="68"/>
        <v>1577</v>
      </c>
    </row>
    <row r="962" spans="1:9" x14ac:dyDescent="0.3">
      <c r="A962" s="2">
        <v>2017</v>
      </c>
      <c r="B962" s="2" t="s">
        <v>13</v>
      </c>
      <c r="C962" s="2" t="s">
        <v>4</v>
      </c>
      <c r="D962" s="2">
        <v>2</v>
      </c>
      <c r="E962" s="2">
        <v>76.510000000000005</v>
      </c>
      <c r="F962" s="2">
        <v>76.63</v>
      </c>
      <c r="G962" s="4">
        <v>2136982.5</v>
      </c>
      <c r="H962">
        <f t="shared" si="67"/>
        <v>1635</v>
      </c>
      <c r="I962">
        <f t="shared" si="68"/>
        <v>1638</v>
      </c>
    </row>
    <row r="963" spans="1:9" x14ac:dyDescent="0.3">
      <c r="A963" s="2">
        <v>2018</v>
      </c>
      <c r="B963" s="2" t="s">
        <v>13</v>
      </c>
      <c r="C963" s="2" t="s">
        <v>4</v>
      </c>
      <c r="D963" s="2">
        <v>2</v>
      </c>
      <c r="E963" s="2">
        <v>76.099999999999994</v>
      </c>
      <c r="F963" s="2">
        <v>78.47</v>
      </c>
      <c r="G963" s="4">
        <v>2196337</v>
      </c>
      <c r="H963">
        <f t="shared" ref="H963:H1026" si="71">ROUND(E963*$G963/100000,0)</f>
        <v>1671</v>
      </c>
      <c r="I963">
        <f t="shared" ref="I963:I1026" si="72">ROUND(F963*$G963/100000,0)</f>
        <v>1723</v>
      </c>
    </row>
    <row r="964" spans="1:9" x14ac:dyDescent="0.3">
      <c r="A964" s="2">
        <v>2019</v>
      </c>
      <c r="B964" s="2" t="s">
        <v>13</v>
      </c>
      <c r="C964" s="2" t="s">
        <v>4</v>
      </c>
      <c r="D964" s="2">
        <v>2</v>
      </c>
      <c r="E964" s="2">
        <v>80.47</v>
      </c>
      <c r="F964" s="2">
        <v>80.36</v>
      </c>
      <c r="G964" s="4">
        <v>2284380.5</v>
      </c>
      <c r="H964">
        <f t="shared" si="71"/>
        <v>1838</v>
      </c>
      <c r="I964">
        <f t="shared" si="72"/>
        <v>1836</v>
      </c>
    </row>
    <row r="965" spans="1:9" x14ac:dyDescent="0.3">
      <c r="A965" s="2">
        <v>2020</v>
      </c>
      <c r="B965" s="2" t="s">
        <v>13</v>
      </c>
      <c r="C965" s="2" t="s">
        <v>4</v>
      </c>
      <c r="D965" s="2">
        <v>2</v>
      </c>
      <c r="E965" s="2"/>
      <c r="F965" s="2">
        <f>ROUND(F964+F964*0.0176,1)</f>
        <v>81.8</v>
      </c>
      <c r="G965" s="4">
        <v>2430241.5</v>
      </c>
      <c r="I965">
        <f t="shared" si="72"/>
        <v>1988</v>
      </c>
    </row>
    <row r="966" spans="1:9" x14ac:dyDescent="0.3">
      <c r="A966" s="2">
        <v>2021</v>
      </c>
      <c r="B966" s="2" t="s">
        <v>13</v>
      </c>
      <c r="C966" s="2" t="s">
        <v>4</v>
      </c>
      <c r="D966" s="2">
        <v>2</v>
      </c>
      <c r="E966" s="2"/>
      <c r="F966" s="2">
        <f t="shared" ref="F966:F967" si="73">ROUND(F965+F965*0.0176,1)</f>
        <v>83.2</v>
      </c>
      <c r="G966" s="4">
        <v>2595613</v>
      </c>
      <c r="I966">
        <f t="shared" si="72"/>
        <v>2160</v>
      </c>
    </row>
    <row r="967" spans="1:9" x14ac:dyDescent="0.3">
      <c r="A967" s="2">
        <v>2022</v>
      </c>
      <c r="B967" s="2" t="s">
        <v>13</v>
      </c>
      <c r="C967" s="2" t="s">
        <v>4</v>
      </c>
      <c r="D967" s="2">
        <v>2</v>
      </c>
      <c r="E967" s="2"/>
      <c r="F967" s="2">
        <f t="shared" si="73"/>
        <v>84.7</v>
      </c>
      <c r="G967" s="4">
        <v>2738104</v>
      </c>
      <c r="I967">
        <f t="shared" si="72"/>
        <v>2319</v>
      </c>
    </row>
    <row r="968" spans="1:9" x14ac:dyDescent="0.3">
      <c r="A968" s="2">
        <v>2000</v>
      </c>
      <c r="B968" s="2" t="s">
        <v>13</v>
      </c>
      <c r="C968" s="2" t="s">
        <v>4</v>
      </c>
      <c r="D968" s="2">
        <v>3</v>
      </c>
      <c r="E968" s="2">
        <v>29.44</v>
      </c>
      <c r="F968" s="2">
        <v>31.26</v>
      </c>
      <c r="G968" s="4">
        <v>593760.5</v>
      </c>
      <c r="H968">
        <f t="shared" si="71"/>
        <v>175</v>
      </c>
      <c r="I968">
        <f t="shared" si="72"/>
        <v>186</v>
      </c>
    </row>
    <row r="969" spans="1:9" x14ac:dyDescent="0.3">
      <c r="A969" s="2">
        <v>2001</v>
      </c>
      <c r="B969" s="2" t="s">
        <v>13</v>
      </c>
      <c r="C969" s="2" t="s">
        <v>4</v>
      </c>
      <c r="D969" s="2">
        <v>3</v>
      </c>
      <c r="E969" s="2">
        <v>30.65</v>
      </c>
      <c r="F969" s="2">
        <v>31.81</v>
      </c>
      <c r="G969" s="4">
        <v>616624</v>
      </c>
      <c r="H969">
        <f t="shared" si="71"/>
        <v>189</v>
      </c>
      <c r="I969">
        <f t="shared" si="72"/>
        <v>196</v>
      </c>
    </row>
    <row r="970" spans="1:9" x14ac:dyDescent="0.3">
      <c r="A970" s="2">
        <v>2002</v>
      </c>
      <c r="B970" s="2" t="s">
        <v>13</v>
      </c>
      <c r="C970" s="2" t="s">
        <v>4</v>
      </c>
      <c r="D970" s="2">
        <v>3</v>
      </c>
      <c r="E970" s="2">
        <v>32.01</v>
      </c>
      <c r="F970" s="2">
        <v>32.369999999999997</v>
      </c>
      <c r="G970" s="4">
        <v>642878.5</v>
      </c>
      <c r="H970">
        <f t="shared" si="71"/>
        <v>206</v>
      </c>
      <c r="I970">
        <f t="shared" si="72"/>
        <v>208</v>
      </c>
    </row>
    <row r="971" spans="1:9" x14ac:dyDescent="0.3">
      <c r="A971" s="2">
        <v>2003</v>
      </c>
      <c r="B971" s="2" t="s">
        <v>13</v>
      </c>
      <c r="C971" s="2" t="s">
        <v>4</v>
      </c>
      <c r="D971" s="2">
        <v>3</v>
      </c>
      <c r="E971" s="2">
        <v>34.69</v>
      </c>
      <c r="F971" s="2">
        <v>32.94</v>
      </c>
      <c r="G971" s="4">
        <v>678065.5</v>
      </c>
      <c r="H971">
        <f t="shared" si="71"/>
        <v>235</v>
      </c>
      <c r="I971">
        <f t="shared" si="72"/>
        <v>223</v>
      </c>
    </row>
    <row r="972" spans="1:9" x14ac:dyDescent="0.3">
      <c r="A972" s="2">
        <v>2004</v>
      </c>
      <c r="B972" s="2" t="s">
        <v>13</v>
      </c>
      <c r="C972" s="2" t="s">
        <v>4</v>
      </c>
      <c r="D972" s="2">
        <v>3</v>
      </c>
      <c r="E972" s="2">
        <v>35.369999999999997</v>
      </c>
      <c r="F972" s="2">
        <v>33.520000000000003</v>
      </c>
      <c r="G972" s="4">
        <v>718949.5</v>
      </c>
      <c r="H972">
        <f t="shared" si="71"/>
        <v>254</v>
      </c>
      <c r="I972">
        <f t="shared" si="72"/>
        <v>241</v>
      </c>
    </row>
    <row r="973" spans="1:9" x14ac:dyDescent="0.3">
      <c r="A973" s="2">
        <v>2005</v>
      </c>
      <c r="B973" s="2" t="s">
        <v>13</v>
      </c>
      <c r="C973" s="2" t="s">
        <v>4</v>
      </c>
      <c r="D973" s="2">
        <v>3</v>
      </c>
      <c r="E973" s="2">
        <v>34.200000000000003</v>
      </c>
      <c r="F973" s="2">
        <v>34.11</v>
      </c>
      <c r="G973" s="4">
        <v>761932.5</v>
      </c>
      <c r="H973">
        <f t="shared" si="71"/>
        <v>261</v>
      </c>
      <c r="I973">
        <f t="shared" si="72"/>
        <v>260</v>
      </c>
    </row>
    <row r="974" spans="1:9" x14ac:dyDescent="0.3">
      <c r="A974" s="2">
        <v>2006</v>
      </c>
      <c r="B974" s="2" t="s">
        <v>13</v>
      </c>
      <c r="C974" s="2" t="s">
        <v>4</v>
      </c>
      <c r="D974" s="2">
        <v>3</v>
      </c>
      <c r="E974" s="2">
        <v>34.01</v>
      </c>
      <c r="F974" s="2">
        <v>34.71</v>
      </c>
      <c r="G974" s="4">
        <v>802531</v>
      </c>
      <c r="H974">
        <f t="shared" si="71"/>
        <v>273</v>
      </c>
      <c r="I974">
        <f t="shared" si="72"/>
        <v>279</v>
      </c>
    </row>
    <row r="975" spans="1:9" x14ac:dyDescent="0.3">
      <c r="A975" s="2">
        <v>2007</v>
      </c>
      <c r="B975" s="2" t="s">
        <v>13</v>
      </c>
      <c r="C975" s="2" t="s">
        <v>4</v>
      </c>
      <c r="D975" s="2">
        <v>3</v>
      </c>
      <c r="E975" s="2">
        <v>34.54</v>
      </c>
      <c r="F975" s="2">
        <v>35.32</v>
      </c>
      <c r="G975" s="4">
        <v>843653</v>
      </c>
      <c r="H975">
        <f t="shared" si="71"/>
        <v>291</v>
      </c>
      <c r="I975">
        <f t="shared" si="72"/>
        <v>298</v>
      </c>
    </row>
    <row r="976" spans="1:9" x14ac:dyDescent="0.3">
      <c r="A976" s="2">
        <v>2008</v>
      </c>
      <c r="B976" s="2" t="s">
        <v>13</v>
      </c>
      <c r="C976" s="2" t="s">
        <v>4</v>
      </c>
      <c r="D976" s="2">
        <v>3</v>
      </c>
      <c r="E976" s="2">
        <v>36.67</v>
      </c>
      <c r="F976" s="2">
        <v>35.94</v>
      </c>
      <c r="G976" s="4">
        <v>888518.5</v>
      </c>
      <c r="H976">
        <f t="shared" si="71"/>
        <v>326</v>
      </c>
      <c r="I976">
        <f t="shared" si="72"/>
        <v>319</v>
      </c>
    </row>
    <row r="977" spans="1:9" x14ac:dyDescent="0.3">
      <c r="A977" s="2">
        <v>2009</v>
      </c>
      <c r="B977" s="2" t="s">
        <v>13</v>
      </c>
      <c r="C977" s="2" t="s">
        <v>4</v>
      </c>
      <c r="D977" s="2">
        <v>3</v>
      </c>
      <c r="E977" s="2">
        <v>36.08</v>
      </c>
      <c r="F977" s="2">
        <v>36.58</v>
      </c>
      <c r="G977" s="4">
        <v>944535.5</v>
      </c>
      <c r="H977">
        <f t="shared" si="71"/>
        <v>341</v>
      </c>
      <c r="I977">
        <f t="shared" si="72"/>
        <v>346</v>
      </c>
    </row>
    <row r="978" spans="1:9" x14ac:dyDescent="0.3">
      <c r="A978" s="2">
        <v>2010</v>
      </c>
      <c r="B978" s="2" t="s">
        <v>13</v>
      </c>
      <c r="C978" s="2" t="s">
        <v>4</v>
      </c>
      <c r="D978" s="2">
        <v>3</v>
      </c>
      <c r="E978" s="2">
        <v>38.340000000000003</v>
      </c>
      <c r="F978" s="2">
        <v>37.22</v>
      </c>
      <c r="G978" s="4">
        <v>1012079.5</v>
      </c>
      <c r="H978">
        <f t="shared" si="71"/>
        <v>388</v>
      </c>
      <c r="I978">
        <f t="shared" si="72"/>
        <v>377</v>
      </c>
    </row>
    <row r="979" spans="1:9" x14ac:dyDescent="0.3">
      <c r="A979" s="2">
        <v>2011</v>
      </c>
      <c r="B979" s="2" t="s">
        <v>13</v>
      </c>
      <c r="C979" s="2" t="s">
        <v>4</v>
      </c>
      <c r="D979" s="2">
        <v>3</v>
      </c>
      <c r="E979" s="2">
        <v>36.06</v>
      </c>
      <c r="F979" s="2">
        <v>37.869999999999997</v>
      </c>
      <c r="G979" s="4">
        <v>1079995.5</v>
      </c>
      <c r="H979">
        <f t="shared" si="71"/>
        <v>389</v>
      </c>
      <c r="I979">
        <f t="shared" si="72"/>
        <v>409</v>
      </c>
    </row>
    <row r="980" spans="1:9" x14ac:dyDescent="0.3">
      <c r="A980" s="2">
        <v>2012</v>
      </c>
      <c r="B980" s="2" t="s">
        <v>13</v>
      </c>
      <c r="C980" s="2" t="s">
        <v>4</v>
      </c>
      <c r="D980" s="2">
        <v>3</v>
      </c>
      <c r="E980" s="2">
        <v>41.3</v>
      </c>
      <c r="F980" s="2">
        <v>38.54</v>
      </c>
      <c r="G980" s="4">
        <v>1143090.5</v>
      </c>
      <c r="H980">
        <f t="shared" si="71"/>
        <v>472</v>
      </c>
      <c r="I980">
        <f t="shared" si="72"/>
        <v>441</v>
      </c>
    </row>
    <row r="981" spans="1:9" x14ac:dyDescent="0.3">
      <c r="A981" s="2">
        <v>2013</v>
      </c>
      <c r="B981" s="2" t="s">
        <v>13</v>
      </c>
      <c r="C981" s="2" t="s">
        <v>4</v>
      </c>
      <c r="D981" s="2">
        <v>3</v>
      </c>
      <c r="E981" s="2">
        <v>38.590000000000003</v>
      </c>
      <c r="F981" s="2">
        <v>39.22</v>
      </c>
      <c r="G981" s="4">
        <v>1203700</v>
      </c>
      <c r="H981">
        <f t="shared" si="71"/>
        <v>465</v>
      </c>
      <c r="I981">
        <f t="shared" si="72"/>
        <v>472</v>
      </c>
    </row>
    <row r="982" spans="1:9" x14ac:dyDescent="0.3">
      <c r="A982" s="2">
        <v>2014</v>
      </c>
      <c r="B982" s="2" t="s">
        <v>13</v>
      </c>
      <c r="C982" s="2" t="s">
        <v>4</v>
      </c>
      <c r="D982" s="2">
        <v>3</v>
      </c>
      <c r="E982" s="2">
        <v>39.340000000000003</v>
      </c>
      <c r="F982" s="2">
        <v>39.909999999999997</v>
      </c>
      <c r="G982" s="4">
        <v>1270516.5</v>
      </c>
      <c r="H982">
        <f t="shared" si="71"/>
        <v>500</v>
      </c>
      <c r="I982">
        <f t="shared" si="72"/>
        <v>507</v>
      </c>
    </row>
    <row r="983" spans="1:9" x14ac:dyDescent="0.3">
      <c r="A983" s="2">
        <v>2015</v>
      </c>
      <c r="B983" s="2" t="s">
        <v>13</v>
      </c>
      <c r="C983" s="2" t="s">
        <v>4</v>
      </c>
      <c r="D983" s="2">
        <v>3</v>
      </c>
      <c r="E983" s="2">
        <v>40.79</v>
      </c>
      <c r="F983" s="2">
        <v>40.61</v>
      </c>
      <c r="G983" s="4">
        <v>1334216.5</v>
      </c>
      <c r="H983">
        <f t="shared" si="71"/>
        <v>544</v>
      </c>
      <c r="I983">
        <f t="shared" si="72"/>
        <v>542</v>
      </c>
    </row>
    <row r="984" spans="1:9" x14ac:dyDescent="0.3">
      <c r="A984" s="2">
        <v>2016</v>
      </c>
      <c r="B984" s="2" t="s">
        <v>13</v>
      </c>
      <c r="C984" s="2" t="s">
        <v>4</v>
      </c>
      <c r="D984" s="2">
        <v>3</v>
      </c>
      <c r="E984" s="2">
        <v>41.99</v>
      </c>
      <c r="F984" s="2">
        <v>41.33</v>
      </c>
      <c r="G984" s="4">
        <v>1398575</v>
      </c>
      <c r="H984">
        <f t="shared" si="71"/>
        <v>587</v>
      </c>
      <c r="I984">
        <f t="shared" si="72"/>
        <v>578</v>
      </c>
    </row>
    <row r="985" spans="1:9" x14ac:dyDescent="0.3">
      <c r="A985" s="2">
        <v>2017</v>
      </c>
      <c r="B985" s="2" t="s">
        <v>13</v>
      </c>
      <c r="C985" s="2" t="s">
        <v>4</v>
      </c>
      <c r="D985" s="2">
        <v>3</v>
      </c>
      <c r="E985" s="2">
        <v>41.41</v>
      </c>
      <c r="F985" s="2">
        <v>42.05</v>
      </c>
      <c r="G985" s="4">
        <v>1483491</v>
      </c>
      <c r="H985">
        <f t="shared" si="71"/>
        <v>614</v>
      </c>
      <c r="I985">
        <f t="shared" si="72"/>
        <v>624</v>
      </c>
    </row>
    <row r="986" spans="1:9" x14ac:dyDescent="0.3">
      <c r="A986" s="2">
        <v>2018</v>
      </c>
      <c r="B986" s="2" t="s">
        <v>13</v>
      </c>
      <c r="C986" s="2" t="s">
        <v>4</v>
      </c>
      <c r="D986" s="2">
        <v>3</v>
      </c>
      <c r="E986" s="2">
        <v>40.98</v>
      </c>
      <c r="F986" s="2">
        <v>42.79</v>
      </c>
      <c r="G986" s="4">
        <v>1555848</v>
      </c>
      <c r="H986">
        <f t="shared" si="71"/>
        <v>638</v>
      </c>
      <c r="I986">
        <f t="shared" si="72"/>
        <v>666</v>
      </c>
    </row>
    <row r="987" spans="1:9" x14ac:dyDescent="0.3">
      <c r="A987" s="2">
        <v>2019</v>
      </c>
      <c r="B987" s="2" t="s">
        <v>13</v>
      </c>
      <c r="C987" s="2" t="s">
        <v>4</v>
      </c>
      <c r="D987" s="2">
        <v>3</v>
      </c>
      <c r="E987" s="2">
        <v>44.52</v>
      </c>
      <c r="F987" s="2">
        <v>43.55</v>
      </c>
      <c r="G987" s="4">
        <v>1596795</v>
      </c>
      <c r="H987">
        <f t="shared" si="71"/>
        <v>711</v>
      </c>
      <c r="I987">
        <f t="shared" si="72"/>
        <v>695</v>
      </c>
    </row>
    <row r="988" spans="1:9" x14ac:dyDescent="0.3">
      <c r="A988" s="2">
        <v>2020</v>
      </c>
      <c r="B988" s="2" t="s">
        <v>13</v>
      </c>
      <c r="C988" s="2" t="s">
        <v>4</v>
      </c>
      <c r="D988" s="2">
        <v>3</v>
      </c>
      <c r="E988" s="2"/>
      <c r="F988" s="2">
        <f>ROUND(F987+F987*0.0241,1)</f>
        <v>44.6</v>
      </c>
      <c r="G988" s="4">
        <v>1618080</v>
      </c>
      <c r="I988">
        <f t="shared" si="72"/>
        <v>722</v>
      </c>
    </row>
    <row r="989" spans="1:9" x14ac:dyDescent="0.3">
      <c r="A989" s="2">
        <v>2021</v>
      </c>
      <c r="B989" s="2" t="s">
        <v>13</v>
      </c>
      <c r="C989" s="2" t="s">
        <v>4</v>
      </c>
      <c r="D989" s="2">
        <v>3</v>
      </c>
      <c r="E989" s="2"/>
      <c r="F989" s="2">
        <f t="shared" ref="F989:F990" si="74">ROUND(F988+F988*0.0241,1)</f>
        <v>45.7</v>
      </c>
      <c r="G989" s="4">
        <v>1633413.5</v>
      </c>
      <c r="I989">
        <f t="shared" si="72"/>
        <v>746</v>
      </c>
    </row>
    <row r="990" spans="1:9" x14ac:dyDescent="0.3">
      <c r="A990" s="2">
        <v>2022</v>
      </c>
      <c r="B990" s="2" t="s">
        <v>13</v>
      </c>
      <c r="C990" s="2" t="s">
        <v>4</v>
      </c>
      <c r="D990" s="2">
        <v>3</v>
      </c>
      <c r="E990" s="2"/>
      <c r="F990" s="2">
        <f t="shared" si="74"/>
        <v>46.8</v>
      </c>
      <c r="G990" s="4">
        <v>1668740</v>
      </c>
      <c r="I990">
        <f t="shared" si="72"/>
        <v>781</v>
      </c>
    </row>
    <row r="991" spans="1:9" x14ac:dyDescent="0.3">
      <c r="A991" s="2">
        <v>2000</v>
      </c>
      <c r="B991" s="2" t="s">
        <v>13</v>
      </c>
      <c r="C991" s="2" t="s">
        <v>4</v>
      </c>
      <c r="D991" s="2">
        <v>4</v>
      </c>
      <c r="E991" s="2">
        <v>36.19</v>
      </c>
      <c r="F991" s="2">
        <v>34.770000000000003</v>
      </c>
      <c r="G991" s="4">
        <v>143690.5</v>
      </c>
      <c r="H991">
        <f t="shared" si="71"/>
        <v>52</v>
      </c>
      <c r="I991">
        <f t="shared" si="72"/>
        <v>50</v>
      </c>
    </row>
    <row r="992" spans="1:9" x14ac:dyDescent="0.3">
      <c r="A992" s="2">
        <v>2001</v>
      </c>
      <c r="B992" s="2" t="s">
        <v>13</v>
      </c>
      <c r="C992" s="2" t="s">
        <v>4</v>
      </c>
      <c r="D992" s="2">
        <v>4</v>
      </c>
      <c r="E992" s="2">
        <v>39.299999999999997</v>
      </c>
      <c r="F992" s="2">
        <v>38.42</v>
      </c>
      <c r="G992" s="4">
        <v>150143</v>
      </c>
      <c r="H992">
        <f t="shared" si="71"/>
        <v>59</v>
      </c>
      <c r="I992">
        <f t="shared" si="72"/>
        <v>58</v>
      </c>
    </row>
    <row r="993" spans="1:9" x14ac:dyDescent="0.3">
      <c r="A993" s="2">
        <v>2002</v>
      </c>
      <c r="B993" s="2" t="s">
        <v>13</v>
      </c>
      <c r="C993" s="2" t="s">
        <v>4</v>
      </c>
      <c r="D993" s="2">
        <v>4</v>
      </c>
      <c r="E993" s="2">
        <v>42.32</v>
      </c>
      <c r="F993" s="2">
        <v>42.45</v>
      </c>
      <c r="G993" s="4">
        <v>158319</v>
      </c>
      <c r="H993">
        <f t="shared" si="71"/>
        <v>67</v>
      </c>
      <c r="I993">
        <f t="shared" si="72"/>
        <v>67</v>
      </c>
    </row>
    <row r="994" spans="1:9" x14ac:dyDescent="0.3">
      <c r="A994" s="2">
        <v>2003</v>
      </c>
      <c r="B994" s="2" t="s">
        <v>13</v>
      </c>
      <c r="C994" s="2" t="s">
        <v>4</v>
      </c>
      <c r="D994" s="2">
        <v>4</v>
      </c>
      <c r="E994" s="2">
        <v>46.56</v>
      </c>
      <c r="F994" s="2">
        <v>46.9</v>
      </c>
      <c r="G994" s="4">
        <v>165380</v>
      </c>
      <c r="H994">
        <f t="shared" si="71"/>
        <v>77</v>
      </c>
      <c r="I994">
        <f t="shared" si="72"/>
        <v>78</v>
      </c>
    </row>
    <row r="995" spans="1:9" x14ac:dyDescent="0.3">
      <c r="A995" s="2">
        <v>2004</v>
      </c>
      <c r="B995" s="2" t="s">
        <v>13</v>
      </c>
      <c r="C995" s="2" t="s">
        <v>4</v>
      </c>
      <c r="D995" s="2">
        <v>4</v>
      </c>
      <c r="E995" s="2">
        <v>41.86</v>
      </c>
      <c r="F995" s="2">
        <v>51.82</v>
      </c>
      <c r="G995" s="4">
        <v>171984</v>
      </c>
      <c r="H995">
        <f t="shared" si="71"/>
        <v>72</v>
      </c>
      <c r="I995">
        <f t="shared" si="72"/>
        <v>89</v>
      </c>
    </row>
    <row r="996" spans="1:9" x14ac:dyDescent="0.3">
      <c r="A996" s="2">
        <v>2005</v>
      </c>
      <c r="B996" s="2" t="s">
        <v>13</v>
      </c>
      <c r="C996" s="2" t="s">
        <v>4</v>
      </c>
      <c r="D996" s="2">
        <v>4</v>
      </c>
      <c r="E996" s="2">
        <v>64.650000000000006</v>
      </c>
      <c r="F996" s="2">
        <v>57.26</v>
      </c>
      <c r="G996" s="4">
        <v>180961.5</v>
      </c>
      <c r="H996">
        <f t="shared" si="71"/>
        <v>117</v>
      </c>
      <c r="I996">
        <f t="shared" si="72"/>
        <v>104</v>
      </c>
    </row>
    <row r="997" spans="1:9" x14ac:dyDescent="0.3">
      <c r="A997" s="2">
        <v>2006</v>
      </c>
      <c r="B997" s="2" t="s">
        <v>13</v>
      </c>
      <c r="C997" s="2" t="s">
        <v>4</v>
      </c>
      <c r="D997" s="2">
        <v>4</v>
      </c>
      <c r="E997" s="2">
        <v>61.73</v>
      </c>
      <c r="F997" s="2">
        <v>63.27</v>
      </c>
      <c r="G997" s="4">
        <v>192772</v>
      </c>
      <c r="H997">
        <f t="shared" si="71"/>
        <v>119</v>
      </c>
      <c r="I997">
        <f t="shared" si="72"/>
        <v>122</v>
      </c>
    </row>
    <row r="998" spans="1:9" x14ac:dyDescent="0.3">
      <c r="A998" s="2">
        <v>2007</v>
      </c>
      <c r="B998" s="2" t="s">
        <v>13</v>
      </c>
      <c r="C998" s="2" t="s">
        <v>4</v>
      </c>
      <c r="D998" s="2">
        <v>4</v>
      </c>
      <c r="E998" s="2">
        <v>62.65</v>
      </c>
      <c r="F998" s="2">
        <v>65.3</v>
      </c>
      <c r="G998" s="4">
        <v>209110</v>
      </c>
      <c r="H998">
        <f t="shared" si="71"/>
        <v>131</v>
      </c>
      <c r="I998">
        <f t="shared" si="72"/>
        <v>137</v>
      </c>
    </row>
    <row r="999" spans="1:9" x14ac:dyDescent="0.3">
      <c r="A999" s="2">
        <v>2008</v>
      </c>
      <c r="B999" s="2" t="s">
        <v>13</v>
      </c>
      <c r="C999" s="2" t="s">
        <v>4</v>
      </c>
      <c r="D999" s="2">
        <v>4</v>
      </c>
      <c r="E999" s="2">
        <v>64.48</v>
      </c>
      <c r="F999" s="2">
        <v>67.400000000000006</v>
      </c>
      <c r="G999" s="4">
        <v>229519</v>
      </c>
      <c r="H999">
        <f t="shared" si="71"/>
        <v>148</v>
      </c>
      <c r="I999">
        <f t="shared" si="72"/>
        <v>155</v>
      </c>
    </row>
    <row r="1000" spans="1:9" x14ac:dyDescent="0.3">
      <c r="A1000" s="2">
        <v>2009</v>
      </c>
      <c r="B1000" s="2" t="s">
        <v>13</v>
      </c>
      <c r="C1000" s="2" t="s">
        <v>4</v>
      </c>
      <c r="D1000" s="2">
        <v>4</v>
      </c>
      <c r="E1000" s="2">
        <v>69.66</v>
      </c>
      <c r="F1000" s="2">
        <v>69.56</v>
      </c>
      <c r="G1000" s="4">
        <v>246927.5</v>
      </c>
      <c r="H1000">
        <f t="shared" si="71"/>
        <v>172</v>
      </c>
      <c r="I1000">
        <f t="shared" si="72"/>
        <v>172</v>
      </c>
    </row>
    <row r="1001" spans="1:9" x14ac:dyDescent="0.3">
      <c r="A1001" s="2">
        <v>2010</v>
      </c>
      <c r="B1001" s="2" t="s">
        <v>13</v>
      </c>
      <c r="C1001" s="2" t="s">
        <v>4</v>
      </c>
      <c r="D1001" s="2">
        <v>4</v>
      </c>
      <c r="E1001" s="2">
        <v>71.88</v>
      </c>
      <c r="F1001" s="2">
        <v>71.790000000000006</v>
      </c>
      <c r="G1001" s="4">
        <v>262938.5</v>
      </c>
      <c r="H1001">
        <f t="shared" si="71"/>
        <v>189</v>
      </c>
      <c r="I1001">
        <f t="shared" si="72"/>
        <v>189</v>
      </c>
    </row>
    <row r="1002" spans="1:9" x14ac:dyDescent="0.3">
      <c r="A1002" s="2">
        <v>2011</v>
      </c>
      <c r="B1002" s="2" t="s">
        <v>13</v>
      </c>
      <c r="C1002" s="2" t="s">
        <v>4</v>
      </c>
      <c r="D1002" s="2">
        <v>4</v>
      </c>
      <c r="E1002" s="2">
        <v>73</v>
      </c>
      <c r="F1002" s="2">
        <v>74.099999999999994</v>
      </c>
      <c r="G1002" s="4">
        <v>280813</v>
      </c>
      <c r="H1002">
        <f t="shared" si="71"/>
        <v>205</v>
      </c>
      <c r="I1002">
        <f t="shared" si="72"/>
        <v>208</v>
      </c>
    </row>
    <row r="1003" spans="1:9" x14ac:dyDescent="0.3">
      <c r="A1003" s="2">
        <v>2012</v>
      </c>
      <c r="B1003" s="2" t="s">
        <v>13</v>
      </c>
      <c r="C1003" s="2" t="s">
        <v>4</v>
      </c>
      <c r="D1003" s="2">
        <v>4</v>
      </c>
      <c r="E1003" s="2">
        <v>85.9</v>
      </c>
      <c r="F1003" s="2">
        <v>76.48</v>
      </c>
      <c r="G1003" s="4">
        <v>301530.5</v>
      </c>
      <c r="H1003">
        <f t="shared" si="71"/>
        <v>259</v>
      </c>
      <c r="I1003">
        <f t="shared" si="72"/>
        <v>231</v>
      </c>
    </row>
    <row r="1004" spans="1:9" x14ac:dyDescent="0.3">
      <c r="A1004" s="2">
        <v>2013</v>
      </c>
      <c r="B1004" s="2" t="s">
        <v>13</v>
      </c>
      <c r="C1004" s="2" t="s">
        <v>4</v>
      </c>
      <c r="D1004" s="2">
        <v>4</v>
      </c>
      <c r="E1004" s="2">
        <v>78.819999999999993</v>
      </c>
      <c r="F1004" s="2">
        <v>78.930000000000007</v>
      </c>
      <c r="G1004" s="4">
        <v>327348.5</v>
      </c>
      <c r="H1004">
        <f t="shared" si="71"/>
        <v>258</v>
      </c>
      <c r="I1004">
        <f t="shared" si="72"/>
        <v>258</v>
      </c>
    </row>
    <row r="1005" spans="1:9" x14ac:dyDescent="0.3">
      <c r="A1005" s="2">
        <v>2014</v>
      </c>
      <c r="B1005" s="2" t="s">
        <v>13</v>
      </c>
      <c r="C1005" s="2" t="s">
        <v>4</v>
      </c>
      <c r="D1005" s="2">
        <v>4</v>
      </c>
      <c r="E1005" s="2">
        <v>74.569999999999993</v>
      </c>
      <c r="F1005" s="2">
        <v>81.47</v>
      </c>
      <c r="G1005" s="4">
        <v>356717.5</v>
      </c>
      <c r="H1005">
        <f t="shared" si="71"/>
        <v>266</v>
      </c>
      <c r="I1005">
        <f t="shared" si="72"/>
        <v>291</v>
      </c>
    </row>
    <row r="1006" spans="1:9" x14ac:dyDescent="0.3">
      <c r="A1006" s="2">
        <v>2015</v>
      </c>
      <c r="B1006" s="2" t="s">
        <v>13</v>
      </c>
      <c r="C1006" s="2" t="s">
        <v>4</v>
      </c>
      <c r="D1006" s="2">
        <v>4</v>
      </c>
      <c r="E1006" s="2">
        <v>84.45</v>
      </c>
      <c r="F1006" s="2">
        <v>84.09</v>
      </c>
      <c r="G1006" s="4">
        <v>387201</v>
      </c>
      <c r="H1006">
        <f t="shared" si="71"/>
        <v>327</v>
      </c>
      <c r="I1006">
        <f t="shared" si="72"/>
        <v>326</v>
      </c>
    </row>
    <row r="1007" spans="1:9" x14ac:dyDescent="0.3">
      <c r="A1007" s="2">
        <v>2016</v>
      </c>
      <c r="B1007" s="2" t="s">
        <v>13</v>
      </c>
      <c r="C1007" s="2" t="s">
        <v>4</v>
      </c>
      <c r="D1007" s="2">
        <v>4</v>
      </c>
      <c r="E1007" s="2">
        <v>94.59</v>
      </c>
      <c r="F1007" s="2">
        <v>86.79</v>
      </c>
      <c r="G1007" s="4">
        <v>416534</v>
      </c>
      <c r="H1007">
        <f t="shared" si="71"/>
        <v>394</v>
      </c>
      <c r="I1007">
        <f t="shared" si="72"/>
        <v>362</v>
      </c>
    </row>
    <row r="1008" spans="1:9" x14ac:dyDescent="0.3">
      <c r="A1008" s="2">
        <v>2017</v>
      </c>
      <c r="B1008" s="2" t="s">
        <v>13</v>
      </c>
      <c r="C1008" s="2" t="s">
        <v>4</v>
      </c>
      <c r="D1008" s="2">
        <v>4</v>
      </c>
      <c r="E1008" s="2">
        <v>88.45</v>
      </c>
      <c r="F1008" s="2">
        <v>89.57</v>
      </c>
      <c r="G1008" s="4">
        <v>448838</v>
      </c>
      <c r="H1008">
        <f t="shared" si="71"/>
        <v>397</v>
      </c>
      <c r="I1008">
        <f t="shared" si="72"/>
        <v>402</v>
      </c>
    </row>
    <row r="1009" spans="1:9" x14ac:dyDescent="0.3">
      <c r="A1009" s="2">
        <v>2018</v>
      </c>
      <c r="B1009" s="2" t="s">
        <v>13</v>
      </c>
      <c r="C1009" s="2" t="s">
        <v>4</v>
      </c>
      <c r="D1009" s="2">
        <v>4</v>
      </c>
      <c r="E1009" s="2">
        <v>89.98</v>
      </c>
      <c r="F1009" s="2">
        <v>92.45</v>
      </c>
      <c r="G1009" s="4">
        <v>483441.5</v>
      </c>
      <c r="H1009">
        <f t="shared" si="71"/>
        <v>435</v>
      </c>
      <c r="I1009">
        <f t="shared" si="72"/>
        <v>447</v>
      </c>
    </row>
    <row r="1010" spans="1:9" x14ac:dyDescent="0.3">
      <c r="A1010" s="2">
        <v>2019</v>
      </c>
      <c r="B1010" s="2" t="s">
        <v>13</v>
      </c>
      <c r="C1010" s="2" t="s">
        <v>4</v>
      </c>
      <c r="D1010" s="2">
        <v>4</v>
      </c>
      <c r="E1010" s="2">
        <v>93.75</v>
      </c>
      <c r="F1010" s="2">
        <v>95.42</v>
      </c>
      <c r="G1010" s="4">
        <v>522681.5</v>
      </c>
      <c r="H1010">
        <f t="shared" si="71"/>
        <v>490</v>
      </c>
      <c r="I1010">
        <f t="shared" si="72"/>
        <v>499</v>
      </c>
    </row>
    <row r="1011" spans="1:9" x14ac:dyDescent="0.3">
      <c r="A1011" s="2">
        <v>2020</v>
      </c>
      <c r="B1011" s="2" t="s">
        <v>13</v>
      </c>
      <c r="C1011" s="2" t="s">
        <v>4</v>
      </c>
      <c r="D1011" s="2">
        <v>4</v>
      </c>
      <c r="E1011" s="2"/>
      <c r="F1011" s="2">
        <f>ROUND(F1010+F1010*0.0321,1)</f>
        <v>98.5</v>
      </c>
      <c r="G1011" s="4">
        <v>570399</v>
      </c>
      <c r="I1011">
        <f t="shared" si="72"/>
        <v>562</v>
      </c>
    </row>
    <row r="1012" spans="1:9" x14ac:dyDescent="0.3">
      <c r="A1012" s="2">
        <v>2021</v>
      </c>
      <c r="B1012" s="2" t="s">
        <v>13</v>
      </c>
      <c r="C1012" s="2" t="s">
        <v>4</v>
      </c>
      <c r="D1012" s="2">
        <v>4</v>
      </c>
      <c r="E1012" s="2"/>
      <c r="F1012" s="2">
        <f t="shared" ref="F1012:F1013" si="75">ROUND(F1011+F1011*0.0321,1)</f>
        <v>101.7</v>
      </c>
      <c r="G1012" s="4">
        <v>619684</v>
      </c>
      <c r="I1012">
        <f t="shared" si="72"/>
        <v>630</v>
      </c>
    </row>
    <row r="1013" spans="1:9" x14ac:dyDescent="0.3">
      <c r="A1013" s="2">
        <v>2022</v>
      </c>
      <c r="B1013" s="2" t="s">
        <v>13</v>
      </c>
      <c r="C1013" s="2" t="s">
        <v>4</v>
      </c>
      <c r="D1013" s="2">
        <v>4</v>
      </c>
      <c r="E1013" s="2"/>
      <c r="F1013" s="2">
        <f t="shared" si="75"/>
        <v>105</v>
      </c>
      <c r="G1013" s="4">
        <v>672753</v>
      </c>
      <c r="I1013">
        <f t="shared" si="72"/>
        <v>706</v>
      </c>
    </row>
    <row r="1014" spans="1:9" x14ac:dyDescent="0.3">
      <c r="A1014" s="2">
        <v>2000</v>
      </c>
      <c r="B1014" s="2" t="s">
        <v>13</v>
      </c>
      <c r="C1014" s="2" t="s">
        <v>6</v>
      </c>
      <c r="D1014" s="2">
        <v>1</v>
      </c>
      <c r="E1014" s="2">
        <v>58.8</v>
      </c>
      <c r="F1014" s="2">
        <v>61.02</v>
      </c>
      <c r="G1014" s="4">
        <v>1219422.5</v>
      </c>
      <c r="H1014">
        <f t="shared" si="71"/>
        <v>717</v>
      </c>
      <c r="I1014">
        <f t="shared" si="72"/>
        <v>744</v>
      </c>
    </row>
    <row r="1015" spans="1:9" x14ac:dyDescent="0.3">
      <c r="A1015" s="2">
        <v>2001</v>
      </c>
      <c r="B1015" s="2" t="s">
        <v>13</v>
      </c>
      <c r="C1015" s="2" t="s">
        <v>6</v>
      </c>
      <c r="D1015" s="2">
        <v>1</v>
      </c>
      <c r="E1015" s="2">
        <v>60.1</v>
      </c>
      <c r="F1015" s="2">
        <v>61.78</v>
      </c>
      <c r="G1015" s="4">
        <v>1297802</v>
      </c>
      <c r="H1015">
        <f t="shared" si="71"/>
        <v>780</v>
      </c>
      <c r="I1015">
        <f t="shared" si="72"/>
        <v>802</v>
      </c>
    </row>
    <row r="1016" spans="1:9" x14ac:dyDescent="0.3">
      <c r="A1016" s="2">
        <v>2002</v>
      </c>
      <c r="B1016" s="2" t="s">
        <v>13</v>
      </c>
      <c r="C1016" s="2" t="s">
        <v>6</v>
      </c>
      <c r="D1016" s="2">
        <v>1</v>
      </c>
      <c r="E1016" s="2">
        <v>62.6</v>
      </c>
      <c r="F1016" s="2">
        <v>62.54</v>
      </c>
      <c r="G1016" s="4">
        <v>1378634</v>
      </c>
      <c r="H1016">
        <f t="shared" si="71"/>
        <v>863</v>
      </c>
      <c r="I1016">
        <f t="shared" si="72"/>
        <v>862</v>
      </c>
    </row>
    <row r="1017" spans="1:9" x14ac:dyDescent="0.3">
      <c r="A1017" s="2">
        <v>2003</v>
      </c>
      <c r="B1017" s="2" t="s">
        <v>13</v>
      </c>
      <c r="C1017" s="2" t="s">
        <v>6</v>
      </c>
      <c r="D1017" s="2">
        <v>1</v>
      </c>
      <c r="E1017" s="2">
        <v>61.49</v>
      </c>
      <c r="F1017" s="2">
        <v>63.32</v>
      </c>
      <c r="G1017" s="4">
        <v>1463617.5</v>
      </c>
      <c r="H1017">
        <f t="shared" si="71"/>
        <v>900</v>
      </c>
      <c r="I1017">
        <f t="shared" si="72"/>
        <v>927</v>
      </c>
    </row>
    <row r="1018" spans="1:9" x14ac:dyDescent="0.3">
      <c r="A1018" s="2">
        <v>2004</v>
      </c>
      <c r="B1018" s="2" t="s">
        <v>13</v>
      </c>
      <c r="C1018" s="2" t="s">
        <v>6</v>
      </c>
      <c r="D1018" s="2">
        <v>1</v>
      </c>
      <c r="E1018" s="2">
        <v>63.87</v>
      </c>
      <c r="F1018" s="2">
        <v>64.099999999999994</v>
      </c>
      <c r="G1018" s="4">
        <v>1557847.5</v>
      </c>
      <c r="H1018">
        <f t="shared" si="71"/>
        <v>995</v>
      </c>
      <c r="I1018">
        <f t="shared" si="72"/>
        <v>999</v>
      </c>
    </row>
    <row r="1019" spans="1:9" x14ac:dyDescent="0.3">
      <c r="A1019" s="2">
        <v>2005</v>
      </c>
      <c r="B1019" s="2" t="s">
        <v>13</v>
      </c>
      <c r="C1019" s="2" t="s">
        <v>6</v>
      </c>
      <c r="D1019" s="2">
        <v>1</v>
      </c>
      <c r="E1019" s="2">
        <v>68.59</v>
      </c>
      <c r="F1019" s="2">
        <v>64.900000000000006</v>
      </c>
      <c r="G1019" s="4">
        <v>1653326.5</v>
      </c>
      <c r="H1019">
        <f t="shared" si="71"/>
        <v>1134</v>
      </c>
      <c r="I1019">
        <f t="shared" si="72"/>
        <v>1073</v>
      </c>
    </row>
    <row r="1020" spans="1:9" x14ac:dyDescent="0.3">
      <c r="A1020" s="2">
        <v>2006</v>
      </c>
      <c r="B1020" s="2" t="s">
        <v>13</v>
      </c>
      <c r="C1020" s="2" t="s">
        <v>6</v>
      </c>
      <c r="D1020" s="2">
        <v>1</v>
      </c>
      <c r="E1020" s="2">
        <v>64.39</v>
      </c>
      <c r="F1020" s="2">
        <v>65.7</v>
      </c>
      <c r="G1020" s="4">
        <v>1751840</v>
      </c>
      <c r="H1020">
        <f t="shared" si="71"/>
        <v>1128</v>
      </c>
      <c r="I1020">
        <f t="shared" si="72"/>
        <v>1151</v>
      </c>
    </row>
    <row r="1021" spans="1:9" x14ac:dyDescent="0.3">
      <c r="A1021" s="2">
        <v>2007</v>
      </c>
      <c r="B1021" s="2" t="s">
        <v>13</v>
      </c>
      <c r="C1021" s="2" t="s">
        <v>6</v>
      </c>
      <c r="D1021" s="2">
        <v>1</v>
      </c>
      <c r="E1021" s="2">
        <v>64.349999999999994</v>
      </c>
      <c r="F1021" s="2">
        <v>66.52</v>
      </c>
      <c r="G1021" s="4">
        <v>1875773.5</v>
      </c>
      <c r="H1021">
        <f t="shared" si="71"/>
        <v>1207</v>
      </c>
      <c r="I1021">
        <f t="shared" si="72"/>
        <v>1248</v>
      </c>
    </row>
    <row r="1022" spans="1:9" x14ac:dyDescent="0.3">
      <c r="A1022" s="2">
        <v>2008</v>
      </c>
      <c r="B1022" s="2" t="s">
        <v>13</v>
      </c>
      <c r="C1022" s="2" t="s">
        <v>6</v>
      </c>
      <c r="D1022" s="2">
        <v>1</v>
      </c>
      <c r="E1022" s="2">
        <v>69.7</v>
      </c>
      <c r="F1022" s="2">
        <v>67.34</v>
      </c>
      <c r="G1022" s="4">
        <v>1992831</v>
      </c>
      <c r="H1022">
        <f t="shared" si="71"/>
        <v>1389</v>
      </c>
      <c r="I1022">
        <f t="shared" si="72"/>
        <v>1342</v>
      </c>
    </row>
    <row r="1023" spans="1:9" x14ac:dyDescent="0.3">
      <c r="A1023" s="2">
        <v>2009</v>
      </c>
      <c r="B1023" s="2" t="s">
        <v>13</v>
      </c>
      <c r="C1023" s="2" t="s">
        <v>6</v>
      </c>
      <c r="D1023" s="2">
        <v>1</v>
      </c>
      <c r="E1023" s="2">
        <v>68.28</v>
      </c>
      <c r="F1023" s="2">
        <v>68.17</v>
      </c>
      <c r="G1023" s="4">
        <v>2084084</v>
      </c>
      <c r="H1023">
        <f t="shared" si="71"/>
        <v>1423</v>
      </c>
      <c r="I1023">
        <f t="shared" si="72"/>
        <v>1421</v>
      </c>
    </row>
    <row r="1024" spans="1:9" x14ac:dyDescent="0.3">
      <c r="A1024" s="2">
        <v>2010</v>
      </c>
      <c r="B1024" s="2" t="s">
        <v>13</v>
      </c>
      <c r="C1024" s="2" t="s">
        <v>6</v>
      </c>
      <c r="D1024" s="2">
        <v>1</v>
      </c>
      <c r="E1024" s="2">
        <v>69.14</v>
      </c>
      <c r="F1024" s="2">
        <v>69.02</v>
      </c>
      <c r="G1024" s="4">
        <v>2166714.5</v>
      </c>
      <c r="H1024">
        <f t="shared" si="71"/>
        <v>1498</v>
      </c>
      <c r="I1024">
        <f t="shared" si="72"/>
        <v>1495</v>
      </c>
    </row>
    <row r="1025" spans="1:9" x14ac:dyDescent="0.3">
      <c r="A1025" s="2">
        <v>2011</v>
      </c>
      <c r="B1025" s="2" t="s">
        <v>13</v>
      </c>
      <c r="C1025" s="2" t="s">
        <v>6</v>
      </c>
      <c r="D1025" s="2">
        <v>1</v>
      </c>
      <c r="E1025" s="2">
        <v>71.959999999999994</v>
      </c>
      <c r="F1025" s="2">
        <v>69.87</v>
      </c>
      <c r="G1025" s="4">
        <v>2251158</v>
      </c>
      <c r="H1025">
        <f t="shared" si="71"/>
        <v>1620</v>
      </c>
      <c r="I1025">
        <f t="shared" si="72"/>
        <v>1573</v>
      </c>
    </row>
    <row r="1026" spans="1:9" x14ac:dyDescent="0.3">
      <c r="A1026" s="2">
        <v>2012</v>
      </c>
      <c r="B1026" s="2" t="s">
        <v>13</v>
      </c>
      <c r="C1026" s="2" t="s">
        <v>6</v>
      </c>
      <c r="D1026" s="2">
        <v>1</v>
      </c>
      <c r="E1026" s="2">
        <v>75.150000000000006</v>
      </c>
      <c r="F1026" s="2">
        <v>70.739999999999995</v>
      </c>
      <c r="G1026" s="4">
        <v>2363394.5</v>
      </c>
      <c r="H1026">
        <f t="shared" si="71"/>
        <v>1776</v>
      </c>
      <c r="I1026">
        <f t="shared" si="72"/>
        <v>1672</v>
      </c>
    </row>
    <row r="1027" spans="1:9" x14ac:dyDescent="0.3">
      <c r="A1027" s="2">
        <v>2013</v>
      </c>
      <c r="B1027" s="2" t="s">
        <v>13</v>
      </c>
      <c r="C1027" s="2" t="s">
        <v>6</v>
      </c>
      <c r="D1027" s="2">
        <v>1</v>
      </c>
      <c r="E1027" s="2">
        <v>70.41</v>
      </c>
      <c r="F1027" s="2">
        <v>71.62</v>
      </c>
      <c r="G1027" s="4">
        <v>2494008.5</v>
      </c>
      <c r="H1027">
        <f t="shared" ref="H1027:H1090" si="76">ROUND(E1027*$G1027/100000,0)</f>
        <v>1756</v>
      </c>
      <c r="I1027">
        <f t="shared" ref="I1027:I1090" si="77">ROUND(F1027*$G1027/100000,0)</f>
        <v>1786</v>
      </c>
    </row>
    <row r="1028" spans="1:9" x14ac:dyDescent="0.3">
      <c r="A1028" s="2">
        <v>2014</v>
      </c>
      <c r="B1028" s="2" t="s">
        <v>13</v>
      </c>
      <c r="C1028" s="2" t="s">
        <v>6</v>
      </c>
      <c r="D1028" s="2">
        <v>1</v>
      </c>
      <c r="E1028" s="2">
        <v>72.5</v>
      </c>
      <c r="F1028" s="2">
        <v>72.5</v>
      </c>
      <c r="G1028" s="4">
        <v>2623268.5</v>
      </c>
      <c r="H1028">
        <f t="shared" si="76"/>
        <v>1902</v>
      </c>
      <c r="I1028">
        <f t="shared" si="77"/>
        <v>1902</v>
      </c>
    </row>
    <row r="1029" spans="1:9" x14ac:dyDescent="0.3">
      <c r="A1029" s="2">
        <v>2015</v>
      </c>
      <c r="B1029" s="2" t="s">
        <v>13</v>
      </c>
      <c r="C1029" s="2" t="s">
        <v>6</v>
      </c>
      <c r="D1029" s="2">
        <v>1</v>
      </c>
      <c r="E1029" s="2">
        <v>73.97</v>
      </c>
      <c r="F1029" s="2">
        <v>73.400000000000006</v>
      </c>
      <c r="G1029" s="4">
        <v>2747158.5</v>
      </c>
      <c r="H1029">
        <f t="shared" si="76"/>
        <v>2032</v>
      </c>
      <c r="I1029">
        <f t="shared" si="77"/>
        <v>2016</v>
      </c>
    </row>
    <row r="1030" spans="1:9" x14ac:dyDescent="0.3">
      <c r="A1030" s="2">
        <v>2016</v>
      </c>
      <c r="B1030" s="2" t="s">
        <v>13</v>
      </c>
      <c r="C1030" s="2" t="s">
        <v>6</v>
      </c>
      <c r="D1030" s="2">
        <v>1</v>
      </c>
      <c r="E1030" s="2">
        <v>69.73</v>
      </c>
      <c r="F1030" s="2">
        <v>74.31</v>
      </c>
      <c r="G1030" s="4">
        <v>2858258.5</v>
      </c>
      <c r="H1030">
        <f t="shared" si="76"/>
        <v>1993</v>
      </c>
      <c r="I1030">
        <f t="shared" si="77"/>
        <v>2124</v>
      </c>
    </row>
    <row r="1031" spans="1:9" x14ac:dyDescent="0.3">
      <c r="A1031" s="2">
        <v>2017</v>
      </c>
      <c r="B1031" s="2" t="s">
        <v>13</v>
      </c>
      <c r="C1031" s="2" t="s">
        <v>6</v>
      </c>
      <c r="D1031" s="2">
        <v>1</v>
      </c>
      <c r="E1031" s="2">
        <v>75.239999999999995</v>
      </c>
      <c r="F1031" s="2">
        <v>75.23</v>
      </c>
      <c r="G1031" s="4">
        <v>2996889.5</v>
      </c>
      <c r="H1031">
        <f t="shared" si="76"/>
        <v>2255</v>
      </c>
      <c r="I1031">
        <f t="shared" si="77"/>
        <v>2255</v>
      </c>
    </row>
    <row r="1032" spans="1:9" x14ac:dyDescent="0.3">
      <c r="A1032" s="2">
        <v>2018</v>
      </c>
      <c r="B1032" s="2" t="s">
        <v>13</v>
      </c>
      <c r="C1032" s="2" t="s">
        <v>6</v>
      </c>
      <c r="D1032" s="2">
        <v>1</v>
      </c>
      <c r="E1032" s="2">
        <v>77.56</v>
      </c>
      <c r="F1032" s="2">
        <v>76.17</v>
      </c>
      <c r="G1032" s="4">
        <v>3153847</v>
      </c>
      <c r="H1032">
        <f t="shared" si="76"/>
        <v>2446</v>
      </c>
      <c r="I1032">
        <f t="shared" si="77"/>
        <v>2402</v>
      </c>
    </row>
    <row r="1033" spans="1:9" x14ac:dyDescent="0.3">
      <c r="A1033" s="2">
        <v>2019</v>
      </c>
      <c r="B1033" s="2" t="s">
        <v>13</v>
      </c>
      <c r="C1033" s="2" t="s">
        <v>6</v>
      </c>
      <c r="D1033" s="2">
        <v>1</v>
      </c>
      <c r="E1033" s="2">
        <v>76.08</v>
      </c>
      <c r="F1033" s="2">
        <v>77.11</v>
      </c>
      <c r="G1033" s="4">
        <v>3314758.5</v>
      </c>
      <c r="H1033">
        <f t="shared" si="76"/>
        <v>2522</v>
      </c>
      <c r="I1033">
        <f t="shared" si="77"/>
        <v>2556</v>
      </c>
    </row>
    <row r="1034" spans="1:9" x14ac:dyDescent="0.3">
      <c r="A1034" s="2">
        <v>2020</v>
      </c>
      <c r="B1034" s="2" t="s">
        <v>13</v>
      </c>
      <c r="C1034" s="2" t="s">
        <v>6</v>
      </c>
      <c r="D1034" s="2">
        <v>1</v>
      </c>
      <c r="E1034" s="2"/>
      <c r="F1034" s="2">
        <f>ROUND(F1033+F1033*0.0124,1)</f>
        <v>78.099999999999994</v>
      </c>
      <c r="G1034" s="4">
        <v>3515954</v>
      </c>
      <c r="I1034">
        <f t="shared" si="77"/>
        <v>2746</v>
      </c>
    </row>
    <row r="1035" spans="1:9" x14ac:dyDescent="0.3">
      <c r="A1035" s="2">
        <v>2021</v>
      </c>
      <c r="B1035" s="2" t="s">
        <v>13</v>
      </c>
      <c r="C1035" s="2" t="s">
        <v>6</v>
      </c>
      <c r="D1035" s="2">
        <v>1</v>
      </c>
      <c r="E1035" s="2"/>
      <c r="F1035" s="2">
        <f t="shared" ref="F1035:F1036" si="78">ROUND(F1034+F1034*0.0124,1)</f>
        <v>79.099999999999994</v>
      </c>
      <c r="G1035" s="4">
        <v>3729119.5</v>
      </c>
      <c r="I1035">
        <f t="shared" si="77"/>
        <v>2950</v>
      </c>
    </row>
    <row r="1036" spans="1:9" x14ac:dyDescent="0.3">
      <c r="A1036" s="2">
        <v>2022</v>
      </c>
      <c r="B1036" s="2" t="s">
        <v>13</v>
      </c>
      <c r="C1036" s="2" t="s">
        <v>6</v>
      </c>
      <c r="D1036" s="2">
        <v>1</v>
      </c>
      <c r="E1036" s="2"/>
      <c r="F1036" s="2">
        <f t="shared" si="78"/>
        <v>80.099999999999994</v>
      </c>
      <c r="G1036" s="4">
        <v>3938815</v>
      </c>
      <c r="I1036">
        <f t="shared" si="77"/>
        <v>3155</v>
      </c>
    </row>
    <row r="1037" spans="1:9" x14ac:dyDescent="0.3">
      <c r="A1037" s="2">
        <v>2000</v>
      </c>
      <c r="B1037" s="2" t="s">
        <v>13</v>
      </c>
      <c r="C1037" s="2" t="s">
        <v>6</v>
      </c>
      <c r="D1037" s="2">
        <v>2</v>
      </c>
      <c r="E1037" s="2">
        <v>52.33</v>
      </c>
      <c r="F1037" s="2">
        <v>54.36</v>
      </c>
      <c r="G1037" s="4">
        <v>873383.5</v>
      </c>
      <c r="H1037">
        <f t="shared" si="76"/>
        <v>457</v>
      </c>
      <c r="I1037">
        <f t="shared" si="77"/>
        <v>475</v>
      </c>
    </row>
    <row r="1038" spans="1:9" x14ac:dyDescent="0.3">
      <c r="A1038" s="2">
        <v>2001</v>
      </c>
      <c r="B1038" s="2" t="s">
        <v>13</v>
      </c>
      <c r="C1038" s="2" t="s">
        <v>6</v>
      </c>
      <c r="D1038" s="2">
        <v>2</v>
      </c>
      <c r="E1038" s="2">
        <v>54.76</v>
      </c>
      <c r="F1038" s="2">
        <v>54.77</v>
      </c>
      <c r="G1038" s="4">
        <v>938698.5</v>
      </c>
      <c r="H1038">
        <f t="shared" si="76"/>
        <v>514</v>
      </c>
      <c r="I1038">
        <f t="shared" si="77"/>
        <v>514</v>
      </c>
    </row>
    <row r="1039" spans="1:9" x14ac:dyDescent="0.3">
      <c r="A1039" s="2">
        <v>2002</v>
      </c>
      <c r="B1039" s="2" t="s">
        <v>13</v>
      </c>
      <c r="C1039" s="2" t="s">
        <v>6</v>
      </c>
      <c r="D1039" s="2">
        <v>2</v>
      </c>
      <c r="E1039" s="2">
        <v>54.19</v>
      </c>
      <c r="F1039" s="2">
        <v>55.17</v>
      </c>
      <c r="G1039" s="4">
        <v>1003819</v>
      </c>
      <c r="H1039">
        <f t="shared" si="76"/>
        <v>544</v>
      </c>
      <c r="I1039">
        <f t="shared" si="77"/>
        <v>554</v>
      </c>
    </row>
    <row r="1040" spans="1:9" x14ac:dyDescent="0.3">
      <c r="A1040" s="2">
        <v>2003</v>
      </c>
      <c r="B1040" s="2" t="s">
        <v>13</v>
      </c>
      <c r="C1040" s="2" t="s">
        <v>6</v>
      </c>
      <c r="D1040" s="2">
        <v>2</v>
      </c>
      <c r="E1040" s="2">
        <v>52.94</v>
      </c>
      <c r="F1040" s="2">
        <v>55.58</v>
      </c>
      <c r="G1040" s="4">
        <v>1069153.5</v>
      </c>
      <c r="H1040">
        <f t="shared" si="76"/>
        <v>566</v>
      </c>
      <c r="I1040">
        <f t="shared" si="77"/>
        <v>594</v>
      </c>
    </row>
    <row r="1041" spans="1:9" x14ac:dyDescent="0.3">
      <c r="A1041" s="2">
        <v>2004</v>
      </c>
      <c r="B1041" s="2" t="s">
        <v>13</v>
      </c>
      <c r="C1041" s="2" t="s">
        <v>6</v>
      </c>
      <c r="D1041" s="2">
        <v>2</v>
      </c>
      <c r="E1041" s="2">
        <v>56.23</v>
      </c>
      <c r="F1041" s="2">
        <v>55.99</v>
      </c>
      <c r="G1041" s="4">
        <v>1140017</v>
      </c>
      <c r="H1041">
        <f t="shared" si="76"/>
        <v>641</v>
      </c>
      <c r="I1041">
        <f t="shared" si="77"/>
        <v>638</v>
      </c>
    </row>
    <row r="1042" spans="1:9" x14ac:dyDescent="0.3">
      <c r="A1042" s="2">
        <v>2005</v>
      </c>
      <c r="B1042" s="2" t="s">
        <v>13</v>
      </c>
      <c r="C1042" s="2" t="s">
        <v>6</v>
      </c>
      <c r="D1042" s="2">
        <v>2</v>
      </c>
      <c r="E1042" s="2">
        <v>56.73</v>
      </c>
      <c r="F1042" s="2">
        <v>56.4</v>
      </c>
      <c r="G1042" s="4">
        <v>1210978.5</v>
      </c>
      <c r="H1042">
        <f t="shared" si="76"/>
        <v>687</v>
      </c>
      <c r="I1042">
        <f t="shared" si="77"/>
        <v>683</v>
      </c>
    </row>
    <row r="1043" spans="1:9" x14ac:dyDescent="0.3">
      <c r="A1043" s="2">
        <v>2006</v>
      </c>
      <c r="B1043" s="2" t="s">
        <v>13</v>
      </c>
      <c r="C1043" s="2" t="s">
        <v>6</v>
      </c>
      <c r="D1043" s="2">
        <v>2</v>
      </c>
      <c r="E1043" s="2">
        <v>57.36</v>
      </c>
      <c r="F1043" s="2">
        <v>56.82</v>
      </c>
      <c r="G1043" s="4">
        <v>1284920</v>
      </c>
      <c r="H1043">
        <f t="shared" si="76"/>
        <v>737</v>
      </c>
      <c r="I1043">
        <f t="shared" si="77"/>
        <v>730</v>
      </c>
    </row>
    <row r="1044" spans="1:9" x14ac:dyDescent="0.3">
      <c r="A1044" s="2">
        <v>2007</v>
      </c>
      <c r="B1044" s="2" t="s">
        <v>13</v>
      </c>
      <c r="C1044" s="2" t="s">
        <v>6</v>
      </c>
      <c r="D1044" s="2">
        <v>2</v>
      </c>
      <c r="E1044" s="2">
        <v>54.92</v>
      </c>
      <c r="F1044" s="2">
        <v>57.24</v>
      </c>
      <c r="G1044" s="4">
        <v>1378258</v>
      </c>
      <c r="H1044">
        <f t="shared" si="76"/>
        <v>757</v>
      </c>
      <c r="I1044">
        <f t="shared" si="77"/>
        <v>789</v>
      </c>
    </row>
    <row r="1045" spans="1:9" x14ac:dyDescent="0.3">
      <c r="A1045" s="2">
        <v>2008</v>
      </c>
      <c r="B1045" s="2" t="s">
        <v>13</v>
      </c>
      <c r="C1045" s="2" t="s">
        <v>6</v>
      </c>
      <c r="D1045" s="2">
        <v>2</v>
      </c>
      <c r="E1045" s="2">
        <v>59.45</v>
      </c>
      <c r="F1045" s="2">
        <v>57.66</v>
      </c>
      <c r="G1045" s="4">
        <v>1458371</v>
      </c>
      <c r="H1045">
        <f t="shared" si="76"/>
        <v>867</v>
      </c>
      <c r="I1045">
        <f t="shared" si="77"/>
        <v>841</v>
      </c>
    </row>
    <row r="1046" spans="1:9" x14ac:dyDescent="0.3">
      <c r="A1046" s="2">
        <v>2009</v>
      </c>
      <c r="B1046" s="2" t="s">
        <v>13</v>
      </c>
      <c r="C1046" s="2" t="s">
        <v>6</v>
      </c>
      <c r="D1046" s="2">
        <v>2</v>
      </c>
      <c r="E1046" s="2">
        <v>57.72</v>
      </c>
      <c r="F1046" s="2">
        <v>58.09</v>
      </c>
      <c r="G1046" s="4">
        <v>1505449.5</v>
      </c>
      <c r="H1046">
        <f t="shared" si="76"/>
        <v>869</v>
      </c>
      <c r="I1046">
        <f t="shared" si="77"/>
        <v>875</v>
      </c>
    </row>
    <row r="1047" spans="1:9" x14ac:dyDescent="0.3">
      <c r="A1047" s="2">
        <v>2010</v>
      </c>
      <c r="B1047" s="2" t="s">
        <v>13</v>
      </c>
      <c r="C1047" s="2" t="s">
        <v>6</v>
      </c>
      <c r="D1047" s="2">
        <v>2</v>
      </c>
      <c r="E1047" s="2">
        <v>60.98</v>
      </c>
      <c r="F1047" s="2">
        <v>58.52</v>
      </c>
      <c r="G1047" s="4">
        <v>1534862</v>
      </c>
      <c r="H1047">
        <f t="shared" si="76"/>
        <v>936</v>
      </c>
      <c r="I1047">
        <f t="shared" si="77"/>
        <v>898</v>
      </c>
    </row>
    <row r="1048" spans="1:9" x14ac:dyDescent="0.3">
      <c r="A1048" s="2">
        <v>2011</v>
      </c>
      <c r="B1048" s="2" t="s">
        <v>13</v>
      </c>
      <c r="C1048" s="2" t="s">
        <v>6</v>
      </c>
      <c r="D1048" s="2">
        <v>2</v>
      </c>
      <c r="E1048" s="2">
        <v>59.7</v>
      </c>
      <c r="F1048" s="2">
        <v>58.95</v>
      </c>
      <c r="G1048" s="4">
        <v>1562793</v>
      </c>
      <c r="H1048">
        <f t="shared" si="76"/>
        <v>933</v>
      </c>
      <c r="I1048">
        <f t="shared" si="77"/>
        <v>921</v>
      </c>
    </row>
    <row r="1049" spans="1:9" x14ac:dyDescent="0.3">
      <c r="A1049" s="2">
        <v>2012</v>
      </c>
      <c r="B1049" s="2" t="s">
        <v>13</v>
      </c>
      <c r="C1049" s="2" t="s">
        <v>6</v>
      </c>
      <c r="D1049" s="2">
        <v>2</v>
      </c>
      <c r="E1049" s="2">
        <v>63.49</v>
      </c>
      <c r="F1049" s="2">
        <v>59.38</v>
      </c>
      <c r="G1049" s="4">
        <v>1617579</v>
      </c>
      <c r="H1049">
        <f t="shared" si="76"/>
        <v>1027</v>
      </c>
      <c r="I1049">
        <f t="shared" si="77"/>
        <v>961</v>
      </c>
    </row>
    <row r="1050" spans="1:9" x14ac:dyDescent="0.3">
      <c r="A1050" s="2">
        <v>2013</v>
      </c>
      <c r="B1050" s="2" t="s">
        <v>13</v>
      </c>
      <c r="C1050" s="2" t="s">
        <v>6</v>
      </c>
      <c r="D1050" s="2">
        <v>2</v>
      </c>
      <c r="E1050" s="2">
        <v>60.76</v>
      </c>
      <c r="F1050" s="2">
        <v>59.82</v>
      </c>
      <c r="G1050" s="4">
        <v>1687049</v>
      </c>
      <c r="H1050">
        <f t="shared" si="76"/>
        <v>1025</v>
      </c>
      <c r="I1050">
        <f t="shared" si="77"/>
        <v>1009</v>
      </c>
    </row>
    <row r="1051" spans="1:9" x14ac:dyDescent="0.3">
      <c r="A1051" s="2">
        <v>2014</v>
      </c>
      <c r="B1051" s="2" t="s">
        <v>13</v>
      </c>
      <c r="C1051" s="2" t="s">
        <v>6</v>
      </c>
      <c r="D1051" s="2">
        <v>2</v>
      </c>
      <c r="E1051" s="2">
        <v>58.37</v>
      </c>
      <c r="F1051" s="2">
        <v>60.26</v>
      </c>
      <c r="G1051" s="4">
        <v>1747440</v>
      </c>
      <c r="H1051">
        <f t="shared" si="76"/>
        <v>1020</v>
      </c>
      <c r="I1051">
        <f t="shared" si="77"/>
        <v>1053</v>
      </c>
    </row>
    <row r="1052" spans="1:9" x14ac:dyDescent="0.3">
      <c r="A1052" s="2">
        <v>2015</v>
      </c>
      <c r="B1052" s="2" t="s">
        <v>13</v>
      </c>
      <c r="C1052" s="2" t="s">
        <v>6</v>
      </c>
      <c r="D1052" s="2">
        <v>2</v>
      </c>
      <c r="E1052" s="2">
        <v>63.29</v>
      </c>
      <c r="F1052" s="2">
        <v>60.71</v>
      </c>
      <c r="G1052" s="4">
        <v>1802875</v>
      </c>
      <c r="H1052">
        <f t="shared" si="76"/>
        <v>1141</v>
      </c>
      <c r="I1052">
        <f t="shared" si="77"/>
        <v>1095</v>
      </c>
    </row>
    <row r="1053" spans="1:9" x14ac:dyDescent="0.3">
      <c r="A1053" s="2">
        <v>2016</v>
      </c>
      <c r="B1053" s="2" t="s">
        <v>13</v>
      </c>
      <c r="C1053" s="2" t="s">
        <v>6</v>
      </c>
      <c r="D1053" s="2">
        <v>2</v>
      </c>
      <c r="E1053" s="2">
        <v>58.91</v>
      </c>
      <c r="F1053" s="2">
        <v>61.16</v>
      </c>
      <c r="G1053" s="4">
        <v>1843565.5</v>
      </c>
      <c r="H1053">
        <f t="shared" si="76"/>
        <v>1086</v>
      </c>
      <c r="I1053">
        <f t="shared" si="77"/>
        <v>1128</v>
      </c>
    </row>
    <row r="1054" spans="1:9" x14ac:dyDescent="0.3">
      <c r="A1054" s="2">
        <v>2017</v>
      </c>
      <c r="B1054" s="2" t="s">
        <v>13</v>
      </c>
      <c r="C1054" s="2" t="s">
        <v>6</v>
      </c>
      <c r="D1054" s="2">
        <v>2</v>
      </c>
      <c r="E1054" s="2">
        <v>61.45</v>
      </c>
      <c r="F1054" s="2">
        <v>61.61</v>
      </c>
      <c r="G1054" s="4">
        <v>1890896.5</v>
      </c>
      <c r="H1054">
        <f t="shared" si="76"/>
        <v>1162</v>
      </c>
      <c r="I1054">
        <f t="shared" si="77"/>
        <v>1165</v>
      </c>
    </row>
    <row r="1055" spans="1:9" x14ac:dyDescent="0.3">
      <c r="A1055" s="2">
        <v>2018</v>
      </c>
      <c r="B1055" s="2" t="s">
        <v>13</v>
      </c>
      <c r="C1055" s="2" t="s">
        <v>6</v>
      </c>
      <c r="D1055" s="2">
        <v>2</v>
      </c>
      <c r="E1055" s="2">
        <v>60.6</v>
      </c>
      <c r="F1055" s="2">
        <v>62.06</v>
      </c>
      <c r="G1055" s="4">
        <v>1963692.5</v>
      </c>
      <c r="H1055">
        <f t="shared" si="76"/>
        <v>1190</v>
      </c>
      <c r="I1055">
        <f t="shared" si="77"/>
        <v>1219</v>
      </c>
    </row>
    <row r="1056" spans="1:9" x14ac:dyDescent="0.3">
      <c r="A1056" s="2">
        <v>2019</v>
      </c>
      <c r="B1056" s="2" t="s">
        <v>13</v>
      </c>
      <c r="C1056" s="2" t="s">
        <v>6</v>
      </c>
      <c r="D1056" s="2">
        <v>2</v>
      </c>
      <c r="E1056" s="2">
        <v>61.21</v>
      </c>
      <c r="F1056" s="2">
        <v>62.52</v>
      </c>
      <c r="G1056" s="4">
        <v>2061691</v>
      </c>
      <c r="H1056">
        <f t="shared" si="76"/>
        <v>1262</v>
      </c>
      <c r="I1056">
        <f t="shared" si="77"/>
        <v>1289</v>
      </c>
    </row>
    <row r="1057" spans="1:9" x14ac:dyDescent="0.3">
      <c r="A1057" s="2">
        <v>2020</v>
      </c>
      <c r="B1057" s="2" t="s">
        <v>13</v>
      </c>
      <c r="C1057" s="2" t="s">
        <v>6</v>
      </c>
      <c r="D1057" s="2">
        <v>2</v>
      </c>
      <c r="E1057" s="2"/>
      <c r="F1057" s="2">
        <f>ROUND(F1056+F1056*0.0074,1)</f>
        <v>63</v>
      </c>
      <c r="G1057" s="4">
        <v>2206059</v>
      </c>
      <c r="I1057">
        <f t="shared" si="77"/>
        <v>1390</v>
      </c>
    </row>
    <row r="1058" spans="1:9" x14ac:dyDescent="0.3">
      <c r="A1058" s="2">
        <v>2021</v>
      </c>
      <c r="B1058" s="2" t="s">
        <v>13</v>
      </c>
      <c r="C1058" s="2" t="s">
        <v>6</v>
      </c>
      <c r="D1058" s="2">
        <v>2</v>
      </c>
      <c r="E1058" s="2"/>
      <c r="F1058" s="2">
        <f t="shared" ref="F1058:F1059" si="79">ROUND(F1057+F1057*0.0074,1)</f>
        <v>63.5</v>
      </c>
      <c r="G1058" s="4">
        <v>2361393.5</v>
      </c>
      <c r="I1058">
        <f t="shared" si="77"/>
        <v>1499</v>
      </c>
    </row>
    <row r="1059" spans="1:9" x14ac:dyDescent="0.3">
      <c r="A1059" s="2">
        <v>2022</v>
      </c>
      <c r="B1059" s="2" t="s">
        <v>13</v>
      </c>
      <c r="C1059" s="2" t="s">
        <v>6</v>
      </c>
      <c r="D1059" s="2">
        <v>2</v>
      </c>
      <c r="E1059" s="2"/>
      <c r="F1059" s="2">
        <f t="shared" si="79"/>
        <v>64</v>
      </c>
      <c r="G1059" s="4">
        <v>2493071</v>
      </c>
      <c r="I1059">
        <f t="shared" si="77"/>
        <v>1596</v>
      </c>
    </row>
    <row r="1060" spans="1:9" x14ac:dyDescent="0.3">
      <c r="A1060" s="2">
        <v>2000</v>
      </c>
      <c r="B1060" s="2" t="s">
        <v>13</v>
      </c>
      <c r="C1060" s="2" t="s">
        <v>6</v>
      </c>
      <c r="D1060" s="2">
        <v>3</v>
      </c>
      <c r="E1060" s="2">
        <v>67.069999999999993</v>
      </c>
      <c r="F1060" s="2">
        <v>82.31</v>
      </c>
      <c r="G1060" s="4">
        <v>302803.5</v>
      </c>
      <c r="H1060">
        <f t="shared" si="76"/>
        <v>203</v>
      </c>
      <c r="I1060">
        <f t="shared" si="77"/>
        <v>249</v>
      </c>
    </row>
    <row r="1061" spans="1:9" x14ac:dyDescent="0.3">
      <c r="A1061" s="2">
        <v>2001</v>
      </c>
      <c r="B1061" s="2" t="s">
        <v>13</v>
      </c>
      <c r="C1061" s="2" t="s">
        <v>6</v>
      </c>
      <c r="D1061" s="2">
        <v>3</v>
      </c>
      <c r="E1061" s="2">
        <v>78.489999999999995</v>
      </c>
      <c r="F1061" s="2">
        <v>84.03</v>
      </c>
      <c r="G1061" s="4">
        <v>313238.5</v>
      </c>
      <c r="H1061">
        <f t="shared" si="76"/>
        <v>246</v>
      </c>
      <c r="I1061">
        <f t="shared" si="77"/>
        <v>263</v>
      </c>
    </row>
    <row r="1062" spans="1:9" x14ac:dyDescent="0.3">
      <c r="A1062" s="2">
        <v>2002</v>
      </c>
      <c r="B1062" s="2" t="s">
        <v>13</v>
      </c>
      <c r="C1062" s="2" t="s">
        <v>6</v>
      </c>
      <c r="D1062" s="2">
        <v>3</v>
      </c>
      <c r="E1062" s="2">
        <v>77.09</v>
      </c>
      <c r="F1062" s="2">
        <v>85.77</v>
      </c>
      <c r="G1062" s="4">
        <v>325524</v>
      </c>
      <c r="H1062">
        <f t="shared" si="76"/>
        <v>251</v>
      </c>
      <c r="I1062">
        <f t="shared" si="77"/>
        <v>279</v>
      </c>
    </row>
    <row r="1063" spans="1:9" x14ac:dyDescent="0.3">
      <c r="A1063" s="2">
        <v>2003</v>
      </c>
      <c r="B1063" s="2" t="s">
        <v>13</v>
      </c>
      <c r="C1063" s="2" t="s">
        <v>6</v>
      </c>
      <c r="D1063" s="2">
        <v>3</v>
      </c>
      <c r="E1063" s="2">
        <v>60.96</v>
      </c>
      <c r="F1063" s="2">
        <v>87.56</v>
      </c>
      <c r="G1063" s="4">
        <v>341973.5</v>
      </c>
      <c r="H1063">
        <f t="shared" si="76"/>
        <v>208</v>
      </c>
      <c r="I1063">
        <f t="shared" si="77"/>
        <v>299</v>
      </c>
    </row>
    <row r="1064" spans="1:9" x14ac:dyDescent="0.3">
      <c r="A1064" s="2">
        <v>2004</v>
      </c>
      <c r="B1064" s="2" t="s">
        <v>13</v>
      </c>
      <c r="C1064" s="2" t="s">
        <v>6</v>
      </c>
      <c r="D1064" s="2">
        <v>3</v>
      </c>
      <c r="E1064" s="2">
        <v>87.23</v>
      </c>
      <c r="F1064" s="2">
        <v>89.38</v>
      </c>
      <c r="G1064" s="4">
        <v>361655</v>
      </c>
      <c r="H1064">
        <f t="shared" si="76"/>
        <v>315</v>
      </c>
      <c r="I1064">
        <f t="shared" si="77"/>
        <v>323</v>
      </c>
    </row>
    <row r="1065" spans="1:9" x14ac:dyDescent="0.3">
      <c r="A1065" s="2">
        <v>2005</v>
      </c>
      <c r="B1065" s="2" t="s">
        <v>13</v>
      </c>
      <c r="C1065" s="2" t="s">
        <v>6</v>
      </c>
      <c r="D1065" s="2">
        <v>3</v>
      </c>
      <c r="E1065" s="2">
        <v>111.91</v>
      </c>
      <c r="F1065" s="2">
        <v>91.24</v>
      </c>
      <c r="G1065" s="4">
        <v>381586</v>
      </c>
      <c r="H1065">
        <f t="shared" si="76"/>
        <v>427</v>
      </c>
      <c r="I1065">
        <f t="shared" si="77"/>
        <v>348</v>
      </c>
    </row>
    <row r="1066" spans="1:9" x14ac:dyDescent="0.3">
      <c r="A1066" s="2">
        <v>2006</v>
      </c>
      <c r="B1066" s="2" t="s">
        <v>13</v>
      </c>
      <c r="C1066" s="2" t="s">
        <v>6</v>
      </c>
      <c r="D1066" s="2">
        <v>3</v>
      </c>
      <c r="E1066" s="2">
        <v>86.75</v>
      </c>
      <c r="F1066" s="2">
        <v>93.14</v>
      </c>
      <c r="G1066" s="4">
        <v>401211.5</v>
      </c>
      <c r="H1066">
        <f t="shared" si="76"/>
        <v>348</v>
      </c>
      <c r="I1066">
        <f t="shared" si="77"/>
        <v>374</v>
      </c>
    </row>
    <row r="1067" spans="1:9" x14ac:dyDescent="0.3">
      <c r="A1067" s="2">
        <v>2007</v>
      </c>
      <c r="B1067" s="2" t="s">
        <v>13</v>
      </c>
      <c r="C1067" s="2" t="s">
        <v>6</v>
      </c>
      <c r="D1067" s="2">
        <v>3</v>
      </c>
      <c r="E1067" s="2">
        <v>102.92</v>
      </c>
      <c r="F1067" s="2">
        <v>95.08</v>
      </c>
      <c r="G1067" s="4">
        <v>425616.5</v>
      </c>
      <c r="H1067">
        <f t="shared" si="76"/>
        <v>438</v>
      </c>
      <c r="I1067">
        <f t="shared" si="77"/>
        <v>405</v>
      </c>
    </row>
    <row r="1068" spans="1:9" x14ac:dyDescent="0.3">
      <c r="A1068" s="2">
        <v>2008</v>
      </c>
      <c r="B1068" s="2" t="s">
        <v>13</v>
      </c>
      <c r="C1068" s="2" t="s">
        <v>6</v>
      </c>
      <c r="D1068" s="2">
        <v>3</v>
      </c>
      <c r="E1068" s="2">
        <v>104.95</v>
      </c>
      <c r="F1068" s="2">
        <v>97.06</v>
      </c>
      <c r="G1068" s="4">
        <v>455373</v>
      </c>
      <c r="H1068">
        <f t="shared" si="76"/>
        <v>478</v>
      </c>
      <c r="I1068">
        <f t="shared" si="77"/>
        <v>442</v>
      </c>
    </row>
    <row r="1069" spans="1:9" x14ac:dyDescent="0.3">
      <c r="A1069" s="2">
        <v>2009</v>
      </c>
      <c r="B1069" s="2" t="s">
        <v>13</v>
      </c>
      <c r="C1069" s="2" t="s">
        <v>6</v>
      </c>
      <c r="D1069" s="2">
        <v>3</v>
      </c>
      <c r="E1069" s="2">
        <v>102.8</v>
      </c>
      <c r="F1069" s="2">
        <v>99.08</v>
      </c>
      <c r="G1069" s="4">
        <v>493034.5</v>
      </c>
      <c r="H1069">
        <f t="shared" si="76"/>
        <v>507</v>
      </c>
      <c r="I1069">
        <f t="shared" si="77"/>
        <v>488</v>
      </c>
    </row>
    <row r="1070" spans="1:9" x14ac:dyDescent="0.3">
      <c r="A1070" s="2">
        <v>2010</v>
      </c>
      <c r="B1070" s="2" t="s">
        <v>13</v>
      </c>
      <c r="C1070" s="2" t="s">
        <v>6</v>
      </c>
      <c r="D1070" s="2">
        <v>3</v>
      </c>
      <c r="E1070" s="2">
        <v>99.01</v>
      </c>
      <c r="F1070" s="2">
        <v>101.14</v>
      </c>
      <c r="G1070" s="4">
        <v>540950</v>
      </c>
      <c r="H1070">
        <f t="shared" si="76"/>
        <v>536</v>
      </c>
      <c r="I1070">
        <f t="shared" si="77"/>
        <v>547</v>
      </c>
    </row>
    <row r="1071" spans="1:9" x14ac:dyDescent="0.3">
      <c r="A1071" s="2">
        <v>2011</v>
      </c>
      <c r="B1071" s="2" t="s">
        <v>13</v>
      </c>
      <c r="C1071" s="2" t="s">
        <v>6</v>
      </c>
      <c r="D1071" s="2">
        <v>3</v>
      </c>
      <c r="E1071" s="2">
        <v>120.02</v>
      </c>
      <c r="F1071" s="2">
        <v>103.25</v>
      </c>
      <c r="G1071" s="4">
        <v>592545.5</v>
      </c>
      <c r="H1071">
        <f t="shared" si="76"/>
        <v>711</v>
      </c>
      <c r="I1071">
        <f t="shared" si="77"/>
        <v>612</v>
      </c>
    </row>
    <row r="1072" spans="1:9" x14ac:dyDescent="0.3">
      <c r="A1072" s="2">
        <v>2012</v>
      </c>
      <c r="B1072" s="2" t="s">
        <v>13</v>
      </c>
      <c r="C1072" s="2" t="s">
        <v>6</v>
      </c>
      <c r="D1072" s="2">
        <v>3</v>
      </c>
      <c r="E1072" s="2">
        <v>101.98</v>
      </c>
      <c r="F1072" s="2">
        <v>105.4</v>
      </c>
      <c r="G1072" s="4">
        <v>643839</v>
      </c>
      <c r="H1072">
        <f t="shared" si="76"/>
        <v>657</v>
      </c>
      <c r="I1072">
        <f t="shared" si="77"/>
        <v>679</v>
      </c>
    </row>
    <row r="1073" spans="1:9" x14ac:dyDescent="0.3">
      <c r="A1073" s="2">
        <v>2013</v>
      </c>
      <c r="B1073" s="2" t="s">
        <v>13</v>
      </c>
      <c r="C1073" s="2" t="s">
        <v>6</v>
      </c>
      <c r="D1073" s="2">
        <v>3</v>
      </c>
      <c r="E1073" s="2">
        <v>116.28</v>
      </c>
      <c r="F1073" s="2">
        <v>107.59</v>
      </c>
      <c r="G1073" s="4">
        <v>696878</v>
      </c>
      <c r="H1073">
        <f t="shared" si="76"/>
        <v>810</v>
      </c>
      <c r="I1073">
        <f t="shared" si="77"/>
        <v>750</v>
      </c>
    </row>
    <row r="1074" spans="1:9" x14ac:dyDescent="0.3">
      <c r="A1074" s="2">
        <v>2014</v>
      </c>
      <c r="B1074" s="2" t="s">
        <v>13</v>
      </c>
      <c r="C1074" s="2" t="s">
        <v>6</v>
      </c>
      <c r="D1074" s="2">
        <v>3</v>
      </c>
      <c r="E1074" s="2">
        <v>113.85</v>
      </c>
      <c r="F1074" s="2">
        <v>109.83</v>
      </c>
      <c r="G1074" s="4">
        <v>755493</v>
      </c>
      <c r="H1074">
        <f t="shared" si="76"/>
        <v>860</v>
      </c>
      <c r="I1074">
        <f t="shared" si="77"/>
        <v>830</v>
      </c>
    </row>
    <row r="1075" spans="1:9" x14ac:dyDescent="0.3">
      <c r="A1075" s="2">
        <v>2015</v>
      </c>
      <c r="B1075" s="2" t="s">
        <v>13</v>
      </c>
      <c r="C1075" s="2" t="s">
        <v>6</v>
      </c>
      <c r="D1075" s="2">
        <v>3</v>
      </c>
      <c r="E1075" s="2">
        <v>119.41</v>
      </c>
      <c r="F1075" s="2">
        <v>112.12</v>
      </c>
      <c r="G1075" s="4">
        <v>813640.5</v>
      </c>
      <c r="H1075">
        <f t="shared" si="76"/>
        <v>972</v>
      </c>
      <c r="I1075">
        <f t="shared" si="77"/>
        <v>912</v>
      </c>
    </row>
    <row r="1076" spans="1:9" x14ac:dyDescent="0.3">
      <c r="A1076" s="2">
        <v>2016</v>
      </c>
      <c r="B1076" s="2" t="s">
        <v>13</v>
      </c>
      <c r="C1076" s="2" t="s">
        <v>6</v>
      </c>
      <c r="D1076" s="2">
        <v>3</v>
      </c>
      <c r="E1076" s="2">
        <v>95.9</v>
      </c>
      <c r="F1076" s="2">
        <v>114.45</v>
      </c>
      <c r="G1076" s="4">
        <v>873922.5</v>
      </c>
      <c r="H1076">
        <f t="shared" si="76"/>
        <v>838</v>
      </c>
      <c r="I1076">
        <f t="shared" si="77"/>
        <v>1000</v>
      </c>
    </row>
    <row r="1077" spans="1:9" x14ac:dyDescent="0.3">
      <c r="A1077" s="2">
        <v>2017</v>
      </c>
      <c r="B1077" s="2" t="s">
        <v>13</v>
      </c>
      <c r="C1077" s="2" t="s">
        <v>6</v>
      </c>
      <c r="D1077" s="2">
        <v>3</v>
      </c>
      <c r="E1077" s="2">
        <v>99.63</v>
      </c>
      <c r="F1077" s="2">
        <v>116.84</v>
      </c>
      <c r="G1077" s="4">
        <v>951427</v>
      </c>
      <c r="H1077">
        <f t="shared" si="76"/>
        <v>948</v>
      </c>
      <c r="I1077">
        <f t="shared" si="77"/>
        <v>1112</v>
      </c>
    </row>
    <row r="1078" spans="1:9" x14ac:dyDescent="0.3">
      <c r="A1078" s="2">
        <v>2018</v>
      </c>
      <c r="B1078" s="2" t="s">
        <v>13</v>
      </c>
      <c r="C1078" s="2" t="s">
        <v>6</v>
      </c>
      <c r="D1078" s="2">
        <v>3</v>
      </c>
      <c r="E1078" s="2">
        <v>126.89</v>
      </c>
      <c r="F1078" s="2">
        <v>119.27</v>
      </c>
      <c r="G1078" s="4">
        <v>1019142.5</v>
      </c>
      <c r="H1078">
        <f t="shared" si="76"/>
        <v>1293</v>
      </c>
      <c r="I1078">
        <f t="shared" si="77"/>
        <v>1216</v>
      </c>
    </row>
    <row r="1079" spans="1:9" x14ac:dyDescent="0.3">
      <c r="A1079" s="2">
        <v>2019</v>
      </c>
      <c r="B1079" s="2" t="s">
        <v>13</v>
      </c>
      <c r="C1079" s="2" t="s">
        <v>6</v>
      </c>
      <c r="D1079" s="2">
        <v>3</v>
      </c>
      <c r="E1079" s="2">
        <v>120.77</v>
      </c>
      <c r="F1079" s="2">
        <v>121.75</v>
      </c>
      <c r="G1079" s="4">
        <v>1062615.5</v>
      </c>
      <c r="H1079">
        <f t="shared" si="76"/>
        <v>1283</v>
      </c>
      <c r="I1079">
        <f t="shared" si="77"/>
        <v>1294</v>
      </c>
    </row>
    <row r="1080" spans="1:9" x14ac:dyDescent="0.3">
      <c r="A1080" s="2">
        <v>2020</v>
      </c>
      <c r="B1080" s="2" t="s">
        <v>13</v>
      </c>
      <c r="C1080" s="2" t="s">
        <v>6</v>
      </c>
      <c r="D1080" s="2">
        <v>3</v>
      </c>
      <c r="E1080" s="2"/>
      <c r="F1080" s="2">
        <f>ROUND(F1079+F1079*0.0088,1)</f>
        <v>122.8</v>
      </c>
      <c r="G1080" s="4">
        <v>1095494</v>
      </c>
      <c r="I1080">
        <f t="shared" si="77"/>
        <v>1345</v>
      </c>
    </row>
    <row r="1081" spans="1:9" x14ac:dyDescent="0.3">
      <c r="A1081" s="2">
        <v>2021</v>
      </c>
      <c r="B1081" s="2" t="s">
        <v>13</v>
      </c>
      <c r="C1081" s="2" t="s">
        <v>6</v>
      </c>
      <c r="D1081" s="2">
        <v>3</v>
      </c>
      <c r="E1081" s="2"/>
      <c r="F1081" s="2">
        <f t="shared" ref="F1081:F1082" si="80">ROUND(F1080+F1080*0.0088,1)</f>
        <v>123.9</v>
      </c>
      <c r="G1081" s="4">
        <v>1127814</v>
      </c>
      <c r="I1081">
        <f t="shared" si="77"/>
        <v>1397</v>
      </c>
    </row>
    <row r="1082" spans="1:9" x14ac:dyDescent="0.3">
      <c r="A1082" s="2">
        <v>2022</v>
      </c>
      <c r="B1082" s="2" t="s">
        <v>13</v>
      </c>
      <c r="C1082" s="2" t="s">
        <v>6</v>
      </c>
      <c r="D1082" s="2">
        <v>3</v>
      </c>
      <c r="E1082" s="2"/>
      <c r="F1082" s="2">
        <f t="shared" si="80"/>
        <v>125</v>
      </c>
      <c r="G1082" s="4">
        <v>1179118</v>
      </c>
      <c r="I1082">
        <f t="shared" si="77"/>
        <v>1474</v>
      </c>
    </row>
    <row r="1083" spans="1:9" x14ac:dyDescent="0.3">
      <c r="A1083" s="2">
        <v>2000</v>
      </c>
      <c r="B1083" s="2" t="s">
        <v>13</v>
      </c>
      <c r="C1083" s="2" t="s">
        <v>6</v>
      </c>
      <c r="D1083" s="2">
        <v>4</v>
      </c>
      <c r="E1083" s="2">
        <v>76.290000000000006</v>
      </c>
      <c r="F1083" s="2">
        <v>83.65</v>
      </c>
      <c r="G1083" s="4">
        <v>43235.5</v>
      </c>
      <c r="H1083">
        <f t="shared" si="76"/>
        <v>33</v>
      </c>
      <c r="I1083">
        <f t="shared" si="77"/>
        <v>36</v>
      </c>
    </row>
    <row r="1084" spans="1:9" x14ac:dyDescent="0.3">
      <c r="A1084" s="2">
        <v>2001</v>
      </c>
      <c r="B1084" s="2" t="s">
        <v>13</v>
      </c>
      <c r="C1084" s="2" t="s">
        <v>6</v>
      </c>
      <c r="D1084" s="2">
        <v>4</v>
      </c>
      <c r="E1084" s="2">
        <v>73.430000000000007</v>
      </c>
      <c r="F1084" s="2">
        <v>84.38</v>
      </c>
      <c r="G1084" s="4">
        <v>45865</v>
      </c>
      <c r="H1084">
        <f t="shared" si="76"/>
        <v>34</v>
      </c>
      <c r="I1084">
        <f t="shared" si="77"/>
        <v>39</v>
      </c>
    </row>
    <row r="1085" spans="1:9" x14ac:dyDescent="0.3">
      <c r="A1085" s="2">
        <v>2002</v>
      </c>
      <c r="B1085" s="2" t="s">
        <v>13</v>
      </c>
      <c r="C1085" s="2" t="s">
        <v>6</v>
      </c>
      <c r="D1085" s="2">
        <v>4</v>
      </c>
      <c r="E1085" s="2">
        <v>86.32</v>
      </c>
      <c r="F1085" s="2">
        <v>85.12</v>
      </c>
      <c r="G1085" s="4">
        <v>49291</v>
      </c>
      <c r="H1085">
        <f t="shared" si="76"/>
        <v>43</v>
      </c>
      <c r="I1085">
        <f t="shared" si="77"/>
        <v>42</v>
      </c>
    </row>
    <row r="1086" spans="1:9" x14ac:dyDescent="0.3">
      <c r="A1086" s="2">
        <v>2003</v>
      </c>
      <c r="B1086" s="2" t="s">
        <v>13</v>
      </c>
      <c r="C1086" s="2" t="s">
        <v>6</v>
      </c>
      <c r="D1086" s="2">
        <v>4</v>
      </c>
      <c r="E1086" s="2">
        <v>88.31</v>
      </c>
      <c r="F1086" s="2">
        <v>85.87</v>
      </c>
      <c r="G1086" s="4">
        <v>52490.5</v>
      </c>
      <c r="H1086">
        <f t="shared" si="76"/>
        <v>46</v>
      </c>
      <c r="I1086">
        <f t="shared" si="77"/>
        <v>45</v>
      </c>
    </row>
    <row r="1087" spans="1:9" x14ac:dyDescent="0.3">
      <c r="A1087" s="2">
        <v>2004</v>
      </c>
      <c r="B1087" s="2" t="s">
        <v>13</v>
      </c>
      <c r="C1087" s="2" t="s">
        <v>6</v>
      </c>
      <c r="D1087" s="2">
        <v>4</v>
      </c>
      <c r="E1087" s="2">
        <v>84.33</v>
      </c>
      <c r="F1087" s="2">
        <v>86.62</v>
      </c>
      <c r="G1087" s="4">
        <v>56175.5</v>
      </c>
      <c r="H1087">
        <f t="shared" si="76"/>
        <v>47</v>
      </c>
      <c r="I1087">
        <f t="shared" si="77"/>
        <v>49</v>
      </c>
    </row>
    <row r="1088" spans="1:9" x14ac:dyDescent="0.3">
      <c r="A1088" s="2">
        <v>2005</v>
      </c>
      <c r="B1088" s="2" t="s">
        <v>13</v>
      </c>
      <c r="C1088" s="2" t="s">
        <v>6</v>
      </c>
      <c r="D1088" s="2">
        <v>4</v>
      </c>
      <c r="E1088" s="2">
        <v>99.32</v>
      </c>
      <c r="F1088" s="2">
        <v>87.38</v>
      </c>
      <c r="G1088" s="4">
        <v>60762</v>
      </c>
      <c r="H1088">
        <f t="shared" si="76"/>
        <v>60</v>
      </c>
      <c r="I1088">
        <f t="shared" si="77"/>
        <v>53</v>
      </c>
    </row>
    <row r="1089" spans="1:9" x14ac:dyDescent="0.3">
      <c r="A1089" s="2">
        <v>2006</v>
      </c>
      <c r="B1089" s="2" t="s">
        <v>13</v>
      </c>
      <c r="C1089" s="2" t="s">
        <v>6</v>
      </c>
      <c r="D1089" s="2">
        <v>4</v>
      </c>
      <c r="E1089" s="2">
        <v>83.25</v>
      </c>
      <c r="F1089" s="2">
        <v>88.15</v>
      </c>
      <c r="G1089" s="4">
        <v>65708.5</v>
      </c>
      <c r="H1089">
        <f t="shared" si="76"/>
        <v>55</v>
      </c>
      <c r="I1089">
        <f t="shared" si="77"/>
        <v>58</v>
      </c>
    </row>
    <row r="1090" spans="1:9" x14ac:dyDescent="0.3">
      <c r="A1090" s="2">
        <v>2007</v>
      </c>
      <c r="B1090" s="2" t="s">
        <v>13</v>
      </c>
      <c r="C1090" s="2" t="s">
        <v>6</v>
      </c>
      <c r="D1090" s="2">
        <v>4</v>
      </c>
      <c r="E1090" s="2">
        <v>88.34</v>
      </c>
      <c r="F1090" s="2">
        <v>88.93</v>
      </c>
      <c r="G1090" s="4">
        <v>71899</v>
      </c>
      <c r="H1090">
        <f t="shared" si="76"/>
        <v>64</v>
      </c>
      <c r="I1090">
        <f t="shared" si="77"/>
        <v>64</v>
      </c>
    </row>
    <row r="1091" spans="1:9" x14ac:dyDescent="0.3">
      <c r="A1091" s="2">
        <v>2008</v>
      </c>
      <c r="B1091" s="2" t="s">
        <v>13</v>
      </c>
      <c r="C1091" s="2" t="s">
        <v>6</v>
      </c>
      <c r="D1091" s="2">
        <v>4</v>
      </c>
      <c r="E1091" s="2">
        <v>96.4</v>
      </c>
      <c r="F1091" s="2">
        <v>89.71</v>
      </c>
      <c r="G1091" s="4">
        <v>79087</v>
      </c>
      <c r="H1091">
        <f t="shared" ref="H1091:H1154" si="81">ROUND(E1091*$G1091/100000,0)</f>
        <v>76</v>
      </c>
      <c r="I1091">
        <f t="shared" ref="I1091:I1154" si="82">ROUND(F1091*$G1091/100000,0)</f>
        <v>71</v>
      </c>
    </row>
    <row r="1092" spans="1:9" x14ac:dyDescent="0.3">
      <c r="A1092" s="2">
        <v>2009</v>
      </c>
      <c r="B1092" s="2" t="s">
        <v>13</v>
      </c>
      <c r="C1092" s="2" t="s">
        <v>6</v>
      </c>
      <c r="D1092" s="2">
        <v>4</v>
      </c>
      <c r="E1092" s="2">
        <v>94.52</v>
      </c>
      <c r="F1092" s="2">
        <v>90.5</v>
      </c>
      <c r="G1092" s="4">
        <v>85600</v>
      </c>
      <c r="H1092">
        <f t="shared" si="81"/>
        <v>81</v>
      </c>
      <c r="I1092">
        <f t="shared" si="82"/>
        <v>77</v>
      </c>
    </row>
    <row r="1093" spans="1:9" x14ac:dyDescent="0.3">
      <c r="A1093" s="2">
        <v>2010</v>
      </c>
      <c r="B1093" s="2" t="s">
        <v>13</v>
      </c>
      <c r="C1093" s="2" t="s">
        <v>6</v>
      </c>
      <c r="D1093" s="2">
        <v>4</v>
      </c>
      <c r="E1093" s="2">
        <v>87.25</v>
      </c>
      <c r="F1093" s="2">
        <v>91.29</v>
      </c>
      <c r="G1093" s="4">
        <v>90902.5</v>
      </c>
      <c r="H1093">
        <f t="shared" si="81"/>
        <v>79</v>
      </c>
      <c r="I1093">
        <f t="shared" si="82"/>
        <v>83</v>
      </c>
    </row>
    <row r="1094" spans="1:9" x14ac:dyDescent="0.3">
      <c r="A1094" s="2">
        <v>2011</v>
      </c>
      <c r="B1094" s="2" t="s">
        <v>13</v>
      </c>
      <c r="C1094" s="2" t="s">
        <v>6</v>
      </c>
      <c r="D1094" s="2">
        <v>4</v>
      </c>
      <c r="E1094" s="2">
        <v>96.53</v>
      </c>
      <c r="F1094" s="2">
        <v>92.09</v>
      </c>
      <c r="G1094" s="4">
        <v>95819.5</v>
      </c>
      <c r="H1094">
        <f t="shared" si="81"/>
        <v>92</v>
      </c>
      <c r="I1094">
        <f t="shared" si="82"/>
        <v>88</v>
      </c>
    </row>
    <row r="1095" spans="1:9" x14ac:dyDescent="0.3">
      <c r="A1095" s="2">
        <v>2012</v>
      </c>
      <c r="B1095" s="2" t="s">
        <v>13</v>
      </c>
      <c r="C1095" s="2" t="s">
        <v>6</v>
      </c>
      <c r="D1095" s="2">
        <v>4</v>
      </c>
      <c r="E1095" s="2">
        <v>100.18</v>
      </c>
      <c r="F1095" s="2">
        <v>92.9</v>
      </c>
      <c r="G1095" s="4">
        <v>101976.5</v>
      </c>
      <c r="H1095">
        <f t="shared" si="81"/>
        <v>102</v>
      </c>
      <c r="I1095">
        <f t="shared" si="82"/>
        <v>95</v>
      </c>
    </row>
    <row r="1096" spans="1:9" x14ac:dyDescent="0.3">
      <c r="A1096" s="2">
        <v>2013</v>
      </c>
      <c r="B1096" s="2" t="s">
        <v>13</v>
      </c>
      <c r="C1096" s="2" t="s">
        <v>6</v>
      </c>
      <c r="D1096" s="2">
        <v>4</v>
      </c>
      <c r="E1096" s="2">
        <v>86.53</v>
      </c>
      <c r="F1096" s="2">
        <v>93.72</v>
      </c>
      <c r="G1096" s="4">
        <v>110081.5</v>
      </c>
      <c r="H1096">
        <f t="shared" si="81"/>
        <v>95</v>
      </c>
      <c r="I1096">
        <f t="shared" si="82"/>
        <v>103</v>
      </c>
    </row>
    <row r="1097" spans="1:9" x14ac:dyDescent="0.3">
      <c r="A1097" s="2">
        <v>2014</v>
      </c>
      <c r="B1097" s="2" t="s">
        <v>13</v>
      </c>
      <c r="C1097" s="2" t="s">
        <v>6</v>
      </c>
      <c r="D1097" s="2">
        <v>4</v>
      </c>
      <c r="E1097" s="2">
        <v>98.61</v>
      </c>
      <c r="F1097" s="2">
        <v>94.54</v>
      </c>
      <c r="G1097" s="4">
        <v>120335.5</v>
      </c>
      <c r="H1097">
        <f t="shared" si="81"/>
        <v>119</v>
      </c>
      <c r="I1097">
        <f t="shared" si="82"/>
        <v>114</v>
      </c>
    </row>
    <row r="1098" spans="1:9" x14ac:dyDescent="0.3">
      <c r="A1098" s="2">
        <v>2015</v>
      </c>
      <c r="B1098" s="2" t="s">
        <v>13</v>
      </c>
      <c r="C1098" s="2" t="s">
        <v>6</v>
      </c>
      <c r="D1098" s="2">
        <v>4</v>
      </c>
      <c r="E1098" s="2">
        <v>90.33</v>
      </c>
      <c r="F1098" s="2">
        <v>95.37</v>
      </c>
      <c r="G1098" s="4">
        <v>130643</v>
      </c>
      <c r="H1098">
        <f t="shared" si="81"/>
        <v>118</v>
      </c>
      <c r="I1098">
        <f t="shared" si="82"/>
        <v>125</v>
      </c>
    </row>
    <row r="1099" spans="1:9" x14ac:dyDescent="0.3">
      <c r="A1099" s="2">
        <v>2016</v>
      </c>
      <c r="B1099" s="2" t="s">
        <v>13</v>
      </c>
      <c r="C1099" s="2" t="s">
        <v>6</v>
      </c>
      <c r="D1099" s="2">
        <v>4</v>
      </c>
      <c r="E1099" s="2">
        <v>88.34</v>
      </c>
      <c r="F1099" s="2">
        <v>96.21</v>
      </c>
      <c r="G1099" s="4">
        <v>140770.5</v>
      </c>
      <c r="H1099">
        <f t="shared" si="81"/>
        <v>124</v>
      </c>
      <c r="I1099">
        <f t="shared" si="82"/>
        <v>135</v>
      </c>
    </row>
    <row r="1100" spans="1:9" x14ac:dyDescent="0.3">
      <c r="A1100" s="2">
        <v>2017</v>
      </c>
      <c r="B1100" s="2" t="s">
        <v>13</v>
      </c>
      <c r="C1100" s="2" t="s">
        <v>6</v>
      </c>
      <c r="D1100" s="2">
        <v>4</v>
      </c>
      <c r="E1100" s="2">
        <v>98.69</v>
      </c>
      <c r="F1100" s="2">
        <v>97.05</v>
      </c>
      <c r="G1100" s="4">
        <v>154566</v>
      </c>
      <c r="H1100">
        <f t="shared" si="81"/>
        <v>153</v>
      </c>
      <c r="I1100">
        <f t="shared" si="82"/>
        <v>150</v>
      </c>
    </row>
    <row r="1101" spans="1:9" x14ac:dyDescent="0.3">
      <c r="A1101" s="2">
        <v>2018</v>
      </c>
      <c r="B1101" s="2" t="s">
        <v>13</v>
      </c>
      <c r="C1101" s="2" t="s">
        <v>6</v>
      </c>
      <c r="D1101" s="2">
        <v>4</v>
      </c>
      <c r="E1101" s="2">
        <v>101.95</v>
      </c>
      <c r="F1101" s="2">
        <v>97.91</v>
      </c>
      <c r="G1101" s="4">
        <v>171012</v>
      </c>
      <c r="H1101">
        <f t="shared" si="81"/>
        <v>174</v>
      </c>
      <c r="I1101">
        <f t="shared" si="82"/>
        <v>167</v>
      </c>
    </row>
    <row r="1102" spans="1:9" x14ac:dyDescent="0.3">
      <c r="A1102" s="2">
        <v>2019</v>
      </c>
      <c r="B1102" s="2" t="s">
        <v>13</v>
      </c>
      <c r="C1102" s="2" t="s">
        <v>6</v>
      </c>
      <c r="D1102" s="2">
        <v>4</v>
      </c>
      <c r="E1102" s="2">
        <v>96.93</v>
      </c>
      <c r="F1102" s="2">
        <v>98.77</v>
      </c>
      <c r="G1102" s="4">
        <v>190452</v>
      </c>
      <c r="H1102">
        <f t="shared" si="81"/>
        <v>185</v>
      </c>
      <c r="I1102">
        <f t="shared" si="82"/>
        <v>188</v>
      </c>
    </row>
    <row r="1103" spans="1:9" x14ac:dyDescent="0.3">
      <c r="A1103" s="2">
        <v>2020</v>
      </c>
      <c r="B1103" s="2" t="s">
        <v>13</v>
      </c>
      <c r="C1103" s="2" t="s">
        <v>6</v>
      </c>
      <c r="D1103" s="2">
        <v>4</v>
      </c>
      <c r="E1103" s="2"/>
      <c r="F1103" s="2">
        <f>ROUND(F1102+F1102*0.0208,1)</f>
        <v>100.8</v>
      </c>
      <c r="G1103" s="4">
        <v>214401</v>
      </c>
      <c r="I1103">
        <f t="shared" si="82"/>
        <v>216</v>
      </c>
    </row>
    <row r="1104" spans="1:9" x14ac:dyDescent="0.3">
      <c r="A1104" s="2">
        <v>2021</v>
      </c>
      <c r="B1104" s="2" t="s">
        <v>13</v>
      </c>
      <c r="C1104" s="2" t="s">
        <v>6</v>
      </c>
      <c r="D1104" s="2">
        <v>4</v>
      </c>
      <c r="E1104" s="2"/>
      <c r="F1104" s="2">
        <f t="shared" ref="F1104:F1105" si="83">ROUND(F1103+F1103*0.0208,1)</f>
        <v>102.9</v>
      </c>
      <c r="G1104" s="4">
        <v>239912</v>
      </c>
      <c r="I1104">
        <f t="shared" si="82"/>
        <v>247</v>
      </c>
    </row>
    <row r="1105" spans="1:9" x14ac:dyDescent="0.3">
      <c r="A1105" s="2">
        <v>2022</v>
      </c>
      <c r="B1105" s="2" t="s">
        <v>13</v>
      </c>
      <c r="C1105" s="2" t="s">
        <v>6</v>
      </c>
      <c r="D1105" s="2">
        <v>4</v>
      </c>
      <c r="E1105" s="2"/>
      <c r="F1105" s="2">
        <f t="shared" si="83"/>
        <v>105</v>
      </c>
      <c r="G1105" s="4">
        <v>266626</v>
      </c>
      <c r="I1105">
        <f t="shared" si="82"/>
        <v>280</v>
      </c>
    </row>
    <row r="1106" spans="1:9" x14ac:dyDescent="0.3">
      <c r="A1106" s="2">
        <v>2000</v>
      </c>
      <c r="B1106" s="2" t="s">
        <v>14</v>
      </c>
      <c r="C1106" s="2" t="s">
        <v>4</v>
      </c>
      <c r="D1106" s="2">
        <v>1</v>
      </c>
      <c r="E1106" s="2">
        <v>110.07</v>
      </c>
      <c r="F1106" s="2">
        <v>107.26</v>
      </c>
      <c r="G1106" s="4">
        <v>2048635.5</v>
      </c>
      <c r="H1106">
        <f t="shared" si="81"/>
        <v>2255</v>
      </c>
      <c r="I1106">
        <f t="shared" si="82"/>
        <v>2197</v>
      </c>
    </row>
    <row r="1107" spans="1:9" x14ac:dyDescent="0.3">
      <c r="A1107" s="2">
        <v>2001</v>
      </c>
      <c r="B1107" s="2" t="s">
        <v>14</v>
      </c>
      <c r="C1107" s="2" t="s">
        <v>4</v>
      </c>
      <c r="D1107" s="2">
        <v>1</v>
      </c>
      <c r="E1107" s="2">
        <v>106.02</v>
      </c>
      <c r="F1107" s="2">
        <v>109.06</v>
      </c>
      <c r="G1107" s="4">
        <v>2146740</v>
      </c>
      <c r="H1107">
        <f t="shared" si="81"/>
        <v>2276</v>
      </c>
      <c r="I1107">
        <f t="shared" si="82"/>
        <v>2341</v>
      </c>
    </row>
    <row r="1108" spans="1:9" x14ac:dyDescent="0.3">
      <c r="A1108" s="2">
        <v>2002</v>
      </c>
      <c r="B1108" s="2" t="s">
        <v>14</v>
      </c>
      <c r="C1108" s="2" t="s">
        <v>4</v>
      </c>
      <c r="D1108" s="2">
        <v>1</v>
      </c>
      <c r="E1108" s="2">
        <v>113.08</v>
      </c>
      <c r="F1108" s="2">
        <v>110.89</v>
      </c>
      <c r="G1108" s="4">
        <v>2244414</v>
      </c>
      <c r="H1108">
        <f t="shared" si="81"/>
        <v>2538</v>
      </c>
      <c r="I1108">
        <f t="shared" si="82"/>
        <v>2489</v>
      </c>
    </row>
    <row r="1109" spans="1:9" x14ac:dyDescent="0.3">
      <c r="A1109" s="2">
        <v>2003</v>
      </c>
      <c r="B1109" s="2" t="s">
        <v>14</v>
      </c>
      <c r="C1109" s="2" t="s">
        <v>4</v>
      </c>
      <c r="D1109" s="2">
        <v>1</v>
      </c>
      <c r="E1109" s="2">
        <v>109.16</v>
      </c>
      <c r="F1109" s="2">
        <v>112.75</v>
      </c>
      <c r="G1109" s="4">
        <v>2345187.5</v>
      </c>
      <c r="H1109">
        <f t="shared" si="81"/>
        <v>2560</v>
      </c>
      <c r="I1109">
        <f t="shared" si="82"/>
        <v>2644</v>
      </c>
    </row>
    <row r="1110" spans="1:9" x14ac:dyDescent="0.3">
      <c r="A1110" s="2">
        <v>2004</v>
      </c>
      <c r="B1110" s="2" t="s">
        <v>14</v>
      </c>
      <c r="C1110" s="2" t="s">
        <v>4</v>
      </c>
      <c r="D1110" s="2">
        <v>1</v>
      </c>
      <c r="E1110" s="2">
        <v>115.05</v>
      </c>
      <c r="F1110" s="2">
        <v>114.64</v>
      </c>
      <c r="G1110" s="4">
        <v>2457117.5</v>
      </c>
      <c r="H1110">
        <f t="shared" si="81"/>
        <v>2827</v>
      </c>
      <c r="I1110">
        <f t="shared" si="82"/>
        <v>2817</v>
      </c>
    </row>
    <row r="1111" spans="1:9" x14ac:dyDescent="0.3">
      <c r="A1111" s="2">
        <v>2005</v>
      </c>
      <c r="B1111" s="2" t="s">
        <v>14</v>
      </c>
      <c r="C1111" s="2" t="s">
        <v>4</v>
      </c>
      <c r="D1111" s="2">
        <v>1</v>
      </c>
      <c r="E1111" s="2">
        <v>119.04</v>
      </c>
      <c r="F1111" s="2">
        <v>116.56</v>
      </c>
      <c r="G1111" s="4">
        <v>2571408.5</v>
      </c>
      <c r="H1111">
        <f t="shared" si="81"/>
        <v>3061</v>
      </c>
      <c r="I1111">
        <f t="shared" si="82"/>
        <v>2997</v>
      </c>
    </row>
    <row r="1112" spans="1:9" x14ac:dyDescent="0.3">
      <c r="A1112" s="2">
        <v>2006</v>
      </c>
      <c r="B1112" s="2" t="s">
        <v>14</v>
      </c>
      <c r="C1112" s="2" t="s">
        <v>4</v>
      </c>
      <c r="D1112" s="2">
        <v>1</v>
      </c>
      <c r="E1112" s="2">
        <v>119.01</v>
      </c>
      <c r="F1112" s="2">
        <v>118.51</v>
      </c>
      <c r="G1112" s="4">
        <v>2688788.5</v>
      </c>
      <c r="H1112">
        <f t="shared" si="81"/>
        <v>3200</v>
      </c>
      <c r="I1112">
        <f t="shared" si="82"/>
        <v>3186</v>
      </c>
    </row>
    <row r="1113" spans="1:9" x14ac:dyDescent="0.3">
      <c r="A1113" s="2">
        <v>2007</v>
      </c>
      <c r="B1113" s="2" t="s">
        <v>14</v>
      </c>
      <c r="C1113" s="2" t="s">
        <v>4</v>
      </c>
      <c r="D1113" s="2">
        <v>1</v>
      </c>
      <c r="E1113" s="2">
        <v>119.26</v>
      </c>
      <c r="F1113" s="2">
        <v>120.5</v>
      </c>
      <c r="G1113" s="4">
        <v>2833331</v>
      </c>
      <c r="H1113">
        <f t="shared" si="81"/>
        <v>3379</v>
      </c>
      <c r="I1113">
        <f t="shared" si="82"/>
        <v>3414</v>
      </c>
    </row>
    <row r="1114" spans="1:9" x14ac:dyDescent="0.3">
      <c r="A1114" s="2">
        <v>2008</v>
      </c>
      <c r="B1114" s="2" t="s">
        <v>14</v>
      </c>
      <c r="C1114" s="2" t="s">
        <v>4</v>
      </c>
      <c r="D1114" s="2">
        <v>1</v>
      </c>
      <c r="E1114" s="2">
        <v>120.81</v>
      </c>
      <c r="F1114" s="2">
        <v>122.52</v>
      </c>
      <c r="G1114" s="4">
        <v>2972543.5</v>
      </c>
      <c r="H1114">
        <f t="shared" si="81"/>
        <v>3591</v>
      </c>
      <c r="I1114">
        <f t="shared" si="82"/>
        <v>3642</v>
      </c>
    </row>
    <row r="1115" spans="1:9" x14ac:dyDescent="0.3">
      <c r="A1115" s="2">
        <v>2009</v>
      </c>
      <c r="B1115" s="2" t="s">
        <v>14</v>
      </c>
      <c r="C1115" s="2" t="s">
        <v>4</v>
      </c>
      <c r="D1115" s="2">
        <v>1</v>
      </c>
      <c r="E1115" s="2">
        <v>123.91</v>
      </c>
      <c r="F1115" s="2">
        <v>124.58</v>
      </c>
      <c r="G1115" s="4">
        <v>3084406.5</v>
      </c>
      <c r="H1115">
        <f t="shared" si="81"/>
        <v>3822</v>
      </c>
      <c r="I1115">
        <f t="shared" si="82"/>
        <v>3843</v>
      </c>
    </row>
    <row r="1116" spans="1:9" x14ac:dyDescent="0.3">
      <c r="A1116" s="2">
        <v>2010</v>
      </c>
      <c r="B1116" s="2" t="s">
        <v>14</v>
      </c>
      <c r="C1116" s="2" t="s">
        <v>4</v>
      </c>
      <c r="D1116" s="2">
        <v>1</v>
      </c>
      <c r="E1116" s="2">
        <v>125.92</v>
      </c>
      <c r="F1116" s="2">
        <v>126.67</v>
      </c>
      <c r="G1116" s="4">
        <v>3181467.5</v>
      </c>
      <c r="H1116">
        <f t="shared" si="81"/>
        <v>4006</v>
      </c>
      <c r="I1116">
        <f t="shared" si="82"/>
        <v>4030</v>
      </c>
    </row>
    <row r="1117" spans="1:9" x14ac:dyDescent="0.3">
      <c r="A1117" s="2">
        <v>2011</v>
      </c>
      <c r="B1117" s="2" t="s">
        <v>14</v>
      </c>
      <c r="C1117" s="2" t="s">
        <v>4</v>
      </c>
      <c r="D1117" s="2">
        <v>1</v>
      </c>
      <c r="E1117" s="2">
        <v>132.54</v>
      </c>
      <c r="F1117" s="2">
        <v>128.79</v>
      </c>
      <c r="G1117" s="4">
        <v>3274471.5</v>
      </c>
      <c r="H1117">
        <f t="shared" si="81"/>
        <v>4340</v>
      </c>
      <c r="I1117">
        <f t="shared" si="82"/>
        <v>4217</v>
      </c>
    </row>
    <row r="1118" spans="1:9" x14ac:dyDescent="0.3">
      <c r="A1118" s="2">
        <v>2012</v>
      </c>
      <c r="B1118" s="2" t="s">
        <v>14</v>
      </c>
      <c r="C1118" s="2" t="s">
        <v>4</v>
      </c>
      <c r="D1118" s="2">
        <v>1</v>
      </c>
      <c r="E1118" s="2">
        <v>129.05000000000001</v>
      </c>
      <c r="F1118" s="2">
        <v>130.94999999999999</v>
      </c>
      <c r="G1118" s="4">
        <v>3396398.5</v>
      </c>
      <c r="H1118">
        <f t="shared" si="81"/>
        <v>4383</v>
      </c>
      <c r="I1118">
        <f t="shared" si="82"/>
        <v>4448</v>
      </c>
    </row>
    <row r="1119" spans="1:9" x14ac:dyDescent="0.3">
      <c r="A1119" s="2">
        <v>2013</v>
      </c>
      <c r="B1119" s="2" t="s">
        <v>14</v>
      </c>
      <c r="C1119" s="2" t="s">
        <v>4</v>
      </c>
      <c r="D1119" s="2">
        <v>1</v>
      </c>
      <c r="E1119" s="2">
        <v>129.36000000000001</v>
      </c>
      <c r="F1119" s="2">
        <v>129.44</v>
      </c>
      <c r="G1119" s="4">
        <v>3536546.5</v>
      </c>
      <c r="H1119">
        <f t="shared" si="81"/>
        <v>4575</v>
      </c>
      <c r="I1119">
        <f t="shared" si="82"/>
        <v>4578</v>
      </c>
    </row>
    <row r="1120" spans="1:9" x14ac:dyDescent="0.3">
      <c r="A1120" s="2">
        <v>2014</v>
      </c>
      <c r="B1120" s="2" t="s">
        <v>14</v>
      </c>
      <c r="C1120" s="2" t="s">
        <v>4</v>
      </c>
      <c r="D1120" s="2">
        <v>1</v>
      </c>
      <c r="E1120" s="2">
        <v>129.71</v>
      </c>
      <c r="F1120" s="2">
        <v>127.94</v>
      </c>
      <c r="G1120" s="4">
        <v>3673662.5</v>
      </c>
      <c r="H1120">
        <f t="shared" si="81"/>
        <v>4765</v>
      </c>
      <c r="I1120">
        <f t="shared" si="82"/>
        <v>4700</v>
      </c>
    </row>
    <row r="1121" spans="1:9" x14ac:dyDescent="0.3">
      <c r="A1121" s="2">
        <v>2015</v>
      </c>
      <c r="B1121" s="2" t="s">
        <v>14</v>
      </c>
      <c r="C1121" s="2" t="s">
        <v>4</v>
      </c>
      <c r="D1121" s="2">
        <v>1</v>
      </c>
      <c r="E1121" s="2">
        <v>124.98</v>
      </c>
      <c r="F1121" s="2">
        <v>126.46</v>
      </c>
      <c r="G1121" s="4">
        <v>3805369.5</v>
      </c>
      <c r="H1121">
        <f t="shared" si="81"/>
        <v>4756</v>
      </c>
      <c r="I1121">
        <f t="shared" si="82"/>
        <v>4812</v>
      </c>
    </row>
    <row r="1122" spans="1:9" x14ac:dyDescent="0.3">
      <c r="A1122" s="2">
        <v>2016</v>
      </c>
      <c r="B1122" s="2" t="s">
        <v>14</v>
      </c>
      <c r="C1122" s="2" t="s">
        <v>4</v>
      </c>
      <c r="D1122" s="2">
        <v>1</v>
      </c>
      <c r="E1122" s="2">
        <v>129.41999999999999</v>
      </c>
      <c r="F1122" s="2">
        <v>129.38999999999999</v>
      </c>
      <c r="G1122" s="4">
        <v>3922900</v>
      </c>
      <c r="H1122">
        <f t="shared" si="81"/>
        <v>5077</v>
      </c>
      <c r="I1122">
        <f t="shared" si="82"/>
        <v>5076</v>
      </c>
    </row>
    <row r="1123" spans="1:9" x14ac:dyDescent="0.3">
      <c r="A1123" s="2">
        <v>2017</v>
      </c>
      <c r="B1123" s="2" t="s">
        <v>14</v>
      </c>
      <c r="C1123" s="2" t="s">
        <v>4</v>
      </c>
      <c r="D1123" s="2">
        <v>1</v>
      </c>
      <c r="E1123" s="2">
        <v>132.6</v>
      </c>
      <c r="F1123" s="2">
        <v>132.38999999999999</v>
      </c>
      <c r="G1123" s="4">
        <v>4069311.5</v>
      </c>
      <c r="H1123">
        <f t="shared" si="81"/>
        <v>5396</v>
      </c>
      <c r="I1123">
        <f t="shared" si="82"/>
        <v>5387</v>
      </c>
    </row>
    <row r="1124" spans="1:9" x14ac:dyDescent="0.3">
      <c r="A1124" s="2">
        <v>2018</v>
      </c>
      <c r="B1124" s="2" t="s">
        <v>14</v>
      </c>
      <c r="C1124" s="2" t="s">
        <v>4</v>
      </c>
      <c r="D1124" s="2">
        <v>1</v>
      </c>
      <c r="E1124" s="2">
        <v>136.22999999999999</v>
      </c>
      <c r="F1124" s="2">
        <v>135.44999999999999</v>
      </c>
      <c r="G1124" s="4">
        <v>4235626.5</v>
      </c>
      <c r="H1124">
        <f t="shared" si="81"/>
        <v>5770</v>
      </c>
      <c r="I1124">
        <f t="shared" si="82"/>
        <v>5737</v>
      </c>
    </row>
    <row r="1125" spans="1:9" x14ac:dyDescent="0.3">
      <c r="A1125" s="2">
        <v>2019</v>
      </c>
      <c r="B1125" s="2" t="s">
        <v>14</v>
      </c>
      <c r="C1125" s="2" t="s">
        <v>4</v>
      </c>
      <c r="D1125" s="2">
        <v>1</v>
      </c>
      <c r="E1125" s="2">
        <v>137.91999999999999</v>
      </c>
      <c r="F1125" s="2">
        <v>138.59</v>
      </c>
      <c r="G1125" s="4">
        <v>4403857</v>
      </c>
      <c r="H1125">
        <f t="shared" si="81"/>
        <v>6074</v>
      </c>
      <c r="I1125">
        <f t="shared" si="82"/>
        <v>6103</v>
      </c>
    </row>
    <row r="1126" spans="1:9" x14ac:dyDescent="0.3">
      <c r="A1126" s="2">
        <v>2020</v>
      </c>
      <c r="B1126" s="2" t="s">
        <v>14</v>
      </c>
      <c r="C1126" s="2" t="s">
        <v>4</v>
      </c>
      <c r="D1126" s="2">
        <v>1</v>
      </c>
      <c r="E1126" s="2"/>
      <c r="F1126" s="2">
        <f>ROUND(F1125+F1125*0.0232,1)</f>
        <v>141.80000000000001</v>
      </c>
      <c r="G1126" s="4">
        <v>4618720.5</v>
      </c>
      <c r="I1126">
        <f t="shared" si="82"/>
        <v>6549</v>
      </c>
    </row>
    <row r="1127" spans="1:9" x14ac:dyDescent="0.3">
      <c r="A1127" s="2">
        <v>2021</v>
      </c>
      <c r="B1127" s="2" t="s">
        <v>14</v>
      </c>
      <c r="C1127" s="2" t="s">
        <v>4</v>
      </c>
      <c r="D1127" s="2">
        <v>1</v>
      </c>
      <c r="E1127" s="2"/>
      <c r="F1127" s="2">
        <f t="shared" ref="F1127:F1128" si="84">ROUND(F1126+F1126*0.0232,1)</f>
        <v>145.1</v>
      </c>
      <c r="G1127" s="4">
        <v>4848710.5</v>
      </c>
      <c r="I1127">
        <f t="shared" si="82"/>
        <v>7035</v>
      </c>
    </row>
    <row r="1128" spans="1:9" x14ac:dyDescent="0.3">
      <c r="A1128" s="2">
        <v>2022</v>
      </c>
      <c r="B1128" s="2" t="s">
        <v>14</v>
      </c>
      <c r="C1128" s="2" t="s">
        <v>4</v>
      </c>
      <c r="D1128" s="2">
        <v>1</v>
      </c>
      <c r="E1128" s="2"/>
      <c r="F1128" s="2">
        <f t="shared" si="84"/>
        <v>148.5</v>
      </c>
      <c r="G1128" s="4">
        <v>5079597</v>
      </c>
      <c r="I1128">
        <f t="shared" si="82"/>
        <v>7543</v>
      </c>
    </row>
    <row r="1129" spans="1:9" x14ac:dyDescent="0.3">
      <c r="A1129" s="2">
        <v>2000</v>
      </c>
      <c r="B1129" s="2" t="s">
        <v>14</v>
      </c>
      <c r="C1129" s="2" t="s">
        <v>4</v>
      </c>
      <c r="D1129" s="2">
        <v>2</v>
      </c>
      <c r="E1129" s="2">
        <v>151.58000000000001</v>
      </c>
      <c r="F1129" s="2">
        <v>153.05000000000001</v>
      </c>
      <c r="G1129" s="4">
        <v>1311184.5</v>
      </c>
      <c r="H1129">
        <f t="shared" si="81"/>
        <v>1987</v>
      </c>
      <c r="I1129">
        <f t="shared" si="82"/>
        <v>2007</v>
      </c>
    </row>
    <row r="1130" spans="1:9" x14ac:dyDescent="0.3">
      <c r="A1130" s="2">
        <v>2001</v>
      </c>
      <c r="B1130" s="2" t="s">
        <v>14</v>
      </c>
      <c r="C1130" s="2" t="s">
        <v>4</v>
      </c>
      <c r="D1130" s="2">
        <v>2</v>
      </c>
      <c r="E1130" s="2">
        <v>144.82</v>
      </c>
      <c r="F1130" s="2">
        <v>154.77000000000001</v>
      </c>
      <c r="G1130" s="4">
        <v>1379973</v>
      </c>
      <c r="H1130">
        <f t="shared" si="81"/>
        <v>1998</v>
      </c>
      <c r="I1130">
        <f t="shared" si="82"/>
        <v>2136</v>
      </c>
    </row>
    <row r="1131" spans="1:9" x14ac:dyDescent="0.3">
      <c r="A1131" s="2">
        <v>2002</v>
      </c>
      <c r="B1131" s="2" t="s">
        <v>14</v>
      </c>
      <c r="C1131" s="2" t="s">
        <v>4</v>
      </c>
      <c r="D1131" s="2">
        <v>2</v>
      </c>
      <c r="E1131" s="2">
        <v>160.84</v>
      </c>
      <c r="F1131" s="2">
        <v>156.51</v>
      </c>
      <c r="G1131" s="4">
        <v>1443216.5</v>
      </c>
      <c r="H1131">
        <f t="shared" si="81"/>
        <v>2321</v>
      </c>
      <c r="I1131">
        <f t="shared" si="82"/>
        <v>2259</v>
      </c>
    </row>
    <row r="1132" spans="1:9" x14ac:dyDescent="0.3">
      <c r="A1132" s="2">
        <v>2003</v>
      </c>
      <c r="B1132" s="2" t="s">
        <v>14</v>
      </c>
      <c r="C1132" s="2" t="s">
        <v>4</v>
      </c>
      <c r="D1132" s="2">
        <v>2</v>
      </c>
      <c r="E1132" s="2">
        <v>156.47</v>
      </c>
      <c r="F1132" s="2">
        <v>158.27000000000001</v>
      </c>
      <c r="G1132" s="4">
        <v>1501742</v>
      </c>
      <c r="H1132">
        <f t="shared" si="81"/>
        <v>2350</v>
      </c>
      <c r="I1132">
        <f t="shared" si="82"/>
        <v>2377</v>
      </c>
    </row>
    <row r="1133" spans="1:9" x14ac:dyDescent="0.3">
      <c r="A1133" s="2">
        <v>2004</v>
      </c>
      <c r="B1133" s="2" t="s">
        <v>14</v>
      </c>
      <c r="C1133" s="2" t="s">
        <v>4</v>
      </c>
      <c r="D1133" s="2">
        <v>2</v>
      </c>
      <c r="E1133" s="2">
        <v>167.33</v>
      </c>
      <c r="F1133" s="2">
        <v>160.04</v>
      </c>
      <c r="G1133" s="4">
        <v>1566184</v>
      </c>
      <c r="H1133">
        <f t="shared" si="81"/>
        <v>2621</v>
      </c>
      <c r="I1133">
        <f t="shared" si="82"/>
        <v>2507</v>
      </c>
    </row>
    <row r="1134" spans="1:9" x14ac:dyDescent="0.3">
      <c r="A1134" s="2">
        <v>2005</v>
      </c>
      <c r="B1134" s="2" t="s">
        <v>14</v>
      </c>
      <c r="C1134" s="2" t="s">
        <v>4</v>
      </c>
      <c r="D1134" s="2">
        <v>2</v>
      </c>
      <c r="E1134" s="2">
        <v>172.32</v>
      </c>
      <c r="F1134" s="2">
        <v>161.84</v>
      </c>
      <c r="G1134" s="4">
        <v>1628514.5</v>
      </c>
      <c r="H1134">
        <f t="shared" si="81"/>
        <v>2806</v>
      </c>
      <c r="I1134">
        <f t="shared" si="82"/>
        <v>2636</v>
      </c>
    </row>
    <row r="1135" spans="1:9" x14ac:dyDescent="0.3">
      <c r="A1135" s="2">
        <v>2006</v>
      </c>
      <c r="B1135" s="2" t="s">
        <v>14</v>
      </c>
      <c r="C1135" s="2" t="s">
        <v>4</v>
      </c>
      <c r="D1135" s="2">
        <v>2</v>
      </c>
      <c r="E1135" s="2">
        <v>161.99</v>
      </c>
      <c r="F1135" s="2">
        <v>163.66</v>
      </c>
      <c r="G1135" s="4">
        <v>1693485.5</v>
      </c>
      <c r="H1135">
        <f t="shared" si="81"/>
        <v>2743</v>
      </c>
      <c r="I1135">
        <f t="shared" si="82"/>
        <v>2772</v>
      </c>
    </row>
    <row r="1136" spans="1:9" x14ac:dyDescent="0.3">
      <c r="A1136" s="2">
        <v>2007</v>
      </c>
      <c r="B1136" s="2" t="s">
        <v>14</v>
      </c>
      <c r="C1136" s="2" t="s">
        <v>4</v>
      </c>
      <c r="D1136" s="2">
        <v>2</v>
      </c>
      <c r="E1136" s="2">
        <v>164.17</v>
      </c>
      <c r="F1136" s="2">
        <v>165.5</v>
      </c>
      <c r="G1136" s="4">
        <v>1780568</v>
      </c>
      <c r="H1136">
        <f t="shared" si="81"/>
        <v>2923</v>
      </c>
      <c r="I1136">
        <f t="shared" si="82"/>
        <v>2947</v>
      </c>
    </row>
    <row r="1137" spans="1:9" x14ac:dyDescent="0.3">
      <c r="A1137" s="2">
        <v>2008</v>
      </c>
      <c r="B1137" s="2" t="s">
        <v>14</v>
      </c>
      <c r="C1137" s="2" t="s">
        <v>4</v>
      </c>
      <c r="D1137" s="2">
        <v>2</v>
      </c>
      <c r="E1137" s="2">
        <v>157.68</v>
      </c>
      <c r="F1137" s="2">
        <v>167.36</v>
      </c>
      <c r="G1137" s="4">
        <v>1854506</v>
      </c>
      <c r="H1137">
        <f t="shared" si="81"/>
        <v>2924</v>
      </c>
      <c r="I1137">
        <f t="shared" si="82"/>
        <v>3104</v>
      </c>
    </row>
    <row r="1138" spans="1:9" x14ac:dyDescent="0.3">
      <c r="A1138" s="2">
        <v>2009</v>
      </c>
      <c r="B1138" s="2" t="s">
        <v>14</v>
      </c>
      <c r="C1138" s="2" t="s">
        <v>4</v>
      </c>
      <c r="D1138" s="2">
        <v>2</v>
      </c>
      <c r="E1138" s="2">
        <v>169.29</v>
      </c>
      <c r="F1138" s="2">
        <v>169.24</v>
      </c>
      <c r="G1138" s="4">
        <v>1892943.5</v>
      </c>
      <c r="H1138">
        <f t="shared" si="81"/>
        <v>3205</v>
      </c>
      <c r="I1138">
        <f t="shared" si="82"/>
        <v>3204</v>
      </c>
    </row>
    <row r="1139" spans="1:9" x14ac:dyDescent="0.3">
      <c r="A1139" s="2">
        <v>2010</v>
      </c>
      <c r="B1139" s="2" t="s">
        <v>14</v>
      </c>
      <c r="C1139" s="2" t="s">
        <v>4</v>
      </c>
      <c r="D1139" s="2">
        <v>2</v>
      </c>
      <c r="E1139" s="2">
        <v>173.21</v>
      </c>
      <c r="F1139" s="2">
        <v>171.15</v>
      </c>
      <c r="G1139" s="4">
        <v>1906449.5</v>
      </c>
      <c r="H1139">
        <f t="shared" si="81"/>
        <v>3302</v>
      </c>
      <c r="I1139">
        <f t="shared" si="82"/>
        <v>3263</v>
      </c>
    </row>
    <row r="1140" spans="1:9" x14ac:dyDescent="0.3">
      <c r="A1140" s="2">
        <v>2011</v>
      </c>
      <c r="B1140" s="2" t="s">
        <v>14</v>
      </c>
      <c r="C1140" s="2" t="s">
        <v>4</v>
      </c>
      <c r="D1140" s="2">
        <v>2</v>
      </c>
      <c r="E1140" s="2">
        <v>166.95</v>
      </c>
      <c r="F1140" s="2">
        <v>167.64</v>
      </c>
      <c r="G1140" s="4">
        <v>1913663</v>
      </c>
      <c r="H1140">
        <f t="shared" si="81"/>
        <v>3195</v>
      </c>
      <c r="I1140">
        <f t="shared" si="82"/>
        <v>3208</v>
      </c>
    </row>
    <row r="1141" spans="1:9" x14ac:dyDescent="0.3">
      <c r="A1141" s="2">
        <v>2012</v>
      </c>
      <c r="B1141" s="2" t="s">
        <v>14</v>
      </c>
      <c r="C1141" s="2" t="s">
        <v>4</v>
      </c>
      <c r="D1141" s="2">
        <v>2</v>
      </c>
      <c r="E1141" s="2">
        <v>164.73</v>
      </c>
      <c r="F1141" s="2">
        <v>164.2</v>
      </c>
      <c r="G1141" s="4">
        <v>1951777.5</v>
      </c>
      <c r="H1141">
        <f t="shared" si="81"/>
        <v>3215</v>
      </c>
      <c r="I1141">
        <f t="shared" si="82"/>
        <v>3205</v>
      </c>
    </row>
    <row r="1142" spans="1:9" x14ac:dyDescent="0.3">
      <c r="A1142" s="2">
        <v>2013</v>
      </c>
      <c r="B1142" s="2" t="s">
        <v>14</v>
      </c>
      <c r="C1142" s="2" t="s">
        <v>4</v>
      </c>
      <c r="D1142" s="2">
        <v>2</v>
      </c>
      <c r="E1142" s="2">
        <v>162.66999999999999</v>
      </c>
      <c r="F1142" s="2">
        <v>160.83000000000001</v>
      </c>
      <c r="G1142" s="4">
        <v>2005498</v>
      </c>
      <c r="H1142">
        <f t="shared" si="81"/>
        <v>3262</v>
      </c>
      <c r="I1142">
        <f t="shared" si="82"/>
        <v>3225</v>
      </c>
    </row>
    <row r="1143" spans="1:9" x14ac:dyDescent="0.3">
      <c r="A1143" s="2">
        <v>2014</v>
      </c>
      <c r="B1143" s="2" t="s">
        <v>14</v>
      </c>
      <c r="C1143" s="2" t="s">
        <v>4</v>
      </c>
      <c r="D1143" s="2">
        <v>2</v>
      </c>
      <c r="E1143" s="2">
        <v>157.5</v>
      </c>
      <c r="F1143" s="2">
        <v>157.54</v>
      </c>
      <c r="G1143" s="4">
        <v>2046428.5</v>
      </c>
      <c r="H1143">
        <f t="shared" si="81"/>
        <v>3223</v>
      </c>
      <c r="I1143">
        <f t="shared" si="82"/>
        <v>3224</v>
      </c>
    </row>
    <row r="1144" spans="1:9" x14ac:dyDescent="0.3">
      <c r="A1144" s="2">
        <v>2015</v>
      </c>
      <c r="B1144" s="2" t="s">
        <v>14</v>
      </c>
      <c r="C1144" s="2" t="s">
        <v>4</v>
      </c>
      <c r="D1144" s="2">
        <v>2</v>
      </c>
      <c r="E1144" s="2">
        <v>151.55000000000001</v>
      </c>
      <c r="F1144" s="2">
        <v>154.31</v>
      </c>
      <c r="G1144" s="4">
        <v>2083952</v>
      </c>
      <c r="H1144">
        <f t="shared" si="81"/>
        <v>3158</v>
      </c>
      <c r="I1144">
        <f t="shared" si="82"/>
        <v>3216</v>
      </c>
    </row>
    <row r="1145" spans="1:9" x14ac:dyDescent="0.3">
      <c r="A1145" s="2">
        <v>2016</v>
      </c>
      <c r="B1145" s="2" t="s">
        <v>14</v>
      </c>
      <c r="C1145" s="2" t="s">
        <v>4</v>
      </c>
      <c r="D1145" s="2">
        <v>2</v>
      </c>
      <c r="E1145" s="2">
        <v>153.94</v>
      </c>
      <c r="F1145" s="2">
        <v>151.13999999999999</v>
      </c>
      <c r="G1145" s="4">
        <v>2107791</v>
      </c>
      <c r="H1145">
        <f t="shared" si="81"/>
        <v>3245</v>
      </c>
      <c r="I1145">
        <f t="shared" si="82"/>
        <v>3186</v>
      </c>
    </row>
    <row r="1146" spans="1:9" x14ac:dyDescent="0.3">
      <c r="A1146" s="2">
        <v>2017</v>
      </c>
      <c r="B1146" s="2" t="s">
        <v>14</v>
      </c>
      <c r="C1146" s="2" t="s">
        <v>4</v>
      </c>
      <c r="D1146" s="2">
        <v>2</v>
      </c>
      <c r="E1146" s="2">
        <v>152.34</v>
      </c>
      <c r="F1146" s="2">
        <v>155.38999999999999</v>
      </c>
      <c r="G1146" s="4">
        <v>2136982.5</v>
      </c>
      <c r="H1146">
        <f t="shared" si="81"/>
        <v>3255</v>
      </c>
      <c r="I1146">
        <f t="shared" si="82"/>
        <v>3321</v>
      </c>
    </row>
    <row r="1147" spans="1:9" x14ac:dyDescent="0.3">
      <c r="A1147" s="2">
        <v>2018</v>
      </c>
      <c r="B1147" s="2" t="s">
        <v>14</v>
      </c>
      <c r="C1147" s="2" t="s">
        <v>4</v>
      </c>
      <c r="D1147" s="2">
        <v>2</v>
      </c>
      <c r="E1147" s="2">
        <v>161.52000000000001</v>
      </c>
      <c r="F1147" s="2">
        <v>159.75</v>
      </c>
      <c r="G1147" s="4">
        <v>2196337</v>
      </c>
      <c r="H1147">
        <f t="shared" si="81"/>
        <v>3548</v>
      </c>
      <c r="I1147">
        <f t="shared" si="82"/>
        <v>3509</v>
      </c>
    </row>
    <row r="1148" spans="1:9" x14ac:dyDescent="0.3">
      <c r="A1148" s="2">
        <v>2019</v>
      </c>
      <c r="B1148" s="2" t="s">
        <v>14</v>
      </c>
      <c r="C1148" s="2" t="s">
        <v>4</v>
      </c>
      <c r="D1148" s="2">
        <v>2</v>
      </c>
      <c r="E1148" s="2">
        <v>164.02</v>
      </c>
      <c r="F1148" s="2">
        <v>164.24</v>
      </c>
      <c r="G1148" s="4">
        <v>2284380.5</v>
      </c>
      <c r="H1148">
        <f t="shared" si="81"/>
        <v>3747</v>
      </c>
      <c r="I1148">
        <f t="shared" si="82"/>
        <v>3752</v>
      </c>
    </row>
    <row r="1149" spans="1:9" x14ac:dyDescent="0.3">
      <c r="A1149" s="2">
        <v>2020</v>
      </c>
      <c r="B1149" s="2" t="s">
        <v>14</v>
      </c>
      <c r="C1149" s="2" t="s">
        <v>4</v>
      </c>
      <c r="D1149" s="2">
        <v>2</v>
      </c>
      <c r="E1149" s="2"/>
      <c r="F1149" s="2">
        <f>ROUND(F1148+F1148*0.013,1)</f>
        <v>166.4</v>
      </c>
      <c r="G1149" s="4">
        <v>2430241.5</v>
      </c>
      <c r="I1149">
        <f t="shared" si="82"/>
        <v>4044</v>
      </c>
    </row>
    <row r="1150" spans="1:9" x14ac:dyDescent="0.3">
      <c r="A1150" s="2">
        <v>2021</v>
      </c>
      <c r="B1150" s="2" t="s">
        <v>14</v>
      </c>
      <c r="C1150" s="2" t="s">
        <v>4</v>
      </c>
      <c r="D1150" s="2">
        <v>2</v>
      </c>
      <c r="E1150" s="2"/>
      <c r="F1150" s="2">
        <f t="shared" ref="F1150:F1151" si="85">ROUND(F1149+F1149*0.013,1)</f>
        <v>168.6</v>
      </c>
      <c r="G1150" s="4">
        <v>2595613</v>
      </c>
      <c r="I1150">
        <f t="shared" si="82"/>
        <v>4376</v>
      </c>
    </row>
    <row r="1151" spans="1:9" x14ac:dyDescent="0.3">
      <c r="A1151" s="2">
        <v>2022</v>
      </c>
      <c r="B1151" s="2" t="s">
        <v>14</v>
      </c>
      <c r="C1151" s="2" t="s">
        <v>4</v>
      </c>
      <c r="D1151" s="2">
        <v>2</v>
      </c>
      <c r="E1151" s="2"/>
      <c r="F1151" s="2">
        <f t="shared" si="85"/>
        <v>170.8</v>
      </c>
      <c r="G1151" s="4">
        <v>2738104</v>
      </c>
      <c r="I1151">
        <f t="shared" si="82"/>
        <v>4677</v>
      </c>
    </row>
    <row r="1152" spans="1:9" x14ac:dyDescent="0.3">
      <c r="A1152" s="2">
        <v>2000</v>
      </c>
      <c r="B1152" s="2" t="s">
        <v>14</v>
      </c>
      <c r="C1152" s="2" t="s">
        <v>4</v>
      </c>
      <c r="D1152" s="2">
        <v>3</v>
      </c>
      <c r="E1152" s="2">
        <v>88.01</v>
      </c>
      <c r="F1152" s="2">
        <v>82.44</v>
      </c>
      <c r="G1152" s="4">
        <v>593760.5</v>
      </c>
      <c r="H1152">
        <f t="shared" si="81"/>
        <v>523</v>
      </c>
      <c r="I1152">
        <f t="shared" si="82"/>
        <v>489</v>
      </c>
    </row>
    <row r="1153" spans="1:9" x14ac:dyDescent="0.3">
      <c r="A1153" s="2">
        <v>2001</v>
      </c>
      <c r="B1153" s="2" t="s">
        <v>14</v>
      </c>
      <c r="C1153" s="2" t="s">
        <v>4</v>
      </c>
      <c r="D1153" s="2">
        <v>3</v>
      </c>
      <c r="E1153" s="2">
        <v>85.15</v>
      </c>
      <c r="F1153" s="2">
        <v>83.52</v>
      </c>
      <c r="G1153" s="4">
        <v>616624</v>
      </c>
      <c r="H1153">
        <f t="shared" si="81"/>
        <v>525</v>
      </c>
      <c r="I1153">
        <f t="shared" si="82"/>
        <v>515</v>
      </c>
    </row>
    <row r="1154" spans="1:9" x14ac:dyDescent="0.3">
      <c r="A1154" s="2">
        <v>2002</v>
      </c>
      <c r="B1154" s="2" t="s">
        <v>14</v>
      </c>
      <c r="C1154" s="2" t="s">
        <v>4</v>
      </c>
      <c r="D1154" s="2">
        <v>3</v>
      </c>
      <c r="E1154" s="2">
        <v>86.33</v>
      </c>
      <c r="F1154" s="2">
        <v>84.6</v>
      </c>
      <c r="G1154" s="4">
        <v>642878.5</v>
      </c>
      <c r="H1154">
        <f t="shared" si="81"/>
        <v>555</v>
      </c>
      <c r="I1154">
        <f t="shared" si="82"/>
        <v>544</v>
      </c>
    </row>
    <row r="1155" spans="1:9" x14ac:dyDescent="0.3">
      <c r="A1155" s="2">
        <v>2003</v>
      </c>
      <c r="B1155" s="2" t="s">
        <v>14</v>
      </c>
      <c r="C1155" s="2" t="s">
        <v>4</v>
      </c>
      <c r="D1155" s="2">
        <v>3</v>
      </c>
      <c r="E1155" s="2">
        <v>81.569999999999993</v>
      </c>
      <c r="F1155" s="2">
        <v>85.71</v>
      </c>
      <c r="G1155" s="4">
        <v>678065.5</v>
      </c>
      <c r="H1155">
        <f t="shared" ref="H1155:H1218" si="86">ROUND(E1155*$G1155/100000,0)</f>
        <v>553</v>
      </c>
      <c r="I1155">
        <f t="shared" ref="I1155:I1218" si="87">ROUND(F1155*$G1155/100000,0)</f>
        <v>581</v>
      </c>
    </row>
    <row r="1156" spans="1:9" x14ac:dyDescent="0.3">
      <c r="A1156" s="2">
        <v>2004</v>
      </c>
      <c r="B1156" s="2" t="s">
        <v>14</v>
      </c>
      <c r="C1156" s="2" t="s">
        <v>4</v>
      </c>
      <c r="D1156" s="2">
        <v>3</v>
      </c>
      <c r="E1156" s="2">
        <v>83.32</v>
      </c>
      <c r="F1156" s="2">
        <v>86.82</v>
      </c>
      <c r="G1156" s="4">
        <v>718949.5</v>
      </c>
      <c r="H1156">
        <f t="shared" si="86"/>
        <v>599</v>
      </c>
      <c r="I1156">
        <f t="shared" si="87"/>
        <v>624</v>
      </c>
    </row>
    <row r="1157" spans="1:9" x14ac:dyDescent="0.3">
      <c r="A1157" s="2">
        <v>2005</v>
      </c>
      <c r="B1157" s="2" t="s">
        <v>14</v>
      </c>
      <c r="C1157" s="2" t="s">
        <v>4</v>
      </c>
      <c r="D1157" s="2">
        <v>3</v>
      </c>
      <c r="E1157" s="2">
        <v>87.56</v>
      </c>
      <c r="F1157" s="2">
        <v>87.96</v>
      </c>
      <c r="G1157" s="4">
        <v>761932.5</v>
      </c>
      <c r="H1157">
        <f t="shared" si="86"/>
        <v>667</v>
      </c>
      <c r="I1157">
        <f t="shared" si="87"/>
        <v>670</v>
      </c>
    </row>
    <row r="1158" spans="1:9" x14ac:dyDescent="0.3">
      <c r="A1158" s="2">
        <v>2006</v>
      </c>
      <c r="B1158" s="2" t="s">
        <v>14</v>
      </c>
      <c r="C1158" s="2" t="s">
        <v>4</v>
      </c>
      <c r="D1158" s="2">
        <v>3</v>
      </c>
      <c r="E1158" s="2">
        <v>91.59</v>
      </c>
      <c r="F1158" s="2">
        <v>89.1</v>
      </c>
      <c r="G1158" s="4">
        <v>802531</v>
      </c>
      <c r="H1158">
        <f t="shared" si="86"/>
        <v>735</v>
      </c>
      <c r="I1158">
        <f t="shared" si="87"/>
        <v>715</v>
      </c>
    </row>
    <row r="1159" spans="1:9" x14ac:dyDescent="0.3">
      <c r="A1159" s="2">
        <v>2007</v>
      </c>
      <c r="B1159" s="2" t="s">
        <v>14</v>
      </c>
      <c r="C1159" s="2" t="s">
        <v>4</v>
      </c>
      <c r="D1159" s="2">
        <v>3</v>
      </c>
      <c r="E1159" s="2">
        <v>88.4</v>
      </c>
      <c r="F1159" s="2">
        <v>90.26</v>
      </c>
      <c r="G1159" s="4">
        <v>843653</v>
      </c>
      <c r="H1159">
        <f t="shared" si="86"/>
        <v>746</v>
      </c>
      <c r="I1159">
        <f t="shared" si="87"/>
        <v>761</v>
      </c>
    </row>
    <row r="1160" spans="1:9" x14ac:dyDescent="0.3">
      <c r="A1160" s="2">
        <v>2008</v>
      </c>
      <c r="B1160" s="2" t="s">
        <v>14</v>
      </c>
      <c r="C1160" s="2" t="s">
        <v>4</v>
      </c>
      <c r="D1160" s="2">
        <v>3</v>
      </c>
      <c r="E1160" s="2">
        <v>92.85</v>
      </c>
      <c r="F1160" s="2">
        <v>91.44</v>
      </c>
      <c r="G1160" s="4">
        <v>888518.5</v>
      </c>
      <c r="H1160">
        <f t="shared" si="86"/>
        <v>825</v>
      </c>
      <c r="I1160">
        <f t="shared" si="87"/>
        <v>812</v>
      </c>
    </row>
    <row r="1161" spans="1:9" x14ac:dyDescent="0.3">
      <c r="A1161" s="2">
        <v>2009</v>
      </c>
      <c r="B1161" s="2" t="s">
        <v>14</v>
      </c>
      <c r="C1161" s="2" t="s">
        <v>4</v>
      </c>
      <c r="D1161" s="2">
        <v>3</v>
      </c>
      <c r="E1161" s="2">
        <v>90.18</v>
      </c>
      <c r="F1161" s="2">
        <v>92.63</v>
      </c>
      <c r="G1161" s="4">
        <v>944535.5</v>
      </c>
      <c r="H1161">
        <f t="shared" si="86"/>
        <v>852</v>
      </c>
      <c r="I1161">
        <f t="shared" si="87"/>
        <v>875</v>
      </c>
    </row>
    <row r="1162" spans="1:9" x14ac:dyDescent="0.3">
      <c r="A1162" s="2">
        <v>2010</v>
      </c>
      <c r="B1162" s="2" t="s">
        <v>14</v>
      </c>
      <c r="C1162" s="2" t="s">
        <v>4</v>
      </c>
      <c r="D1162" s="2">
        <v>3</v>
      </c>
      <c r="E1162" s="2">
        <v>90.95</v>
      </c>
      <c r="F1162" s="2">
        <v>93.84</v>
      </c>
      <c r="G1162" s="4">
        <v>1012079.5</v>
      </c>
      <c r="H1162">
        <f t="shared" si="86"/>
        <v>920</v>
      </c>
      <c r="I1162">
        <f t="shared" si="87"/>
        <v>950</v>
      </c>
    </row>
    <row r="1163" spans="1:9" x14ac:dyDescent="0.3">
      <c r="A1163" s="2">
        <v>2011</v>
      </c>
      <c r="B1163" s="2" t="s">
        <v>14</v>
      </c>
      <c r="C1163" s="2" t="s">
        <v>4</v>
      </c>
      <c r="D1163" s="2">
        <v>3</v>
      </c>
      <c r="E1163" s="2">
        <v>99.55</v>
      </c>
      <c r="F1163" s="2">
        <v>95.06</v>
      </c>
      <c r="G1163" s="4">
        <v>1079995.5</v>
      </c>
      <c r="H1163">
        <f t="shared" si="86"/>
        <v>1075</v>
      </c>
      <c r="I1163">
        <f t="shared" si="87"/>
        <v>1027</v>
      </c>
    </row>
    <row r="1164" spans="1:9" x14ac:dyDescent="0.3">
      <c r="A1164" s="2">
        <v>2012</v>
      </c>
      <c r="B1164" s="2" t="s">
        <v>14</v>
      </c>
      <c r="C1164" s="2" t="s">
        <v>4</v>
      </c>
      <c r="D1164" s="2">
        <v>3</v>
      </c>
      <c r="E1164" s="2">
        <v>95.91</v>
      </c>
      <c r="F1164" s="2">
        <v>96.3</v>
      </c>
      <c r="G1164" s="4">
        <v>1143090.5</v>
      </c>
      <c r="H1164">
        <f t="shared" si="86"/>
        <v>1096</v>
      </c>
      <c r="I1164">
        <f t="shared" si="87"/>
        <v>1101</v>
      </c>
    </row>
    <row r="1165" spans="1:9" x14ac:dyDescent="0.3">
      <c r="A1165" s="2">
        <v>2013</v>
      </c>
      <c r="B1165" s="2" t="s">
        <v>14</v>
      </c>
      <c r="C1165" s="2" t="s">
        <v>4</v>
      </c>
      <c r="D1165" s="2">
        <v>3</v>
      </c>
      <c r="E1165" s="2">
        <v>96.39</v>
      </c>
      <c r="F1165" s="2">
        <v>97.56</v>
      </c>
      <c r="G1165" s="4">
        <v>1203700</v>
      </c>
      <c r="H1165">
        <f t="shared" si="86"/>
        <v>1160</v>
      </c>
      <c r="I1165">
        <f t="shared" si="87"/>
        <v>1174</v>
      </c>
    </row>
    <row r="1166" spans="1:9" x14ac:dyDescent="0.3">
      <c r="A1166" s="2">
        <v>2014</v>
      </c>
      <c r="B1166" s="2" t="s">
        <v>14</v>
      </c>
      <c r="C1166" s="2" t="s">
        <v>4</v>
      </c>
      <c r="D1166" s="2">
        <v>3</v>
      </c>
      <c r="E1166" s="2">
        <v>98.86</v>
      </c>
      <c r="F1166" s="2">
        <v>98.83</v>
      </c>
      <c r="G1166" s="4">
        <v>1270516.5</v>
      </c>
      <c r="H1166">
        <f t="shared" si="86"/>
        <v>1256</v>
      </c>
      <c r="I1166">
        <f t="shared" si="87"/>
        <v>1256</v>
      </c>
    </row>
    <row r="1167" spans="1:9" x14ac:dyDescent="0.3">
      <c r="A1167" s="2">
        <v>2015</v>
      </c>
      <c r="B1167" s="2" t="s">
        <v>14</v>
      </c>
      <c r="C1167" s="2" t="s">
        <v>4</v>
      </c>
      <c r="D1167" s="2">
        <v>3</v>
      </c>
      <c r="E1167" s="2">
        <v>95.64</v>
      </c>
      <c r="F1167" s="2">
        <v>100.12</v>
      </c>
      <c r="G1167" s="4">
        <v>1334216.5</v>
      </c>
      <c r="H1167">
        <f t="shared" si="86"/>
        <v>1276</v>
      </c>
      <c r="I1167">
        <f t="shared" si="87"/>
        <v>1336</v>
      </c>
    </row>
    <row r="1168" spans="1:9" x14ac:dyDescent="0.3">
      <c r="A1168" s="2">
        <v>2016</v>
      </c>
      <c r="B1168" s="2" t="s">
        <v>14</v>
      </c>
      <c r="C1168" s="2" t="s">
        <v>4</v>
      </c>
      <c r="D1168" s="2">
        <v>3</v>
      </c>
      <c r="E1168" s="2">
        <v>99.25</v>
      </c>
      <c r="F1168" s="2">
        <v>101.42</v>
      </c>
      <c r="G1168" s="4">
        <v>1398575</v>
      </c>
      <c r="H1168">
        <f t="shared" si="86"/>
        <v>1388</v>
      </c>
      <c r="I1168">
        <f t="shared" si="87"/>
        <v>1418</v>
      </c>
    </row>
    <row r="1169" spans="1:9" x14ac:dyDescent="0.3">
      <c r="A1169" s="2">
        <v>2017</v>
      </c>
      <c r="B1169" s="2" t="s">
        <v>14</v>
      </c>
      <c r="C1169" s="2" t="s">
        <v>4</v>
      </c>
      <c r="D1169" s="2">
        <v>3</v>
      </c>
      <c r="E1169" s="2">
        <v>104.12</v>
      </c>
      <c r="F1169" s="2">
        <v>102.75</v>
      </c>
      <c r="G1169" s="4">
        <v>1483491</v>
      </c>
      <c r="H1169">
        <f t="shared" si="86"/>
        <v>1545</v>
      </c>
      <c r="I1169">
        <f t="shared" si="87"/>
        <v>1524</v>
      </c>
    </row>
    <row r="1170" spans="1:9" x14ac:dyDescent="0.3">
      <c r="A1170" s="2">
        <v>2018</v>
      </c>
      <c r="B1170" s="2" t="s">
        <v>14</v>
      </c>
      <c r="C1170" s="2" t="s">
        <v>4</v>
      </c>
      <c r="D1170" s="2">
        <v>3</v>
      </c>
      <c r="E1170" s="2">
        <v>104.95</v>
      </c>
      <c r="F1170" s="2">
        <v>104.09</v>
      </c>
      <c r="G1170" s="4">
        <v>1555848</v>
      </c>
      <c r="H1170">
        <f t="shared" si="86"/>
        <v>1633</v>
      </c>
      <c r="I1170">
        <f t="shared" si="87"/>
        <v>1619</v>
      </c>
    </row>
    <row r="1171" spans="1:9" x14ac:dyDescent="0.3">
      <c r="A1171" s="2">
        <v>2019</v>
      </c>
      <c r="B1171" s="2" t="s">
        <v>14</v>
      </c>
      <c r="C1171" s="2" t="s">
        <v>4</v>
      </c>
      <c r="D1171" s="2">
        <v>3</v>
      </c>
      <c r="E1171" s="2">
        <v>109.4</v>
      </c>
      <c r="F1171" s="2">
        <v>105.44</v>
      </c>
      <c r="G1171" s="4">
        <v>1596795</v>
      </c>
      <c r="H1171">
        <f t="shared" si="86"/>
        <v>1747</v>
      </c>
      <c r="I1171">
        <f t="shared" si="87"/>
        <v>1684</v>
      </c>
    </row>
    <row r="1172" spans="1:9" x14ac:dyDescent="0.3">
      <c r="A1172" s="2">
        <v>2020</v>
      </c>
      <c r="B1172" s="2" t="s">
        <v>14</v>
      </c>
      <c r="C1172" s="2" t="s">
        <v>4</v>
      </c>
      <c r="D1172" s="2">
        <v>3</v>
      </c>
      <c r="E1172" s="2"/>
      <c r="F1172" s="2">
        <f>ROUND(F1171+F1171*0.0281,1)</f>
        <v>108.4</v>
      </c>
      <c r="G1172" s="4">
        <v>1618080</v>
      </c>
      <c r="I1172">
        <f t="shared" si="87"/>
        <v>1754</v>
      </c>
    </row>
    <row r="1173" spans="1:9" x14ac:dyDescent="0.3">
      <c r="A1173" s="2">
        <v>2021</v>
      </c>
      <c r="B1173" s="2" t="s">
        <v>14</v>
      </c>
      <c r="C1173" s="2" t="s">
        <v>4</v>
      </c>
      <c r="D1173" s="2">
        <v>3</v>
      </c>
      <c r="E1173" s="2"/>
      <c r="F1173" s="2">
        <f t="shared" ref="F1173:F1174" si="88">ROUND(F1172+F1172*0.0281,1)</f>
        <v>111.4</v>
      </c>
      <c r="G1173" s="4">
        <v>1633413.5</v>
      </c>
      <c r="I1173">
        <f t="shared" si="87"/>
        <v>1820</v>
      </c>
    </row>
    <row r="1174" spans="1:9" x14ac:dyDescent="0.3">
      <c r="A1174" s="2">
        <v>2022</v>
      </c>
      <c r="B1174" s="2" t="s">
        <v>14</v>
      </c>
      <c r="C1174" s="2" t="s">
        <v>4</v>
      </c>
      <c r="D1174" s="2">
        <v>3</v>
      </c>
      <c r="E1174" s="2"/>
      <c r="F1174" s="2">
        <f t="shared" si="88"/>
        <v>114.5</v>
      </c>
      <c r="G1174" s="4">
        <v>1668740</v>
      </c>
      <c r="I1174">
        <f t="shared" si="87"/>
        <v>1911</v>
      </c>
    </row>
    <row r="1175" spans="1:9" x14ac:dyDescent="0.3">
      <c r="A1175" s="2">
        <v>2000</v>
      </c>
      <c r="B1175" s="2" t="s">
        <v>14</v>
      </c>
      <c r="C1175" s="2" t="s">
        <v>4</v>
      </c>
      <c r="D1175" s="2">
        <v>4</v>
      </c>
      <c r="E1175" s="2">
        <v>139.88</v>
      </c>
      <c r="F1175" s="2">
        <v>148.56</v>
      </c>
      <c r="G1175" s="4">
        <v>143690.5</v>
      </c>
      <c r="H1175">
        <f t="shared" si="86"/>
        <v>201</v>
      </c>
      <c r="I1175">
        <f t="shared" si="87"/>
        <v>213</v>
      </c>
    </row>
    <row r="1176" spans="1:9" x14ac:dyDescent="0.3">
      <c r="A1176" s="2">
        <v>2001</v>
      </c>
      <c r="B1176" s="2" t="s">
        <v>14</v>
      </c>
      <c r="C1176" s="2" t="s">
        <v>4</v>
      </c>
      <c r="D1176" s="2">
        <v>4</v>
      </c>
      <c r="E1176" s="2">
        <v>138.53</v>
      </c>
      <c r="F1176" s="2">
        <v>153.9</v>
      </c>
      <c r="G1176" s="4">
        <v>150143</v>
      </c>
      <c r="H1176">
        <f t="shared" si="86"/>
        <v>208</v>
      </c>
      <c r="I1176">
        <f t="shared" si="87"/>
        <v>231</v>
      </c>
    </row>
    <row r="1177" spans="1:9" x14ac:dyDescent="0.3">
      <c r="A1177" s="2">
        <v>2002</v>
      </c>
      <c r="B1177" s="2" t="s">
        <v>14</v>
      </c>
      <c r="C1177" s="2" t="s">
        <v>4</v>
      </c>
      <c r="D1177" s="2">
        <v>4</v>
      </c>
      <c r="E1177" s="2">
        <v>162.96</v>
      </c>
      <c r="F1177" s="2">
        <v>159.41999999999999</v>
      </c>
      <c r="G1177" s="4">
        <v>158319</v>
      </c>
      <c r="H1177">
        <f t="shared" si="86"/>
        <v>258</v>
      </c>
      <c r="I1177">
        <f t="shared" si="87"/>
        <v>252</v>
      </c>
    </row>
    <row r="1178" spans="1:9" x14ac:dyDescent="0.3">
      <c r="A1178" s="2">
        <v>2003</v>
      </c>
      <c r="B1178" s="2" t="s">
        <v>14</v>
      </c>
      <c r="C1178" s="2" t="s">
        <v>4</v>
      </c>
      <c r="D1178" s="2">
        <v>4</v>
      </c>
      <c r="E1178" s="2">
        <v>165.68</v>
      </c>
      <c r="F1178" s="2">
        <v>165.14</v>
      </c>
      <c r="G1178" s="4">
        <v>165380</v>
      </c>
      <c r="H1178">
        <f t="shared" si="86"/>
        <v>274</v>
      </c>
      <c r="I1178">
        <f t="shared" si="87"/>
        <v>273</v>
      </c>
    </row>
    <row r="1179" spans="1:9" x14ac:dyDescent="0.3">
      <c r="A1179" s="2">
        <v>2004</v>
      </c>
      <c r="B1179" s="2" t="s">
        <v>14</v>
      </c>
      <c r="C1179" s="2" t="s">
        <v>4</v>
      </c>
      <c r="D1179" s="2">
        <v>4</v>
      </c>
      <c r="E1179" s="2">
        <v>185.48</v>
      </c>
      <c r="F1179" s="2">
        <v>171.07</v>
      </c>
      <c r="G1179" s="4">
        <v>171984</v>
      </c>
      <c r="H1179">
        <f t="shared" si="86"/>
        <v>319</v>
      </c>
      <c r="I1179">
        <f t="shared" si="87"/>
        <v>294</v>
      </c>
    </row>
    <row r="1180" spans="1:9" x14ac:dyDescent="0.3">
      <c r="A1180" s="2">
        <v>2005</v>
      </c>
      <c r="B1180" s="2" t="s">
        <v>14</v>
      </c>
      <c r="C1180" s="2" t="s">
        <v>4</v>
      </c>
      <c r="D1180" s="2">
        <v>4</v>
      </c>
      <c r="E1180" s="2">
        <v>177.94</v>
      </c>
      <c r="F1180" s="2">
        <v>177.21</v>
      </c>
      <c r="G1180" s="4">
        <v>180961.5</v>
      </c>
      <c r="H1180">
        <f t="shared" si="86"/>
        <v>322</v>
      </c>
      <c r="I1180">
        <f t="shared" si="87"/>
        <v>321</v>
      </c>
    </row>
    <row r="1181" spans="1:9" x14ac:dyDescent="0.3">
      <c r="A1181" s="2">
        <v>2006</v>
      </c>
      <c r="B1181" s="2" t="s">
        <v>14</v>
      </c>
      <c r="C1181" s="2" t="s">
        <v>4</v>
      </c>
      <c r="D1181" s="2">
        <v>4</v>
      </c>
      <c r="E1181" s="2">
        <v>181.04</v>
      </c>
      <c r="F1181" s="2">
        <v>183.57</v>
      </c>
      <c r="G1181" s="4">
        <v>192772</v>
      </c>
      <c r="H1181">
        <f t="shared" si="86"/>
        <v>349</v>
      </c>
      <c r="I1181">
        <f t="shared" si="87"/>
        <v>354</v>
      </c>
    </row>
    <row r="1182" spans="1:9" x14ac:dyDescent="0.3">
      <c r="A1182" s="2">
        <v>2007</v>
      </c>
      <c r="B1182" s="2" t="s">
        <v>14</v>
      </c>
      <c r="C1182" s="2" t="s">
        <v>4</v>
      </c>
      <c r="D1182" s="2">
        <v>4</v>
      </c>
      <c r="E1182" s="2">
        <v>200.85</v>
      </c>
      <c r="F1182" s="2">
        <v>190.16</v>
      </c>
      <c r="G1182" s="4">
        <v>209110</v>
      </c>
      <c r="H1182">
        <f t="shared" si="86"/>
        <v>420</v>
      </c>
      <c r="I1182">
        <f t="shared" si="87"/>
        <v>398</v>
      </c>
    </row>
    <row r="1183" spans="1:9" x14ac:dyDescent="0.3">
      <c r="A1183" s="2">
        <v>2008</v>
      </c>
      <c r="B1183" s="2" t="s">
        <v>14</v>
      </c>
      <c r="C1183" s="2" t="s">
        <v>4</v>
      </c>
      <c r="D1183" s="2">
        <v>4</v>
      </c>
      <c r="E1183" s="2">
        <v>203.9</v>
      </c>
      <c r="F1183" s="2">
        <v>196.98</v>
      </c>
      <c r="G1183" s="4">
        <v>229519</v>
      </c>
      <c r="H1183">
        <f t="shared" si="86"/>
        <v>468</v>
      </c>
      <c r="I1183">
        <f t="shared" si="87"/>
        <v>452</v>
      </c>
    </row>
    <row r="1184" spans="1:9" x14ac:dyDescent="0.3">
      <c r="A1184" s="2">
        <v>2009</v>
      </c>
      <c r="B1184" s="2" t="s">
        <v>14</v>
      </c>
      <c r="C1184" s="2" t="s">
        <v>4</v>
      </c>
      <c r="D1184" s="2">
        <v>4</v>
      </c>
      <c r="E1184" s="2">
        <v>208.97</v>
      </c>
      <c r="F1184" s="2">
        <v>204.05</v>
      </c>
      <c r="G1184" s="4">
        <v>246927.5</v>
      </c>
      <c r="H1184">
        <f t="shared" si="86"/>
        <v>516</v>
      </c>
      <c r="I1184">
        <f t="shared" si="87"/>
        <v>504</v>
      </c>
    </row>
    <row r="1185" spans="1:9" x14ac:dyDescent="0.3">
      <c r="A1185" s="2">
        <v>2010</v>
      </c>
      <c r="B1185" s="2" t="s">
        <v>14</v>
      </c>
      <c r="C1185" s="2" t="s">
        <v>4</v>
      </c>
      <c r="D1185" s="2">
        <v>4</v>
      </c>
      <c r="E1185" s="2">
        <v>197.38</v>
      </c>
      <c r="F1185" s="2">
        <v>211.38</v>
      </c>
      <c r="G1185" s="4">
        <v>262938.5</v>
      </c>
      <c r="H1185">
        <f t="shared" si="86"/>
        <v>519</v>
      </c>
      <c r="I1185">
        <f t="shared" si="87"/>
        <v>556</v>
      </c>
    </row>
    <row r="1186" spans="1:9" x14ac:dyDescent="0.3">
      <c r="A1186" s="2">
        <v>2011</v>
      </c>
      <c r="B1186" s="2" t="s">
        <v>14</v>
      </c>
      <c r="C1186" s="2" t="s">
        <v>4</v>
      </c>
      <c r="D1186" s="2">
        <v>4</v>
      </c>
      <c r="E1186" s="2">
        <v>225.06</v>
      </c>
      <c r="F1186" s="2">
        <v>218.97</v>
      </c>
      <c r="G1186" s="4">
        <v>280813</v>
      </c>
      <c r="H1186">
        <f t="shared" si="86"/>
        <v>632</v>
      </c>
      <c r="I1186">
        <f t="shared" si="87"/>
        <v>615</v>
      </c>
    </row>
    <row r="1187" spans="1:9" x14ac:dyDescent="0.3">
      <c r="A1187" s="2">
        <v>2012</v>
      </c>
      <c r="B1187" s="2" t="s">
        <v>14</v>
      </c>
      <c r="C1187" s="2" t="s">
        <v>4</v>
      </c>
      <c r="D1187" s="2">
        <v>4</v>
      </c>
      <c r="E1187" s="2">
        <v>208.27</v>
      </c>
      <c r="F1187" s="2">
        <v>214.83</v>
      </c>
      <c r="G1187" s="4">
        <v>301530.5</v>
      </c>
      <c r="H1187">
        <f t="shared" si="86"/>
        <v>628</v>
      </c>
      <c r="I1187">
        <f t="shared" si="87"/>
        <v>648</v>
      </c>
    </row>
    <row r="1188" spans="1:9" x14ac:dyDescent="0.3">
      <c r="A1188" s="2">
        <v>2013</v>
      </c>
      <c r="B1188" s="2" t="s">
        <v>14</v>
      </c>
      <c r="C1188" s="2" t="s">
        <v>4</v>
      </c>
      <c r="D1188" s="2">
        <v>4</v>
      </c>
      <c r="E1188" s="2">
        <v>208.95</v>
      </c>
      <c r="F1188" s="2">
        <v>210.78</v>
      </c>
      <c r="G1188" s="4">
        <v>327348.5</v>
      </c>
      <c r="H1188">
        <f t="shared" si="86"/>
        <v>684</v>
      </c>
      <c r="I1188">
        <f t="shared" si="87"/>
        <v>690</v>
      </c>
    </row>
    <row r="1189" spans="1:9" x14ac:dyDescent="0.3">
      <c r="A1189" s="2">
        <v>2014</v>
      </c>
      <c r="B1189" s="2" t="s">
        <v>14</v>
      </c>
      <c r="C1189" s="2" t="s">
        <v>4</v>
      </c>
      <c r="D1189" s="2">
        <v>4</v>
      </c>
      <c r="E1189" s="2">
        <v>207.73</v>
      </c>
      <c r="F1189" s="2">
        <v>206.8</v>
      </c>
      <c r="G1189" s="4">
        <v>356717.5</v>
      </c>
      <c r="H1189">
        <f t="shared" si="86"/>
        <v>741</v>
      </c>
      <c r="I1189">
        <f t="shared" si="87"/>
        <v>738</v>
      </c>
    </row>
    <row r="1190" spans="1:9" x14ac:dyDescent="0.3">
      <c r="A1190" s="2">
        <v>2015</v>
      </c>
      <c r="B1190" s="2" t="s">
        <v>14</v>
      </c>
      <c r="C1190" s="2" t="s">
        <v>4</v>
      </c>
      <c r="D1190" s="2">
        <v>4</v>
      </c>
      <c r="E1190" s="2">
        <v>191.37</v>
      </c>
      <c r="F1190" s="2">
        <v>202.9</v>
      </c>
      <c r="G1190" s="4">
        <v>387201</v>
      </c>
      <c r="H1190">
        <f t="shared" si="86"/>
        <v>741</v>
      </c>
      <c r="I1190">
        <f t="shared" si="87"/>
        <v>786</v>
      </c>
    </row>
    <row r="1191" spans="1:9" x14ac:dyDescent="0.3">
      <c r="A1191" s="2">
        <v>2016</v>
      </c>
      <c r="B1191" s="2" t="s">
        <v>14</v>
      </c>
      <c r="C1191" s="2" t="s">
        <v>4</v>
      </c>
      <c r="D1191" s="2">
        <v>4</v>
      </c>
      <c r="E1191" s="2">
        <v>199.74</v>
      </c>
      <c r="F1191" s="2">
        <v>199.07</v>
      </c>
      <c r="G1191" s="4">
        <v>416534</v>
      </c>
      <c r="H1191">
        <f t="shared" si="86"/>
        <v>832</v>
      </c>
      <c r="I1191">
        <f t="shared" si="87"/>
        <v>829</v>
      </c>
    </row>
    <row r="1192" spans="1:9" x14ac:dyDescent="0.3">
      <c r="A1192" s="2">
        <v>2017</v>
      </c>
      <c r="B1192" s="2" t="s">
        <v>14</v>
      </c>
      <c r="C1192" s="2" t="s">
        <v>4</v>
      </c>
      <c r="D1192" s="2">
        <v>4</v>
      </c>
      <c r="E1192" s="2">
        <v>202.97</v>
      </c>
      <c r="F1192" s="2">
        <v>195.32</v>
      </c>
      <c r="G1192" s="4">
        <v>448838</v>
      </c>
      <c r="H1192">
        <f t="shared" si="86"/>
        <v>911</v>
      </c>
      <c r="I1192">
        <f t="shared" si="87"/>
        <v>877</v>
      </c>
    </row>
    <row r="1193" spans="1:9" x14ac:dyDescent="0.3">
      <c r="A1193" s="2">
        <v>2018</v>
      </c>
      <c r="B1193" s="2" t="s">
        <v>14</v>
      </c>
      <c r="C1193" s="2" t="s">
        <v>4</v>
      </c>
      <c r="D1193" s="2">
        <v>4</v>
      </c>
      <c r="E1193" s="2">
        <v>196.92</v>
      </c>
      <c r="F1193" s="2">
        <v>191.63</v>
      </c>
      <c r="G1193" s="4">
        <v>483441.5</v>
      </c>
      <c r="H1193">
        <f t="shared" si="86"/>
        <v>952</v>
      </c>
      <c r="I1193">
        <f t="shared" si="87"/>
        <v>926</v>
      </c>
    </row>
    <row r="1194" spans="1:9" x14ac:dyDescent="0.3">
      <c r="A1194" s="2">
        <v>2019</v>
      </c>
      <c r="B1194" s="2" t="s">
        <v>14</v>
      </c>
      <c r="C1194" s="2" t="s">
        <v>4</v>
      </c>
      <c r="D1194" s="2">
        <v>4</v>
      </c>
      <c r="E1194" s="2">
        <v>182.9</v>
      </c>
      <c r="F1194" s="2">
        <v>188.01</v>
      </c>
      <c r="G1194" s="4">
        <v>522681.5</v>
      </c>
      <c r="H1194">
        <f t="shared" si="86"/>
        <v>956</v>
      </c>
      <c r="I1194">
        <f t="shared" si="87"/>
        <v>983</v>
      </c>
    </row>
    <row r="1195" spans="1:9" x14ac:dyDescent="0.3">
      <c r="A1195" s="2">
        <v>2020</v>
      </c>
      <c r="B1195" s="2" t="s">
        <v>14</v>
      </c>
      <c r="C1195" s="2" t="s">
        <v>4</v>
      </c>
      <c r="D1195" s="2">
        <v>4</v>
      </c>
      <c r="E1195" s="2"/>
      <c r="F1195" s="2">
        <f>ROUND(F1194-F1194*0.0189,1)</f>
        <v>184.5</v>
      </c>
      <c r="G1195" s="4">
        <v>570399</v>
      </c>
      <c r="I1195">
        <f t="shared" si="87"/>
        <v>1052</v>
      </c>
    </row>
    <row r="1196" spans="1:9" x14ac:dyDescent="0.3">
      <c r="A1196" s="2">
        <v>2021</v>
      </c>
      <c r="B1196" s="2" t="s">
        <v>14</v>
      </c>
      <c r="C1196" s="2" t="s">
        <v>4</v>
      </c>
      <c r="D1196" s="2">
        <v>4</v>
      </c>
      <c r="E1196" s="2"/>
      <c r="F1196" s="2">
        <f t="shared" ref="F1196:F1197" si="89">ROUND(F1195-F1195*0.0189,1)</f>
        <v>181</v>
      </c>
      <c r="G1196" s="4">
        <v>619684</v>
      </c>
      <c r="I1196">
        <f t="shared" si="87"/>
        <v>1122</v>
      </c>
    </row>
    <row r="1197" spans="1:9" x14ac:dyDescent="0.3">
      <c r="A1197" s="2">
        <v>2022</v>
      </c>
      <c r="B1197" s="2" t="s">
        <v>14</v>
      </c>
      <c r="C1197" s="2" t="s">
        <v>4</v>
      </c>
      <c r="D1197" s="2">
        <v>4</v>
      </c>
      <c r="E1197" s="2"/>
      <c r="F1197" s="2">
        <f t="shared" si="89"/>
        <v>177.6</v>
      </c>
      <c r="G1197" s="4">
        <v>672753</v>
      </c>
      <c r="I1197">
        <f t="shared" si="87"/>
        <v>1195</v>
      </c>
    </row>
    <row r="1198" spans="1:9" x14ac:dyDescent="0.3">
      <c r="A1198" s="2">
        <v>2000</v>
      </c>
      <c r="B1198" s="2" t="s">
        <v>14</v>
      </c>
      <c r="C1198" s="2" t="s">
        <v>6</v>
      </c>
      <c r="D1198" s="2">
        <v>1</v>
      </c>
      <c r="E1198" s="2">
        <v>457.27</v>
      </c>
      <c r="F1198" s="2">
        <v>471.88</v>
      </c>
      <c r="G1198" s="4">
        <v>1219422.5</v>
      </c>
      <c r="H1198">
        <f t="shared" si="86"/>
        <v>5576</v>
      </c>
      <c r="I1198">
        <f t="shared" si="87"/>
        <v>5754</v>
      </c>
    </row>
    <row r="1199" spans="1:9" x14ac:dyDescent="0.3">
      <c r="A1199" s="2">
        <v>2001</v>
      </c>
      <c r="B1199" s="2" t="s">
        <v>14</v>
      </c>
      <c r="C1199" s="2" t="s">
        <v>6</v>
      </c>
      <c r="D1199" s="2">
        <v>1</v>
      </c>
      <c r="E1199" s="2">
        <v>460.55</v>
      </c>
      <c r="F1199" s="2">
        <v>470.44</v>
      </c>
      <c r="G1199" s="4">
        <v>1297802</v>
      </c>
      <c r="H1199">
        <f t="shared" si="86"/>
        <v>5977</v>
      </c>
      <c r="I1199">
        <f t="shared" si="87"/>
        <v>6105</v>
      </c>
    </row>
    <row r="1200" spans="1:9" x14ac:dyDescent="0.3">
      <c r="A1200" s="2">
        <v>2002</v>
      </c>
      <c r="B1200" s="2" t="s">
        <v>14</v>
      </c>
      <c r="C1200" s="2" t="s">
        <v>6</v>
      </c>
      <c r="D1200" s="2">
        <v>1</v>
      </c>
      <c r="E1200" s="2">
        <v>471.77</v>
      </c>
      <c r="F1200" s="2">
        <v>469</v>
      </c>
      <c r="G1200" s="4">
        <v>1378634</v>
      </c>
      <c r="H1200">
        <f t="shared" si="86"/>
        <v>6504</v>
      </c>
      <c r="I1200">
        <f t="shared" si="87"/>
        <v>6466</v>
      </c>
    </row>
    <row r="1201" spans="1:9" x14ac:dyDescent="0.3">
      <c r="A1201" s="2">
        <v>2003</v>
      </c>
      <c r="B1201" s="2" t="s">
        <v>14</v>
      </c>
      <c r="C1201" s="2" t="s">
        <v>6</v>
      </c>
      <c r="D1201" s="2">
        <v>1</v>
      </c>
      <c r="E1201" s="2">
        <v>459.27</v>
      </c>
      <c r="F1201" s="2">
        <v>467.56</v>
      </c>
      <c r="G1201" s="4">
        <v>1463617.5</v>
      </c>
      <c r="H1201">
        <f t="shared" si="86"/>
        <v>6722</v>
      </c>
      <c r="I1201">
        <f t="shared" si="87"/>
        <v>6843</v>
      </c>
    </row>
    <row r="1202" spans="1:9" x14ac:dyDescent="0.3">
      <c r="A1202" s="2">
        <v>2004</v>
      </c>
      <c r="B1202" s="2" t="s">
        <v>14</v>
      </c>
      <c r="C1202" s="2" t="s">
        <v>6</v>
      </c>
      <c r="D1202" s="2">
        <v>1</v>
      </c>
      <c r="E1202" s="2">
        <v>469.81</v>
      </c>
      <c r="F1202" s="2">
        <v>466.13</v>
      </c>
      <c r="G1202" s="4">
        <v>1557847.5</v>
      </c>
      <c r="H1202">
        <f t="shared" si="86"/>
        <v>7319</v>
      </c>
      <c r="I1202">
        <f t="shared" si="87"/>
        <v>7262</v>
      </c>
    </row>
    <row r="1203" spans="1:9" x14ac:dyDescent="0.3">
      <c r="A1203" s="2">
        <v>2005</v>
      </c>
      <c r="B1203" s="2" t="s">
        <v>14</v>
      </c>
      <c r="C1203" s="2" t="s">
        <v>6</v>
      </c>
      <c r="D1203" s="2">
        <v>1</v>
      </c>
      <c r="E1203" s="2">
        <v>484.48</v>
      </c>
      <c r="F1203" s="2">
        <v>464.7</v>
      </c>
      <c r="G1203" s="4">
        <v>1653326.5</v>
      </c>
      <c r="H1203">
        <f t="shared" si="86"/>
        <v>8010</v>
      </c>
      <c r="I1203">
        <f t="shared" si="87"/>
        <v>7683</v>
      </c>
    </row>
    <row r="1204" spans="1:9" x14ac:dyDescent="0.3">
      <c r="A1204" s="2">
        <v>2006</v>
      </c>
      <c r="B1204" s="2" t="s">
        <v>14</v>
      </c>
      <c r="C1204" s="2" t="s">
        <v>6</v>
      </c>
      <c r="D1204" s="2">
        <v>1</v>
      </c>
      <c r="E1204" s="2">
        <v>459.17</v>
      </c>
      <c r="F1204" s="2">
        <v>463.28</v>
      </c>
      <c r="G1204" s="4">
        <v>1751840</v>
      </c>
      <c r="H1204">
        <f t="shared" si="86"/>
        <v>8044</v>
      </c>
      <c r="I1204">
        <f t="shared" si="87"/>
        <v>8116</v>
      </c>
    </row>
    <row r="1205" spans="1:9" x14ac:dyDescent="0.3">
      <c r="A1205" s="2">
        <v>2007</v>
      </c>
      <c r="B1205" s="2" t="s">
        <v>14</v>
      </c>
      <c r="C1205" s="2" t="s">
        <v>6</v>
      </c>
      <c r="D1205" s="2">
        <v>1</v>
      </c>
      <c r="E1205" s="2">
        <v>469.62</v>
      </c>
      <c r="F1205" s="2">
        <v>461.86</v>
      </c>
      <c r="G1205" s="4">
        <v>1875773.5</v>
      </c>
      <c r="H1205">
        <f t="shared" si="86"/>
        <v>8809</v>
      </c>
      <c r="I1205">
        <f t="shared" si="87"/>
        <v>8663</v>
      </c>
    </row>
    <row r="1206" spans="1:9" x14ac:dyDescent="0.3">
      <c r="A1206" s="2">
        <v>2008</v>
      </c>
      <c r="B1206" s="2" t="s">
        <v>14</v>
      </c>
      <c r="C1206" s="2" t="s">
        <v>6</v>
      </c>
      <c r="D1206" s="2">
        <v>1</v>
      </c>
      <c r="E1206" s="2">
        <v>456.59</v>
      </c>
      <c r="F1206" s="2">
        <v>460.44</v>
      </c>
      <c r="G1206" s="4">
        <v>1992831</v>
      </c>
      <c r="H1206">
        <f t="shared" si="86"/>
        <v>9099</v>
      </c>
      <c r="I1206">
        <f t="shared" si="87"/>
        <v>9176</v>
      </c>
    </row>
    <row r="1207" spans="1:9" x14ac:dyDescent="0.3">
      <c r="A1207" s="2">
        <v>2009</v>
      </c>
      <c r="B1207" s="2" t="s">
        <v>14</v>
      </c>
      <c r="C1207" s="2" t="s">
        <v>6</v>
      </c>
      <c r="D1207" s="2">
        <v>1</v>
      </c>
      <c r="E1207" s="2">
        <v>460.2</v>
      </c>
      <c r="F1207" s="2">
        <v>459.03</v>
      </c>
      <c r="G1207" s="4">
        <v>2084084</v>
      </c>
      <c r="H1207">
        <f t="shared" si="86"/>
        <v>9591</v>
      </c>
      <c r="I1207">
        <f t="shared" si="87"/>
        <v>9567</v>
      </c>
    </row>
    <row r="1208" spans="1:9" x14ac:dyDescent="0.3">
      <c r="A1208" s="2">
        <v>2010</v>
      </c>
      <c r="B1208" s="2" t="s">
        <v>14</v>
      </c>
      <c r="C1208" s="2" t="s">
        <v>6</v>
      </c>
      <c r="D1208" s="2">
        <v>1</v>
      </c>
      <c r="E1208" s="2">
        <v>466.93</v>
      </c>
      <c r="F1208" s="2">
        <v>457.63</v>
      </c>
      <c r="G1208" s="4">
        <v>2166714.5</v>
      </c>
      <c r="H1208">
        <f t="shared" si="86"/>
        <v>10117</v>
      </c>
      <c r="I1208">
        <f t="shared" si="87"/>
        <v>9916</v>
      </c>
    </row>
    <row r="1209" spans="1:9" x14ac:dyDescent="0.3">
      <c r="A1209" s="2">
        <v>2011</v>
      </c>
      <c r="B1209" s="2" t="s">
        <v>14</v>
      </c>
      <c r="C1209" s="2" t="s">
        <v>6</v>
      </c>
      <c r="D1209" s="2">
        <v>1</v>
      </c>
      <c r="E1209" s="2">
        <v>460.07</v>
      </c>
      <c r="F1209" s="2">
        <v>456.22</v>
      </c>
      <c r="G1209" s="4">
        <v>2251158</v>
      </c>
      <c r="H1209">
        <f t="shared" si="86"/>
        <v>10357</v>
      </c>
      <c r="I1209">
        <f t="shared" si="87"/>
        <v>10270</v>
      </c>
    </row>
    <row r="1210" spans="1:9" x14ac:dyDescent="0.3">
      <c r="A1210" s="2">
        <v>2012</v>
      </c>
      <c r="B1210" s="2" t="s">
        <v>14</v>
      </c>
      <c r="C1210" s="2" t="s">
        <v>6</v>
      </c>
      <c r="D1210" s="2">
        <v>1</v>
      </c>
      <c r="E1210" s="2">
        <v>449.48</v>
      </c>
      <c r="F1210" s="2">
        <v>454.83</v>
      </c>
      <c r="G1210" s="4">
        <v>2363394.5</v>
      </c>
      <c r="H1210">
        <f t="shared" si="86"/>
        <v>10623</v>
      </c>
      <c r="I1210">
        <f t="shared" si="87"/>
        <v>10749</v>
      </c>
    </row>
    <row r="1211" spans="1:9" x14ac:dyDescent="0.3">
      <c r="A1211" s="2">
        <v>2013</v>
      </c>
      <c r="B1211" s="2" t="s">
        <v>14</v>
      </c>
      <c r="C1211" s="2" t="s">
        <v>6</v>
      </c>
      <c r="D1211" s="2">
        <v>1</v>
      </c>
      <c r="E1211" s="2">
        <v>457.06</v>
      </c>
      <c r="F1211" s="2">
        <v>453.43</v>
      </c>
      <c r="G1211" s="4">
        <v>2494008.5</v>
      </c>
      <c r="H1211">
        <f t="shared" si="86"/>
        <v>11399</v>
      </c>
      <c r="I1211">
        <f t="shared" si="87"/>
        <v>11309</v>
      </c>
    </row>
    <row r="1212" spans="1:9" x14ac:dyDescent="0.3">
      <c r="A1212" s="2">
        <v>2014</v>
      </c>
      <c r="B1212" s="2" t="s">
        <v>14</v>
      </c>
      <c r="C1212" s="2" t="s">
        <v>6</v>
      </c>
      <c r="D1212" s="2">
        <v>1</v>
      </c>
      <c r="E1212" s="2">
        <v>453.59</v>
      </c>
      <c r="F1212" s="2">
        <v>452.04</v>
      </c>
      <c r="G1212" s="4">
        <v>2623268.5</v>
      </c>
      <c r="H1212">
        <f t="shared" si="86"/>
        <v>11899</v>
      </c>
      <c r="I1212">
        <f t="shared" si="87"/>
        <v>11858</v>
      </c>
    </row>
    <row r="1213" spans="1:9" x14ac:dyDescent="0.3">
      <c r="A1213" s="2">
        <v>2015</v>
      </c>
      <c r="B1213" s="2" t="s">
        <v>14</v>
      </c>
      <c r="C1213" s="2" t="s">
        <v>6</v>
      </c>
      <c r="D1213" s="2">
        <v>1</v>
      </c>
      <c r="E1213" s="2">
        <v>443.4</v>
      </c>
      <c r="F1213" s="2">
        <v>450.66</v>
      </c>
      <c r="G1213" s="4">
        <v>2747158.5</v>
      </c>
      <c r="H1213">
        <f t="shared" si="86"/>
        <v>12181</v>
      </c>
      <c r="I1213">
        <f t="shared" si="87"/>
        <v>12380</v>
      </c>
    </row>
    <row r="1214" spans="1:9" x14ac:dyDescent="0.3">
      <c r="A1214" s="2">
        <v>2016</v>
      </c>
      <c r="B1214" s="2" t="s">
        <v>14</v>
      </c>
      <c r="C1214" s="2" t="s">
        <v>6</v>
      </c>
      <c r="D1214" s="2">
        <v>1</v>
      </c>
      <c r="E1214" s="2">
        <v>442.75</v>
      </c>
      <c r="F1214" s="2">
        <v>449.28</v>
      </c>
      <c r="G1214" s="4">
        <v>2858258.5</v>
      </c>
      <c r="H1214">
        <f t="shared" si="86"/>
        <v>12655</v>
      </c>
      <c r="I1214">
        <f t="shared" si="87"/>
        <v>12842</v>
      </c>
    </row>
    <row r="1215" spans="1:9" x14ac:dyDescent="0.3">
      <c r="A1215" s="2">
        <v>2017</v>
      </c>
      <c r="B1215" s="2" t="s">
        <v>14</v>
      </c>
      <c r="C1215" s="2" t="s">
        <v>6</v>
      </c>
      <c r="D1215" s="2">
        <v>1</v>
      </c>
      <c r="E1215" s="2">
        <v>447.7</v>
      </c>
      <c r="F1215" s="2">
        <v>447.9</v>
      </c>
      <c r="G1215" s="4">
        <v>2996889.5</v>
      </c>
      <c r="H1215">
        <f t="shared" si="86"/>
        <v>13417</v>
      </c>
      <c r="I1215">
        <f t="shared" si="87"/>
        <v>13423</v>
      </c>
    </row>
    <row r="1216" spans="1:9" x14ac:dyDescent="0.3">
      <c r="A1216" s="2">
        <v>2018</v>
      </c>
      <c r="B1216" s="2" t="s">
        <v>14</v>
      </c>
      <c r="C1216" s="2" t="s">
        <v>6</v>
      </c>
      <c r="D1216" s="2">
        <v>1</v>
      </c>
      <c r="E1216" s="2">
        <v>449.01</v>
      </c>
      <c r="F1216" s="2">
        <v>446.53</v>
      </c>
      <c r="G1216" s="4">
        <v>3153847</v>
      </c>
      <c r="H1216">
        <f t="shared" si="86"/>
        <v>14161</v>
      </c>
      <c r="I1216">
        <f t="shared" si="87"/>
        <v>14083</v>
      </c>
    </row>
    <row r="1217" spans="1:9" x14ac:dyDescent="0.3">
      <c r="A1217" s="2">
        <v>2019</v>
      </c>
      <c r="B1217" s="2" t="s">
        <v>14</v>
      </c>
      <c r="C1217" s="2" t="s">
        <v>6</v>
      </c>
      <c r="D1217" s="2">
        <v>1</v>
      </c>
      <c r="E1217" s="2">
        <v>444.68</v>
      </c>
      <c r="F1217" s="2">
        <v>445.16</v>
      </c>
      <c r="G1217" s="4">
        <v>3314758.5</v>
      </c>
      <c r="H1217">
        <f t="shared" si="86"/>
        <v>14740</v>
      </c>
      <c r="I1217">
        <f t="shared" si="87"/>
        <v>14756</v>
      </c>
    </row>
    <row r="1218" spans="1:9" x14ac:dyDescent="0.3">
      <c r="A1218" s="2">
        <v>2020</v>
      </c>
      <c r="B1218" s="2" t="s">
        <v>14</v>
      </c>
      <c r="C1218" s="2" t="s">
        <v>6</v>
      </c>
      <c r="D1218" s="2">
        <v>1</v>
      </c>
      <c r="E1218" s="2"/>
      <c r="F1218" s="2">
        <f>ROUND(F1217-F1217*0.0031,1)</f>
        <v>443.8</v>
      </c>
      <c r="G1218" s="4">
        <v>3515954</v>
      </c>
      <c r="I1218">
        <f t="shared" si="87"/>
        <v>15604</v>
      </c>
    </row>
    <row r="1219" spans="1:9" x14ac:dyDescent="0.3">
      <c r="A1219" s="2">
        <v>2021</v>
      </c>
      <c r="B1219" s="2" t="s">
        <v>14</v>
      </c>
      <c r="C1219" s="2" t="s">
        <v>6</v>
      </c>
      <c r="D1219" s="2">
        <v>1</v>
      </c>
      <c r="E1219" s="2"/>
      <c r="F1219" s="2">
        <f t="shared" ref="F1219:F1220" si="90">ROUND(F1218-F1218*0.0031,1)</f>
        <v>442.4</v>
      </c>
      <c r="G1219" s="4">
        <v>3729119.5</v>
      </c>
      <c r="I1219">
        <f t="shared" ref="I1219:I1282" si="91">ROUND(F1219*$G1219/100000,0)</f>
        <v>16498</v>
      </c>
    </row>
    <row r="1220" spans="1:9" x14ac:dyDescent="0.3">
      <c r="A1220" s="2">
        <v>2022</v>
      </c>
      <c r="B1220" s="2" t="s">
        <v>14</v>
      </c>
      <c r="C1220" s="2" t="s">
        <v>6</v>
      </c>
      <c r="D1220" s="2">
        <v>1</v>
      </c>
      <c r="E1220" s="2"/>
      <c r="F1220" s="2">
        <f t="shared" si="90"/>
        <v>441</v>
      </c>
      <c r="G1220" s="4">
        <v>3938815</v>
      </c>
      <c r="I1220">
        <f t="shared" si="91"/>
        <v>17370</v>
      </c>
    </row>
    <row r="1221" spans="1:9" x14ac:dyDescent="0.3">
      <c r="A1221" s="2">
        <v>2000</v>
      </c>
      <c r="B1221" s="2" t="s">
        <v>14</v>
      </c>
      <c r="C1221" s="2" t="s">
        <v>6</v>
      </c>
      <c r="D1221" s="2">
        <v>2</v>
      </c>
      <c r="E1221" s="2">
        <v>413.79</v>
      </c>
      <c r="F1221" s="2">
        <v>430.38</v>
      </c>
      <c r="G1221" s="4">
        <v>873383.5</v>
      </c>
      <c r="H1221">
        <f t="shared" ref="H1219:H1282" si="92">ROUND(E1221*$G1221/100000,0)</f>
        <v>3614</v>
      </c>
      <c r="I1221">
        <f t="shared" si="91"/>
        <v>3759</v>
      </c>
    </row>
    <row r="1222" spans="1:9" x14ac:dyDescent="0.3">
      <c r="A1222" s="2">
        <v>2001</v>
      </c>
      <c r="B1222" s="2" t="s">
        <v>14</v>
      </c>
      <c r="C1222" s="2" t="s">
        <v>6</v>
      </c>
      <c r="D1222" s="2">
        <v>2</v>
      </c>
      <c r="E1222" s="2">
        <v>421.86</v>
      </c>
      <c r="F1222" s="2">
        <v>424.98</v>
      </c>
      <c r="G1222" s="4">
        <v>938698.5</v>
      </c>
      <c r="H1222">
        <f t="shared" si="92"/>
        <v>3960</v>
      </c>
      <c r="I1222">
        <f t="shared" si="91"/>
        <v>3989</v>
      </c>
    </row>
    <row r="1223" spans="1:9" x14ac:dyDescent="0.3">
      <c r="A1223" s="2">
        <v>2002</v>
      </c>
      <c r="B1223" s="2" t="s">
        <v>14</v>
      </c>
      <c r="C1223" s="2" t="s">
        <v>6</v>
      </c>
      <c r="D1223" s="2">
        <v>2</v>
      </c>
      <c r="E1223" s="2">
        <v>424.48</v>
      </c>
      <c r="F1223" s="2">
        <v>419.66</v>
      </c>
      <c r="G1223" s="4">
        <v>1003819</v>
      </c>
      <c r="H1223">
        <f t="shared" si="92"/>
        <v>4261</v>
      </c>
      <c r="I1223">
        <f t="shared" si="91"/>
        <v>4213</v>
      </c>
    </row>
    <row r="1224" spans="1:9" x14ac:dyDescent="0.3">
      <c r="A1224" s="2">
        <v>2003</v>
      </c>
      <c r="B1224" s="2" t="s">
        <v>14</v>
      </c>
      <c r="C1224" s="2" t="s">
        <v>6</v>
      </c>
      <c r="D1224" s="2">
        <v>2</v>
      </c>
      <c r="E1224" s="2">
        <v>404.43</v>
      </c>
      <c r="F1224" s="2">
        <v>414.4</v>
      </c>
      <c r="G1224" s="4">
        <v>1069153.5</v>
      </c>
      <c r="H1224">
        <f t="shared" si="92"/>
        <v>4324</v>
      </c>
      <c r="I1224">
        <f t="shared" si="91"/>
        <v>4431</v>
      </c>
    </row>
    <row r="1225" spans="1:9" x14ac:dyDescent="0.3">
      <c r="A1225" s="2">
        <v>2004</v>
      </c>
      <c r="B1225" s="2" t="s">
        <v>14</v>
      </c>
      <c r="C1225" s="2" t="s">
        <v>6</v>
      </c>
      <c r="D1225" s="2">
        <v>2</v>
      </c>
      <c r="E1225" s="2">
        <v>415.7</v>
      </c>
      <c r="F1225" s="2">
        <v>409.2</v>
      </c>
      <c r="G1225" s="4">
        <v>1140017</v>
      </c>
      <c r="H1225">
        <f t="shared" si="92"/>
        <v>4739</v>
      </c>
      <c r="I1225">
        <f t="shared" si="91"/>
        <v>4665</v>
      </c>
    </row>
    <row r="1226" spans="1:9" x14ac:dyDescent="0.3">
      <c r="A1226" s="2">
        <v>2005</v>
      </c>
      <c r="B1226" s="2" t="s">
        <v>14</v>
      </c>
      <c r="C1226" s="2" t="s">
        <v>6</v>
      </c>
      <c r="D1226" s="2">
        <v>2</v>
      </c>
      <c r="E1226" s="2">
        <v>418.09</v>
      </c>
      <c r="F1226" s="2">
        <v>404.07</v>
      </c>
      <c r="G1226" s="4">
        <v>1210978.5</v>
      </c>
      <c r="H1226">
        <f t="shared" si="92"/>
        <v>5063</v>
      </c>
      <c r="I1226">
        <f t="shared" si="91"/>
        <v>4893</v>
      </c>
    </row>
    <row r="1227" spans="1:9" x14ac:dyDescent="0.3">
      <c r="A1227" s="2">
        <v>2006</v>
      </c>
      <c r="B1227" s="2" t="s">
        <v>14</v>
      </c>
      <c r="C1227" s="2" t="s">
        <v>6</v>
      </c>
      <c r="D1227" s="2">
        <v>2</v>
      </c>
      <c r="E1227" s="2">
        <v>393.88</v>
      </c>
      <c r="F1227" s="2">
        <v>399.01</v>
      </c>
      <c r="G1227" s="4">
        <v>1284920</v>
      </c>
      <c r="H1227">
        <f t="shared" si="92"/>
        <v>5061</v>
      </c>
      <c r="I1227">
        <f t="shared" si="91"/>
        <v>5127</v>
      </c>
    </row>
    <row r="1228" spans="1:9" x14ac:dyDescent="0.3">
      <c r="A1228" s="2">
        <v>2007</v>
      </c>
      <c r="B1228" s="2" t="s">
        <v>14</v>
      </c>
      <c r="C1228" s="2" t="s">
        <v>6</v>
      </c>
      <c r="D1228" s="2">
        <v>2</v>
      </c>
      <c r="E1228" s="2">
        <v>398.62</v>
      </c>
      <c r="F1228" s="2">
        <v>394.01</v>
      </c>
      <c r="G1228" s="4">
        <v>1378258</v>
      </c>
      <c r="H1228">
        <f t="shared" si="92"/>
        <v>5494</v>
      </c>
      <c r="I1228">
        <f t="shared" si="91"/>
        <v>5430</v>
      </c>
    </row>
    <row r="1229" spans="1:9" x14ac:dyDescent="0.3">
      <c r="A1229" s="2">
        <v>2008</v>
      </c>
      <c r="B1229" s="2" t="s">
        <v>14</v>
      </c>
      <c r="C1229" s="2" t="s">
        <v>6</v>
      </c>
      <c r="D1229" s="2">
        <v>2</v>
      </c>
      <c r="E1229" s="2">
        <v>386.39</v>
      </c>
      <c r="F1229" s="2">
        <v>389.07</v>
      </c>
      <c r="G1229" s="4">
        <v>1458371</v>
      </c>
      <c r="H1229">
        <f t="shared" si="92"/>
        <v>5635</v>
      </c>
      <c r="I1229">
        <f t="shared" si="91"/>
        <v>5674</v>
      </c>
    </row>
    <row r="1230" spans="1:9" x14ac:dyDescent="0.3">
      <c r="A1230" s="2">
        <v>2009</v>
      </c>
      <c r="B1230" s="2" t="s">
        <v>14</v>
      </c>
      <c r="C1230" s="2" t="s">
        <v>6</v>
      </c>
      <c r="D1230" s="2">
        <v>2</v>
      </c>
      <c r="E1230" s="2">
        <v>390.78</v>
      </c>
      <c r="F1230" s="2">
        <v>384.19</v>
      </c>
      <c r="G1230" s="4">
        <v>1505449.5</v>
      </c>
      <c r="H1230">
        <f t="shared" si="92"/>
        <v>5883</v>
      </c>
      <c r="I1230">
        <f t="shared" si="91"/>
        <v>5784</v>
      </c>
    </row>
    <row r="1231" spans="1:9" x14ac:dyDescent="0.3">
      <c r="A1231" s="2">
        <v>2010</v>
      </c>
      <c r="B1231" s="2" t="s">
        <v>14</v>
      </c>
      <c r="C1231" s="2" t="s">
        <v>6</v>
      </c>
      <c r="D1231" s="2">
        <v>2</v>
      </c>
      <c r="E1231" s="2">
        <v>384.33</v>
      </c>
      <c r="F1231" s="2">
        <v>379.38</v>
      </c>
      <c r="G1231" s="4">
        <v>1534862</v>
      </c>
      <c r="H1231">
        <f t="shared" si="92"/>
        <v>5899</v>
      </c>
      <c r="I1231">
        <f t="shared" si="91"/>
        <v>5823</v>
      </c>
    </row>
    <row r="1232" spans="1:9" x14ac:dyDescent="0.3">
      <c r="A1232" s="2">
        <v>2011</v>
      </c>
      <c r="B1232" s="2" t="s">
        <v>14</v>
      </c>
      <c r="C1232" s="2" t="s">
        <v>6</v>
      </c>
      <c r="D1232" s="2">
        <v>2</v>
      </c>
      <c r="E1232" s="2">
        <v>378.49</v>
      </c>
      <c r="F1232" s="2">
        <v>374.62</v>
      </c>
      <c r="G1232" s="4">
        <v>1562793</v>
      </c>
      <c r="H1232">
        <f t="shared" si="92"/>
        <v>5915</v>
      </c>
      <c r="I1232">
        <f t="shared" si="91"/>
        <v>5855</v>
      </c>
    </row>
    <row r="1233" spans="1:9" x14ac:dyDescent="0.3">
      <c r="A1233" s="2">
        <v>2012</v>
      </c>
      <c r="B1233" s="2" t="s">
        <v>14</v>
      </c>
      <c r="C1233" s="2" t="s">
        <v>6</v>
      </c>
      <c r="D1233" s="2">
        <v>2</v>
      </c>
      <c r="E1233" s="2">
        <v>362.83</v>
      </c>
      <c r="F1233" s="2">
        <v>369.93</v>
      </c>
      <c r="G1233" s="4">
        <v>1617579</v>
      </c>
      <c r="H1233">
        <f t="shared" si="92"/>
        <v>5869</v>
      </c>
      <c r="I1233">
        <f t="shared" si="91"/>
        <v>5984</v>
      </c>
    </row>
    <row r="1234" spans="1:9" x14ac:dyDescent="0.3">
      <c r="A1234" s="2">
        <v>2013</v>
      </c>
      <c r="B1234" s="2" t="s">
        <v>14</v>
      </c>
      <c r="C1234" s="2" t="s">
        <v>6</v>
      </c>
      <c r="D1234" s="2">
        <v>2</v>
      </c>
      <c r="E1234" s="2">
        <v>369.88</v>
      </c>
      <c r="F1234" s="2">
        <v>365.29</v>
      </c>
      <c r="G1234" s="4">
        <v>1687049</v>
      </c>
      <c r="H1234">
        <f t="shared" si="92"/>
        <v>6240</v>
      </c>
      <c r="I1234">
        <f t="shared" si="91"/>
        <v>6163</v>
      </c>
    </row>
    <row r="1235" spans="1:9" x14ac:dyDescent="0.3">
      <c r="A1235" s="2">
        <v>2014</v>
      </c>
      <c r="B1235" s="2" t="s">
        <v>14</v>
      </c>
      <c r="C1235" s="2" t="s">
        <v>6</v>
      </c>
      <c r="D1235" s="2">
        <v>2</v>
      </c>
      <c r="E1235" s="2">
        <v>357.61</v>
      </c>
      <c r="F1235" s="2">
        <v>360.71</v>
      </c>
      <c r="G1235" s="4">
        <v>1747440</v>
      </c>
      <c r="H1235">
        <f t="shared" si="92"/>
        <v>6249</v>
      </c>
      <c r="I1235">
        <f t="shared" si="91"/>
        <v>6303</v>
      </c>
    </row>
    <row r="1236" spans="1:9" x14ac:dyDescent="0.3">
      <c r="A1236" s="2">
        <v>2015</v>
      </c>
      <c r="B1236" s="2" t="s">
        <v>14</v>
      </c>
      <c r="C1236" s="2" t="s">
        <v>6</v>
      </c>
      <c r="D1236" s="2">
        <v>2</v>
      </c>
      <c r="E1236" s="2">
        <v>351.94</v>
      </c>
      <c r="F1236" s="2">
        <v>356.19</v>
      </c>
      <c r="G1236" s="4">
        <v>1802875</v>
      </c>
      <c r="H1236">
        <f t="shared" si="92"/>
        <v>6345</v>
      </c>
      <c r="I1236">
        <f t="shared" si="91"/>
        <v>6422</v>
      </c>
    </row>
    <row r="1237" spans="1:9" x14ac:dyDescent="0.3">
      <c r="A1237" s="2">
        <v>2016</v>
      </c>
      <c r="B1237" s="2" t="s">
        <v>14</v>
      </c>
      <c r="C1237" s="2" t="s">
        <v>6</v>
      </c>
      <c r="D1237" s="2">
        <v>2</v>
      </c>
      <c r="E1237" s="2">
        <v>347.7</v>
      </c>
      <c r="F1237" s="2">
        <v>351.73</v>
      </c>
      <c r="G1237" s="4">
        <v>1843565.5</v>
      </c>
      <c r="H1237">
        <f t="shared" si="92"/>
        <v>6410</v>
      </c>
      <c r="I1237">
        <f t="shared" si="91"/>
        <v>6484</v>
      </c>
    </row>
    <row r="1238" spans="1:9" x14ac:dyDescent="0.3">
      <c r="A1238" s="2">
        <v>2017</v>
      </c>
      <c r="B1238" s="2" t="s">
        <v>14</v>
      </c>
      <c r="C1238" s="2" t="s">
        <v>6</v>
      </c>
      <c r="D1238" s="2">
        <v>2</v>
      </c>
      <c r="E1238" s="2">
        <v>347.61</v>
      </c>
      <c r="F1238" s="2">
        <v>347.32</v>
      </c>
      <c r="G1238" s="4">
        <v>1890896.5</v>
      </c>
      <c r="H1238">
        <f t="shared" si="92"/>
        <v>6573</v>
      </c>
      <c r="I1238">
        <f t="shared" si="91"/>
        <v>6567</v>
      </c>
    </row>
    <row r="1239" spans="1:9" x14ac:dyDescent="0.3">
      <c r="A1239" s="2">
        <v>2018</v>
      </c>
      <c r="B1239" s="2" t="s">
        <v>14</v>
      </c>
      <c r="C1239" s="2" t="s">
        <v>6</v>
      </c>
      <c r="D1239" s="2">
        <v>2</v>
      </c>
      <c r="E1239" s="2">
        <v>342.67</v>
      </c>
      <c r="F1239" s="2">
        <v>342.97</v>
      </c>
      <c r="G1239" s="4">
        <v>1963692.5</v>
      </c>
      <c r="H1239">
        <f t="shared" si="92"/>
        <v>6729</v>
      </c>
      <c r="I1239">
        <f t="shared" si="91"/>
        <v>6735</v>
      </c>
    </row>
    <row r="1240" spans="1:9" x14ac:dyDescent="0.3">
      <c r="A1240" s="2">
        <v>2019</v>
      </c>
      <c r="B1240" s="2" t="s">
        <v>14</v>
      </c>
      <c r="C1240" s="2" t="s">
        <v>6</v>
      </c>
      <c r="D1240" s="2">
        <v>2</v>
      </c>
      <c r="E1240" s="2">
        <v>339.82</v>
      </c>
      <c r="F1240" s="2">
        <v>338.67</v>
      </c>
      <c r="G1240" s="4">
        <v>2061691</v>
      </c>
      <c r="H1240">
        <f t="shared" si="92"/>
        <v>7006</v>
      </c>
      <c r="I1240">
        <f t="shared" si="91"/>
        <v>6982</v>
      </c>
    </row>
    <row r="1241" spans="1:9" x14ac:dyDescent="0.3">
      <c r="A1241" s="2">
        <v>2020</v>
      </c>
      <c r="B1241" s="2" t="s">
        <v>14</v>
      </c>
      <c r="C1241" s="2" t="s">
        <v>6</v>
      </c>
      <c r="D1241" s="2">
        <v>2</v>
      </c>
      <c r="E1241" s="2"/>
      <c r="F1241" s="2">
        <f>ROUND(F1240-F1240*0.0125,1)</f>
        <v>334.4</v>
      </c>
      <c r="G1241" s="4">
        <v>2206059</v>
      </c>
      <c r="I1241">
        <f t="shared" si="91"/>
        <v>7377</v>
      </c>
    </row>
    <row r="1242" spans="1:9" x14ac:dyDescent="0.3">
      <c r="A1242" s="2">
        <v>2021</v>
      </c>
      <c r="B1242" s="2" t="s">
        <v>14</v>
      </c>
      <c r="C1242" s="2" t="s">
        <v>6</v>
      </c>
      <c r="D1242" s="2">
        <v>2</v>
      </c>
      <c r="E1242" s="2"/>
      <c r="F1242" s="2">
        <f t="shared" ref="F1242:F1243" si="93">ROUND(F1241-F1241*0.0125,1)</f>
        <v>330.2</v>
      </c>
      <c r="G1242" s="4">
        <v>2361393.5</v>
      </c>
      <c r="I1242">
        <f t="shared" si="91"/>
        <v>7797</v>
      </c>
    </row>
    <row r="1243" spans="1:9" x14ac:dyDescent="0.3">
      <c r="A1243" s="2">
        <v>2022</v>
      </c>
      <c r="B1243" s="2" t="s">
        <v>14</v>
      </c>
      <c r="C1243" s="2" t="s">
        <v>6</v>
      </c>
      <c r="D1243" s="2">
        <v>2</v>
      </c>
      <c r="E1243" s="2"/>
      <c r="F1243" s="2">
        <f t="shared" si="93"/>
        <v>326.10000000000002</v>
      </c>
      <c r="G1243" s="4">
        <v>2493071</v>
      </c>
      <c r="I1243">
        <f t="shared" si="91"/>
        <v>8130</v>
      </c>
    </row>
    <row r="1244" spans="1:9" x14ac:dyDescent="0.3">
      <c r="A1244" s="2">
        <v>2000</v>
      </c>
      <c r="B1244" s="2" t="s">
        <v>14</v>
      </c>
      <c r="C1244" s="2" t="s">
        <v>6</v>
      </c>
      <c r="D1244" s="2">
        <v>3</v>
      </c>
      <c r="E1244" s="2">
        <v>430.2</v>
      </c>
      <c r="F1244" s="2">
        <v>427.1</v>
      </c>
      <c r="G1244" s="4">
        <v>302803.5</v>
      </c>
      <c r="H1244">
        <f t="shared" si="92"/>
        <v>1303</v>
      </c>
      <c r="I1244">
        <f t="shared" si="91"/>
        <v>1293</v>
      </c>
    </row>
    <row r="1245" spans="1:9" x14ac:dyDescent="0.3">
      <c r="A1245" s="2">
        <v>2001</v>
      </c>
      <c r="B1245" s="2" t="s">
        <v>14</v>
      </c>
      <c r="C1245" s="2" t="s">
        <v>6</v>
      </c>
      <c r="D1245" s="2">
        <v>3</v>
      </c>
      <c r="E1245" s="2">
        <v>444.78</v>
      </c>
      <c r="F1245" s="2">
        <v>449.82</v>
      </c>
      <c r="G1245" s="4">
        <v>313238.5</v>
      </c>
      <c r="H1245">
        <f t="shared" si="92"/>
        <v>1393</v>
      </c>
      <c r="I1245">
        <f t="shared" si="91"/>
        <v>1409</v>
      </c>
    </row>
    <row r="1246" spans="1:9" x14ac:dyDescent="0.3">
      <c r="A1246" s="2">
        <v>2002</v>
      </c>
      <c r="B1246" s="2" t="s">
        <v>14</v>
      </c>
      <c r="C1246" s="2" t="s">
        <v>6</v>
      </c>
      <c r="D1246" s="2">
        <v>3</v>
      </c>
      <c r="E1246" s="2">
        <v>430.1</v>
      </c>
      <c r="F1246" s="2">
        <v>473.75</v>
      </c>
      <c r="G1246" s="4">
        <v>325524</v>
      </c>
      <c r="H1246">
        <f t="shared" si="92"/>
        <v>1400</v>
      </c>
      <c r="I1246">
        <f t="shared" si="91"/>
        <v>1542</v>
      </c>
    </row>
    <row r="1247" spans="1:9" x14ac:dyDescent="0.3">
      <c r="A1247" s="2">
        <v>2003</v>
      </c>
      <c r="B1247" s="2" t="s">
        <v>14</v>
      </c>
      <c r="C1247" s="2" t="s">
        <v>6</v>
      </c>
      <c r="D1247" s="2">
        <v>3</v>
      </c>
      <c r="E1247" s="2">
        <v>548.66999999999996</v>
      </c>
      <c r="F1247" s="2">
        <v>498.95</v>
      </c>
      <c r="G1247" s="4">
        <v>341973.5</v>
      </c>
      <c r="H1247">
        <f t="shared" si="92"/>
        <v>1876</v>
      </c>
      <c r="I1247">
        <f t="shared" si="91"/>
        <v>1706</v>
      </c>
    </row>
    <row r="1248" spans="1:9" x14ac:dyDescent="0.3">
      <c r="A1248" s="2">
        <v>2004</v>
      </c>
      <c r="B1248" s="2" t="s">
        <v>14</v>
      </c>
      <c r="C1248" s="2" t="s">
        <v>6</v>
      </c>
      <c r="D1248" s="2">
        <v>3</v>
      </c>
      <c r="E1248" s="2">
        <v>518.02</v>
      </c>
      <c r="F1248" s="2">
        <v>525.48</v>
      </c>
      <c r="G1248" s="4">
        <v>361655</v>
      </c>
      <c r="H1248">
        <f t="shared" si="92"/>
        <v>1873</v>
      </c>
      <c r="I1248">
        <f t="shared" si="91"/>
        <v>1900</v>
      </c>
    </row>
    <row r="1249" spans="1:9" x14ac:dyDescent="0.3">
      <c r="A1249" s="2">
        <v>2005</v>
      </c>
      <c r="B1249" s="2" t="s">
        <v>14</v>
      </c>
      <c r="C1249" s="2" t="s">
        <v>6</v>
      </c>
      <c r="D1249" s="2">
        <v>3</v>
      </c>
      <c r="E1249" s="2">
        <v>579.30999999999995</v>
      </c>
      <c r="F1249" s="2">
        <v>553.42999999999995</v>
      </c>
      <c r="G1249" s="4">
        <v>381586</v>
      </c>
      <c r="H1249">
        <f t="shared" si="92"/>
        <v>2211</v>
      </c>
      <c r="I1249">
        <f t="shared" si="91"/>
        <v>2112</v>
      </c>
    </row>
    <row r="1250" spans="1:9" x14ac:dyDescent="0.3">
      <c r="A1250" s="2">
        <v>2006</v>
      </c>
      <c r="B1250" s="2" t="s">
        <v>14</v>
      </c>
      <c r="C1250" s="2" t="s">
        <v>6</v>
      </c>
      <c r="D1250" s="2">
        <v>3</v>
      </c>
      <c r="E1250" s="2">
        <v>547.87</v>
      </c>
      <c r="F1250" s="2">
        <v>582.87</v>
      </c>
      <c r="G1250" s="4">
        <v>401211.5</v>
      </c>
      <c r="H1250">
        <f t="shared" si="92"/>
        <v>2198</v>
      </c>
      <c r="I1250">
        <f t="shared" si="91"/>
        <v>2339</v>
      </c>
    </row>
    <row r="1251" spans="1:9" x14ac:dyDescent="0.3">
      <c r="A1251" s="2">
        <v>2007</v>
      </c>
      <c r="B1251" s="2" t="s">
        <v>14</v>
      </c>
      <c r="C1251" s="2" t="s">
        <v>6</v>
      </c>
      <c r="D1251" s="2">
        <v>3</v>
      </c>
      <c r="E1251" s="2">
        <v>611.97</v>
      </c>
      <c r="F1251" s="2">
        <v>613.87</v>
      </c>
      <c r="G1251" s="4">
        <v>425616.5</v>
      </c>
      <c r="H1251">
        <f t="shared" si="92"/>
        <v>2605</v>
      </c>
      <c r="I1251">
        <f t="shared" si="91"/>
        <v>2613</v>
      </c>
    </row>
    <row r="1252" spans="1:9" x14ac:dyDescent="0.3">
      <c r="A1252" s="2">
        <v>2008</v>
      </c>
      <c r="B1252" s="2" t="s">
        <v>14</v>
      </c>
      <c r="C1252" s="2" t="s">
        <v>6</v>
      </c>
      <c r="D1252" s="2">
        <v>3</v>
      </c>
      <c r="E1252" s="2">
        <v>608.19000000000005</v>
      </c>
      <c r="F1252" s="2">
        <v>618.53</v>
      </c>
      <c r="G1252" s="4">
        <v>455373</v>
      </c>
      <c r="H1252">
        <f t="shared" si="92"/>
        <v>2770</v>
      </c>
      <c r="I1252">
        <f t="shared" si="91"/>
        <v>2817</v>
      </c>
    </row>
    <row r="1253" spans="1:9" x14ac:dyDescent="0.3">
      <c r="A1253" s="2">
        <v>2009</v>
      </c>
      <c r="B1253" s="2" t="s">
        <v>14</v>
      </c>
      <c r="C1253" s="2" t="s">
        <v>6</v>
      </c>
      <c r="D1253" s="2">
        <v>3</v>
      </c>
      <c r="E1253" s="2">
        <v>598.13</v>
      </c>
      <c r="F1253" s="2">
        <v>623.21</v>
      </c>
      <c r="G1253" s="4">
        <v>493034.5</v>
      </c>
      <c r="H1253">
        <f t="shared" si="92"/>
        <v>2949</v>
      </c>
      <c r="I1253">
        <f t="shared" si="91"/>
        <v>3073</v>
      </c>
    </row>
    <row r="1254" spans="1:9" x14ac:dyDescent="0.3">
      <c r="A1254" s="2">
        <v>2010</v>
      </c>
      <c r="B1254" s="2" t="s">
        <v>14</v>
      </c>
      <c r="C1254" s="2" t="s">
        <v>6</v>
      </c>
      <c r="D1254" s="2">
        <v>3</v>
      </c>
      <c r="E1254" s="2">
        <v>651.25</v>
      </c>
      <c r="F1254" s="2">
        <v>627.94000000000005</v>
      </c>
      <c r="G1254" s="4">
        <v>540950</v>
      </c>
      <c r="H1254">
        <f t="shared" si="92"/>
        <v>3523</v>
      </c>
      <c r="I1254">
        <f t="shared" si="91"/>
        <v>3397</v>
      </c>
    </row>
    <row r="1255" spans="1:9" x14ac:dyDescent="0.3">
      <c r="A1255" s="2">
        <v>2011</v>
      </c>
      <c r="B1255" s="2" t="s">
        <v>14</v>
      </c>
      <c r="C1255" s="2" t="s">
        <v>6</v>
      </c>
      <c r="D1255" s="2">
        <v>3</v>
      </c>
      <c r="E1255" s="2">
        <v>616.78</v>
      </c>
      <c r="F1255" s="2">
        <v>632.70000000000005</v>
      </c>
      <c r="G1255" s="4">
        <v>592545.5</v>
      </c>
      <c r="H1255">
        <f t="shared" si="92"/>
        <v>3655</v>
      </c>
      <c r="I1255">
        <f t="shared" si="91"/>
        <v>3749</v>
      </c>
    </row>
    <row r="1256" spans="1:9" x14ac:dyDescent="0.3">
      <c r="A1256" s="2">
        <v>2012</v>
      </c>
      <c r="B1256" s="2" t="s">
        <v>14</v>
      </c>
      <c r="C1256" s="2" t="s">
        <v>6</v>
      </c>
      <c r="D1256" s="2">
        <v>3</v>
      </c>
      <c r="E1256" s="2">
        <v>646.23</v>
      </c>
      <c r="F1256" s="2">
        <v>637.5</v>
      </c>
      <c r="G1256" s="4">
        <v>643839</v>
      </c>
      <c r="H1256">
        <f t="shared" si="92"/>
        <v>4161</v>
      </c>
      <c r="I1256">
        <f t="shared" si="91"/>
        <v>4104</v>
      </c>
    </row>
    <row r="1257" spans="1:9" x14ac:dyDescent="0.3">
      <c r="A1257" s="2">
        <v>2013</v>
      </c>
      <c r="B1257" s="2" t="s">
        <v>14</v>
      </c>
      <c r="C1257" s="2" t="s">
        <v>6</v>
      </c>
      <c r="D1257" s="2">
        <v>3</v>
      </c>
      <c r="E1257" s="2">
        <v>656.79</v>
      </c>
      <c r="F1257" s="2">
        <v>642.33000000000004</v>
      </c>
      <c r="G1257" s="4">
        <v>696878</v>
      </c>
      <c r="H1257">
        <f t="shared" si="92"/>
        <v>4577</v>
      </c>
      <c r="I1257">
        <f t="shared" si="91"/>
        <v>4476</v>
      </c>
    </row>
    <row r="1258" spans="1:9" x14ac:dyDescent="0.3">
      <c r="A1258" s="2">
        <v>2014</v>
      </c>
      <c r="B1258" s="2" t="s">
        <v>14</v>
      </c>
      <c r="C1258" s="2" t="s">
        <v>6</v>
      </c>
      <c r="D1258" s="2">
        <v>3</v>
      </c>
      <c r="E1258" s="2">
        <v>686.41</v>
      </c>
      <c r="F1258" s="2">
        <v>647.20000000000005</v>
      </c>
      <c r="G1258" s="4">
        <v>755493</v>
      </c>
      <c r="H1258">
        <f t="shared" si="92"/>
        <v>5186</v>
      </c>
      <c r="I1258">
        <f t="shared" si="91"/>
        <v>4890</v>
      </c>
    </row>
    <row r="1259" spans="1:9" x14ac:dyDescent="0.3">
      <c r="A1259" s="2">
        <v>2015</v>
      </c>
      <c r="B1259" s="2" t="s">
        <v>14</v>
      </c>
      <c r="C1259" s="2" t="s">
        <v>6</v>
      </c>
      <c r="D1259" s="2">
        <v>3</v>
      </c>
      <c r="E1259" s="2">
        <v>646.79999999999995</v>
      </c>
      <c r="F1259" s="2">
        <v>652.1</v>
      </c>
      <c r="G1259" s="4">
        <v>813640.5</v>
      </c>
      <c r="H1259">
        <f t="shared" si="92"/>
        <v>5263</v>
      </c>
      <c r="I1259">
        <f t="shared" si="91"/>
        <v>5306</v>
      </c>
    </row>
    <row r="1260" spans="1:9" x14ac:dyDescent="0.3">
      <c r="A1260" s="2">
        <v>2016</v>
      </c>
      <c r="B1260" s="2" t="s">
        <v>14</v>
      </c>
      <c r="C1260" s="2" t="s">
        <v>6</v>
      </c>
      <c r="D1260" s="2">
        <v>3</v>
      </c>
      <c r="E1260" s="2">
        <v>656.39</v>
      </c>
      <c r="F1260" s="2">
        <v>657.05</v>
      </c>
      <c r="G1260" s="4">
        <v>873922.5</v>
      </c>
      <c r="H1260">
        <f t="shared" si="92"/>
        <v>5736</v>
      </c>
      <c r="I1260">
        <f t="shared" si="91"/>
        <v>5742</v>
      </c>
    </row>
    <row r="1261" spans="1:9" x14ac:dyDescent="0.3">
      <c r="A1261" s="2">
        <v>2017</v>
      </c>
      <c r="B1261" s="2" t="s">
        <v>14</v>
      </c>
      <c r="C1261" s="2" t="s">
        <v>6</v>
      </c>
      <c r="D1261" s="2">
        <v>3</v>
      </c>
      <c r="E1261" s="2">
        <v>644.38</v>
      </c>
      <c r="F1261" s="2">
        <v>662.03</v>
      </c>
      <c r="G1261" s="4">
        <v>951427</v>
      </c>
      <c r="H1261">
        <f t="shared" si="92"/>
        <v>6131</v>
      </c>
      <c r="I1261">
        <f t="shared" si="91"/>
        <v>6299</v>
      </c>
    </row>
    <row r="1262" spans="1:9" x14ac:dyDescent="0.3">
      <c r="A1262" s="2">
        <v>2018</v>
      </c>
      <c r="B1262" s="2" t="s">
        <v>14</v>
      </c>
      <c r="C1262" s="2" t="s">
        <v>6</v>
      </c>
      <c r="D1262" s="2">
        <v>3</v>
      </c>
      <c r="E1262" s="2">
        <v>653.76</v>
      </c>
      <c r="F1262" s="2">
        <v>667.05</v>
      </c>
      <c r="G1262" s="4">
        <v>1019142.5</v>
      </c>
      <c r="H1262">
        <f t="shared" si="92"/>
        <v>6663</v>
      </c>
      <c r="I1262">
        <f t="shared" si="91"/>
        <v>6798</v>
      </c>
    </row>
    <row r="1263" spans="1:9" x14ac:dyDescent="0.3">
      <c r="A1263" s="2">
        <v>2019</v>
      </c>
      <c r="B1263" s="2" t="s">
        <v>14</v>
      </c>
      <c r="C1263" s="2" t="s">
        <v>6</v>
      </c>
      <c r="D1263" s="2">
        <v>3</v>
      </c>
      <c r="E1263" s="2">
        <v>678.39</v>
      </c>
      <c r="F1263" s="2">
        <v>672.1</v>
      </c>
      <c r="G1263" s="4">
        <v>1062615.5</v>
      </c>
      <c r="H1263">
        <f t="shared" si="92"/>
        <v>7209</v>
      </c>
      <c r="I1263">
        <f t="shared" si="91"/>
        <v>7142</v>
      </c>
    </row>
    <row r="1264" spans="1:9" x14ac:dyDescent="0.3">
      <c r="A1264" s="2">
        <v>2020</v>
      </c>
      <c r="B1264" s="2" t="s">
        <v>14</v>
      </c>
      <c r="C1264" s="2" t="s">
        <v>6</v>
      </c>
      <c r="D1264" s="2">
        <v>3</v>
      </c>
      <c r="E1264" s="2"/>
      <c r="F1264" s="2">
        <f>ROUND(F1263-F1263*0.0073,1)</f>
        <v>667.2</v>
      </c>
      <c r="G1264" s="4">
        <v>1095494</v>
      </c>
      <c r="I1264">
        <f t="shared" si="91"/>
        <v>7309</v>
      </c>
    </row>
    <row r="1265" spans="1:9" x14ac:dyDescent="0.3">
      <c r="A1265" s="2">
        <v>2021</v>
      </c>
      <c r="B1265" s="2" t="s">
        <v>14</v>
      </c>
      <c r="C1265" s="2" t="s">
        <v>6</v>
      </c>
      <c r="D1265" s="2">
        <v>3</v>
      </c>
      <c r="E1265" s="2"/>
      <c r="F1265" s="2">
        <f t="shared" ref="F1265:F1266" si="94">ROUND(F1264-F1264*0.0073,1)</f>
        <v>662.3</v>
      </c>
      <c r="G1265" s="4">
        <v>1127814</v>
      </c>
      <c r="I1265">
        <f t="shared" si="91"/>
        <v>7470</v>
      </c>
    </row>
    <row r="1266" spans="1:9" x14ac:dyDescent="0.3">
      <c r="A1266" s="2">
        <v>2022</v>
      </c>
      <c r="B1266" s="2" t="s">
        <v>14</v>
      </c>
      <c r="C1266" s="2" t="s">
        <v>6</v>
      </c>
      <c r="D1266" s="2">
        <v>3</v>
      </c>
      <c r="E1266" s="2"/>
      <c r="F1266" s="2">
        <f t="shared" si="94"/>
        <v>657.5</v>
      </c>
      <c r="G1266" s="4">
        <v>1179118</v>
      </c>
      <c r="I1266">
        <f t="shared" si="91"/>
        <v>7753</v>
      </c>
    </row>
    <row r="1267" spans="1:9" x14ac:dyDescent="0.3">
      <c r="A1267" s="2">
        <v>2000</v>
      </c>
      <c r="B1267" s="2" t="s">
        <v>14</v>
      </c>
      <c r="C1267" s="2" t="s">
        <v>6</v>
      </c>
      <c r="D1267" s="2">
        <v>4</v>
      </c>
      <c r="E1267" s="2">
        <v>586.52</v>
      </c>
      <c r="F1267" s="2">
        <v>573.51</v>
      </c>
      <c r="G1267" s="4">
        <v>43235.5</v>
      </c>
      <c r="H1267">
        <f t="shared" si="92"/>
        <v>254</v>
      </c>
      <c r="I1267">
        <f t="shared" si="91"/>
        <v>248</v>
      </c>
    </row>
    <row r="1268" spans="1:9" x14ac:dyDescent="0.3">
      <c r="A1268" s="2">
        <v>2001</v>
      </c>
      <c r="B1268" s="2" t="s">
        <v>14</v>
      </c>
      <c r="C1268" s="2" t="s">
        <v>6</v>
      </c>
      <c r="D1268" s="2">
        <v>4</v>
      </c>
      <c r="E1268" s="2">
        <v>578.79</v>
      </c>
      <c r="F1268" s="2">
        <v>592.05999999999995</v>
      </c>
      <c r="G1268" s="4">
        <v>45865</v>
      </c>
      <c r="H1268">
        <f t="shared" si="92"/>
        <v>265</v>
      </c>
      <c r="I1268">
        <f t="shared" si="91"/>
        <v>272</v>
      </c>
    </row>
    <row r="1269" spans="1:9" x14ac:dyDescent="0.3">
      <c r="A1269" s="2">
        <v>2002</v>
      </c>
      <c r="B1269" s="2" t="s">
        <v>14</v>
      </c>
      <c r="C1269" s="2" t="s">
        <v>6</v>
      </c>
      <c r="D1269" s="2">
        <v>4</v>
      </c>
      <c r="E1269" s="2">
        <v>623.91999999999996</v>
      </c>
      <c r="F1269" s="2">
        <v>611.21</v>
      </c>
      <c r="G1269" s="4">
        <v>49291</v>
      </c>
      <c r="H1269">
        <f t="shared" si="92"/>
        <v>308</v>
      </c>
      <c r="I1269">
        <f t="shared" si="91"/>
        <v>301</v>
      </c>
    </row>
    <row r="1270" spans="1:9" x14ac:dyDescent="0.3">
      <c r="A1270" s="2">
        <v>2003</v>
      </c>
      <c r="B1270" s="2" t="s">
        <v>14</v>
      </c>
      <c r="C1270" s="2" t="s">
        <v>6</v>
      </c>
      <c r="D1270" s="2">
        <v>4</v>
      </c>
      <c r="E1270" s="2">
        <v>617.01</v>
      </c>
      <c r="F1270" s="2">
        <v>630.97</v>
      </c>
      <c r="G1270" s="4">
        <v>52490.5</v>
      </c>
      <c r="H1270">
        <f t="shared" si="92"/>
        <v>324</v>
      </c>
      <c r="I1270">
        <f t="shared" si="91"/>
        <v>331</v>
      </c>
    </row>
    <row r="1271" spans="1:9" x14ac:dyDescent="0.3">
      <c r="A1271" s="2">
        <v>2004</v>
      </c>
      <c r="B1271" s="2" t="s">
        <v>14</v>
      </c>
      <c r="C1271" s="2" t="s">
        <v>6</v>
      </c>
      <c r="D1271" s="2">
        <v>4</v>
      </c>
      <c r="E1271" s="2">
        <v>632.91999999999996</v>
      </c>
      <c r="F1271" s="2">
        <v>651.38</v>
      </c>
      <c r="G1271" s="4">
        <v>56175.5</v>
      </c>
      <c r="H1271">
        <f t="shared" si="92"/>
        <v>356</v>
      </c>
      <c r="I1271">
        <f t="shared" si="91"/>
        <v>366</v>
      </c>
    </row>
    <row r="1272" spans="1:9" x14ac:dyDescent="0.3">
      <c r="A1272" s="2">
        <v>2005</v>
      </c>
      <c r="B1272" s="2" t="s">
        <v>14</v>
      </c>
      <c r="C1272" s="2" t="s">
        <v>6</v>
      </c>
      <c r="D1272" s="2">
        <v>4</v>
      </c>
      <c r="E1272" s="2">
        <v>680.06</v>
      </c>
      <c r="F1272" s="2">
        <v>672.44</v>
      </c>
      <c r="G1272" s="4">
        <v>60762</v>
      </c>
      <c r="H1272">
        <f t="shared" si="92"/>
        <v>413</v>
      </c>
      <c r="I1272">
        <f t="shared" si="91"/>
        <v>409</v>
      </c>
    </row>
    <row r="1273" spans="1:9" x14ac:dyDescent="0.3">
      <c r="A1273" s="2">
        <v>2006</v>
      </c>
      <c r="B1273" s="2" t="s">
        <v>14</v>
      </c>
      <c r="C1273" s="2" t="s">
        <v>6</v>
      </c>
      <c r="D1273" s="2">
        <v>4</v>
      </c>
      <c r="E1273" s="2">
        <v>653.77</v>
      </c>
      <c r="F1273" s="2">
        <v>667.56</v>
      </c>
      <c r="G1273" s="4">
        <v>65708.5</v>
      </c>
      <c r="H1273">
        <f t="shared" si="92"/>
        <v>430</v>
      </c>
      <c r="I1273">
        <f t="shared" si="91"/>
        <v>439</v>
      </c>
    </row>
    <row r="1274" spans="1:9" x14ac:dyDescent="0.3">
      <c r="A1274" s="2">
        <v>2007</v>
      </c>
      <c r="B1274" s="2" t="s">
        <v>14</v>
      </c>
      <c r="C1274" s="2" t="s">
        <v>6</v>
      </c>
      <c r="D1274" s="2">
        <v>4</v>
      </c>
      <c r="E1274" s="2">
        <v>675.49</v>
      </c>
      <c r="F1274" s="2">
        <v>662.71</v>
      </c>
      <c r="G1274" s="4">
        <v>71899</v>
      </c>
      <c r="H1274">
        <f t="shared" si="92"/>
        <v>486</v>
      </c>
      <c r="I1274">
        <f t="shared" si="91"/>
        <v>476</v>
      </c>
    </row>
    <row r="1275" spans="1:9" x14ac:dyDescent="0.3">
      <c r="A1275" s="2">
        <v>2008</v>
      </c>
      <c r="B1275" s="2" t="s">
        <v>14</v>
      </c>
      <c r="C1275" s="2" t="s">
        <v>6</v>
      </c>
      <c r="D1275" s="2">
        <v>4</v>
      </c>
      <c r="E1275" s="2">
        <v>655.07000000000005</v>
      </c>
      <c r="F1275" s="2">
        <v>657.9</v>
      </c>
      <c r="G1275" s="4">
        <v>79087</v>
      </c>
      <c r="H1275">
        <f t="shared" si="92"/>
        <v>518</v>
      </c>
      <c r="I1275">
        <f t="shared" si="91"/>
        <v>520</v>
      </c>
    </row>
    <row r="1276" spans="1:9" x14ac:dyDescent="0.3">
      <c r="A1276" s="2">
        <v>2009</v>
      </c>
      <c r="B1276" s="2" t="s">
        <v>14</v>
      </c>
      <c r="C1276" s="2" t="s">
        <v>6</v>
      </c>
      <c r="D1276" s="2">
        <v>4</v>
      </c>
      <c r="E1276" s="2">
        <v>648.23</v>
      </c>
      <c r="F1276" s="2">
        <v>653.13</v>
      </c>
      <c r="G1276" s="4">
        <v>85600</v>
      </c>
      <c r="H1276">
        <f t="shared" si="92"/>
        <v>555</v>
      </c>
      <c r="I1276">
        <f t="shared" si="91"/>
        <v>559</v>
      </c>
    </row>
    <row r="1277" spans="1:9" x14ac:dyDescent="0.3">
      <c r="A1277" s="2">
        <v>2010</v>
      </c>
      <c r="B1277" s="2" t="s">
        <v>14</v>
      </c>
      <c r="C1277" s="2" t="s">
        <v>6</v>
      </c>
      <c r="D1277" s="2">
        <v>4</v>
      </c>
      <c r="E1277" s="2">
        <v>670.3</v>
      </c>
      <c r="F1277" s="2">
        <v>648.38</v>
      </c>
      <c r="G1277" s="4">
        <v>90902.5</v>
      </c>
      <c r="H1277">
        <f t="shared" si="92"/>
        <v>609</v>
      </c>
      <c r="I1277">
        <f t="shared" si="91"/>
        <v>589</v>
      </c>
    </row>
    <row r="1278" spans="1:9" x14ac:dyDescent="0.3">
      <c r="A1278" s="2">
        <v>2011</v>
      </c>
      <c r="B1278" s="2" t="s">
        <v>14</v>
      </c>
      <c r="C1278" s="2" t="s">
        <v>6</v>
      </c>
      <c r="D1278" s="2">
        <v>4</v>
      </c>
      <c r="E1278" s="2">
        <v>649.91</v>
      </c>
      <c r="F1278" s="2">
        <v>643.67999999999995</v>
      </c>
      <c r="G1278" s="4">
        <v>95819.5</v>
      </c>
      <c r="H1278">
        <f t="shared" si="92"/>
        <v>623</v>
      </c>
      <c r="I1278">
        <f t="shared" si="91"/>
        <v>617</v>
      </c>
    </row>
    <row r="1279" spans="1:9" x14ac:dyDescent="0.3">
      <c r="A1279" s="2">
        <v>2012</v>
      </c>
      <c r="B1279" s="2" t="s">
        <v>14</v>
      </c>
      <c r="C1279" s="2" t="s">
        <v>6</v>
      </c>
      <c r="D1279" s="2">
        <v>4</v>
      </c>
      <c r="E1279" s="2">
        <v>636.03</v>
      </c>
      <c r="F1279" s="2">
        <v>639</v>
      </c>
      <c r="G1279" s="4">
        <v>101976.5</v>
      </c>
      <c r="H1279">
        <f t="shared" si="92"/>
        <v>649</v>
      </c>
      <c r="I1279">
        <f t="shared" si="91"/>
        <v>652</v>
      </c>
    </row>
    <row r="1280" spans="1:9" x14ac:dyDescent="0.3">
      <c r="A1280" s="2">
        <v>2013</v>
      </c>
      <c r="B1280" s="2" t="s">
        <v>14</v>
      </c>
      <c r="C1280" s="2" t="s">
        <v>6</v>
      </c>
      <c r="D1280" s="2">
        <v>4</v>
      </c>
      <c r="E1280" s="2">
        <v>636.54999999999995</v>
      </c>
      <c r="F1280" s="2">
        <v>634.36</v>
      </c>
      <c r="G1280" s="4">
        <v>110081.5</v>
      </c>
      <c r="H1280">
        <f t="shared" si="92"/>
        <v>701</v>
      </c>
      <c r="I1280">
        <f t="shared" si="91"/>
        <v>698</v>
      </c>
    </row>
    <row r="1281" spans="1:9" x14ac:dyDescent="0.3">
      <c r="A1281" s="2">
        <v>2014</v>
      </c>
      <c r="B1281" s="2" t="s">
        <v>14</v>
      </c>
      <c r="C1281" s="2" t="s">
        <v>6</v>
      </c>
      <c r="D1281" s="2">
        <v>4</v>
      </c>
      <c r="E1281" s="2">
        <v>638.52</v>
      </c>
      <c r="F1281" s="2">
        <v>629.76</v>
      </c>
      <c r="G1281" s="4">
        <v>120335.5</v>
      </c>
      <c r="H1281">
        <f t="shared" si="92"/>
        <v>768</v>
      </c>
      <c r="I1281">
        <f t="shared" si="91"/>
        <v>758</v>
      </c>
    </row>
    <row r="1282" spans="1:9" x14ac:dyDescent="0.3">
      <c r="A1282" s="2">
        <v>2015</v>
      </c>
      <c r="B1282" s="2" t="s">
        <v>14</v>
      </c>
      <c r="C1282" s="2" t="s">
        <v>6</v>
      </c>
      <c r="D1282" s="2">
        <v>4</v>
      </c>
      <c r="E1282" s="2">
        <v>613.41999999999996</v>
      </c>
      <c r="F1282" s="2">
        <v>625.17999999999995</v>
      </c>
      <c r="G1282" s="4">
        <v>130643</v>
      </c>
      <c r="H1282">
        <f t="shared" si="92"/>
        <v>801</v>
      </c>
      <c r="I1282">
        <f t="shared" si="91"/>
        <v>817</v>
      </c>
    </row>
    <row r="1283" spans="1:9" x14ac:dyDescent="0.3">
      <c r="A1283" s="2">
        <v>2016</v>
      </c>
      <c r="B1283" s="2" t="s">
        <v>14</v>
      </c>
      <c r="C1283" s="2" t="s">
        <v>6</v>
      </c>
      <c r="D1283" s="2">
        <v>4</v>
      </c>
      <c r="E1283" s="2">
        <v>608.86</v>
      </c>
      <c r="F1283" s="2">
        <v>620.64</v>
      </c>
      <c r="G1283" s="4">
        <v>140770.5</v>
      </c>
      <c r="H1283">
        <f t="shared" ref="H1283:H1346" si="95">ROUND(E1283*$G1283/100000,0)</f>
        <v>857</v>
      </c>
      <c r="I1283">
        <f t="shared" ref="I1283:I1346" si="96">ROUND(F1283*$G1283/100000,0)</f>
        <v>874</v>
      </c>
    </row>
    <row r="1284" spans="1:9" x14ac:dyDescent="0.3">
      <c r="A1284" s="2">
        <v>2017</v>
      </c>
      <c r="B1284" s="2" t="s">
        <v>14</v>
      </c>
      <c r="C1284" s="2" t="s">
        <v>6</v>
      </c>
      <c r="D1284" s="2">
        <v>4</v>
      </c>
      <c r="E1284" s="2">
        <v>614.66</v>
      </c>
      <c r="F1284" s="2">
        <v>616.14</v>
      </c>
      <c r="G1284" s="4">
        <v>154566</v>
      </c>
      <c r="H1284">
        <f t="shared" si="95"/>
        <v>950</v>
      </c>
      <c r="I1284">
        <f t="shared" si="96"/>
        <v>952</v>
      </c>
    </row>
    <row r="1285" spans="1:9" x14ac:dyDescent="0.3">
      <c r="A1285" s="2">
        <v>2018</v>
      </c>
      <c r="B1285" s="2" t="s">
        <v>14</v>
      </c>
      <c r="C1285" s="2" t="s">
        <v>6</v>
      </c>
      <c r="D1285" s="2">
        <v>4</v>
      </c>
      <c r="E1285" s="2">
        <v>619.54</v>
      </c>
      <c r="F1285" s="2">
        <v>611.66</v>
      </c>
      <c r="G1285" s="4">
        <v>171012</v>
      </c>
      <c r="H1285">
        <f t="shared" si="95"/>
        <v>1059</v>
      </c>
      <c r="I1285">
        <f t="shared" si="96"/>
        <v>1046</v>
      </c>
    </row>
    <row r="1286" spans="1:9" x14ac:dyDescent="0.3">
      <c r="A1286" s="2">
        <v>2019</v>
      </c>
      <c r="B1286" s="2" t="s">
        <v>14</v>
      </c>
      <c r="C1286" s="2" t="s">
        <v>6</v>
      </c>
      <c r="D1286" s="2">
        <v>4</v>
      </c>
      <c r="E1286" s="2">
        <v>606.24</v>
      </c>
      <c r="F1286" s="2">
        <v>607.22</v>
      </c>
      <c r="G1286" s="4">
        <v>190452</v>
      </c>
      <c r="H1286">
        <f t="shared" si="95"/>
        <v>1155</v>
      </c>
      <c r="I1286">
        <f t="shared" si="96"/>
        <v>1156</v>
      </c>
    </row>
    <row r="1287" spans="1:9" x14ac:dyDescent="0.3">
      <c r="A1287" s="2">
        <v>2020</v>
      </c>
      <c r="B1287" s="2" t="s">
        <v>14</v>
      </c>
      <c r="C1287" s="2" t="s">
        <v>6</v>
      </c>
      <c r="D1287" s="2">
        <v>4</v>
      </c>
      <c r="E1287" s="2"/>
      <c r="F1287" s="2">
        <f>ROUND(F1286-F1286*0.0076,1)</f>
        <v>602.6</v>
      </c>
      <c r="G1287" s="4">
        <v>214401</v>
      </c>
      <c r="I1287">
        <f t="shared" si="96"/>
        <v>1292</v>
      </c>
    </row>
    <row r="1288" spans="1:9" x14ac:dyDescent="0.3">
      <c r="A1288" s="2"/>
      <c r="B1288" s="2" t="s">
        <v>14</v>
      </c>
      <c r="C1288" s="2" t="s">
        <v>6</v>
      </c>
      <c r="D1288" s="2">
        <v>4</v>
      </c>
      <c r="E1288" s="2"/>
      <c r="F1288" s="2">
        <f t="shared" ref="F1288:F1289" si="97">ROUND(F1287-F1287*0.0076,1)</f>
        <v>598</v>
      </c>
      <c r="G1288" s="4">
        <v>239912</v>
      </c>
      <c r="I1288">
        <f t="shared" si="96"/>
        <v>1435</v>
      </c>
    </row>
    <row r="1289" spans="1:9" x14ac:dyDescent="0.3">
      <c r="A1289" s="2"/>
      <c r="B1289" s="2" t="s">
        <v>14</v>
      </c>
      <c r="C1289" s="2" t="s">
        <v>6</v>
      </c>
      <c r="D1289" s="2">
        <v>4</v>
      </c>
      <c r="E1289" s="2"/>
      <c r="F1289" s="2">
        <f t="shared" si="97"/>
        <v>593.5</v>
      </c>
      <c r="G1289" s="4">
        <v>266626</v>
      </c>
      <c r="I1289">
        <f t="shared" si="96"/>
        <v>1582</v>
      </c>
    </row>
    <row r="1290" spans="1:9" x14ac:dyDescent="0.3">
      <c r="A1290" s="2">
        <v>2000</v>
      </c>
      <c r="B1290" s="2" t="s">
        <v>15</v>
      </c>
      <c r="C1290" s="2" t="s">
        <v>4</v>
      </c>
      <c r="D1290" s="2">
        <v>1</v>
      </c>
      <c r="E1290" s="2">
        <v>29.63</v>
      </c>
      <c r="F1290" s="2">
        <v>31.67</v>
      </c>
      <c r="G1290" s="4">
        <v>2048635.5</v>
      </c>
      <c r="H1290">
        <f t="shared" si="95"/>
        <v>607</v>
      </c>
      <c r="I1290">
        <f t="shared" si="96"/>
        <v>649</v>
      </c>
    </row>
    <row r="1291" spans="1:9" x14ac:dyDescent="0.3">
      <c r="A1291" s="2">
        <v>2001</v>
      </c>
      <c r="B1291" s="2" t="s">
        <v>15</v>
      </c>
      <c r="C1291" s="2" t="s">
        <v>4</v>
      </c>
      <c r="D1291" s="2">
        <v>1</v>
      </c>
      <c r="E1291" s="2">
        <v>32.75</v>
      </c>
      <c r="F1291" s="2">
        <v>33.71</v>
      </c>
      <c r="G1291" s="4">
        <v>2146740</v>
      </c>
      <c r="H1291">
        <f t="shared" si="95"/>
        <v>703</v>
      </c>
      <c r="I1291">
        <f t="shared" si="96"/>
        <v>724</v>
      </c>
    </row>
    <row r="1292" spans="1:9" x14ac:dyDescent="0.3">
      <c r="A1292" s="2">
        <v>2002</v>
      </c>
      <c r="B1292" s="2" t="s">
        <v>15</v>
      </c>
      <c r="C1292" s="2" t="s">
        <v>4</v>
      </c>
      <c r="D1292" s="2">
        <v>1</v>
      </c>
      <c r="E1292" s="2">
        <v>36.130000000000003</v>
      </c>
      <c r="F1292" s="2">
        <v>35.880000000000003</v>
      </c>
      <c r="G1292" s="4">
        <v>2244414</v>
      </c>
      <c r="H1292">
        <f t="shared" si="95"/>
        <v>811</v>
      </c>
      <c r="I1292">
        <f t="shared" si="96"/>
        <v>805</v>
      </c>
    </row>
    <row r="1293" spans="1:9" x14ac:dyDescent="0.3">
      <c r="A1293" s="2">
        <v>2003</v>
      </c>
      <c r="B1293" s="2" t="s">
        <v>15</v>
      </c>
      <c r="C1293" s="2" t="s">
        <v>4</v>
      </c>
      <c r="D1293" s="2">
        <v>1</v>
      </c>
      <c r="E1293" s="2">
        <v>36.159999999999997</v>
      </c>
      <c r="F1293" s="2">
        <v>38.19</v>
      </c>
      <c r="G1293" s="4">
        <v>2345187.5</v>
      </c>
      <c r="H1293">
        <f t="shared" si="95"/>
        <v>848</v>
      </c>
      <c r="I1293">
        <f t="shared" si="96"/>
        <v>896</v>
      </c>
    </row>
    <row r="1294" spans="1:9" x14ac:dyDescent="0.3">
      <c r="A1294" s="2">
        <v>2004</v>
      </c>
      <c r="B1294" s="2" t="s">
        <v>15</v>
      </c>
      <c r="C1294" s="2" t="s">
        <v>4</v>
      </c>
      <c r="D1294" s="2">
        <v>1</v>
      </c>
      <c r="E1294" s="2">
        <v>37.4</v>
      </c>
      <c r="F1294" s="2">
        <v>40.65</v>
      </c>
      <c r="G1294" s="4">
        <v>2457117.5</v>
      </c>
      <c r="H1294">
        <f t="shared" si="95"/>
        <v>919</v>
      </c>
      <c r="I1294">
        <f t="shared" si="96"/>
        <v>999</v>
      </c>
    </row>
    <row r="1295" spans="1:9" x14ac:dyDescent="0.3">
      <c r="A1295" s="2">
        <v>2005</v>
      </c>
      <c r="B1295" s="2" t="s">
        <v>15</v>
      </c>
      <c r="C1295" s="2" t="s">
        <v>4</v>
      </c>
      <c r="D1295" s="2">
        <v>1</v>
      </c>
      <c r="E1295" s="2">
        <v>42.62</v>
      </c>
      <c r="F1295" s="2">
        <v>43.27</v>
      </c>
      <c r="G1295" s="4">
        <v>2571408.5</v>
      </c>
      <c r="H1295">
        <f t="shared" si="95"/>
        <v>1096</v>
      </c>
      <c r="I1295">
        <f t="shared" si="96"/>
        <v>1113</v>
      </c>
    </row>
    <row r="1296" spans="1:9" x14ac:dyDescent="0.3">
      <c r="A1296" s="2">
        <v>2006</v>
      </c>
      <c r="B1296" s="2" t="s">
        <v>15</v>
      </c>
      <c r="C1296" s="2" t="s">
        <v>4</v>
      </c>
      <c r="D1296" s="2">
        <v>1</v>
      </c>
      <c r="E1296" s="2">
        <v>46.45</v>
      </c>
      <c r="F1296" s="2">
        <v>46.06</v>
      </c>
      <c r="G1296" s="4">
        <v>2688788.5</v>
      </c>
      <c r="H1296">
        <f t="shared" si="95"/>
        <v>1249</v>
      </c>
      <c r="I1296">
        <f t="shared" si="96"/>
        <v>1238</v>
      </c>
    </row>
    <row r="1297" spans="1:9" x14ac:dyDescent="0.3">
      <c r="A1297" s="2">
        <v>2007</v>
      </c>
      <c r="B1297" s="2" t="s">
        <v>15</v>
      </c>
      <c r="C1297" s="2" t="s">
        <v>4</v>
      </c>
      <c r="D1297" s="2">
        <v>1</v>
      </c>
      <c r="E1297" s="2">
        <v>50.47</v>
      </c>
      <c r="F1297" s="2">
        <v>49.02</v>
      </c>
      <c r="G1297" s="4">
        <v>2833331</v>
      </c>
      <c r="H1297">
        <f t="shared" si="95"/>
        <v>1430</v>
      </c>
      <c r="I1297">
        <f t="shared" si="96"/>
        <v>1389</v>
      </c>
    </row>
    <row r="1298" spans="1:9" x14ac:dyDescent="0.3">
      <c r="A1298" s="2">
        <v>2008</v>
      </c>
      <c r="B1298" s="2" t="s">
        <v>15</v>
      </c>
      <c r="C1298" s="2" t="s">
        <v>4</v>
      </c>
      <c r="D1298" s="2">
        <v>1</v>
      </c>
      <c r="E1298" s="2">
        <v>53.79</v>
      </c>
      <c r="F1298" s="2">
        <v>52.18</v>
      </c>
      <c r="G1298" s="4">
        <v>2972543.5</v>
      </c>
      <c r="H1298">
        <f t="shared" si="95"/>
        <v>1599</v>
      </c>
      <c r="I1298">
        <f t="shared" si="96"/>
        <v>1551</v>
      </c>
    </row>
    <row r="1299" spans="1:9" x14ac:dyDescent="0.3">
      <c r="A1299" s="2">
        <v>2009</v>
      </c>
      <c r="B1299" s="2" t="s">
        <v>15</v>
      </c>
      <c r="C1299" s="2" t="s">
        <v>4</v>
      </c>
      <c r="D1299" s="2">
        <v>1</v>
      </c>
      <c r="E1299" s="2">
        <v>55.93</v>
      </c>
      <c r="F1299" s="2">
        <v>55.54</v>
      </c>
      <c r="G1299" s="4">
        <v>3084406.5</v>
      </c>
      <c r="H1299">
        <f t="shared" si="95"/>
        <v>1725</v>
      </c>
      <c r="I1299">
        <f t="shared" si="96"/>
        <v>1713</v>
      </c>
    </row>
    <row r="1300" spans="1:9" x14ac:dyDescent="0.3">
      <c r="A1300" s="2">
        <v>2010</v>
      </c>
      <c r="B1300" s="2" t="s">
        <v>15</v>
      </c>
      <c r="C1300" s="2" t="s">
        <v>4</v>
      </c>
      <c r="D1300" s="2">
        <v>1</v>
      </c>
      <c r="E1300" s="2">
        <v>61.39</v>
      </c>
      <c r="F1300" s="2">
        <v>59.12</v>
      </c>
      <c r="G1300" s="4">
        <v>3181467.5</v>
      </c>
      <c r="H1300">
        <f t="shared" si="95"/>
        <v>1953</v>
      </c>
      <c r="I1300">
        <f t="shared" si="96"/>
        <v>1881</v>
      </c>
    </row>
    <row r="1301" spans="1:9" x14ac:dyDescent="0.3">
      <c r="A1301" s="2">
        <v>2011</v>
      </c>
      <c r="B1301" s="2" t="s">
        <v>15</v>
      </c>
      <c r="C1301" s="2" t="s">
        <v>4</v>
      </c>
      <c r="D1301" s="2">
        <v>1</v>
      </c>
      <c r="E1301" s="2">
        <v>65.510000000000005</v>
      </c>
      <c r="F1301" s="2">
        <v>62.93</v>
      </c>
      <c r="G1301" s="4">
        <v>3274471.5</v>
      </c>
      <c r="H1301">
        <f t="shared" si="95"/>
        <v>2145</v>
      </c>
      <c r="I1301">
        <f t="shared" si="96"/>
        <v>2061</v>
      </c>
    </row>
    <row r="1302" spans="1:9" x14ac:dyDescent="0.3">
      <c r="A1302" s="2">
        <v>2012</v>
      </c>
      <c r="B1302" s="2" t="s">
        <v>15</v>
      </c>
      <c r="C1302" s="2" t="s">
        <v>4</v>
      </c>
      <c r="D1302" s="2">
        <v>1</v>
      </c>
      <c r="E1302" s="2">
        <v>70.22</v>
      </c>
      <c r="F1302" s="2">
        <v>66.989999999999995</v>
      </c>
      <c r="G1302" s="4">
        <v>3396398.5</v>
      </c>
      <c r="H1302">
        <f t="shared" si="95"/>
        <v>2385</v>
      </c>
      <c r="I1302">
        <f t="shared" si="96"/>
        <v>2275</v>
      </c>
    </row>
    <row r="1303" spans="1:9" x14ac:dyDescent="0.3">
      <c r="A1303" s="2">
        <v>2013</v>
      </c>
      <c r="B1303" s="2" t="s">
        <v>15</v>
      </c>
      <c r="C1303" s="2" t="s">
        <v>4</v>
      </c>
      <c r="D1303" s="2">
        <v>1</v>
      </c>
      <c r="E1303" s="2">
        <v>69.760000000000005</v>
      </c>
      <c r="F1303" s="2">
        <v>71.3</v>
      </c>
      <c r="G1303" s="4">
        <v>3536546.5</v>
      </c>
      <c r="H1303">
        <f t="shared" si="95"/>
        <v>2467</v>
      </c>
      <c r="I1303">
        <f t="shared" si="96"/>
        <v>2522</v>
      </c>
    </row>
    <row r="1304" spans="1:9" x14ac:dyDescent="0.3">
      <c r="A1304" s="2">
        <v>2014</v>
      </c>
      <c r="B1304" s="2" t="s">
        <v>15</v>
      </c>
      <c r="C1304" s="2" t="s">
        <v>4</v>
      </c>
      <c r="D1304" s="2">
        <v>1</v>
      </c>
      <c r="E1304" s="2">
        <v>74.69</v>
      </c>
      <c r="F1304" s="2">
        <v>75.900000000000006</v>
      </c>
      <c r="G1304" s="4">
        <v>3673662.5</v>
      </c>
      <c r="H1304">
        <f t="shared" si="95"/>
        <v>2744</v>
      </c>
      <c r="I1304">
        <f t="shared" si="96"/>
        <v>2788</v>
      </c>
    </row>
    <row r="1305" spans="1:9" x14ac:dyDescent="0.3">
      <c r="A1305" s="2">
        <v>2015</v>
      </c>
      <c r="B1305" s="2" t="s">
        <v>15</v>
      </c>
      <c r="C1305" s="2" t="s">
        <v>4</v>
      </c>
      <c r="D1305" s="2">
        <v>1</v>
      </c>
      <c r="E1305" s="2">
        <v>79.02</v>
      </c>
      <c r="F1305" s="2">
        <v>80.790000000000006</v>
      </c>
      <c r="G1305" s="4">
        <v>3805369.5</v>
      </c>
      <c r="H1305">
        <f t="shared" si="95"/>
        <v>3007</v>
      </c>
      <c r="I1305">
        <f t="shared" si="96"/>
        <v>3074</v>
      </c>
    </row>
    <row r="1306" spans="1:9" x14ac:dyDescent="0.3">
      <c r="A1306" s="2">
        <v>2016</v>
      </c>
      <c r="B1306" s="2" t="s">
        <v>15</v>
      </c>
      <c r="C1306" s="2" t="s">
        <v>4</v>
      </c>
      <c r="D1306" s="2">
        <v>1</v>
      </c>
      <c r="E1306" s="2">
        <v>90.47</v>
      </c>
      <c r="F1306" s="2">
        <v>85.99</v>
      </c>
      <c r="G1306" s="4">
        <v>3922900</v>
      </c>
      <c r="H1306">
        <f t="shared" si="95"/>
        <v>3549</v>
      </c>
      <c r="I1306">
        <f t="shared" si="96"/>
        <v>3373</v>
      </c>
    </row>
    <row r="1307" spans="1:9" x14ac:dyDescent="0.3">
      <c r="A1307" s="2">
        <v>2017</v>
      </c>
      <c r="B1307" s="2" t="s">
        <v>15</v>
      </c>
      <c r="C1307" s="2" t="s">
        <v>4</v>
      </c>
      <c r="D1307" s="2">
        <v>1</v>
      </c>
      <c r="E1307" s="2">
        <v>91.88</v>
      </c>
      <c r="F1307" s="2">
        <v>91.53</v>
      </c>
      <c r="G1307" s="4">
        <v>4069311.5</v>
      </c>
      <c r="H1307">
        <f t="shared" si="95"/>
        <v>3739</v>
      </c>
      <c r="I1307">
        <f t="shared" si="96"/>
        <v>3725</v>
      </c>
    </row>
    <row r="1308" spans="1:9" x14ac:dyDescent="0.3">
      <c r="A1308" s="2">
        <v>2018</v>
      </c>
      <c r="B1308" s="2" t="s">
        <v>15</v>
      </c>
      <c r="C1308" s="2" t="s">
        <v>4</v>
      </c>
      <c r="D1308" s="2">
        <v>1</v>
      </c>
      <c r="E1308" s="2">
        <v>96.68</v>
      </c>
      <c r="F1308" s="2">
        <v>97.43</v>
      </c>
      <c r="G1308" s="4">
        <v>4235626.5</v>
      </c>
      <c r="H1308">
        <f t="shared" si="95"/>
        <v>4095</v>
      </c>
      <c r="I1308">
        <f t="shared" si="96"/>
        <v>4127</v>
      </c>
    </row>
    <row r="1309" spans="1:9" x14ac:dyDescent="0.3">
      <c r="A1309" s="2">
        <v>2019</v>
      </c>
      <c r="B1309" s="2" t="s">
        <v>15</v>
      </c>
      <c r="C1309" s="2" t="s">
        <v>4</v>
      </c>
      <c r="D1309" s="2">
        <v>1</v>
      </c>
      <c r="E1309" s="2">
        <v>99.32</v>
      </c>
      <c r="F1309" s="2">
        <v>103.7</v>
      </c>
      <c r="G1309" s="4">
        <v>4403857</v>
      </c>
      <c r="H1309">
        <f t="shared" si="95"/>
        <v>4374</v>
      </c>
      <c r="I1309">
        <f t="shared" si="96"/>
        <v>4567</v>
      </c>
    </row>
    <row r="1310" spans="1:9" x14ac:dyDescent="0.3">
      <c r="A1310" s="2">
        <v>2020</v>
      </c>
      <c r="B1310" s="2" t="s">
        <v>15</v>
      </c>
      <c r="C1310" s="2" t="s">
        <v>4</v>
      </c>
      <c r="D1310" s="2">
        <v>1</v>
      </c>
      <c r="E1310" s="2"/>
      <c r="F1310" s="2">
        <f>ROUND(F1309+F1309*0.0644,1)</f>
        <v>110.4</v>
      </c>
      <c r="G1310" s="4">
        <v>4618720.5</v>
      </c>
      <c r="I1310">
        <f t="shared" si="96"/>
        <v>5099</v>
      </c>
    </row>
    <row r="1311" spans="1:9" x14ac:dyDescent="0.3">
      <c r="A1311" s="2">
        <v>2021</v>
      </c>
      <c r="B1311" s="2" t="s">
        <v>15</v>
      </c>
      <c r="C1311" s="2" t="s">
        <v>4</v>
      </c>
      <c r="D1311" s="2">
        <v>1</v>
      </c>
      <c r="E1311" s="2"/>
      <c r="F1311" s="2">
        <f t="shared" ref="F1311:F1312" si="98">ROUND(F1310+F1310*0.0644,1)</f>
        <v>117.5</v>
      </c>
      <c r="G1311" s="4">
        <v>4848710.5</v>
      </c>
      <c r="I1311">
        <f t="shared" si="96"/>
        <v>5697</v>
      </c>
    </row>
    <row r="1312" spans="1:9" x14ac:dyDescent="0.3">
      <c r="A1312" s="2">
        <v>2022</v>
      </c>
      <c r="B1312" s="2" t="s">
        <v>15</v>
      </c>
      <c r="C1312" s="2" t="s">
        <v>4</v>
      </c>
      <c r="D1312" s="2">
        <v>1</v>
      </c>
      <c r="E1312" s="2"/>
      <c r="F1312" s="2">
        <f t="shared" si="98"/>
        <v>125.1</v>
      </c>
      <c r="G1312" s="4">
        <v>5079597</v>
      </c>
      <c r="I1312">
        <f t="shared" si="96"/>
        <v>6355</v>
      </c>
    </row>
    <row r="1313" spans="1:9" x14ac:dyDescent="0.3">
      <c r="A1313" s="2">
        <v>2000</v>
      </c>
      <c r="B1313" s="2" t="s">
        <v>15</v>
      </c>
      <c r="C1313" s="2" t="s">
        <v>4</v>
      </c>
      <c r="D1313" s="2">
        <v>2</v>
      </c>
      <c r="E1313" s="2">
        <v>33.56</v>
      </c>
      <c r="F1313" s="2">
        <v>33.880000000000003</v>
      </c>
      <c r="G1313" s="4">
        <v>1311184.5</v>
      </c>
      <c r="H1313">
        <f t="shared" si="95"/>
        <v>440</v>
      </c>
      <c r="I1313">
        <f t="shared" si="96"/>
        <v>444</v>
      </c>
    </row>
    <row r="1314" spans="1:9" x14ac:dyDescent="0.3">
      <c r="A1314" s="2">
        <v>2001</v>
      </c>
      <c r="B1314" s="2" t="s">
        <v>15</v>
      </c>
      <c r="C1314" s="2" t="s">
        <v>4</v>
      </c>
      <c r="D1314" s="2">
        <v>2</v>
      </c>
      <c r="E1314" s="2">
        <v>36.81</v>
      </c>
      <c r="F1314" s="2">
        <v>36.65</v>
      </c>
      <c r="G1314" s="4">
        <v>1379973</v>
      </c>
      <c r="H1314">
        <f t="shared" si="95"/>
        <v>508</v>
      </c>
      <c r="I1314">
        <f t="shared" si="96"/>
        <v>506</v>
      </c>
    </row>
    <row r="1315" spans="1:9" x14ac:dyDescent="0.3">
      <c r="A1315" s="2">
        <v>2002</v>
      </c>
      <c r="B1315" s="2" t="s">
        <v>15</v>
      </c>
      <c r="C1315" s="2" t="s">
        <v>4</v>
      </c>
      <c r="D1315" s="2">
        <v>2</v>
      </c>
      <c r="E1315" s="2">
        <v>41.99</v>
      </c>
      <c r="F1315" s="2">
        <v>39.64</v>
      </c>
      <c r="G1315" s="4">
        <v>1443216.5</v>
      </c>
      <c r="H1315">
        <f t="shared" si="95"/>
        <v>606</v>
      </c>
      <c r="I1315">
        <f t="shared" si="96"/>
        <v>572</v>
      </c>
    </row>
    <row r="1316" spans="1:9" x14ac:dyDescent="0.3">
      <c r="A1316" s="2">
        <v>2003</v>
      </c>
      <c r="B1316" s="2" t="s">
        <v>15</v>
      </c>
      <c r="C1316" s="2" t="s">
        <v>4</v>
      </c>
      <c r="D1316" s="2">
        <v>2</v>
      </c>
      <c r="E1316" s="2">
        <v>42.28</v>
      </c>
      <c r="F1316" s="2">
        <v>42.88</v>
      </c>
      <c r="G1316" s="4">
        <v>1501742</v>
      </c>
      <c r="H1316">
        <f t="shared" si="95"/>
        <v>635</v>
      </c>
      <c r="I1316">
        <f t="shared" si="96"/>
        <v>644</v>
      </c>
    </row>
    <row r="1317" spans="1:9" x14ac:dyDescent="0.3">
      <c r="A1317" s="2">
        <v>2004</v>
      </c>
      <c r="B1317" s="2" t="s">
        <v>15</v>
      </c>
      <c r="C1317" s="2" t="s">
        <v>4</v>
      </c>
      <c r="D1317" s="2">
        <v>2</v>
      </c>
      <c r="E1317" s="2">
        <v>42.08</v>
      </c>
      <c r="F1317" s="2">
        <v>46.38</v>
      </c>
      <c r="G1317" s="4">
        <v>1566184</v>
      </c>
      <c r="H1317">
        <f t="shared" si="95"/>
        <v>659</v>
      </c>
      <c r="I1317">
        <f t="shared" si="96"/>
        <v>726</v>
      </c>
    </row>
    <row r="1318" spans="1:9" x14ac:dyDescent="0.3">
      <c r="A1318" s="2">
        <v>2005</v>
      </c>
      <c r="B1318" s="2" t="s">
        <v>15</v>
      </c>
      <c r="C1318" s="2" t="s">
        <v>4</v>
      </c>
      <c r="D1318" s="2">
        <v>2</v>
      </c>
      <c r="E1318" s="2">
        <v>50.23</v>
      </c>
      <c r="F1318" s="2">
        <v>50.17</v>
      </c>
      <c r="G1318" s="4">
        <v>1628514.5</v>
      </c>
      <c r="H1318">
        <f t="shared" si="95"/>
        <v>818</v>
      </c>
      <c r="I1318">
        <f t="shared" si="96"/>
        <v>817</v>
      </c>
    </row>
    <row r="1319" spans="1:9" x14ac:dyDescent="0.3">
      <c r="A1319" s="2">
        <v>2006</v>
      </c>
      <c r="B1319" s="2" t="s">
        <v>15</v>
      </c>
      <c r="C1319" s="2" t="s">
        <v>4</v>
      </c>
      <c r="D1319" s="2">
        <v>2</v>
      </c>
      <c r="E1319" s="2">
        <v>56.33</v>
      </c>
      <c r="F1319" s="2">
        <v>54.27</v>
      </c>
      <c r="G1319" s="4">
        <v>1693485.5</v>
      </c>
      <c r="H1319">
        <f t="shared" si="95"/>
        <v>954</v>
      </c>
      <c r="I1319">
        <f t="shared" si="96"/>
        <v>919</v>
      </c>
    </row>
    <row r="1320" spans="1:9" x14ac:dyDescent="0.3">
      <c r="A1320" s="2">
        <v>2007</v>
      </c>
      <c r="B1320" s="2" t="s">
        <v>15</v>
      </c>
      <c r="C1320" s="2" t="s">
        <v>4</v>
      </c>
      <c r="D1320" s="2">
        <v>2</v>
      </c>
      <c r="E1320" s="2">
        <v>59.76</v>
      </c>
      <c r="F1320" s="2">
        <v>58.7</v>
      </c>
      <c r="G1320" s="4">
        <v>1780568</v>
      </c>
      <c r="H1320">
        <f t="shared" si="95"/>
        <v>1064</v>
      </c>
      <c r="I1320">
        <f t="shared" si="96"/>
        <v>1045</v>
      </c>
    </row>
    <row r="1321" spans="1:9" x14ac:dyDescent="0.3">
      <c r="A1321" s="2">
        <v>2008</v>
      </c>
      <c r="B1321" s="2" t="s">
        <v>15</v>
      </c>
      <c r="C1321" s="2" t="s">
        <v>4</v>
      </c>
      <c r="D1321" s="2">
        <v>2</v>
      </c>
      <c r="E1321" s="2">
        <v>63.68</v>
      </c>
      <c r="F1321" s="2">
        <v>63.49</v>
      </c>
      <c r="G1321" s="4">
        <v>1854506</v>
      </c>
      <c r="H1321">
        <f t="shared" si="95"/>
        <v>1181</v>
      </c>
      <c r="I1321">
        <f t="shared" si="96"/>
        <v>1177</v>
      </c>
    </row>
    <row r="1322" spans="1:9" x14ac:dyDescent="0.3">
      <c r="A1322" s="2">
        <v>2009</v>
      </c>
      <c r="B1322" s="2" t="s">
        <v>15</v>
      </c>
      <c r="C1322" s="2" t="s">
        <v>4</v>
      </c>
      <c r="D1322" s="2">
        <v>2</v>
      </c>
      <c r="E1322" s="2">
        <v>66.88</v>
      </c>
      <c r="F1322" s="2">
        <v>68.67</v>
      </c>
      <c r="G1322" s="4">
        <v>1892943.5</v>
      </c>
      <c r="H1322">
        <f t="shared" si="95"/>
        <v>1266</v>
      </c>
      <c r="I1322">
        <f t="shared" si="96"/>
        <v>1300</v>
      </c>
    </row>
    <row r="1323" spans="1:9" x14ac:dyDescent="0.3">
      <c r="A1323" s="2">
        <v>2010</v>
      </c>
      <c r="B1323" s="2" t="s">
        <v>15</v>
      </c>
      <c r="C1323" s="2" t="s">
        <v>4</v>
      </c>
      <c r="D1323" s="2">
        <v>2</v>
      </c>
      <c r="E1323" s="2">
        <v>75.64</v>
      </c>
      <c r="F1323" s="2">
        <v>74.28</v>
      </c>
      <c r="G1323" s="4">
        <v>1906449.5</v>
      </c>
      <c r="H1323">
        <f t="shared" si="95"/>
        <v>1442</v>
      </c>
      <c r="I1323">
        <f t="shared" si="96"/>
        <v>1416</v>
      </c>
    </row>
    <row r="1324" spans="1:9" x14ac:dyDescent="0.3">
      <c r="A1324" s="2">
        <v>2011</v>
      </c>
      <c r="B1324" s="2" t="s">
        <v>15</v>
      </c>
      <c r="C1324" s="2" t="s">
        <v>4</v>
      </c>
      <c r="D1324" s="2">
        <v>2</v>
      </c>
      <c r="E1324" s="2">
        <v>81.52</v>
      </c>
      <c r="F1324" s="2">
        <v>80.349999999999994</v>
      </c>
      <c r="G1324" s="4">
        <v>1913663</v>
      </c>
      <c r="H1324">
        <f t="shared" si="95"/>
        <v>1560</v>
      </c>
      <c r="I1324">
        <f t="shared" si="96"/>
        <v>1538</v>
      </c>
    </row>
    <row r="1325" spans="1:9" x14ac:dyDescent="0.3">
      <c r="A1325" s="2">
        <v>2012</v>
      </c>
      <c r="B1325" s="2" t="s">
        <v>15</v>
      </c>
      <c r="C1325" s="2" t="s">
        <v>4</v>
      </c>
      <c r="D1325" s="2">
        <v>2</v>
      </c>
      <c r="E1325" s="2">
        <v>86.74</v>
      </c>
      <c r="F1325" s="2">
        <v>85.26</v>
      </c>
      <c r="G1325" s="4">
        <v>1951777.5</v>
      </c>
      <c r="H1325">
        <f t="shared" si="95"/>
        <v>1693</v>
      </c>
      <c r="I1325">
        <f t="shared" si="96"/>
        <v>1664</v>
      </c>
    </row>
    <row r="1326" spans="1:9" x14ac:dyDescent="0.3">
      <c r="A1326" s="2">
        <v>2013</v>
      </c>
      <c r="B1326" s="2" t="s">
        <v>15</v>
      </c>
      <c r="C1326" s="2" t="s">
        <v>4</v>
      </c>
      <c r="D1326" s="2">
        <v>2</v>
      </c>
      <c r="E1326" s="2">
        <v>86.86</v>
      </c>
      <c r="F1326" s="2">
        <v>90.47</v>
      </c>
      <c r="G1326" s="4">
        <v>2005498</v>
      </c>
      <c r="H1326">
        <f t="shared" si="95"/>
        <v>1742</v>
      </c>
      <c r="I1326">
        <f t="shared" si="96"/>
        <v>1814</v>
      </c>
    </row>
    <row r="1327" spans="1:9" x14ac:dyDescent="0.3">
      <c r="A1327" s="2">
        <v>2014</v>
      </c>
      <c r="B1327" s="2" t="s">
        <v>15</v>
      </c>
      <c r="C1327" s="2" t="s">
        <v>4</v>
      </c>
      <c r="D1327" s="2">
        <v>2</v>
      </c>
      <c r="E1327" s="2">
        <v>91.77</v>
      </c>
      <c r="F1327" s="2">
        <v>96</v>
      </c>
      <c r="G1327" s="4">
        <v>2046428.5</v>
      </c>
      <c r="H1327">
        <f t="shared" si="95"/>
        <v>1878</v>
      </c>
      <c r="I1327">
        <f t="shared" si="96"/>
        <v>1965</v>
      </c>
    </row>
    <row r="1328" spans="1:9" x14ac:dyDescent="0.3">
      <c r="A1328" s="2">
        <v>2015</v>
      </c>
      <c r="B1328" s="2" t="s">
        <v>15</v>
      </c>
      <c r="C1328" s="2" t="s">
        <v>4</v>
      </c>
      <c r="D1328" s="2">
        <v>2</v>
      </c>
      <c r="E1328" s="2">
        <v>101.63</v>
      </c>
      <c r="F1328" s="2">
        <v>101.87</v>
      </c>
      <c r="G1328" s="4">
        <v>2083952</v>
      </c>
      <c r="H1328">
        <f t="shared" si="95"/>
        <v>2118</v>
      </c>
      <c r="I1328">
        <f t="shared" si="96"/>
        <v>2123</v>
      </c>
    </row>
    <row r="1329" spans="1:9" x14ac:dyDescent="0.3">
      <c r="A1329" s="2">
        <v>2016</v>
      </c>
      <c r="B1329" s="2" t="s">
        <v>15</v>
      </c>
      <c r="C1329" s="2" t="s">
        <v>4</v>
      </c>
      <c r="D1329" s="2">
        <v>2</v>
      </c>
      <c r="E1329" s="2">
        <v>112.72</v>
      </c>
      <c r="F1329" s="2">
        <v>108.09</v>
      </c>
      <c r="G1329" s="4">
        <v>2107791</v>
      </c>
      <c r="H1329">
        <f t="shared" si="95"/>
        <v>2376</v>
      </c>
      <c r="I1329">
        <f t="shared" si="96"/>
        <v>2278</v>
      </c>
    </row>
    <row r="1330" spans="1:9" x14ac:dyDescent="0.3">
      <c r="A1330" s="2">
        <v>2017</v>
      </c>
      <c r="B1330" s="2" t="s">
        <v>15</v>
      </c>
      <c r="C1330" s="2" t="s">
        <v>4</v>
      </c>
      <c r="D1330" s="2">
        <v>2</v>
      </c>
      <c r="E1330" s="2">
        <v>116.33</v>
      </c>
      <c r="F1330" s="2">
        <v>114.7</v>
      </c>
      <c r="G1330" s="4">
        <v>2136982.5</v>
      </c>
      <c r="H1330">
        <f t="shared" si="95"/>
        <v>2486</v>
      </c>
      <c r="I1330">
        <f t="shared" si="96"/>
        <v>2451</v>
      </c>
    </row>
    <row r="1331" spans="1:9" x14ac:dyDescent="0.3">
      <c r="A1331" s="2">
        <v>2018</v>
      </c>
      <c r="B1331" s="2" t="s">
        <v>15</v>
      </c>
      <c r="C1331" s="2" t="s">
        <v>4</v>
      </c>
      <c r="D1331" s="2">
        <v>2</v>
      </c>
      <c r="E1331" s="2">
        <v>122.66</v>
      </c>
      <c r="F1331" s="2">
        <v>121.71</v>
      </c>
      <c r="G1331" s="4">
        <v>2196337</v>
      </c>
      <c r="H1331">
        <f t="shared" si="95"/>
        <v>2694</v>
      </c>
      <c r="I1331">
        <f t="shared" si="96"/>
        <v>2673</v>
      </c>
    </row>
    <row r="1332" spans="1:9" x14ac:dyDescent="0.3">
      <c r="A1332" s="2">
        <v>2019</v>
      </c>
      <c r="B1332" s="2" t="s">
        <v>15</v>
      </c>
      <c r="C1332" s="2" t="s">
        <v>4</v>
      </c>
      <c r="D1332" s="2">
        <v>2</v>
      </c>
      <c r="E1332" s="2">
        <v>126.56</v>
      </c>
      <c r="F1332" s="2">
        <v>129.15</v>
      </c>
      <c r="G1332" s="4">
        <v>2284380.5</v>
      </c>
      <c r="H1332">
        <f t="shared" si="95"/>
        <v>2891</v>
      </c>
      <c r="I1332">
        <f t="shared" si="96"/>
        <v>2950</v>
      </c>
    </row>
    <row r="1333" spans="1:9" x14ac:dyDescent="0.3">
      <c r="A1333" s="2">
        <v>2020</v>
      </c>
      <c r="B1333" s="2" t="s">
        <v>15</v>
      </c>
      <c r="C1333" s="2" t="s">
        <v>4</v>
      </c>
      <c r="D1333" s="2">
        <v>2</v>
      </c>
      <c r="E1333" s="2"/>
      <c r="F1333" s="2">
        <f>ROUND(F1332+F1332*0.0611,1)</f>
        <v>137</v>
      </c>
      <c r="G1333" s="4">
        <v>2430241.5</v>
      </c>
      <c r="I1333">
        <f t="shared" si="96"/>
        <v>3329</v>
      </c>
    </row>
    <row r="1334" spans="1:9" x14ac:dyDescent="0.3">
      <c r="A1334" s="2">
        <v>2021</v>
      </c>
      <c r="B1334" s="2" t="s">
        <v>15</v>
      </c>
      <c r="C1334" s="2" t="s">
        <v>4</v>
      </c>
      <c r="D1334" s="2">
        <v>2</v>
      </c>
      <c r="E1334" s="2"/>
      <c r="F1334" s="2">
        <f t="shared" ref="F1334:F1335" si="99">ROUND(F1333+F1333*0.0611,1)</f>
        <v>145.4</v>
      </c>
      <c r="G1334" s="4">
        <v>2595613</v>
      </c>
      <c r="I1334">
        <f t="shared" si="96"/>
        <v>3774</v>
      </c>
    </row>
    <row r="1335" spans="1:9" x14ac:dyDescent="0.3">
      <c r="A1335" s="2">
        <v>2022</v>
      </c>
      <c r="B1335" s="2" t="s">
        <v>15</v>
      </c>
      <c r="C1335" s="2" t="s">
        <v>4</v>
      </c>
      <c r="D1335" s="2">
        <v>2</v>
      </c>
      <c r="E1335" s="2"/>
      <c r="F1335" s="2">
        <f t="shared" si="99"/>
        <v>154.30000000000001</v>
      </c>
      <c r="G1335" s="4">
        <v>2738104</v>
      </c>
      <c r="I1335">
        <f t="shared" si="96"/>
        <v>4225</v>
      </c>
    </row>
    <row r="1336" spans="1:9" x14ac:dyDescent="0.3">
      <c r="A1336" s="2">
        <v>2000</v>
      </c>
      <c r="B1336" s="2" t="s">
        <v>15</v>
      </c>
      <c r="C1336" s="2" t="s">
        <v>4</v>
      </c>
      <c r="D1336" s="2">
        <v>3</v>
      </c>
      <c r="E1336" s="2">
        <v>22.23</v>
      </c>
      <c r="F1336" s="2">
        <v>22.21</v>
      </c>
      <c r="G1336" s="4">
        <v>593760.5</v>
      </c>
      <c r="H1336">
        <f t="shared" si="95"/>
        <v>132</v>
      </c>
      <c r="I1336">
        <f t="shared" si="96"/>
        <v>132</v>
      </c>
    </row>
    <row r="1337" spans="1:9" x14ac:dyDescent="0.3">
      <c r="A1337" s="2">
        <v>2001</v>
      </c>
      <c r="B1337" s="2" t="s">
        <v>15</v>
      </c>
      <c r="C1337" s="2" t="s">
        <v>4</v>
      </c>
      <c r="D1337" s="2">
        <v>3</v>
      </c>
      <c r="E1337" s="2">
        <v>24.49</v>
      </c>
      <c r="F1337" s="2">
        <v>23.77</v>
      </c>
      <c r="G1337" s="4">
        <v>616624</v>
      </c>
      <c r="H1337">
        <f t="shared" si="95"/>
        <v>151</v>
      </c>
      <c r="I1337">
        <f t="shared" si="96"/>
        <v>147</v>
      </c>
    </row>
    <row r="1338" spans="1:9" x14ac:dyDescent="0.3">
      <c r="A1338" s="2">
        <v>2002</v>
      </c>
      <c r="B1338" s="2" t="s">
        <v>15</v>
      </c>
      <c r="C1338" s="2" t="s">
        <v>4</v>
      </c>
      <c r="D1338" s="2">
        <v>3</v>
      </c>
      <c r="E1338" s="2">
        <v>25.51</v>
      </c>
      <c r="F1338" s="2">
        <v>25.44</v>
      </c>
      <c r="G1338" s="4">
        <v>642878.5</v>
      </c>
      <c r="H1338">
        <f t="shared" si="95"/>
        <v>164</v>
      </c>
      <c r="I1338">
        <f t="shared" si="96"/>
        <v>164</v>
      </c>
    </row>
    <row r="1339" spans="1:9" x14ac:dyDescent="0.3">
      <c r="A1339" s="2">
        <v>2003</v>
      </c>
      <c r="B1339" s="2" t="s">
        <v>15</v>
      </c>
      <c r="C1339" s="2" t="s">
        <v>4</v>
      </c>
      <c r="D1339" s="2">
        <v>3</v>
      </c>
      <c r="E1339" s="2">
        <v>24.33</v>
      </c>
      <c r="F1339" s="2">
        <v>27.23</v>
      </c>
      <c r="G1339" s="4">
        <v>678065.5</v>
      </c>
      <c r="H1339">
        <f t="shared" si="95"/>
        <v>165</v>
      </c>
      <c r="I1339">
        <f t="shared" si="96"/>
        <v>185</v>
      </c>
    </row>
    <row r="1340" spans="1:9" x14ac:dyDescent="0.3">
      <c r="A1340" s="2">
        <v>2004</v>
      </c>
      <c r="B1340" s="2" t="s">
        <v>15</v>
      </c>
      <c r="C1340" s="2" t="s">
        <v>4</v>
      </c>
      <c r="D1340" s="2">
        <v>3</v>
      </c>
      <c r="E1340" s="2">
        <v>29.9</v>
      </c>
      <c r="F1340" s="2">
        <v>29.15</v>
      </c>
      <c r="G1340" s="4">
        <v>718949.5</v>
      </c>
      <c r="H1340">
        <f t="shared" si="95"/>
        <v>215</v>
      </c>
      <c r="I1340">
        <f t="shared" si="96"/>
        <v>210</v>
      </c>
    </row>
    <row r="1341" spans="1:9" x14ac:dyDescent="0.3">
      <c r="A1341" s="2">
        <v>2005</v>
      </c>
      <c r="B1341" s="2" t="s">
        <v>15</v>
      </c>
      <c r="C1341" s="2" t="s">
        <v>4</v>
      </c>
      <c r="D1341" s="2">
        <v>3</v>
      </c>
      <c r="E1341" s="2">
        <v>30.58</v>
      </c>
      <c r="F1341" s="2">
        <v>31.2</v>
      </c>
      <c r="G1341" s="4">
        <v>761932.5</v>
      </c>
      <c r="H1341">
        <f t="shared" si="95"/>
        <v>233</v>
      </c>
      <c r="I1341">
        <f t="shared" si="96"/>
        <v>238</v>
      </c>
    </row>
    <row r="1342" spans="1:9" x14ac:dyDescent="0.3">
      <c r="A1342" s="2">
        <v>2006</v>
      </c>
      <c r="B1342" s="2" t="s">
        <v>15</v>
      </c>
      <c r="C1342" s="2" t="s">
        <v>4</v>
      </c>
      <c r="D1342" s="2">
        <v>3</v>
      </c>
      <c r="E1342" s="2">
        <v>32.020000000000003</v>
      </c>
      <c r="F1342" s="2">
        <v>33.39</v>
      </c>
      <c r="G1342" s="4">
        <v>802531</v>
      </c>
      <c r="H1342">
        <f t="shared" si="95"/>
        <v>257</v>
      </c>
      <c r="I1342">
        <f t="shared" si="96"/>
        <v>268</v>
      </c>
    </row>
    <row r="1343" spans="1:9" x14ac:dyDescent="0.3">
      <c r="A1343" s="2">
        <v>2007</v>
      </c>
      <c r="B1343" s="2" t="s">
        <v>15</v>
      </c>
      <c r="C1343" s="2" t="s">
        <v>4</v>
      </c>
      <c r="D1343" s="2">
        <v>3</v>
      </c>
      <c r="E1343" s="2">
        <v>36.630000000000003</v>
      </c>
      <c r="F1343" s="2">
        <v>35.74</v>
      </c>
      <c r="G1343" s="4">
        <v>843653</v>
      </c>
      <c r="H1343">
        <f t="shared" si="95"/>
        <v>309</v>
      </c>
      <c r="I1343">
        <f t="shared" si="96"/>
        <v>302</v>
      </c>
    </row>
    <row r="1344" spans="1:9" x14ac:dyDescent="0.3">
      <c r="A1344" s="2">
        <v>2008</v>
      </c>
      <c r="B1344" s="2" t="s">
        <v>15</v>
      </c>
      <c r="C1344" s="2" t="s">
        <v>4</v>
      </c>
      <c r="D1344" s="2">
        <v>3</v>
      </c>
      <c r="E1344" s="2">
        <v>39.950000000000003</v>
      </c>
      <c r="F1344" s="2">
        <v>38.25</v>
      </c>
      <c r="G1344" s="4">
        <v>888518.5</v>
      </c>
      <c r="H1344">
        <f t="shared" si="95"/>
        <v>355</v>
      </c>
      <c r="I1344">
        <f t="shared" si="96"/>
        <v>340</v>
      </c>
    </row>
    <row r="1345" spans="1:9" x14ac:dyDescent="0.3">
      <c r="A1345" s="2">
        <v>2009</v>
      </c>
      <c r="B1345" s="2" t="s">
        <v>15</v>
      </c>
      <c r="C1345" s="2" t="s">
        <v>4</v>
      </c>
      <c r="D1345" s="2">
        <v>3</v>
      </c>
      <c r="E1345" s="2">
        <v>40.97</v>
      </c>
      <c r="F1345" s="2">
        <v>40.94</v>
      </c>
      <c r="G1345" s="4">
        <v>944535.5</v>
      </c>
      <c r="H1345">
        <f t="shared" si="95"/>
        <v>387</v>
      </c>
      <c r="I1345">
        <f t="shared" si="96"/>
        <v>387</v>
      </c>
    </row>
    <row r="1346" spans="1:9" x14ac:dyDescent="0.3">
      <c r="A1346" s="2">
        <v>2010</v>
      </c>
      <c r="B1346" s="2" t="s">
        <v>15</v>
      </c>
      <c r="C1346" s="2" t="s">
        <v>4</v>
      </c>
      <c r="D1346" s="2">
        <v>3</v>
      </c>
      <c r="E1346" s="2">
        <v>43.77</v>
      </c>
      <c r="F1346" s="2">
        <v>43.82</v>
      </c>
      <c r="G1346" s="4">
        <v>1012079.5</v>
      </c>
      <c r="H1346">
        <f t="shared" si="95"/>
        <v>443</v>
      </c>
      <c r="I1346">
        <f t="shared" si="96"/>
        <v>443</v>
      </c>
    </row>
    <row r="1347" spans="1:9" x14ac:dyDescent="0.3">
      <c r="A1347" s="2">
        <v>2011</v>
      </c>
      <c r="B1347" s="2" t="s">
        <v>15</v>
      </c>
      <c r="C1347" s="2" t="s">
        <v>4</v>
      </c>
      <c r="D1347" s="2">
        <v>3</v>
      </c>
      <c r="E1347" s="2">
        <v>46.2</v>
      </c>
      <c r="F1347" s="2">
        <v>46.9</v>
      </c>
      <c r="G1347" s="4">
        <v>1079995.5</v>
      </c>
      <c r="H1347">
        <f t="shared" ref="H1347:H1410" si="100">ROUND(E1347*$G1347/100000,0)</f>
        <v>499</v>
      </c>
      <c r="I1347">
        <f t="shared" ref="I1347:I1410" si="101">ROUND(F1347*$G1347/100000,0)</f>
        <v>507</v>
      </c>
    </row>
    <row r="1348" spans="1:9" x14ac:dyDescent="0.3">
      <c r="A1348" s="2">
        <v>2012</v>
      </c>
      <c r="B1348" s="2" t="s">
        <v>15</v>
      </c>
      <c r="C1348" s="2" t="s">
        <v>4</v>
      </c>
      <c r="D1348" s="2">
        <v>3</v>
      </c>
      <c r="E1348" s="2">
        <v>51.53</v>
      </c>
      <c r="F1348" s="2">
        <v>50.2</v>
      </c>
      <c r="G1348" s="4">
        <v>1143090.5</v>
      </c>
      <c r="H1348">
        <f t="shared" si="100"/>
        <v>589</v>
      </c>
      <c r="I1348">
        <f t="shared" si="101"/>
        <v>574</v>
      </c>
    </row>
    <row r="1349" spans="1:9" x14ac:dyDescent="0.3">
      <c r="A1349" s="2">
        <v>2013</v>
      </c>
      <c r="B1349" s="2" t="s">
        <v>15</v>
      </c>
      <c r="C1349" s="2" t="s">
        <v>4</v>
      </c>
      <c r="D1349" s="2">
        <v>3</v>
      </c>
      <c r="E1349" s="2">
        <v>52.67</v>
      </c>
      <c r="F1349" s="2">
        <v>53.72</v>
      </c>
      <c r="G1349" s="4">
        <v>1203700</v>
      </c>
      <c r="H1349">
        <f t="shared" si="100"/>
        <v>634</v>
      </c>
      <c r="I1349">
        <f t="shared" si="101"/>
        <v>647</v>
      </c>
    </row>
    <row r="1350" spans="1:9" x14ac:dyDescent="0.3">
      <c r="A1350" s="2">
        <v>2014</v>
      </c>
      <c r="B1350" s="2" t="s">
        <v>15</v>
      </c>
      <c r="C1350" s="2" t="s">
        <v>4</v>
      </c>
      <c r="D1350" s="2">
        <v>3</v>
      </c>
      <c r="E1350" s="2">
        <v>58.48</v>
      </c>
      <c r="F1350" s="2">
        <v>57.5</v>
      </c>
      <c r="G1350" s="4">
        <v>1270516.5</v>
      </c>
      <c r="H1350">
        <f t="shared" si="100"/>
        <v>743</v>
      </c>
      <c r="I1350">
        <f t="shared" si="101"/>
        <v>731</v>
      </c>
    </row>
    <row r="1351" spans="1:9" x14ac:dyDescent="0.3">
      <c r="A1351" s="2">
        <v>2015</v>
      </c>
      <c r="B1351" s="2" t="s">
        <v>15</v>
      </c>
      <c r="C1351" s="2" t="s">
        <v>4</v>
      </c>
      <c r="D1351" s="2">
        <v>3</v>
      </c>
      <c r="E1351" s="2">
        <v>57.34</v>
      </c>
      <c r="F1351" s="2">
        <v>61.54</v>
      </c>
      <c r="G1351" s="4">
        <v>1334216.5</v>
      </c>
      <c r="H1351">
        <f t="shared" si="100"/>
        <v>765</v>
      </c>
      <c r="I1351">
        <f t="shared" si="101"/>
        <v>821</v>
      </c>
    </row>
    <row r="1352" spans="1:9" x14ac:dyDescent="0.3">
      <c r="A1352" s="2">
        <v>2016</v>
      </c>
      <c r="B1352" s="2" t="s">
        <v>15</v>
      </c>
      <c r="C1352" s="2" t="s">
        <v>4</v>
      </c>
      <c r="D1352" s="2">
        <v>3</v>
      </c>
      <c r="E1352" s="2">
        <v>71</v>
      </c>
      <c r="F1352" s="2">
        <v>65.87</v>
      </c>
      <c r="G1352" s="4">
        <v>1398575</v>
      </c>
      <c r="H1352">
        <f t="shared" si="100"/>
        <v>993</v>
      </c>
      <c r="I1352">
        <f t="shared" si="101"/>
        <v>921</v>
      </c>
    </row>
    <row r="1353" spans="1:9" x14ac:dyDescent="0.3">
      <c r="A1353" s="2">
        <v>2017</v>
      </c>
      <c r="B1353" s="2" t="s">
        <v>15</v>
      </c>
      <c r="C1353" s="2" t="s">
        <v>4</v>
      </c>
      <c r="D1353" s="2">
        <v>3</v>
      </c>
      <c r="E1353" s="2">
        <v>71.989999999999995</v>
      </c>
      <c r="F1353" s="2">
        <v>70.5</v>
      </c>
      <c r="G1353" s="4">
        <v>1483491</v>
      </c>
      <c r="H1353">
        <f t="shared" si="100"/>
        <v>1068</v>
      </c>
      <c r="I1353">
        <f t="shared" si="101"/>
        <v>1046</v>
      </c>
    </row>
    <row r="1354" spans="1:9" x14ac:dyDescent="0.3">
      <c r="A1354" s="2">
        <v>2018</v>
      </c>
      <c r="B1354" s="2" t="s">
        <v>15</v>
      </c>
      <c r="C1354" s="2" t="s">
        <v>4</v>
      </c>
      <c r="D1354" s="2">
        <v>3</v>
      </c>
      <c r="E1354" s="2">
        <v>74.239999999999995</v>
      </c>
      <c r="F1354" s="2">
        <v>75.459999999999994</v>
      </c>
      <c r="G1354" s="4">
        <v>1555848</v>
      </c>
      <c r="H1354">
        <f t="shared" si="100"/>
        <v>1155</v>
      </c>
      <c r="I1354">
        <f t="shared" si="101"/>
        <v>1174</v>
      </c>
    </row>
    <row r="1355" spans="1:9" x14ac:dyDescent="0.3">
      <c r="A1355" s="2">
        <v>2019</v>
      </c>
      <c r="B1355" s="2" t="s">
        <v>15</v>
      </c>
      <c r="C1355" s="2" t="s">
        <v>4</v>
      </c>
      <c r="D1355" s="2">
        <v>3</v>
      </c>
      <c r="E1355" s="2">
        <v>78.78</v>
      </c>
      <c r="F1355" s="2">
        <v>80.760000000000005</v>
      </c>
      <c r="G1355" s="4">
        <v>1596795</v>
      </c>
      <c r="H1355">
        <f t="shared" si="100"/>
        <v>1258</v>
      </c>
      <c r="I1355">
        <f t="shared" si="101"/>
        <v>1290</v>
      </c>
    </row>
    <row r="1356" spans="1:9" x14ac:dyDescent="0.3">
      <c r="A1356" s="2">
        <v>2020</v>
      </c>
      <c r="B1356" s="2" t="s">
        <v>15</v>
      </c>
      <c r="C1356" s="2" t="s">
        <v>4</v>
      </c>
      <c r="D1356" s="2">
        <v>3</v>
      </c>
      <c r="E1356" s="2"/>
      <c r="F1356" s="2">
        <f>ROUND(F1355+F1355*0.0703,1)</f>
        <v>86.4</v>
      </c>
      <c r="G1356" s="4">
        <v>1618080</v>
      </c>
      <c r="I1356">
        <f t="shared" si="101"/>
        <v>1398</v>
      </c>
    </row>
    <row r="1357" spans="1:9" x14ac:dyDescent="0.3">
      <c r="A1357" s="2">
        <v>2021</v>
      </c>
      <c r="B1357" s="2" t="s">
        <v>15</v>
      </c>
      <c r="C1357" s="2" t="s">
        <v>4</v>
      </c>
      <c r="D1357" s="2">
        <v>3</v>
      </c>
      <c r="E1357" s="2"/>
      <c r="F1357" s="2">
        <f t="shared" ref="F1357:F1358" si="102">ROUND(F1356+F1356*0.0703,1)</f>
        <v>92.5</v>
      </c>
      <c r="G1357" s="4">
        <v>1633413.5</v>
      </c>
      <c r="I1357">
        <f t="shared" si="101"/>
        <v>1511</v>
      </c>
    </row>
    <row r="1358" spans="1:9" x14ac:dyDescent="0.3">
      <c r="A1358" s="2">
        <v>2022</v>
      </c>
      <c r="B1358" s="2" t="s">
        <v>15</v>
      </c>
      <c r="C1358" s="2" t="s">
        <v>4</v>
      </c>
      <c r="D1358" s="2">
        <v>3</v>
      </c>
      <c r="E1358" s="2"/>
      <c r="F1358" s="2">
        <f t="shared" si="102"/>
        <v>99</v>
      </c>
      <c r="G1358" s="4">
        <v>1668740</v>
      </c>
      <c r="I1358">
        <f t="shared" si="101"/>
        <v>1652</v>
      </c>
    </row>
    <row r="1359" spans="1:9" x14ac:dyDescent="0.3">
      <c r="A1359" s="2">
        <v>2000</v>
      </c>
      <c r="B1359" s="2" t="s">
        <v>15</v>
      </c>
      <c r="C1359" s="2" t="s">
        <v>4</v>
      </c>
      <c r="D1359" s="2">
        <v>4</v>
      </c>
      <c r="E1359" s="2">
        <v>24.36</v>
      </c>
      <c r="F1359" s="2">
        <v>21.38</v>
      </c>
      <c r="G1359" s="4">
        <v>143690.5</v>
      </c>
      <c r="H1359">
        <f t="shared" si="100"/>
        <v>35</v>
      </c>
      <c r="I1359">
        <f t="shared" si="101"/>
        <v>31</v>
      </c>
    </row>
    <row r="1360" spans="1:9" x14ac:dyDescent="0.3">
      <c r="A1360" s="2">
        <v>2001</v>
      </c>
      <c r="B1360" s="2" t="s">
        <v>15</v>
      </c>
      <c r="C1360" s="2" t="s">
        <v>4</v>
      </c>
      <c r="D1360" s="2">
        <v>4</v>
      </c>
      <c r="E1360" s="2">
        <v>29.31</v>
      </c>
      <c r="F1360" s="2">
        <v>22.21</v>
      </c>
      <c r="G1360" s="4">
        <v>150143</v>
      </c>
      <c r="H1360">
        <f t="shared" si="100"/>
        <v>44</v>
      </c>
      <c r="I1360">
        <f t="shared" si="101"/>
        <v>33</v>
      </c>
    </row>
    <row r="1361" spans="1:9" x14ac:dyDescent="0.3">
      <c r="A1361" s="2">
        <v>2002</v>
      </c>
      <c r="B1361" s="2" t="s">
        <v>15</v>
      </c>
      <c r="C1361" s="2" t="s">
        <v>4</v>
      </c>
      <c r="D1361" s="2">
        <v>4</v>
      </c>
      <c r="E1361" s="2">
        <v>25.9</v>
      </c>
      <c r="F1361" s="2">
        <v>23.08</v>
      </c>
      <c r="G1361" s="4">
        <v>158319</v>
      </c>
      <c r="H1361">
        <f t="shared" si="100"/>
        <v>41</v>
      </c>
      <c r="I1361">
        <f t="shared" si="101"/>
        <v>37</v>
      </c>
    </row>
    <row r="1362" spans="1:9" x14ac:dyDescent="0.3">
      <c r="A1362" s="2">
        <v>2003</v>
      </c>
      <c r="B1362" s="2" t="s">
        <v>15</v>
      </c>
      <c r="C1362" s="2" t="s">
        <v>4</v>
      </c>
      <c r="D1362" s="2">
        <v>4</v>
      </c>
      <c r="E1362" s="2">
        <v>29.02</v>
      </c>
      <c r="F1362" s="2">
        <v>23.98</v>
      </c>
      <c r="G1362" s="4">
        <v>165380</v>
      </c>
      <c r="H1362">
        <f t="shared" si="100"/>
        <v>48</v>
      </c>
      <c r="I1362">
        <f t="shared" si="101"/>
        <v>40</v>
      </c>
    </row>
    <row r="1363" spans="1:9" x14ac:dyDescent="0.3">
      <c r="A1363" s="2">
        <v>2004</v>
      </c>
      <c r="B1363" s="2" t="s">
        <v>15</v>
      </c>
      <c r="C1363" s="2" t="s">
        <v>4</v>
      </c>
      <c r="D1363" s="2">
        <v>4</v>
      </c>
      <c r="E1363" s="2">
        <v>26.17</v>
      </c>
      <c r="F1363" s="2">
        <v>24.92</v>
      </c>
      <c r="G1363" s="4">
        <v>171984</v>
      </c>
      <c r="H1363">
        <f t="shared" si="100"/>
        <v>45</v>
      </c>
      <c r="I1363">
        <f t="shared" si="101"/>
        <v>43</v>
      </c>
    </row>
    <row r="1364" spans="1:9" x14ac:dyDescent="0.3">
      <c r="A1364" s="2">
        <v>2005</v>
      </c>
      <c r="B1364" s="2" t="s">
        <v>15</v>
      </c>
      <c r="C1364" s="2" t="s">
        <v>4</v>
      </c>
      <c r="D1364" s="2">
        <v>4</v>
      </c>
      <c r="E1364" s="2">
        <v>24.87</v>
      </c>
      <c r="F1364" s="2">
        <v>25.89</v>
      </c>
      <c r="G1364" s="4">
        <v>180961.5</v>
      </c>
      <c r="H1364">
        <f t="shared" si="100"/>
        <v>45</v>
      </c>
      <c r="I1364">
        <f t="shared" si="101"/>
        <v>47</v>
      </c>
    </row>
    <row r="1365" spans="1:9" x14ac:dyDescent="0.3">
      <c r="A1365" s="2">
        <v>2006</v>
      </c>
      <c r="B1365" s="2" t="s">
        <v>15</v>
      </c>
      <c r="C1365" s="2" t="s">
        <v>4</v>
      </c>
      <c r="D1365" s="2">
        <v>4</v>
      </c>
      <c r="E1365" s="2">
        <v>19.71</v>
      </c>
      <c r="F1365" s="2">
        <v>26.9</v>
      </c>
      <c r="G1365" s="4">
        <v>192772</v>
      </c>
      <c r="H1365">
        <f t="shared" si="100"/>
        <v>38</v>
      </c>
      <c r="I1365">
        <f t="shared" si="101"/>
        <v>52</v>
      </c>
    </row>
    <row r="1366" spans="1:9" x14ac:dyDescent="0.3">
      <c r="A1366" s="2">
        <v>2007</v>
      </c>
      <c r="B1366" s="2" t="s">
        <v>15</v>
      </c>
      <c r="C1366" s="2" t="s">
        <v>4</v>
      </c>
      <c r="D1366" s="2">
        <v>4</v>
      </c>
      <c r="E1366" s="2">
        <v>27.26</v>
      </c>
      <c r="F1366" s="2">
        <v>27.95</v>
      </c>
      <c r="G1366" s="4">
        <v>209110</v>
      </c>
      <c r="H1366">
        <f t="shared" si="100"/>
        <v>57</v>
      </c>
      <c r="I1366">
        <f t="shared" si="101"/>
        <v>58</v>
      </c>
    </row>
    <row r="1367" spans="1:9" x14ac:dyDescent="0.3">
      <c r="A1367" s="2">
        <v>2008</v>
      </c>
      <c r="B1367" s="2" t="s">
        <v>15</v>
      </c>
      <c r="C1367" s="2" t="s">
        <v>4</v>
      </c>
      <c r="D1367" s="2">
        <v>4</v>
      </c>
      <c r="E1367" s="2">
        <v>27.45</v>
      </c>
      <c r="F1367" s="2">
        <v>29.04</v>
      </c>
      <c r="G1367" s="4">
        <v>229519</v>
      </c>
      <c r="H1367">
        <f t="shared" si="100"/>
        <v>63</v>
      </c>
      <c r="I1367">
        <f t="shared" si="101"/>
        <v>67</v>
      </c>
    </row>
    <row r="1368" spans="1:9" x14ac:dyDescent="0.3">
      <c r="A1368" s="2">
        <v>2009</v>
      </c>
      <c r="B1368" s="2" t="s">
        <v>15</v>
      </c>
      <c r="C1368" s="2" t="s">
        <v>4</v>
      </c>
      <c r="D1368" s="2">
        <v>4</v>
      </c>
      <c r="E1368" s="2">
        <v>29.16</v>
      </c>
      <c r="F1368" s="2">
        <v>30.17</v>
      </c>
      <c r="G1368" s="4">
        <v>246927.5</v>
      </c>
      <c r="H1368">
        <f t="shared" si="100"/>
        <v>72</v>
      </c>
      <c r="I1368">
        <f t="shared" si="101"/>
        <v>74</v>
      </c>
    </row>
    <row r="1369" spans="1:9" x14ac:dyDescent="0.3">
      <c r="A1369" s="2">
        <v>2010</v>
      </c>
      <c r="B1369" s="2" t="s">
        <v>15</v>
      </c>
      <c r="C1369" s="2" t="s">
        <v>4</v>
      </c>
      <c r="D1369" s="2">
        <v>4</v>
      </c>
      <c r="E1369" s="2">
        <v>25.86</v>
      </c>
      <c r="F1369" s="2">
        <v>31.35</v>
      </c>
      <c r="G1369" s="4">
        <v>262938.5</v>
      </c>
      <c r="H1369">
        <f t="shared" si="100"/>
        <v>68</v>
      </c>
      <c r="I1369">
        <f t="shared" si="101"/>
        <v>82</v>
      </c>
    </row>
    <row r="1370" spans="1:9" x14ac:dyDescent="0.3">
      <c r="A1370" s="2">
        <v>2011</v>
      </c>
      <c r="B1370" s="2" t="s">
        <v>15</v>
      </c>
      <c r="C1370" s="2" t="s">
        <v>4</v>
      </c>
      <c r="D1370" s="2">
        <v>4</v>
      </c>
      <c r="E1370" s="2">
        <v>30.63</v>
      </c>
      <c r="F1370" s="2">
        <v>32.57</v>
      </c>
      <c r="G1370" s="4">
        <v>280813</v>
      </c>
      <c r="H1370">
        <f t="shared" si="100"/>
        <v>86</v>
      </c>
      <c r="I1370">
        <f t="shared" si="101"/>
        <v>91</v>
      </c>
    </row>
    <row r="1371" spans="1:9" x14ac:dyDescent="0.3">
      <c r="A1371" s="2">
        <v>2012</v>
      </c>
      <c r="B1371" s="2" t="s">
        <v>15</v>
      </c>
      <c r="C1371" s="2" t="s">
        <v>4</v>
      </c>
      <c r="D1371" s="2">
        <v>4</v>
      </c>
      <c r="E1371" s="2">
        <v>34.159999999999997</v>
      </c>
      <c r="F1371" s="2">
        <v>33.840000000000003</v>
      </c>
      <c r="G1371" s="4">
        <v>301530.5</v>
      </c>
      <c r="H1371">
        <f t="shared" si="100"/>
        <v>103</v>
      </c>
      <c r="I1371">
        <f t="shared" si="101"/>
        <v>102</v>
      </c>
    </row>
    <row r="1372" spans="1:9" x14ac:dyDescent="0.3">
      <c r="A1372" s="2">
        <v>2013</v>
      </c>
      <c r="B1372" s="2" t="s">
        <v>15</v>
      </c>
      <c r="C1372" s="2" t="s">
        <v>4</v>
      </c>
      <c r="D1372" s="2">
        <v>4</v>
      </c>
      <c r="E1372" s="2">
        <v>27.8</v>
      </c>
      <c r="F1372" s="2">
        <v>35.159999999999997</v>
      </c>
      <c r="G1372" s="4">
        <v>327348.5</v>
      </c>
      <c r="H1372">
        <f t="shared" si="100"/>
        <v>91</v>
      </c>
      <c r="I1372">
        <f t="shared" si="101"/>
        <v>115</v>
      </c>
    </row>
    <row r="1373" spans="1:9" x14ac:dyDescent="0.3">
      <c r="A1373" s="2">
        <v>2014</v>
      </c>
      <c r="B1373" s="2" t="s">
        <v>15</v>
      </c>
      <c r="C1373" s="2" t="s">
        <v>4</v>
      </c>
      <c r="D1373" s="2">
        <v>4</v>
      </c>
      <c r="E1373" s="2">
        <v>34.479999999999997</v>
      </c>
      <c r="F1373" s="2">
        <v>36.53</v>
      </c>
      <c r="G1373" s="4">
        <v>356717.5</v>
      </c>
      <c r="H1373">
        <f t="shared" si="100"/>
        <v>123</v>
      </c>
      <c r="I1373">
        <f t="shared" si="101"/>
        <v>130</v>
      </c>
    </row>
    <row r="1374" spans="1:9" x14ac:dyDescent="0.3">
      <c r="A1374" s="2">
        <v>2015</v>
      </c>
      <c r="B1374" s="2" t="s">
        <v>15</v>
      </c>
      <c r="C1374" s="2" t="s">
        <v>4</v>
      </c>
      <c r="D1374" s="2">
        <v>4</v>
      </c>
      <c r="E1374" s="2">
        <v>32.020000000000003</v>
      </c>
      <c r="F1374" s="2">
        <v>37.96</v>
      </c>
      <c r="G1374" s="4">
        <v>387201</v>
      </c>
      <c r="H1374">
        <f t="shared" si="100"/>
        <v>124</v>
      </c>
      <c r="I1374">
        <f t="shared" si="101"/>
        <v>147</v>
      </c>
    </row>
    <row r="1375" spans="1:9" x14ac:dyDescent="0.3">
      <c r="A1375" s="2">
        <v>2016</v>
      </c>
      <c r="B1375" s="2" t="s">
        <v>15</v>
      </c>
      <c r="C1375" s="2" t="s">
        <v>4</v>
      </c>
      <c r="D1375" s="2">
        <v>4</v>
      </c>
      <c r="E1375" s="2">
        <v>43.21</v>
      </c>
      <c r="F1375" s="2">
        <v>39.44</v>
      </c>
      <c r="G1375" s="4">
        <v>416534</v>
      </c>
      <c r="H1375">
        <f t="shared" si="100"/>
        <v>180</v>
      </c>
      <c r="I1375">
        <f t="shared" si="101"/>
        <v>164</v>
      </c>
    </row>
    <row r="1376" spans="1:9" x14ac:dyDescent="0.3">
      <c r="A1376" s="2">
        <v>2017</v>
      </c>
      <c r="B1376" s="2" t="s">
        <v>15</v>
      </c>
      <c r="C1376" s="2" t="s">
        <v>4</v>
      </c>
      <c r="D1376" s="2">
        <v>4</v>
      </c>
      <c r="E1376" s="2">
        <v>41.22</v>
      </c>
      <c r="F1376" s="2">
        <v>40.98</v>
      </c>
      <c r="G1376" s="4">
        <v>448838</v>
      </c>
      <c r="H1376">
        <f t="shared" si="100"/>
        <v>185</v>
      </c>
      <c r="I1376">
        <f t="shared" si="101"/>
        <v>184</v>
      </c>
    </row>
    <row r="1377" spans="1:9" x14ac:dyDescent="0.3">
      <c r="A1377" s="2">
        <v>2018</v>
      </c>
      <c r="B1377" s="2" t="s">
        <v>15</v>
      </c>
      <c r="C1377" s="2" t="s">
        <v>4</v>
      </c>
      <c r="D1377" s="2">
        <v>4</v>
      </c>
      <c r="E1377" s="2">
        <v>50.89</v>
      </c>
      <c r="F1377" s="2">
        <v>42.58</v>
      </c>
      <c r="G1377" s="4">
        <v>483441.5</v>
      </c>
      <c r="H1377">
        <f t="shared" si="100"/>
        <v>246</v>
      </c>
      <c r="I1377">
        <f t="shared" si="101"/>
        <v>206</v>
      </c>
    </row>
    <row r="1378" spans="1:9" x14ac:dyDescent="0.3">
      <c r="A1378" s="2">
        <v>2019</v>
      </c>
      <c r="B1378" s="2" t="s">
        <v>15</v>
      </c>
      <c r="C1378" s="2" t="s">
        <v>4</v>
      </c>
      <c r="D1378" s="2">
        <v>4</v>
      </c>
      <c r="E1378" s="2">
        <v>43.05</v>
      </c>
      <c r="F1378" s="2">
        <v>44.24</v>
      </c>
      <c r="G1378" s="4">
        <v>522681.5</v>
      </c>
      <c r="H1378">
        <f t="shared" si="100"/>
        <v>225</v>
      </c>
      <c r="I1378">
        <f t="shared" si="101"/>
        <v>231</v>
      </c>
    </row>
    <row r="1379" spans="1:9" x14ac:dyDescent="0.3">
      <c r="A1379" s="2">
        <v>2020</v>
      </c>
      <c r="B1379" s="2" t="s">
        <v>15</v>
      </c>
      <c r="C1379" s="2" t="s">
        <v>4</v>
      </c>
      <c r="D1379" s="2">
        <v>4</v>
      </c>
      <c r="E1379" s="2"/>
      <c r="F1379" s="2">
        <f>ROUND(F1378-F1378*0.0039,1)</f>
        <v>44.1</v>
      </c>
      <c r="G1379" s="4">
        <v>570399</v>
      </c>
      <c r="I1379">
        <f t="shared" si="101"/>
        <v>252</v>
      </c>
    </row>
    <row r="1380" spans="1:9" x14ac:dyDescent="0.3">
      <c r="A1380" s="2">
        <v>2021</v>
      </c>
      <c r="B1380" s="2" t="s">
        <v>15</v>
      </c>
      <c r="C1380" s="2" t="s">
        <v>4</v>
      </c>
      <c r="D1380" s="2">
        <v>4</v>
      </c>
      <c r="E1380" s="2"/>
      <c r="F1380" s="2">
        <f t="shared" ref="F1380:F1381" si="103">ROUND(F1379-F1379*0.0039,1)</f>
        <v>43.9</v>
      </c>
      <c r="G1380" s="4">
        <v>619684</v>
      </c>
      <c r="I1380">
        <f t="shared" si="101"/>
        <v>272</v>
      </c>
    </row>
    <row r="1381" spans="1:9" x14ac:dyDescent="0.3">
      <c r="A1381" s="2">
        <v>2022</v>
      </c>
      <c r="B1381" s="2" t="s">
        <v>15</v>
      </c>
      <c r="C1381" s="2" t="s">
        <v>4</v>
      </c>
      <c r="D1381" s="2">
        <v>4</v>
      </c>
      <c r="E1381" s="2"/>
      <c r="F1381" s="2">
        <f t="shared" si="103"/>
        <v>43.7</v>
      </c>
      <c r="G1381" s="4">
        <v>672753</v>
      </c>
      <c r="I1381">
        <f t="shared" si="101"/>
        <v>294</v>
      </c>
    </row>
    <row r="1382" spans="1:9" x14ac:dyDescent="0.3">
      <c r="A1382" s="2">
        <v>2000</v>
      </c>
      <c r="B1382" s="2" t="s">
        <v>16</v>
      </c>
      <c r="C1382" s="2" t="s">
        <v>6</v>
      </c>
      <c r="D1382" s="2">
        <v>1</v>
      </c>
      <c r="E1382" s="2">
        <v>85.53</v>
      </c>
      <c r="F1382" s="2">
        <v>91.88</v>
      </c>
      <c r="G1382" s="4">
        <v>1219422.5</v>
      </c>
      <c r="H1382">
        <f t="shared" si="100"/>
        <v>1043</v>
      </c>
      <c r="I1382">
        <f t="shared" si="101"/>
        <v>1120</v>
      </c>
    </row>
    <row r="1383" spans="1:9" x14ac:dyDescent="0.3">
      <c r="A1383" s="2">
        <v>2001</v>
      </c>
      <c r="B1383" s="2" t="s">
        <v>16</v>
      </c>
      <c r="C1383" s="2" t="s">
        <v>6</v>
      </c>
      <c r="D1383" s="2">
        <v>1</v>
      </c>
      <c r="E1383" s="2">
        <v>108.8</v>
      </c>
      <c r="F1383" s="2">
        <v>104.38</v>
      </c>
      <c r="G1383" s="4">
        <v>1297802</v>
      </c>
      <c r="H1383">
        <f t="shared" si="100"/>
        <v>1412</v>
      </c>
      <c r="I1383">
        <f t="shared" si="101"/>
        <v>1355</v>
      </c>
    </row>
    <row r="1384" spans="1:9" x14ac:dyDescent="0.3">
      <c r="A1384" s="2">
        <v>2002</v>
      </c>
      <c r="B1384" s="2" t="s">
        <v>16</v>
      </c>
      <c r="C1384" s="2" t="s">
        <v>6</v>
      </c>
      <c r="D1384" s="2">
        <v>1</v>
      </c>
      <c r="E1384" s="2">
        <v>114.97</v>
      </c>
      <c r="F1384" s="2">
        <v>118.58</v>
      </c>
      <c r="G1384" s="4">
        <v>1378634</v>
      </c>
      <c r="H1384">
        <f t="shared" si="100"/>
        <v>1585</v>
      </c>
      <c r="I1384">
        <f t="shared" si="101"/>
        <v>1635</v>
      </c>
    </row>
    <row r="1385" spans="1:9" x14ac:dyDescent="0.3">
      <c r="A1385" s="2">
        <v>2003</v>
      </c>
      <c r="B1385" s="2" t="s">
        <v>16</v>
      </c>
      <c r="C1385" s="2" t="s">
        <v>6</v>
      </c>
      <c r="D1385" s="2">
        <v>1</v>
      </c>
      <c r="E1385" s="2">
        <v>136.72</v>
      </c>
      <c r="F1385" s="2">
        <v>134.72</v>
      </c>
      <c r="G1385" s="4">
        <v>1463617.5</v>
      </c>
      <c r="H1385">
        <f t="shared" si="100"/>
        <v>2001</v>
      </c>
      <c r="I1385">
        <f t="shared" si="101"/>
        <v>1972</v>
      </c>
    </row>
    <row r="1386" spans="1:9" x14ac:dyDescent="0.3">
      <c r="A1386" s="2">
        <v>2004</v>
      </c>
      <c r="B1386" s="2" t="s">
        <v>16</v>
      </c>
      <c r="C1386" s="2" t="s">
        <v>6</v>
      </c>
      <c r="D1386" s="2">
        <v>1</v>
      </c>
      <c r="E1386" s="2">
        <v>164.14</v>
      </c>
      <c r="F1386" s="2">
        <v>153.04</v>
      </c>
      <c r="G1386" s="4">
        <v>1557847.5</v>
      </c>
      <c r="H1386">
        <f t="shared" si="100"/>
        <v>2557</v>
      </c>
      <c r="I1386">
        <f t="shared" si="101"/>
        <v>2384</v>
      </c>
    </row>
    <row r="1387" spans="1:9" x14ac:dyDescent="0.3">
      <c r="A1387" s="2">
        <v>2005</v>
      </c>
      <c r="B1387" s="2" t="s">
        <v>16</v>
      </c>
      <c r="C1387" s="2" t="s">
        <v>6</v>
      </c>
      <c r="D1387" s="2">
        <v>1</v>
      </c>
      <c r="E1387" s="2">
        <v>170.14</v>
      </c>
      <c r="F1387" s="2">
        <v>173.87</v>
      </c>
      <c r="G1387" s="4">
        <v>1653326.5</v>
      </c>
      <c r="H1387">
        <f t="shared" si="100"/>
        <v>2813</v>
      </c>
      <c r="I1387">
        <f t="shared" si="101"/>
        <v>2875</v>
      </c>
    </row>
    <row r="1388" spans="1:9" x14ac:dyDescent="0.3">
      <c r="A1388" s="2">
        <v>2006</v>
      </c>
      <c r="B1388" s="2" t="s">
        <v>16</v>
      </c>
      <c r="C1388" s="2" t="s">
        <v>6</v>
      </c>
      <c r="D1388" s="2">
        <v>1</v>
      </c>
      <c r="E1388" s="2">
        <v>192.48</v>
      </c>
      <c r="F1388" s="2">
        <v>197.52</v>
      </c>
      <c r="G1388" s="4">
        <v>1751840</v>
      </c>
      <c r="H1388">
        <f t="shared" si="100"/>
        <v>3372</v>
      </c>
      <c r="I1388">
        <f t="shared" si="101"/>
        <v>3460</v>
      </c>
    </row>
    <row r="1389" spans="1:9" x14ac:dyDescent="0.3">
      <c r="A1389" s="2">
        <v>2007</v>
      </c>
      <c r="B1389" s="2" t="s">
        <v>16</v>
      </c>
      <c r="C1389" s="2" t="s">
        <v>6</v>
      </c>
      <c r="D1389" s="2">
        <v>1</v>
      </c>
      <c r="E1389" s="2">
        <v>223.11</v>
      </c>
      <c r="F1389" s="2">
        <v>224.4</v>
      </c>
      <c r="G1389" s="4">
        <v>1875773.5</v>
      </c>
      <c r="H1389">
        <f t="shared" si="100"/>
        <v>4185</v>
      </c>
      <c r="I1389">
        <f t="shared" si="101"/>
        <v>4209</v>
      </c>
    </row>
    <row r="1390" spans="1:9" x14ac:dyDescent="0.3">
      <c r="A1390" s="2">
        <v>2008</v>
      </c>
      <c r="B1390" s="2" t="s">
        <v>16</v>
      </c>
      <c r="C1390" s="2" t="s">
        <v>6</v>
      </c>
      <c r="D1390" s="2">
        <v>1</v>
      </c>
      <c r="E1390" s="2">
        <v>252</v>
      </c>
      <c r="F1390" s="2">
        <v>254.93</v>
      </c>
      <c r="G1390" s="4">
        <v>1992831</v>
      </c>
      <c r="H1390">
        <f t="shared" si="100"/>
        <v>5022</v>
      </c>
      <c r="I1390">
        <f t="shared" si="101"/>
        <v>5080</v>
      </c>
    </row>
    <row r="1391" spans="1:9" x14ac:dyDescent="0.3">
      <c r="A1391" s="2">
        <v>2009</v>
      </c>
      <c r="B1391" s="2" t="s">
        <v>16</v>
      </c>
      <c r="C1391" s="2" t="s">
        <v>6</v>
      </c>
      <c r="D1391" s="2">
        <v>1</v>
      </c>
      <c r="E1391" s="2">
        <v>276.62</v>
      </c>
      <c r="F1391" s="2">
        <v>270.47000000000003</v>
      </c>
      <c r="G1391" s="4">
        <v>2084084</v>
      </c>
      <c r="H1391">
        <f t="shared" si="100"/>
        <v>5765</v>
      </c>
      <c r="I1391">
        <f t="shared" si="101"/>
        <v>5637</v>
      </c>
    </row>
    <row r="1392" spans="1:9" x14ac:dyDescent="0.3">
      <c r="A1392" s="2">
        <v>2010</v>
      </c>
      <c r="B1392" s="2" t="s">
        <v>16</v>
      </c>
      <c r="C1392" s="2" t="s">
        <v>6</v>
      </c>
      <c r="D1392" s="2">
        <v>1</v>
      </c>
      <c r="E1392" s="2">
        <v>287.02</v>
      </c>
      <c r="F1392" s="2">
        <v>286.95999999999998</v>
      </c>
      <c r="G1392" s="4">
        <v>2166714.5</v>
      </c>
      <c r="H1392">
        <f t="shared" si="100"/>
        <v>6219</v>
      </c>
      <c r="I1392">
        <f t="shared" si="101"/>
        <v>6218</v>
      </c>
    </row>
    <row r="1393" spans="1:9" x14ac:dyDescent="0.3">
      <c r="A1393" s="2">
        <v>2011</v>
      </c>
      <c r="B1393" s="2" t="s">
        <v>16</v>
      </c>
      <c r="C1393" s="2" t="s">
        <v>6</v>
      </c>
      <c r="D1393" s="2">
        <v>1</v>
      </c>
      <c r="E1393" s="2">
        <v>304.29000000000002</v>
      </c>
      <c r="F1393" s="2">
        <v>304.45999999999998</v>
      </c>
      <c r="G1393" s="4">
        <v>2251158</v>
      </c>
      <c r="H1393">
        <f t="shared" si="100"/>
        <v>6850</v>
      </c>
      <c r="I1393">
        <f t="shared" si="101"/>
        <v>6854</v>
      </c>
    </row>
    <row r="1394" spans="1:9" x14ac:dyDescent="0.3">
      <c r="A1394" s="2">
        <v>2012</v>
      </c>
      <c r="B1394" s="2" t="s">
        <v>16</v>
      </c>
      <c r="C1394" s="2" t="s">
        <v>6</v>
      </c>
      <c r="D1394" s="2">
        <v>1</v>
      </c>
      <c r="E1394" s="2">
        <v>300.2</v>
      </c>
      <c r="F1394" s="2">
        <v>300.77</v>
      </c>
      <c r="G1394" s="4">
        <v>2363394.5</v>
      </c>
      <c r="H1394">
        <f t="shared" si="100"/>
        <v>7095</v>
      </c>
      <c r="I1394">
        <f t="shared" si="101"/>
        <v>7108</v>
      </c>
    </row>
    <row r="1395" spans="1:9" x14ac:dyDescent="0.3">
      <c r="A1395" s="2">
        <v>2013</v>
      </c>
      <c r="B1395" s="2" t="s">
        <v>16</v>
      </c>
      <c r="C1395" s="2" t="s">
        <v>6</v>
      </c>
      <c r="D1395" s="2">
        <v>1</v>
      </c>
      <c r="E1395" s="2">
        <v>296.19</v>
      </c>
      <c r="F1395" s="2">
        <v>297.12</v>
      </c>
      <c r="G1395" s="4">
        <v>2494008.5</v>
      </c>
      <c r="H1395">
        <f t="shared" si="100"/>
        <v>7387</v>
      </c>
      <c r="I1395">
        <f t="shared" si="101"/>
        <v>7410</v>
      </c>
    </row>
    <row r="1396" spans="1:9" x14ac:dyDescent="0.3">
      <c r="A1396" s="2">
        <v>2014</v>
      </c>
      <c r="B1396" s="2" t="s">
        <v>16</v>
      </c>
      <c r="C1396" s="2" t="s">
        <v>6</v>
      </c>
      <c r="D1396" s="2">
        <v>1</v>
      </c>
      <c r="E1396" s="2">
        <v>290.67</v>
      </c>
      <c r="F1396" s="2">
        <v>293.52</v>
      </c>
      <c r="G1396" s="4">
        <v>2623268.5</v>
      </c>
      <c r="H1396">
        <f t="shared" si="100"/>
        <v>7625</v>
      </c>
      <c r="I1396">
        <f t="shared" si="101"/>
        <v>7700</v>
      </c>
    </row>
    <row r="1397" spans="1:9" x14ac:dyDescent="0.3">
      <c r="A1397" s="2">
        <v>2015</v>
      </c>
      <c r="B1397" s="2" t="s">
        <v>16</v>
      </c>
      <c r="C1397" s="2" t="s">
        <v>6</v>
      </c>
      <c r="D1397" s="2">
        <v>1</v>
      </c>
      <c r="E1397" s="2">
        <v>289.45999999999998</v>
      </c>
      <c r="F1397" s="2">
        <v>289.95999999999998</v>
      </c>
      <c r="G1397" s="4">
        <v>2747158.5</v>
      </c>
      <c r="H1397">
        <f t="shared" si="100"/>
        <v>7952</v>
      </c>
      <c r="I1397">
        <f t="shared" si="101"/>
        <v>7966</v>
      </c>
    </row>
    <row r="1398" spans="1:9" x14ac:dyDescent="0.3">
      <c r="A1398" s="2">
        <v>2016</v>
      </c>
      <c r="B1398" s="2" t="s">
        <v>16</v>
      </c>
      <c r="C1398" s="2" t="s">
        <v>6</v>
      </c>
      <c r="D1398" s="2">
        <v>1</v>
      </c>
      <c r="E1398" s="2">
        <v>319.25</v>
      </c>
      <c r="F1398" s="2">
        <v>312.52</v>
      </c>
      <c r="G1398" s="4">
        <v>2858258.5</v>
      </c>
      <c r="H1398">
        <f t="shared" si="100"/>
        <v>9125</v>
      </c>
      <c r="I1398">
        <f t="shared" si="101"/>
        <v>8933</v>
      </c>
    </row>
    <row r="1399" spans="1:9" x14ac:dyDescent="0.3">
      <c r="A1399" s="2">
        <v>2017</v>
      </c>
      <c r="B1399" s="2" t="s">
        <v>16</v>
      </c>
      <c r="C1399" s="2" t="s">
        <v>6</v>
      </c>
      <c r="D1399" s="2">
        <v>1</v>
      </c>
      <c r="E1399" s="2">
        <v>332.14</v>
      </c>
      <c r="F1399" s="2">
        <v>336.82</v>
      </c>
      <c r="G1399" s="4">
        <v>2996889.5</v>
      </c>
      <c r="H1399">
        <f t="shared" si="100"/>
        <v>9954</v>
      </c>
      <c r="I1399">
        <f t="shared" si="101"/>
        <v>10094</v>
      </c>
    </row>
    <row r="1400" spans="1:9" x14ac:dyDescent="0.3">
      <c r="A1400" s="2">
        <v>2018</v>
      </c>
      <c r="B1400" s="2" t="s">
        <v>16</v>
      </c>
      <c r="C1400" s="2" t="s">
        <v>6</v>
      </c>
      <c r="D1400" s="2">
        <v>1</v>
      </c>
      <c r="E1400" s="2">
        <v>364.06</v>
      </c>
      <c r="F1400" s="2">
        <v>363.02</v>
      </c>
      <c r="G1400" s="4">
        <v>3153847</v>
      </c>
      <c r="H1400">
        <f t="shared" si="100"/>
        <v>11482</v>
      </c>
      <c r="I1400">
        <f t="shared" si="101"/>
        <v>11449</v>
      </c>
    </row>
    <row r="1401" spans="1:9" x14ac:dyDescent="0.3">
      <c r="A1401" s="2">
        <v>2019</v>
      </c>
      <c r="B1401" s="2" t="s">
        <v>16</v>
      </c>
      <c r="C1401" s="2" t="s">
        <v>6</v>
      </c>
      <c r="D1401" s="2">
        <v>1</v>
      </c>
      <c r="E1401" s="2">
        <v>391.13</v>
      </c>
      <c r="F1401" s="2">
        <v>391.25</v>
      </c>
      <c r="G1401" s="4">
        <v>3314758.5</v>
      </c>
      <c r="H1401">
        <f t="shared" si="100"/>
        <v>12965</v>
      </c>
      <c r="I1401">
        <f t="shared" si="101"/>
        <v>12969</v>
      </c>
    </row>
    <row r="1402" spans="1:9" x14ac:dyDescent="0.3">
      <c r="A1402" s="2">
        <v>2020</v>
      </c>
      <c r="B1402" s="2" t="s">
        <v>16</v>
      </c>
      <c r="C1402" s="2" t="s">
        <v>6</v>
      </c>
      <c r="D1402" s="2">
        <v>1</v>
      </c>
      <c r="E1402" s="2"/>
      <c r="F1402" s="2">
        <f>ROUND(F1401+F1401*0.0778,1)</f>
        <v>421.7</v>
      </c>
      <c r="G1402" s="4">
        <v>3515954</v>
      </c>
      <c r="I1402">
        <f t="shared" si="101"/>
        <v>14827</v>
      </c>
    </row>
    <row r="1403" spans="1:9" x14ac:dyDescent="0.3">
      <c r="A1403" s="2">
        <v>2021</v>
      </c>
      <c r="B1403" s="2" t="s">
        <v>16</v>
      </c>
      <c r="C1403" s="2" t="s">
        <v>6</v>
      </c>
      <c r="D1403" s="2">
        <v>1</v>
      </c>
      <c r="E1403" s="2"/>
      <c r="F1403" s="2">
        <f t="shared" ref="F1403:F1404" si="104">ROUND(F1402+F1402*0.0778,1)</f>
        <v>454.5</v>
      </c>
      <c r="G1403" s="4">
        <v>3729119.5</v>
      </c>
      <c r="I1403">
        <f t="shared" si="101"/>
        <v>16949</v>
      </c>
    </row>
    <row r="1404" spans="1:9" x14ac:dyDescent="0.3">
      <c r="A1404" s="2">
        <v>2022</v>
      </c>
      <c r="B1404" s="2" t="s">
        <v>16</v>
      </c>
      <c r="C1404" s="2" t="s">
        <v>6</v>
      </c>
      <c r="D1404" s="2">
        <v>1</v>
      </c>
      <c r="E1404" s="2"/>
      <c r="F1404" s="2">
        <f t="shared" si="104"/>
        <v>489.9</v>
      </c>
      <c r="G1404" s="4">
        <v>3938815</v>
      </c>
      <c r="I1404">
        <f t="shared" si="101"/>
        <v>19296</v>
      </c>
    </row>
    <row r="1405" spans="1:9" x14ac:dyDescent="0.3">
      <c r="A1405" s="2">
        <v>2002</v>
      </c>
      <c r="B1405" s="2" t="s">
        <v>16</v>
      </c>
      <c r="C1405" s="2" t="s">
        <v>6</v>
      </c>
      <c r="D1405" s="2">
        <v>2</v>
      </c>
      <c r="E1405" s="2">
        <v>83.48</v>
      </c>
      <c r="F1405" s="2">
        <v>89.96</v>
      </c>
      <c r="G1405" s="4">
        <v>873383.5</v>
      </c>
      <c r="H1405">
        <f t="shared" si="100"/>
        <v>729</v>
      </c>
      <c r="I1405">
        <f t="shared" si="101"/>
        <v>786</v>
      </c>
    </row>
    <row r="1406" spans="1:9" x14ac:dyDescent="0.3">
      <c r="A1406" s="2">
        <v>2003</v>
      </c>
      <c r="B1406" s="2" t="s">
        <v>16</v>
      </c>
      <c r="C1406" s="2" t="s">
        <v>6</v>
      </c>
      <c r="D1406" s="2">
        <v>2</v>
      </c>
      <c r="E1406" s="2">
        <v>104.19</v>
      </c>
      <c r="F1406" s="2">
        <v>104.4</v>
      </c>
      <c r="G1406" s="4">
        <v>938698.5</v>
      </c>
      <c r="H1406">
        <f t="shared" si="100"/>
        <v>978</v>
      </c>
      <c r="I1406">
        <f t="shared" si="101"/>
        <v>980</v>
      </c>
    </row>
    <row r="1407" spans="1:9" x14ac:dyDescent="0.3">
      <c r="A1407" s="2">
        <v>2004</v>
      </c>
      <c r="B1407" s="2" t="s">
        <v>16</v>
      </c>
      <c r="C1407" s="2" t="s">
        <v>6</v>
      </c>
      <c r="D1407" s="2">
        <v>2</v>
      </c>
      <c r="E1407" s="2">
        <v>135.35</v>
      </c>
      <c r="F1407" s="2">
        <v>121.15</v>
      </c>
      <c r="G1407" s="4">
        <v>1003819</v>
      </c>
      <c r="H1407">
        <f t="shared" si="100"/>
        <v>1359</v>
      </c>
      <c r="I1407">
        <f t="shared" si="101"/>
        <v>1216</v>
      </c>
    </row>
    <row r="1408" spans="1:9" x14ac:dyDescent="0.3">
      <c r="A1408" s="2">
        <v>2005</v>
      </c>
      <c r="B1408" s="2" t="s">
        <v>16</v>
      </c>
      <c r="C1408" s="2" t="s">
        <v>6</v>
      </c>
      <c r="D1408" s="2">
        <v>2</v>
      </c>
      <c r="E1408" s="2">
        <v>137.33000000000001</v>
      </c>
      <c r="F1408" s="2">
        <v>140.59</v>
      </c>
      <c r="G1408" s="4">
        <v>1069153.5</v>
      </c>
      <c r="H1408">
        <f t="shared" si="100"/>
        <v>1468</v>
      </c>
      <c r="I1408">
        <f t="shared" si="101"/>
        <v>1503</v>
      </c>
    </row>
    <row r="1409" spans="1:9" x14ac:dyDescent="0.3">
      <c r="A1409" s="2">
        <v>2006</v>
      </c>
      <c r="B1409" s="2" t="s">
        <v>16</v>
      </c>
      <c r="C1409" s="2" t="s">
        <v>6</v>
      </c>
      <c r="D1409" s="2">
        <v>2</v>
      </c>
      <c r="E1409" s="2">
        <v>157.75</v>
      </c>
      <c r="F1409" s="2">
        <v>163.15</v>
      </c>
      <c r="G1409" s="4">
        <v>1140017</v>
      </c>
      <c r="H1409">
        <f t="shared" si="100"/>
        <v>1798</v>
      </c>
      <c r="I1409">
        <f t="shared" si="101"/>
        <v>1860</v>
      </c>
    </row>
    <row r="1410" spans="1:9" x14ac:dyDescent="0.3">
      <c r="A1410" s="2">
        <v>2007</v>
      </c>
      <c r="B1410" s="2" t="s">
        <v>16</v>
      </c>
      <c r="C1410" s="2" t="s">
        <v>6</v>
      </c>
      <c r="D1410" s="2">
        <v>2</v>
      </c>
      <c r="E1410" s="2">
        <v>190.82</v>
      </c>
      <c r="F1410" s="2">
        <v>189.33</v>
      </c>
      <c r="G1410" s="4">
        <v>1210978.5</v>
      </c>
      <c r="H1410">
        <f t="shared" si="100"/>
        <v>2311</v>
      </c>
      <c r="I1410">
        <f t="shared" si="101"/>
        <v>2293</v>
      </c>
    </row>
    <row r="1411" spans="1:9" x14ac:dyDescent="0.3">
      <c r="A1411" s="2">
        <v>2008</v>
      </c>
      <c r="B1411" s="2" t="s">
        <v>16</v>
      </c>
      <c r="C1411" s="2" t="s">
        <v>6</v>
      </c>
      <c r="D1411" s="2">
        <v>2</v>
      </c>
      <c r="E1411" s="2">
        <v>217.64</v>
      </c>
      <c r="F1411" s="2">
        <v>219.71</v>
      </c>
      <c r="G1411" s="4">
        <v>1284920</v>
      </c>
      <c r="H1411">
        <f t="shared" ref="H1411:H1471" si="105">ROUND(E1411*$G1411/100000,0)</f>
        <v>2796</v>
      </c>
      <c r="I1411">
        <f t="shared" ref="I1411:I1471" si="106">ROUND(F1411*$G1411/100000,0)</f>
        <v>2823</v>
      </c>
    </row>
    <row r="1412" spans="1:9" x14ac:dyDescent="0.3">
      <c r="A1412" s="2">
        <v>2009</v>
      </c>
      <c r="B1412" s="2" t="s">
        <v>16</v>
      </c>
      <c r="C1412" s="2" t="s">
        <v>6</v>
      </c>
      <c r="D1412" s="2">
        <v>2</v>
      </c>
      <c r="E1412" s="2">
        <v>243.91</v>
      </c>
      <c r="F1412" s="2">
        <v>254.96</v>
      </c>
      <c r="G1412" s="4">
        <v>1378258</v>
      </c>
      <c r="H1412">
        <f t="shared" si="105"/>
        <v>3362</v>
      </c>
      <c r="I1412">
        <f t="shared" si="106"/>
        <v>3514</v>
      </c>
    </row>
    <row r="1413" spans="1:9" x14ac:dyDescent="0.3">
      <c r="A1413" s="2">
        <v>2010</v>
      </c>
      <c r="B1413" s="2" t="s">
        <v>16</v>
      </c>
      <c r="C1413" s="2" t="s">
        <v>6</v>
      </c>
      <c r="D1413" s="2">
        <v>2</v>
      </c>
      <c r="E1413" s="2">
        <v>251.68</v>
      </c>
      <c r="F1413" s="2">
        <v>255.57</v>
      </c>
      <c r="G1413" s="4">
        <v>1458371</v>
      </c>
      <c r="H1413">
        <f t="shared" si="105"/>
        <v>3670</v>
      </c>
      <c r="I1413">
        <f t="shared" si="106"/>
        <v>3727</v>
      </c>
    </row>
    <row r="1414" spans="1:9" x14ac:dyDescent="0.3">
      <c r="A1414" s="2">
        <v>2011</v>
      </c>
      <c r="B1414" s="2" t="s">
        <v>16</v>
      </c>
      <c r="C1414" s="2" t="s">
        <v>6</v>
      </c>
      <c r="D1414" s="2">
        <v>2</v>
      </c>
      <c r="E1414" s="2">
        <v>270.61</v>
      </c>
      <c r="F1414" s="2">
        <v>256.17</v>
      </c>
      <c r="G1414" s="4">
        <v>1505449.5</v>
      </c>
      <c r="H1414">
        <f t="shared" si="105"/>
        <v>4074</v>
      </c>
      <c r="I1414">
        <f t="shared" si="106"/>
        <v>3857</v>
      </c>
    </row>
    <row r="1415" spans="1:9" x14ac:dyDescent="0.3">
      <c r="A1415" s="2">
        <v>2012</v>
      </c>
      <c r="B1415" s="2" t="s">
        <v>16</v>
      </c>
      <c r="C1415" s="2" t="s">
        <v>6</v>
      </c>
      <c r="D1415" s="2">
        <v>2</v>
      </c>
      <c r="E1415" s="2">
        <v>260.57</v>
      </c>
      <c r="F1415" s="2">
        <v>256.77999999999997</v>
      </c>
      <c r="G1415" s="4">
        <v>1534862</v>
      </c>
      <c r="H1415">
        <f t="shared" si="105"/>
        <v>3999</v>
      </c>
      <c r="I1415">
        <f t="shared" si="106"/>
        <v>3941</v>
      </c>
    </row>
    <row r="1416" spans="1:9" x14ac:dyDescent="0.3">
      <c r="A1416" s="2">
        <v>2013</v>
      </c>
      <c r="B1416" s="2" t="s">
        <v>16</v>
      </c>
      <c r="C1416" s="2" t="s">
        <v>6</v>
      </c>
      <c r="D1416" s="2">
        <v>2</v>
      </c>
      <c r="E1416" s="2">
        <v>266.02999999999997</v>
      </c>
      <c r="F1416" s="2">
        <v>257.38</v>
      </c>
      <c r="G1416" s="4">
        <v>1562793</v>
      </c>
      <c r="H1416">
        <f t="shared" si="105"/>
        <v>4157</v>
      </c>
      <c r="I1416">
        <f t="shared" si="106"/>
        <v>4022</v>
      </c>
    </row>
    <row r="1417" spans="1:9" x14ac:dyDescent="0.3">
      <c r="A1417" s="2">
        <v>2014</v>
      </c>
      <c r="B1417" s="2" t="s">
        <v>16</v>
      </c>
      <c r="C1417" s="2" t="s">
        <v>6</v>
      </c>
      <c r="D1417" s="2">
        <v>2</v>
      </c>
      <c r="E1417" s="2">
        <v>254.31</v>
      </c>
      <c r="F1417" s="2">
        <v>257.99</v>
      </c>
      <c r="G1417" s="4">
        <v>1617579</v>
      </c>
      <c r="H1417">
        <f t="shared" si="105"/>
        <v>4114</v>
      </c>
      <c r="I1417">
        <f t="shared" si="106"/>
        <v>4173</v>
      </c>
    </row>
    <row r="1418" spans="1:9" x14ac:dyDescent="0.3">
      <c r="A1418" s="2">
        <v>2015</v>
      </c>
      <c r="B1418" s="2" t="s">
        <v>16</v>
      </c>
      <c r="C1418" s="2" t="s">
        <v>6</v>
      </c>
      <c r="D1418" s="2">
        <v>2</v>
      </c>
      <c r="E1418" s="2">
        <v>250.93</v>
      </c>
      <c r="F1418" s="2">
        <v>258.60000000000002</v>
      </c>
      <c r="G1418" s="4">
        <v>1687049</v>
      </c>
      <c r="H1418">
        <f t="shared" si="105"/>
        <v>4233</v>
      </c>
      <c r="I1418">
        <f t="shared" si="106"/>
        <v>4363</v>
      </c>
    </row>
    <row r="1419" spans="1:9" x14ac:dyDescent="0.3">
      <c r="A1419" s="2">
        <v>2016</v>
      </c>
      <c r="B1419" s="2" t="s">
        <v>16</v>
      </c>
      <c r="C1419" s="2" t="s">
        <v>6</v>
      </c>
      <c r="D1419" s="2">
        <v>2</v>
      </c>
      <c r="E1419" s="2">
        <v>280.22000000000003</v>
      </c>
      <c r="F1419" s="2">
        <v>275.74</v>
      </c>
      <c r="G1419" s="4">
        <v>1747440</v>
      </c>
      <c r="H1419">
        <f t="shared" si="105"/>
        <v>4897</v>
      </c>
      <c r="I1419">
        <f t="shared" si="106"/>
        <v>4818</v>
      </c>
    </row>
    <row r="1420" spans="1:9" x14ac:dyDescent="0.3">
      <c r="A1420" s="2">
        <v>2017</v>
      </c>
      <c r="B1420" s="2" t="s">
        <v>16</v>
      </c>
      <c r="C1420" s="2" t="s">
        <v>6</v>
      </c>
      <c r="D1420" s="2">
        <v>2</v>
      </c>
      <c r="E1420" s="2">
        <v>286.48</v>
      </c>
      <c r="F1420" s="2">
        <v>294.01</v>
      </c>
      <c r="G1420" s="4">
        <v>1802875</v>
      </c>
      <c r="H1420">
        <f t="shared" si="105"/>
        <v>5165</v>
      </c>
      <c r="I1420">
        <f t="shared" si="106"/>
        <v>5301</v>
      </c>
    </row>
    <row r="1421" spans="1:9" x14ac:dyDescent="0.3">
      <c r="A1421" s="2">
        <v>2018</v>
      </c>
      <c r="B1421" s="2" t="s">
        <v>16</v>
      </c>
      <c r="C1421" s="2" t="s">
        <v>6</v>
      </c>
      <c r="D1421" s="2">
        <v>2</v>
      </c>
      <c r="E1421" s="2">
        <v>313.49</v>
      </c>
      <c r="F1421" s="2">
        <v>313.5</v>
      </c>
      <c r="G1421" s="4">
        <v>1843565.5</v>
      </c>
      <c r="H1421">
        <f t="shared" si="105"/>
        <v>5779</v>
      </c>
      <c r="I1421">
        <f t="shared" si="106"/>
        <v>5780</v>
      </c>
    </row>
    <row r="1422" spans="1:9" x14ac:dyDescent="0.3">
      <c r="A1422" s="2">
        <v>2019</v>
      </c>
      <c r="B1422" s="2" t="s">
        <v>16</v>
      </c>
      <c r="C1422" s="2" t="s">
        <v>6</v>
      </c>
      <c r="D1422" s="2">
        <v>2</v>
      </c>
      <c r="E1422" s="2">
        <v>336.67</v>
      </c>
      <c r="F1422" s="2">
        <v>334.27</v>
      </c>
      <c r="G1422" s="4">
        <v>1890896.5</v>
      </c>
      <c r="H1422">
        <f t="shared" si="105"/>
        <v>6366</v>
      </c>
      <c r="I1422">
        <f t="shared" si="106"/>
        <v>6321</v>
      </c>
    </row>
    <row r="1423" spans="1:9" x14ac:dyDescent="0.3">
      <c r="A1423" s="2">
        <v>2020</v>
      </c>
      <c r="B1423" s="2" t="s">
        <v>16</v>
      </c>
      <c r="C1423" s="2" t="s">
        <v>6</v>
      </c>
      <c r="D1423" s="2">
        <v>2</v>
      </c>
      <c r="E1423" s="2"/>
      <c r="F1423" s="2">
        <f>ROUND(F1422+F1422*0.0663,1)</f>
        <v>356.4</v>
      </c>
      <c r="G1423" s="4">
        <v>1963692.5</v>
      </c>
      <c r="I1423">
        <f t="shared" si="106"/>
        <v>6999</v>
      </c>
    </row>
    <row r="1424" spans="1:9" x14ac:dyDescent="0.3">
      <c r="A1424" s="2">
        <v>2021</v>
      </c>
      <c r="B1424" s="2" t="s">
        <v>16</v>
      </c>
      <c r="C1424" s="2" t="s">
        <v>6</v>
      </c>
      <c r="D1424" s="2">
        <v>2</v>
      </c>
      <c r="E1424" s="2"/>
      <c r="F1424" s="2">
        <f t="shared" ref="F1424:F1425" si="107">ROUND(F1423+F1423*0.0663,1)</f>
        <v>380</v>
      </c>
      <c r="G1424" s="4">
        <v>2061691</v>
      </c>
      <c r="I1424">
        <f t="shared" si="106"/>
        <v>7834</v>
      </c>
    </row>
    <row r="1425" spans="1:9" x14ac:dyDescent="0.3">
      <c r="A1425" s="2">
        <v>2022</v>
      </c>
      <c r="B1425" s="2" t="s">
        <v>16</v>
      </c>
      <c r="C1425" s="2" t="s">
        <v>6</v>
      </c>
      <c r="D1425" s="2">
        <v>2</v>
      </c>
      <c r="E1425" s="2"/>
      <c r="F1425" s="2">
        <f t="shared" si="107"/>
        <v>405.2</v>
      </c>
      <c r="G1425" s="4">
        <v>2206059</v>
      </c>
      <c r="I1425">
        <f t="shared" si="106"/>
        <v>8939</v>
      </c>
    </row>
    <row r="1426" spans="1:9" x14ac:dyDescent="0.3">
      <c r="A1426" s="2">
        <v>2000</v>
      </c>
      <c r="B1426" s="2" t="s">
        <v>16</v>
      </c>
      <c r="C1426" s="2" t="s">
        <v>6</v>
      </c>
      <c r="D1426" s="2">
        <v>3</v>
      </c>
      <c r="E1426" s="2">
        <v>143.66</v>
      </c>
      <c r="F1426" s="2">
        <v>158.91</v>
      </c>
      <c r="G1426" s="4">
        <v>2361393.5</v>
      </c>
      <c r="H1426">
        <f t="shared" si="105"/>
        <v>3392</v>
      </c>
      <c r="I1426">
        <f t="shared" si="106"/>
        <v>3752</v>
      </c>
    </row>
    <row r="1427" spans="1:9" x14ac:dyDescent="0.3">
      <c r="A1427" s="2">
        <v>2001</v>
      </c>
      <c r="B1427" s="2" t="s">
        <v>16</v>
      </c>
      <c r="C1427" s="2" t="s">
        <v>6</v>
      </c>
      <c r="D1427" s="2">
        <v>3</v>
      </c>
      <c r="E1427" s="2">
        <v>177.18</v>
      </c>
      <c r="F1427" s="2">
        <v>175.3</v>
      </c>
      <c r="G1427" s="4">
        <v>2493071</v>
      </c>
      <c r="H1427">
        <f t="shared" si="105"/>
        <v>4417</v>
      </c>
      <c r="I1427">
        <f t="shared" si="106"/>
        <v>4370</v>
      </c>
    </row>
    <row r="1428" spans="1:9" x14ac:dyDescent="0.3">
      <c r="A1428" s="2">
        <v>2002</v>
      </c>
      <c r="B1428" s="2" t="s">
        <v>16</v>
      </c>
      <c r="C1428" s="2" t="s">
        <v>6</v>
      </c>
      <c r="D1428" s="2">
        <v>3</v>
      </c>
      <c r="E1428" s="2">
        <v>195.68</v>
      </c>
      <c r="F1428" s="2">
        <v>193.37</v>
      </c>
      <c r="G1428" s="4">
        <v>302803.5</v>
      </c>
      <c r="H1428">
        <f t="shared" si="105"/>
        <v>593</v>
      </c>
      <c r="I1428">
        <f t="shared" si="106"/>
        <v>586</v>
      </c>
    </row>
    <row r="1429" spans="1:9" x14ac:dyDescent="0.3">
      <c r="A1429" s="2">
        <v>2003</v>
      </c>
      <c r="B1429" s="2" t="s">
        <v>16</v>
      </c>
      <c r="C1429" s="2" t="s">
        <v>6</v>
      </c>
      <c r="D1429" s="2">
        <v>3</v>
      </c>
      <c r="E1429" s="2">
        <v>222.82</v>
      </c>
      <c r="F1429" s="2">
        <v>213.31</v>
      </c>
      <c r="G1429" s="4">
        <v>313238.5</v>
      </c>
      <c r="H1429">
        <f t="shared" si="105"/>
        <v>698</v>
      </c>
      <c r="I1429">
        <f t="shared" si="106"/>
        <v>668</v>
      </c>
    </row>
    <row r="1430" spans="1:9" x14ac:dyDescent="0.3">
      <c r="A1430" s="2">
        <v>2004</v>
      </c>
      <c r="B1430" s="2" t="s">
        <v>16</v>
      </c>
      <c r="C1430" s="2" t="s">
        <v>6</v>
      </c>
      <c r="D1430" s="2">
        <v>3</v>
      </c>
      <c r="E1430" s="2">
        <v>240.84</v>
      </c>
      <c r="F1430" s="2">
        <v>235.31</v>
      </c>
      <c r="G1430" s="4">
        <v>325524</v>
      </c>
      <c r="H1430">
        <f t="shared" si="105"/>
        <v>784</v>
      </c>
      <c r="I1430">
        <f t="shared" si="106"/>
        <v>766</v>
      </c>
    </row>
    <row r="1431" spans="1:9" x14ac:dyDescent="0.3">
      <c r="A1431" s="2">
        <v>2005</v>
      </c>
      <c r="B1431" s="2" t="s">
        <v>16</v>
      </c>
      <c r="C1431" s="2" t="s">
        <v>6</v>
      </c>
      <c r="D1431" s="2">
        <v>3</v>
      </c>
      <c r="E1431" s="2">
        <v>256.3</v>
      </c>
      <c r="F1431" s="2">
        <v>259.57</v>
      </c>
      <c r="G1431" s="4">
        <v>341973.5</v>
      </c>
      <c r="H1431">
        <f t="shared" si="105"/>
        <v>876</v>
      </c>
      <c r="I1431">
        <f t="shared" si="106"/>
        <v>888</v>
      </c>
    </row>
    <row r="1432" spans="1:9" x14ac:dyDescent="0.3">
      <c r="A1432" s="2">
        <v>2006</v>
      </c>
      <c r="B1432" s="2" t="s">
        <v>16</v>
      </c>
      <c r="C1432" s="2" t="s">
        <v>6</v>
      </c>
      <c r="D1432" s="2">
        <v>3</v>
      </c>
      <c r="E1432" s="2">
        <v>290.12</v>
      </c>
      <c r="F1432" s="2">
        <v>286.33</v>
      </c>
      <c r="G1432" s="4">
        <v>361655</v>
      </c>
      <c r="H1432">
        <f t="shared" si="105"/>
        <v>1049</v>
      </c>
      <c r="I1432">
        <f t="shared" si="106"/>
        <v>1036</v>
      </c>
    </row>
    <row r="1433" spans="1:9" x14ac:dyDescent="0.3">
      <c r="A1433" s="2">
        <v>2007</v>
      </c>
      <c r="B1433" s="2" t="s">
        <v>16</v>
      </c>
      <c r="C1433" s="2" t="s">
        <v>6</v>
      </c>
      <c r="D1433" s="2">
        <v>3</v>
      </c>
      <c r="E1433" s="2">
        <v>313.89999999999998</v>
      </c>
      <c r="F1433" s="2">
        <v>315.85000000000002</v>
      </c>
      <c r="G1433" s="4">
        <v>381586</v>
      </c>
      <c r="H1433">
        <f t="shared" si="105"/>
        <v>1198</v>
      </c>
      <c r="I1433">
        <f t="shared" si="106"/>
        <v>1205</v>
      </c>
    </row>
    <row r="1434" spans="1:9" x14ac:dyDescent="0.3">
      <c r="A1434" s="2">
        <v>2008</v>
      </c>
      <c r="B1434" s="2" t="s">
        <v>16</v>
      </c>
      <c r="C1434" s="2" t="s">
        <v>6</v>
      </c>
      <c r="D1434" s="2">
        <v>3</v>
      </c>
      <c r="E1434" s="2">
        <v>351.58</v>
      </c>
      <c r="F1434" s="2">
        <v>348.42</v>
      </c>
      <c r="G1434" s="4">
        <v>401211.5</v>
      </c>
      <c r="H1434">
        <f t="shared" si="105"/>
        <v>1411</v>
      </c>
      <c r="I1434">
        <f t="shared" si="106"/>
        <v>1398</v>
      </c>
    </row>
    <row r="1435" spans="1:9" x14ac:dyDescent="0.3">
      <c r="A1435" s="2">
        <v>2009</v>
      </c>
      <c r="B1435" s="2" t="s">
        <v>16</v>
      </c>
      <c r="C1435" s="2" t="s">
        <v>6</v>
      </c>
      <c r="D1435" s="2">
        <v>3</v>
      </c>
      <c r="E1435" s="2">
        <v>370.97</v>
      </c>
      <c r="F1435" s="2">
        <v>384.34</v>
      </c>
      <c r="G1435" s="4">
        <v>425616.5</v>
      </c>
      <c r="H1435">
        <f t="shared" si="105"/>
        <v>1579</v>
      </c>
      <c r="I1435">
        <f t="shared" si="106"/>
        <v>1636</v>
      </c>
    </row>
    <row r="1436" spans="1:9" x14ac:dyDescent="0.3">
      <c r="A1436" s="2">
        <v>2010</v>
      </c>
      <c r="B1436" s="2" t="s">
        <v>16</v>
      </c>
      <c r="C1436" s="2" t="s">
        <v>6</v>
      </c>
      <c r="D1436" s="2">
        <v>3</v>
      </c>
      <c r="E1436" s="2">
        <v>371.75</v>
      </c>
      <c r="F1436" s="2">
        <v>382.07</v>
      </c>
      <c r="G1436" s="4">
        <v>455373</v>
      </c>
      <c r="H1436">
        <f t="shared" si="105"/>
        <v>1693</v>
      </c>
      <c r="I1436">
        <f t="shared" si="106"/>
        <v>1740</v>
      </c>
    </row>
    <row r="1437" spans="1:9" x14ac:dyDescent="0.3">
      <c r="A1437" s="2">
        <v>2011</v>
      </c>
      <c r="B1437" s="2" t="s">
        <v>16</v>
      </c>
      <c r="C1437" s="2" t="s">
        <v>6</v>
      </c>
      <c r="D1437" s="2">
        <v>3</v>
      </c>
      <c r="E1437" s="2">
        <v>395.58</v>
      </c>
      <c r="F1437" s="2">
        <v>379.81</v>
      </c>
      <c r="G1437" s="4">
        <v>493034.5</v>
      </c>
      <c r="H1437">
        <f t="shared" si="105"/>
        <v>1950</v>
      </c>
      <c r="I1437">
        <f t="shared" si="106"/>
        <v>1873</v>
      </c>
    </row>
    <row r="1438" spans="1:9" x14ac:dyDescent="0.3">
      <c r="A1438" s="2">
        <v>2012</v>
      </c>
      <c r="B1438" s="2" t="s">
        <v>16</v>
      </c>
      <c r="C1438" s="2" t="s">
        <v>6</v>
      </c>
      <c r="D1438" s="2">
        <v>3</v>
      </c>
      <c r="E1438" s="2">
        <v>387.83</v>
      </c>
      <c r="F1438" s="2">
        <v>377.56</v>
      </c>
      <c r="G1438" s="4">
        <v>540950</v>
      </c>
      <c r="H1438">
        <f t="shared" si="105"/>
        <v>2098</v>
      </c>
      <c r="I1438">
        <f t="shared" si="106"/>
        <v>2042</v>
      </c>
    </row>
    <row r="1439" spans="1:9" x14ac:dyDescent="0.3">
      <c r="A1439" s="2">
        <v>2013</v>
      </c>
      <c r="B1439" s="2" t="s">
        <v>16</v>
      </c>
      <c r="C1439" s="2" t="s">
        <v>6</v>
      </c>
      <c r="D1439" s="2">
        <v>3</v>
      </c>
      <c r="E1439" s="2">
        <v>368.21</v>
      </c>
      <c r="F1439" s="2">
        <v>375.33</v>
      </c>
      <c r="G1439" s="4">
        <v>592545.5</v>
      </c>
      <c r="H1439">
        <f t="shared" si="105"/>
        <v>2182</v>
      </c>
      <c r="I1439">
        <f t="shared" si="106"/>
        <v>2224</v>
      </c>
    </row>
    <row r="1440" spans="1:9" x14ac:dyDescent="0.3">
      <c r="A1440" s="2">
        <v>2014</v>
      </c>
      <c r="B1440" s="2" t="s">
        <v>16</v>
      </c>
      <c r="C1440" s="2" t="s">
        <v>6</v>
      </c>
      <c r="D1440" s="2">
        <v>3</v>
      </c>
      <c r="E1440" s="2">
        <v>371.41</v>
      </c>
      <c r="F1440" s="2">
        <v>373.11</v>
      </c>
      <c r="G1440" s="4">
        <v>643839</v>
      </c>
      <c r="H1440">
        <f t="shared" si="105"/>
        <v>2391</v>
      </c>
      <c r="I1440">
        <f t="shared" si="106"/>
        <v>2402</v>
      </c>
    </row>
    <row r="1441" spans="1:9" x14ac:dyDescent="0.3">
      <c r="A1441" s="2">
        <v>2015</v>
      </c>
      <c r="B1441" s="2" t="s">
        <v>16</v>
      </c>
      <c r="C1441" s="2" t="s">
        <v>6</v>
      </c>
      <c r="D1441" s="2">
        <v>3</v>
      </c>
      <c r="E1441" s="2">
        <v>372.28</v>
      </c>
      <c r="F1441" s="2">
        <v>370.9</v>
      </c>
      <c r="G1441" s="4">
        <v>696878</v>
      </c>
      <c r="H1441">
        <f t="shared" si="105"/>
        <v>2594</v>
      </c>
      <c r="I1441">
        <f t="shared" si="106"/>
        <v>2585</v>
      </c>
    </row>
    <row r="1442" spans="1:9" x14ac:dyDescent="0.3">
      <c r="A1442" s="2">
        <v>2016</v>
      </c>
      <c r="B1442" s="2" t="s">
        <v>16</v>
      </c>
      <c r="C1442" s="2" t="s">
        <v>6</v>
      </c>
      <c r="D1442" s="2">
        <v>3</v>
      </c>
      <c r="E1442" s="2">
        <v>400.38</v>
      </c>
      <c r="F1442" s="2">
        <v>398.21</v>
      </c>
      <c r="G1442" s="4">
        <v>755493</v>
      </c>
      <c r="H1442">
        <f t="shared" si="105"/>
        <v>3025</v>
      </c>
      <c r="I1442">
        <f t="shared" si="106"/>
        <v>3008</v>
      </c>
    </row>
    <row r="1443" spans="1:9" x14ac:dyDescent="0.3">
      <c r="A1443" s="2">
        <v>2017</v>
      </c>
      <c r="B1443" s="2" t="s">
        <v>16</v>
      </c>
      <c r="C1443" s="2" t="s">
        <v>6</v>
      </c>
      <c r="D1443" s="2">
        <v>3</v>
      </c>
      <c r="E1443" s="2">
        <v>419.79</v>
      </c>
      <c r="F1443" s="2">
        <v>427.52</v>
      </c>
      <c r="G1443" s="4">
        <v>813640.5</v>
      </c>
      <c r="H1443">
        <f t="shared" si="105"/>
        <v>3416</v>
      </c>
      <c r="I1443">
        <f t="shared" si="106"/>
        <v>3478</v>
      </c>
    </row>
    <row r="1444" spans="1:9" x14ac:dyDescent="0.3">
      <c r="A1444" s="2">
        <v>2018</v>
      </c>
      <c r="B1444" s="2" t="s">
        <v>16</v>
      </c>
      <c r="C1444" s="2" t="s">
        <v>6</v>
      </c>
      <c r="D1444" s="2">
        <v>3</v>
      </c>
      <c r="E1444" s="2">
        <v>458.33</v>
      </c>
      <c r="F1444" s="2">
        <v>458.99</v>
      </c>
      <c r="G1444" s="4">
        <v>873922.5</v>
      </c>
      <c r="H1444">
        <f t="shared" si="105"/>
        <v>4005</v>
      </c>
      <c r="I1444">
        <f t="shared" si="106"/>
        <v>4011</v>
      </c>
    </row>
    <row r="1445" spans="1:9" x14ac:dyDescent="0.3">
      <c r="A1445" s="2">
        <v>2019</v>
      </c>
      <c r="B1445" s="2" t="s">
        <v>16</v>
      </c>
      <c r="C1445" s="2" t="s">
        <v>6</v>
      </c>
      <c r="D1445" s="2">
        <v>3</v>
      </c>
      <c r="E1445" s="2">
        <v>496.23</v>
      </c>
      <c r="F1445" s="2">
        <v>492.78</v>
      </c>
      <c r="G1445" s="4">
        <v>951427</v>
      </c>
      <c r="H1445">
        <f t="shared" si="105"/>
        <v>4721</v>
      </c>
      <c r="I1445">
        <f t="shared" si="106"/>
        <v>4688</v>
      </c>
    </row>
    <row r="1446" spans="1:9" x14ac:dyDescent="0.3">
      <c r="A1446" s="2">
        <v>2020</v>
      </c>
      <c r="B1446" s="2" t="s">
        <v>16</v>
      </c>
      <c r="C1446" s="2" t="s">
        <v>6</v>
      </c>
      <c r="D1446" s="2">
        <v>3</v>
      </c>
      <c r="E1446" s="2"/>
      <c r="F1446" s="2">
        <f>ROUND(F1445+F1445*0.0736,1)</f>
        <v>529</v>
      </c>
      <c r="G1446" s="4">
        <v>1019142.5</v>
      </c>
      <c r="I1446">
        <f t="shared" si="106"/>
        <v>5391</v>
      </c>
    </row>
    <row r="1447" spans="1:9" x14ac:dyDescent="0.3">
      <c r="A1447" s="2">
        <v>2021</v>
      </c>
      <c r="B1447" s="2" t="s">
        <v>16</v>
      </c>
      <c r="C1447" s="2" t="s">
        <v>6</v>
      </c>
      <c r="D1447" s="2">
        <v>3</v>
      </c>
      <c r="E1447" s="2"/>
      <c r="F1447" s="2">
        <f t="shared" ref="F1447:F1448" si="108">ROUND(F1446+F1446*0.0736,1)</f>
        <v>567.9</v>
      </c>
      <c r="G1447" s="4">
        <v>1062615.5</v>
      </c>
      <c r="I1447">
        <f t="shared" si="106"/>
        <v>6035</v>
      </c>
    </row>
    <row r="1448" spans="1:9" x14ac:dyDescent="0.3">
      <c r="A1448" s="2">
        <v>2022</v>
      </c>
      <c r="B1448" s="2" t="s">
        <v>16</v>
      </c>
      <c r="C1448" s="2" t="s">
        <v>6</v>
      </c>
      <c r="D1448" s="2">
        <v>3</v>
      </c>
      <c r="E1448" s="2"/>
      <c r="F1448" s="2">
        <f t="shared" si="108"/>
        <v>609.70000000000005</v>
      </c>
      <c r="G1448" s="4">
        <v>1095494</v>
      </c>
      <c r="I1448">
        <f t="shared" si="106"/>
        <v>6679</v>
      </c>
    </row>
    <row r="1449" spans="1:9" x14ac:dyDescent="0.3">
      <c r="A1449" s="2">
        <v>2000</v>
      </c>
      <c r="B1449" s="2" t="s">
        <v>16</v>
      </c>
      <c r="C1449" s="2" t="s">
        <v>6</v>
      </c>
      <c r="D1449" s="2">
        <v>4</v>
      </c>
      <c r="E1449" s="2">
        <v>150.34</v>
      </c>
      <c r="F1449" s="2">
        <v>191.25</v>
      </c>
      <c r="G1449" s="4">
        <v>1127814</v>
      </c>
      <c r="H1449">
        <f t="shared" si="105"/>
        <v>1696</v>
      </c>
      <c r="I1449">
        <f t="shared" si="106"/>
        <v>2157</v>
      </c>
    </row>
    <row r="1450" spans="1:9" x14ac:dyDescent="0.3">
      <c r="A1450" s="2">
        <v>2001</v>
      </c>
      <c r="B1450" s="2" t="s">
        <v>16</v>
      </c>
      <c r="C1450" s="2" t="s">
        <v>6</v>
      </c>
      <c r="D1450" s="2">
        <v>4</v>
      </c>
      <c r="E1450" s="2">
        <v>202.77</v>
      </c>
      <c r="F1450" s="2">
        <v>203.42</v>
      </c>
      <c r="G1450" s="4">
        <v>1179118</v>
      </c>
      <c r="H1450">
        <f t="shared" si="105"/>
        <v>2391</v>
      </c>
      <c r="I1450">
        <f t="shared" si="106"/>
        <v>2399</v>
      </c>
    </row>
    <row r="1451" spans="1:9" x14ac:dyDescent="0.3">
      <c r="A1451" s="2">
        <v>2002</v>
      </c>
      <c r="B1451" s="2" t="s">
        <v>16</v>
      </c>
      <c r="C1451" s="2" t="s">
        <v>6</v>
      </c>
      <c r="D1451" s="2">
        <v>4</v>
      </c>
      <c r="E1451" s="2">
        <v>223.16</v>
      </c>
      <c r="F1451" s="2">
        <v>216.36</v>
      </c>
      <c r="G1451" s="4">
        <v>43235.5</v>
      </c>
      <c r="H1451">
        <f t="shared" si="105"/>
        <v>96</v>
      </c>
      <c r="I1451">
        <f t="shared" si="106"/>
        <v>94</v>
      </c>
    </row>
    <row r="1452" spans="1:9" x14ac:dyDescent="0.3">
      <c r="A1452" s="2">
        <v>2003</v>
      </c>
      <c r="B1452" s="2" t="s">
        <v>16</v>
      </c>
      <c r="C1452" s="2" t="s">
        <v>6</v>
      </c>
      <c r="D1452" s="2">
        <v>4</v>
      </c>
      <c r="E1452" s="2">
        <v>238.14</v>
      </c>
      <c r="F1452" s="2">
        <v>230.13</v>
      </c>
      <c r="G1452" s="4">
        <v>45865</v>
      </c>
      <c r="H1452">
        <f t="shared" si="105"/>
        <v>109</v>
      </c>
      <c r="I1452">
        <f t="shared" si="106"/>
        <v>106</v>
      </c>
    </row>
    <row r="1453" spans="1:9" x14ac:dyDescent="0.3">
      <c r="A1453" s="2">
        <v>2004</v>
      </c>
      <c r="B1453" s="2" t="s">
        <v>16</v>
      </c>
      <c r="C1453" s="2" t="s">
        <v>6</v>
      </c>
      <c r="D1453" s="2">
        <v>4</v>
      </c>
      <c r="E1453" s="2">
        <v>254.56</v>
      </c>
      <c r="F1453" s="2">
        <v>244.77</v>
      </c>
      <c r="G1453" s="4">
        <v>49291</v>
      </c>
      <c r="H1453">
        <f t="shared" si="105"/>
        <v>125</v>
      </c>
      <c r="I1453">
        <f t="shared" si="106"/>
        <v>121</v>
      </c>
    </row>
    <row r="1454" spans="1:9" x14ac:dyDescent="0.3">
      <c r="A1454" s="2">
        <v>2005</v>
      </c>
      <c r="B1454" s="2" t="s">
        <v>16</v>
      </c>
      <c r="C1454" s="2" t="s">
        <v>6</v>
      </c>
      <c r="D1454" s="2">
        <v>4</v>
      </c>
      <c r="E1454" s="2">
        <v>283.07</v>
      </c>
      <c r="F1454" s="2">
        <v>260.35000000000002</v>
      </c>
      <c r="G1454" s="4">
        <v>52490.5</v>
      </c>
      <c r="H1454">
        <f t="shared" si="105"/>
        <v>149</v>
      </c>
      <c r="I1454">
        <f t="shared" si="106"/>
        <v>137</v>
      </c>
    </row>
    <row r="1455" spans="1:9" x14ac:dyDescent="0.3">
      <c r="A1455" s="2">
        <v>2006</v>
      </c>
      <c r="B1455" s="2" t="s">
        <v>16</v>
      </c>
      <c r="C1455" s="2" t="s">
        <v>6</v>
      </c>
      <c r="D1455" s="2">
        <v>4</v>
      </c>
      <c r="E1455" s="2">
        <v>275.45999999999998</v>
      </c>
      <c r="F1455" s="2">
        <v>276.91000000000003</v>
      </c>
      <c r="G1455" s="4">
        <v>56175.5</v>
      </c>
      <c r="H1455">
        <f t="shared" si="105"/>
        <v>155</v>
      </c>
      <c r="I1455">
        <f t="shared" si="106"/>
        <v>156</v>
      </c>
    </row>
    <row r="1456" spans="1:9" x14ac:dyDescent="0.3">
      <c r="A1456" s="2">
        <v>2007</v>
      </c>
      <c r="B1456" s="2" t="s">
        <v>16</v>
      </c>
      <c r="C1456" s="2" t="s">
        <v>6</v>
      </c>
      <c r="D1456" s="2">
        <v>4</v>
      </c>
      <c r="E1456" s="2">
        <v>304.58999999999997</v>
      </c>
      <c r="F1456" s="2">
        <v>294.52999999999997</v>
      </c>
      <c r="G1456" s="4">
        <v>60762</v>
      </c>
      <c r="H1456">
        <f t="shared" si="105"/>
        <v>185</v>
      </c>
      <c r="I1456">
        <f t="shared" si="106"/>
        <v>179</v>
      </c>
    </row>
    <row r="1457" spans="1:9" x14ac:dyDescent="0.3">
      <c r="A1457" s="2">
        <v>2008</v>
      </c>
      <c r="B1457" s="2" t="s">
        <v>16</v>
      </c>
      <c r="C1457" s="2" t="s">
        <v>6</v>
      </c>
      <c r="D1457" s="2">
        <v>4</v>
      </c>
      <c r="E1457" s="2">
        <v>312.31</v>
      </c>
      <c r="F1457" s="2">
        <v>313.27</v>
      </c>
      <c r="G1457" s="4">
        <v>65708.5</v>
      </c>
      <c r="H1457">
        <f t="shared" si="105"/>
        <v>205</v>
      </c>
      <c r="I1457">
        <f t="shared" si="106"/>
        <v>206</v>
      </c>
    </row>
    <row r="1458" spans="1:9" x14ac:dyDescent="0.3">
      <c r="A1458" s="2">
        <v>2009</v>
      </c>
      <c r="B1458" s="2" t="s">
        <v>16</v>
      </c>
      <c r="C1458" s="2" t="s">
        <v>6</v>
      </c>
      <c r="D1458" s="2">
        <v>4</v>
      </c>
      <c r="E1458" s="2">
        <v>308.41000000000003</v>
      </c>
      <c r="F1458" s="2">
        <v>333.2</v>
      </c>
      <c r="G1458" s="4">
        <v>71899</v>
      </c>
      <c r="H1458">
        <f t="shared" si="105"/>
        <v>222</v>
      </c>
      <c r="I1458">
        <f t="shared" si="106"/>
        <v>240</v>
      </c>
    </row>
    <row r="1459" spans="1:9" x14ac:dyDescent="0.3">
      <c r="A1459" s="2">
        <v>2010</v>
      </c>
      <c r="B1459" s="2" t="s">
        <v>16</v>
      </c>
      <c r="C1459" s="2" t="s">
        <v>6</v>
      </c>
      <c r="D1459" s="2">
        <v>4</v>
      </c>
      <c r="E1459" s="2">
        <v>379.53</v>
      </c>
      <c r="F1459" s="2">
        <v>354.4</v>
      </c>
      <c r="G1459" s="4">
        <v>79087</v>
      </c>
      <c r="H1459">
        <f t="shared" si="105"/>
        <v>300</v>
      </c>
      <c r="I1459">
        <f t="shared" si="106"/>
        <v>280</v>
      </c>
    </row>
    <row r="1460" spans="1:9" x14ac:dyDescent="0.3">
      <c r="A1460" s="2">
        <v>2011</v>
      </c>
      <c r="B1460" s="2" t="s">
        <v>16</v>
      </c>
      <c r="C1460" s="2" t="s">
        <v>6</v>
      </c>
      <c r="D1460" s="2">
        <v>4</v>
      </c>
      <c r="E1460" s="2">
        <v>289.08999999999997</v>
      </c>
      <c r="F1460" s="2">
        <v>343.8</v>
      </c>
      <c r="G1460" s="4">
        <v>85600</v>
      </c>
      <c r="H1460">
        <f t="shared" si="105"/>
        <v>247</v>
      </c>
      <c r="I1460">
        <f t="shared" si="106"/>
        <v>294</v>
      </c>
    </row>
    <row r="1461" spans="1:9" x14ac:dyDescent="0.3">
      <c r="A1461" s="2">
        <v>2012</v>
      </c>
      <c r="B1461" s="2" t="s">
        <v>16</v>
      </c>
      <c r="C1461" s="2" t="s">
        <v>6</v>
      </c>
      <c r="D1461" s="2">
        <v>4</v>
      </c>
      <c r="E1461" s="2">
        <v>375.58</v>
      </c>
      <c r="F1461" s="2">
        <v>333.52</v>
      </c>
      <c r="G1461" s="4">
        <v>90902.5</v>
      </c>
      <c r="H1461">
        <f t="shared" si="105"/>
        <v>341</v>
      </c>
      <c r="I1461">
        <f t="shared" si="106"/>
        <v>303</v>
      </c>
    </row>
    <row r="1462" spans="1:9" x14ac:dyDescent="0.3">
      <c r="A1462" s="2">
        <v>2013</v>
      </c>
      <c r="B1462" s="2" t="s">
        <v>16</v>
      </c>
      <c r="C1462" s="2" t="s">
        <v>6</v>
      </c>
      <c r="D1462" s="2">
        <v>4</v>
      </c>
      <c r="E1462" s="2">
        <v>302.5</v>
      </c>
      <c r="F1462" s="2">
        <v>323.54000000000002</v>
      </c>
      <c r="G1462" s="4">
        <v>95819.5</v>
      </c>
      <c r="H1462">
        <f t="shared" si="105"/>
        <v>290</v>
      </c>
      <c r="I1462">
        <f t="shared" si="106"/>
        <v>310</v>
      </c>
    </row>
    <row r="1463" spans="1:9" x14ac:dyDescent="0.3">
      <c r="A1463" s="2">
        <v>2014</v>
      </c>
      <c r="B1463" s="2" t="s">
        <v>16</v>
      </c>
      <c r="C1463" s="2" t="s">
        <v>6</v>
      </c>
      <c r="D1463" s="2">
        <v>4</v>
      </c>
      <c r="E1463" s="2">
        <v>311.63</v>
      </c>
      <c r="F1463" s="2">
        <v>313.86</v>
      </c>
      <c r="G1463" s="4">
        <v>101976.5</v>
      </c>
      <c r="H1463">
        <f t="shared" si="105"/>
        <v>318</v>
      </c>
      <c r="I1463">
        <f t="shared" si="106"/>
        <v>320</v>
      </c>
    </row>
    <row r="1464" spans="1:9" x14ac:dyDescent="0.3">
      <c r="A1464" s="2">
        <v>2015</v>
      </c>
      <c r="B1464" s="2" t="s">
        <v>16</v>
      </c>
      <c r="C1464" s="2" t="s">
        <v>6</v>
      </c>
      <c r="D1464" s="2">
        <v>4</v>
      </c>
      <c r="E1464" s="2">
        <v>305.41000000000003</v>
      </c>
      <c r="F1464" s="2">
        <v>304.48</v>
      </c>
      <c r="G1464" s="4">
        <v>110081.5</v>
      </c>
      <c r="H1464">
        <f t="shared" si="105"/>
        <v>336</v>
      </c>
      <c r="I1464">
        <f t="shared" si="106"/>
        <v>335</v>
      </c>
    </row>
    <row r="1465" spans="1:9" x14ac:dyDescent="0.3">
      <c r="A1465" s="2">
        <v>2016</v>
      </c>
      <c r="B1465" s="2" t="s">
        <v>16</v>
      </c>
      <c r="C1465" s="2" t="s">
        <v>6</v>
      </c>
      <c r="D1465" s="2">
        <v>4</v>
      </c>
      <c r="E1465" s="2">
        <v>326.77</v>
      </c>
      <c r="F1465" s="2">
        <v>326.2</v>
      </c>
      <c r="G1465" s="4">
        <v>120335.5</v>
      </c>
      <c r="H1465">
        <f t="shared" si="105"/>
        <v>393</v>
      </c>
      <c r="I1465">
        <f t="shared" si="106"/>
        <v>393</v>
      </c>
    </row>
    <row r="1466" spans="1:9" x14ac:dyDescent="0.3">
      <c r="A1466" s="2">
        <v>2017</v>
      </c>
      <c r="B1466" s="2" t="s">
        <v>16</v>
      </c>
      <c r="C1466" s="2" t="s">
        <v>6</v>
      </c>
      <c r="D1466" s="2">
        <v>4</v>
      </c>
      <c r="E1466" s="2">
        <v>351.31</v>
      </c>
      <c r="F1466" s="2">
        <v>349.47</v>
      </c>
      <c r="G1466" s="4">
        <v>130643</v>
      </c>
      <c r="H1466">
        <f t="shared" si="105"/>
        <v>459</v>
      </c>
      <c r="I1466">
        <f t="shared" si="106"/>
        <v>457</v>
      </c>
    </row>
    <row r="1467" spans="1:9" x14ac:dyDescent="0.3">
      <c r="A1467" s="2">
        <v>2018</v>
      </c>
      <c r="B1467" s="2" t="s">
        <v>16</v>
      </c>
      <c r="C1467" s="2" t="s">
        <v>6</v>
      </c>
      <c r="D1467" s="2">
        <v>4</v>
      </c>
      <c r="E1467" s="2">
        <v>383.01</v>
      </c>
      <c r="F1467" s="2">
        <v>374.4</v>
      </c>
      <c r="G1467" s="4">
        <v>140770.5</v>
      </c>
      <c r="H1467">
        <f t="shared" si="105"/>
        <v>539</v>
      </c>
      <c r="I1467">
        <f t="shared" si="106"/>
        <v>527</v>
      </c>
    </row>
    <row r="1468" spans="1:9" x14ac:dyDescent="0.3">
      <c r="A1468" s="2">
        <v>2019</v>
      </c>
      <c r="B1468" s="2" t="s">
        <v>16</v>
      </c>
      <c r="C1468" s="2" t="s">
        <v>6</v>
      </c>
      <c r="D1468" s="2">
        <v>4</v>
      </c>
      <c r="E1468" s="2">
        <v>394.33</v>
      </c>
      <c r="F1468" s="2">
        <v>401.11</v>
      </c>
      <c r="G1468" s="4">
        <v>154566</v>
      </c>
      <c r="H1468">
        <f t="shared" si="105"/>
        <v>610</v>
      </c>
      <c r="I1468">
        <f t="shared" si="106"/>
        <v>620</v>
      </c>
    </row>
    <row r="1469" spans="1:9" x14ac:dyDescent="0.3">
      <c r="A1469" s="2">
        <v>2020</v>
      </c>
      <c r="B1469" s="2" t="s">
        <v>16</v>
      </c>
      <c r="C1469" s="2" t="s">
        <v>6</v>
      </c>
      <c r="D1469" s="2">
        <v>4</v>
      </c>
      <c r="F1469" s="2">
        <f>ROUND(F1468+F1468*0.0713,1)</f>
        <v>429.7</v>
      </c>
      <c r="G1469" s="4">
        <v>171012</v>
      </c>
      <c r="I1469">
        <f t="shared" si="106"/>
        <v>735</v>
      </c>
    </row>
    <row r="1470" spans="1:9" x14ac:dyDescent="0.3">
      <c r="A1470" s="2">
        <v>2021</v>
      </c>
      <c r="B1470" s="2" t="s">
        <v>16</v>
      </c>
      <c r="C1470" s="2" t="s">
        <v>6</v>
      </c>
      <c r="D1470" s="2">
        <v>4</v>
      </c>
      <c r="F1470" s="2">
        <f t="shared" ref="F1470:F1471" si="109">ROUND(F1469+F1469*0.0713,1)</f>
        <v>460.3</v>
      </c>
      <c r="G1470" s="4">
        <v>190452</v>
      </c>
      <c r="I1470">
        <f t="shared" si="106"/>
        <v>877</v>
      </c>
    </row>
    <row r="1471" spans="1:9" x14ac:dyDescent="0.3">
      <c r="A1471" s="2">
        <v>2022</v>
      </c>
      <c r="B1471" s="2" t="s">
        <v>16</v>
      </c>
      <c r="C1471" s="2" t="s">
        <v>6</v>
      </c>
      <c r="D1471" s="2">
        <v>4</v>
      </c>
      <c r="F1471" s="2">
        <f t="shared" si="109"/>
        <v>493.1</v>
      </c>
      <c r="G1471" s="4">
        <v>214401</v>
      </c>
      <c r="I1471">
        <f t="shared" si="106"/>
        <v>1057</v>
      </c>
    </row>
    <row r="1472" spans="1:9" x14ac:dyDescent="0.3">
      <c r="A1472" s="2"/>
      <c r="C1472" s="2"/>
      <c r="D1472" s="2"/>
    </row>
    <row r="1473" spans="1:4" x14ac:dyDescent="0.3">
      <c r="A1473" s="2"/>
      <c r="C1473" s="2"/>
      <c r="D1473" s="2"/>
    </row>
    <row r="1474" spans="1:4" x14ac:dyDescent="0.3">
      <c r="A1474" s="2"/>
      <c r="C1474" s="2"/>
      <c r="D1474" s="2"/>
    </row>
    <row r="1475" spans="1:4" x14ac:dyDescent="0.3">
      <c r="A1475" s="2"/>
      <c r="C1475" s="2"/>
      <c r="D1475" s="2"/>
    </row>
    <row r="1476" spans="1:4" x14ac:dyDescent="0.3">
      <c r="A1476" s="2"/>
      <c r="C1476" s="2"/>
      <c r="D1476" s="2"/>
    </row>
    <row r="1477" spans="1:4" x14ac:dyDescent="0.3">
      <c r="A1477" s="2"/>
      <c r="C1477" s="2"/>
      <c r="D1477" s="2"/>
    </row>
    <row r="1478" spans="1:4" x14ac:dyDescent="0.3">
      <c r="A1478" s="2"/>
      <c r="C1478" s="2"/>
      <c r="D1478" s="2"/>
    </row>
    <row r="1479" spans="1:4" x14ac:dyDescent="0.3">
      <c r="A1479" s="2"/>
      <c r="C1479" s="2"/>
      <c r="D1479" s="2"/>
    </row>
    <row r="1480" spans="1:4" x14ac:dyDescent="0.3">
      <c r="A1480" s="2"/>
      <c r="C1480" s="2"/>
      <c r="D1480" s="2"/>
    </row>
    <row r="1481" spans="1:4" x14ac:dyDescent="0.3">
      <c r="A1481" s="2"/>
      <c r="C1481" s="2"/>
      <c r="D1481" s="2"/>
    </row>
    <row r="1482" spans="1:4" x14ac:dyDescent="0.3">
      <c r="A1482" s="2"/>
      <c r="C1482" s="2"/>
      <c r="D1482" s="2"/>
    </row>
    <row r="1483" spans="1:4" x14ac:dyDescent="0.3">
      <c r="A1483" s="2"/>
      <c r="C1483" s="2"/>
      <c r="D1483" s="2"/>
    </row>
    <row r="1484" spans="1:4" x14ac:dyDescent="0.3">
      <c r="A1484" s="2"/>
      <c r="C1484" s="2"/>
      <c r="D1484" s="2"/>
    </row>
    <row r="1485" spans="1:4" x14ac:dyDescent="0.3">
      <c r="A1485" s="2"/>
      <c r="C1485" s="2"/>
      <c r="D1485" s="2"/>
    </row>
    <row r="1486" spans="1:4" x14ac:dyDescent="0.3">
      <c r="A1486" s="2"/>
      <c r="C1486" s="2"/>
      <c r="D1486" s="2"/>
    </row>
    <row r="1487" spans="1:4" x14ac:dyDescent="0.3">
      <c r="A1487" s="2"/>
      <c r="C1487" s="2"/>
      <c r="D1487" s="2"/>
    </row>
    <row r="1488" spans="1:4" x14ac:dyDescent="0.3">
      <c r="A1488" s="2"/>
      <c r="C1488" s="2"/>
      <c r="D1488" s="2"/>
    </row>
    <row r="1489" spans="1:4" x14ac:dyDescent="0.3">
      <c r="A1489" s="2"/>
      <c r="C1489" s="2"/>
      <c r="D1489" s="2"/>
    </row>
    <row r="1490" spans="1:4" x14ac:dyDescent="0.3">
      <c r="A1490" s="2"/>
      <c r="C1490" s="2"/>
      <c r="D1490" s="2"/>
    </row>
    <row r="1491" spans="1:4" x14ac:dyDescent="0.3">
      <c r="A1491" s="2"/>
      <c r="C1491" s="2"/>
      <c r="D1491" s="2"/>
    </row>
    <row r="1492" spans="1:4" x14ac:dyDescent="0.3">
      <c r="A1492" s="2"/>
      <c r="C1492" s="2"/>
      <c r="D1492" s="2"/>
    </row>
    <row r="1493" spans="1:4" x14ac:dyDescent="0.3">
      <c r="A1493" s="2"/>
      <c r="C1493" s="2"/>
      <c r="D1493" s="2"/>
    </row>
    <row r="1494" spans="1:4" x14ac:dyDescent="0.3">
      <c r="A1494" s="2"/>
      <c r="C1494" s="2"/>
      <c r="D1494" s="2"/>
    </row>
    <row r="1495" spans="1:4" x14ac:dyDescent="0.3">
      <c r="A1495" s="2"/>
      <c r="C1495" s="2"/>
      <c r="D1495" s="2"/>
    </row>
    <row r="1496" spans="1:4" x14ac:dyDescent="0.3">
      <c r="A1496" s="2"/>
      <c r="C1496" s="2"/>
      <c r="D1496" s="2"/>
    </row>
    <row r="1497" spans="1:4" x14ac:dyDescent="0.3">
      <c r="A1497" s="2"/>
      <c r="C1497" s="2"/>
      <c r="D1497" s="2"/>
    </row>
    <row r="1498" spans="1:4" x14ac:dyDescent="0.3">
      <c r="A1498" s="2"/>
      <c r="C1498" s="2"/>
      <c r="D1498" s="2"/>
    </row>
    <row r="1499" spans="1:4" x14ac:dyDescent="0.3">
      <c r="A1499" s="2"/>
      <c r="C1499" s="2"/>
      <c r="D1499" s="2"/>
    </row>
    <row r="1500" spans="1:4" x14ac:dyDescent="0.3">
      <c r="A1500" s="2"/>
      <c r="C1500" s="2"/>
      <c r="D1500" s="2"/>
    </row>
    <row r="1501" spans="1:4" x14ac:dyDescent="0.3">
      <c r="A1501" s="2"/>
      <c r="C1501" s="2"/>
      <c r="D1501" s="2"/>
    </row>
    <row r="1502" spans="1:4" x14ac:dyDescent="0.3">
      <c r="A1502" s="2"/>
      <c r="C1502" s="2"/>
      <c r="D1502" s="2"/>
    </row>
    <row r="1503" spans="1:4" x14ac:dyDescent="0.3">
      <c r="A1503" s="2"/>
      <c r="C1503" s="2"/>
      <c r="D1503" s="2"/>
    </row>
    <row r="1504" spans="1:4" x14ac:dyDescent="0.3">
      <c r="A1504" s="2"/>
      <c r="C1504" s="2"/>
      <c r="D1504" s="2"/>
    </row>
    <row r="1505" spans="1:4" x14ac:dyDescent="0.3">
      <c r="A1505" s="2"/>
      <c r="C1505" s="2"/>
      <c r="D1505" s="2"/>
    </row>
    <row r="1506" spans="1:4" x14ac:dyDescent="0.3">
      <c r="A1506" s="2"/>
      <c r="C1506" s="2"/>
      <c r="D1506" s="2"/>
    </row>
    <row r="1507" spans="1:4" x14ac:dyDescent="0.3">
      <c r="A1507" s="2"/>
      <c r="C1507" s="2"/>
      <c r="D1507" s="2"/>
    </row>
    <row r="1508" spans="1:4" x14ac:dyDescent="0.3">
      <c r="A1508" s="2"/>
      <c r="C1508" s="2"/>
      <c r="D1508" s="2"/>
    </row>
    <row r="1509" spans="1:4" x14ac:dyDescent="0.3">
      <c r="A1509" s="2"/>
      <c r="C1509" s="2"/>
      <c r="D1509" s="2"/>
    </row>
    <row r="1510" spans="1:4" x14ac:dyDescent="0.3">
      <c r="A1510" s="2"/>
      <c r="C1510" s="2"/>
      <c r="D1510" s="2"/>
    </row>
    <row r="1511" spans="1:4" x14ac:dyDescent="0.3">
      <c r="A1511" s="2"/>
      <c r="C1511" s="2"/>
      <c r="D1511" s="2"/>
    </row>
    <row r="1512" spans="1:4" x14ac:dyDescent="0.3">
      <c r="A1512" s="2"/>
      <c r="C1512" s="2"/>
      <c r="D1512" s="2"/>
    </row>
    <row r="1513" spans="1:4" x14ac:dyDescent="0.3">
      <c r="A1513" s="2"/>
      <c r="C1513" s="2"/>
      <c r="D1513" s="2"/>
    </row>
    <row r="1514" spans="1:4" x14ac:dyDescent="0.3">
      <c r="A1514" s="2"/>
      <c r="C1514" s="2"/>
      <c r="D1514" s="2"/>
    </row>
    <row r="1515" spans="1:4" x14ac:dyDescent="0.3">
      <c r="A1515" s="2"/>
      <c r="C1515" s="2"/>
      <c r="D1515" s="2"/>
    </row>
    <row r="1516" spans="1:4" x14ac:dyDescent="0.3">
      <c r="A1516" s="2"/>
      <c r="C1516" s="2"/>
      <c r="D1516" s="2"/>
    </row>
    <row r="1517" spans="1:4" x14ac:dyDescent="0.3">
      <c r="A1517" s="2"/>
      <c r="C1517" s="2"/>
      <c r="D1517" s="2"/>
    </row>
    <row r="1518" spans="1:4" x14ac:dyDescent="0.3">
      <c r="A1518" s="2"/>
      <c r="C1518" s="2"/>
      <c r="D1518" s="2"/>
    </row>
    <row r="1519" spans="1:4" x14ac:dyDescent="0.3">
      <c r="A1519" s="2"/>
      <c r="C1519" s="2"/>
      <c r="D1519" s="2"/>
    </row>
    <row r="1520" spans="1:4" x14ac:dyDescent="0.3">
      <c r="A1520" s="2"/>
      <c r="C1520" s="2"/>
      <c r="D1520" s="2"/>
    </row>
    <row r="1521" spans="1:4" x14ac:dyDescent="0.3">
      <c r="A1521" s="2"/>
      <c r="C1521" s="2"/>
      <c r="D1521" s="2"/>
    </row>
    <row r="1522" spans="1:4" x14ac:dyDescent="0.3">
      <c r="A1522" s="2"/>
      <c r="C1522" s="2"/>
      <c r="D1522" s="2"/>
    </row>
    <row r="1523" spans="1:4" x14ac:dyDescent="0.3">
      <c r="A1523" s="2"/>
      <c r="C1523" s="2"/>
      <c r="D1523" s="2"/>
    </row>
    <row r="1524" spans="1:4" x14ac:dyDescent="0.3">
      <c r="A1524" s="2"/>
      <c r="C1524" s="2"/>
      <c r="D1524" s="2"/>
    </row>
    <row r="1525" spans="1:4" x14ac:dyDescent="0.3">
      <c r="A1525" s="2"/>
      <c r="C1525" s="2"/>
      <c r="D1525" s="2"/>
    </row>
    <row r="1526" spans="1:4" x14ac:dyDescent="0.3">
      <c r="A1526" s="2"/>
      <c r="C1526" s="2"/>
      <c r="D1526" s="2"/>
    </row>
    <row r="1527" spans="1:4" x14ac:dyDescent="0.3">
      <c r="A1527" s="2"/>
      <c r="C1527" s="2"/>
      <c r="D1527" s="2"/>
    </row>
    <row r="1528" spans="1:4" x14ac:dyDescent="0.3">
      <c r="A1528" s="2"/>
      <c r="C1528" s="2"/>
      <c r="D1528" s="2"/>
    </row>
    <row r="1529" spans="1:4" x14ac:dyDescent="0.3">
      <c r="A1529" s="2"/>
      <c r="C1529" s="2"/>
      <c r="D1529" s="2"/>
    </row>
    <row r="1530" spans="1:4" x14ac:dyDescent="0.3">
      <c r="A1530" s="2"/>
      <c r="C1530" s="2"/>
      <c r="D1530" s="2"/>
    </row>
    <row r="1531" spans="1:4" x14ac:dyDescent="0.3">
      <c r="A1531" s="2"/>
      <c r="C1531" s="2"/>
      <c r="D1531" s="2"/>
    </row>
    <row r="1532" spans="1:4" x14ac:dyDescent="0.3">
      <c r="A1532" s="2"/>
      <c r="C1532" s="2"/>
      <c r="D1532" s="2"/>
    </row>
    <row r="1533" spans="1:4" x14ac:dyDescent="0.3">
      <c r="A1533" s="2"/>
      <c r="C1533" s="2"/>
      <c r="D1533" s="2"/>
    </row>
    <row r="1534" spans="1:4" x14ac:dyDescent="0.3">
      <c r="A1534" s="2"/>
      <c r="C1534" s="2"/>
      <c r="D1534" s="2"/>
    </row>
    <row r="1535" spans="1:4" x14ac:dyDescent="0.3">
      <c r="A1535" s="2"/>
      <c r="C1535" s="2"/>
      <c r="D1535" s="2"/>
    </row>
    <row r="1536" spans="1:4" x14ac:dyDescent="0.3">
      <c r="A1536" s="2"/>
      <c r="C1536" s="2"/>
      <c r="D1536" s="2"/>
    </row>
    <row r="1537" spans="1:4" x14ac:dyDescent="0.3">
      <c r="A1537" s="2"/>
      <c r="C1537" s="2"/>
      <c r="D1537" s="2"/>
    </row>
    <row r="1538" spans="1:4" x14ac:dyDescent="0.3">
      <c r="A1538" s="2"/>
      <c r="C1538" s="2"/>
      <c r="D1538" s="2"/>
    </row>
    <row r="1539" spans="1:4" x14ac:dyDescent="0.3">
      <c r="A1539" s="2"/>
      <c r="C1539" s="2"/>
      <c r="D1539" s="2"/>
    </row>
    <row r="1540" spans="1:4" x14ac:dyDescent="0.3">
      <c r="A1540" s="2"/>
      <c r="C1540" s="2"/>
      <c r="D1540" s="2"/>
    </row>
    <row r="1541" spans="1:4" x14ac:dyDescent="0.3">
      <c r="A1541" s="2"/>
      <c r="C1541" s="2"/>
      <c r="D1541" s="2"/>
    </row>
    <row r="1542" spans="1:4" x14ac:dyDescent="0.3">
      <c r="A1542" s="2"/>
      <c r="C1542" s="2"/>
      <c r="D1542" s="2"/>
    </row>
    <row r="1543" spans="1:4" x14ac:dyDescent="0.3">
      <c r="A1543" s="2"/>
      <c r="C1543" s="2"/>
      <c r="D1543" s="2"/>
    </row>
    <row r="1544" spans="1:4" x14ac:dyDescent="0.3">
      <c r="A1544" s="2"/>
      <c r="C1544" s="2"/>
      <c r="D1544" s="2"/>
    </row>
    <row r="1545" spans="1:4" x14ac:dyDescent="0.3">
      <c r="A1545" s="2"/>
      <c r="C1545" s="2"/>
      <c r="D1545" s="2"/>
    </row>
    <row r="1546" spans="1:4" x14ac:dyDescent="0.3">
      <c r="A1546" s="2"/>
      <c r="C1546" s="2"/>
      <c r="D1546" s="2"/>
    </row>
    <row r="1547" spans="1:4" x14ac:dyDescent="0.3">
      <c r="A1547" s="2"/>
      <c r="C1547" s="2"/>
      <c r="D1547" s="2"/>
    </row>
    <row r="1548" spans="1:4" x14ac:dyDescent="0.3">
      <c r="A1548" s="2"/>
      <c r="C1548" s="2"/>
      <c r="D1548" s="2"/>
    </row>
    <row r="1549" spans="1:4" x14ac:dyDescent="0.3">
      <c r="A1549" s="2"/>
      <c r="C1549" s="2"/>
      <c r="D1549" s="2"/>
    </row>
    <row r="1550" spans="1:4" x14ac:dyDescent="0.3">
      <c r="A1550" s="2"/>
      <c r="C1550" s="2"/>
      <c r="D1550" s="2"/>
    </row>
    <row r="1551" spans="1:4" x14ac:dyDescent="0.3">
      <c r="A1551" s="2"/>
      <c r="C1551" s="2"/>
      <c r="D1551" s="2"/>
    </row>
    <row r="1552" spans="1:4" x14ac:dyDescent="0.3">
      <c r="A1552" s="2"/>
      <c r="C1552" s="2"/>
      <c r="D1552" s="2"/>
    </row>
    <row r="1553" spans="1:4" x14ac:dyDescent="0.3">
      <c r="A1553" s="2"/>
      <c r="C1553" s="2"/>
      <c r="D1553" s="2"/>
    </row>
    <row r="1554" spans="1:4" x14ac:dyDescent="0.3">
      <c r="A1554" s="2"/>
      <c r="C1554" s="2"/>
      <c r="D1554" s="2"/>
    </row>
    <row r="1555" spans="1:4" x14ac:dyDescent="0.3">
      <c r="A1555" s="2"/>
      <c r="C1555" s="2"/>
      <c r="D1555" s="2"/>
    </row>
    <row r="1556" spans="1:4" x14ac:dyDescent="0.3">
      <c r="A1556" s="2"/>
      <c r="C1556" s="2"/>
      <c r="D1556" s="2"/>
    </row>
    <row r="1557" spans="1:4" x14ac:dyDescent="0.3">
      <c r="A1557" s="2"/>
      <c r="C1557" s="2"/>
      <c r="D1557" s="2"/>
    </row>
    <row r="1558" spans="1:4" x14ac:dyDescent="0.3">
      <c r="A1558" s="2"/>
      <c r="C1558" s="2"/>
      <c r="D1558" s="2"/>
    </row>
    <row r="1559" spans="1:4" x14ac:dyDescent="0.3">
      <c r="A1559" s="2"/>
      <c r="C1559" s="2"/>
      <c r="D1559" s="2"/>
    </row>
    <row r="1560" spans="1:4" x14ac:dyDescent="0.3">
      <c r="A1560" s="2"/>
      <c r="C1560" s="2"/>
      <c r="D1560" s="2"/>
    </row>
    <row r="1561" spans="1:4" x14ac:dyDescent="0.3">
      <c r="A1561" s="2"/>
      <c r="C1561" s="2"/>
      <c r="D1561" s="2"/>
    </row>
    <row r="1562" spans="1:4" x14ac:dyDescent="0.3">
      <c r="A1562" s="2"/>
      <c r="C1562" s="2"/>
      <c r="D1562" s="2"/>
    </row>
    <row r="1563" spans="1:4" x14ac:dyDescent="0.3">
      <c r="A1563" s="2"/>
      <c r="C1563" s="2"/>
      <c r="D1563" s="2"/>
    </row>
    <row r="1564" spans="1:4" x14ac:dyDescent="0.3">
      <c r="A1564" s="2"/>
      <c r="C1564" s="2"/>
      <c r="D1564" s="2"/>
    </row>
    <row r="1565" spans="1:4" x14ac:dyDescent="0.3">
      <c r="A1565" s="2"/>
      <c r="C1565" s="2"/>
      <c r="D1565" s="2"/>
    </row>
    <row r="1566" spans="1:4" x14ac:dyDescent="0.3">
      <c r="A1566" s="2"/>
      <c r="C1566" s="2"/>
      <c r="D1566" s="2"/>
    </row>
    <row r="1567" spans="1:4" x14ac:dyDescent="0.3">
      <c r="A1567" s="2"/>
      <c r="C1567" s="2"/>
      <c r="D1567" s="2"/>
    </row>
    <row r="1568" spans="1:4" x14ac:dyDescent="0.3">
      <c r="A1568" s="2"/>
      <c r="C1568" s="2"/>
      <c r="D1568" s="2"/>
    </row>
    <row r="1569" spans="1:4" x14ac:dyDescent="0.3">
      <c r="A1569" s="2"/>
      <c r="C1569" s="2"/>
      <c r="D1569" s="2"/>
    </row>
    <row r="1570" spans="1:4" x14ac:dyDescent="0.3">
      <c r="A1570" s="2"/>
      <c r="C1570" s="2"/>
      <c r="D1570" s="2"/>
    </row>
    <row r="1571" spans="1:4" x14ac:dyDescent="0.3">
      <c r="A1571" s="2"/>
      <c r="C1571" s="2"/>
      <c r="D1571" s="2"/>
    </row>
    <row r="1572" spans="1:4" x14ac:dyDescent="0.3">
      <c r="A1572" s="2"/>
      <c r="C1572" s="2"/>
      <c r="D1572" s="2"/>
    </row>
    <row r="1573" spans="1:4" x14ac:dyDescent="0.3">
      <c r="A1573" s="2"/>
      <c r="C1573" s="2"/>
      <c r="D1573" s="2"/>
    </row>
    <row r="1574" spans="1:4" x14ac:dyDescent="0.3">
      <c r="A1574" s="2"/>
      <c r="C1574" s="2"/>
      <c r="D1574" s="2"/>
    </row>
    <row r="1575" spans="1:4" x14ac:dyDescent="0.3">
      <c r="A1575" s="2"/>
      <c r="C1575" s="2"/>
      <c r="D1575" s="2"/>
    </row>
    <row r="1576" spans="1:4" x14ac:dyDescent="0.3">
      <c r="A1576" s="2"/>
      <c r="C1576" s="2"/>
      <c r="D1576" s="2"/>
    </row>
    <row r="1577" spans="1:4" x14ac:dyDescent="0.3">
      <c r="A1577" s="2"/>
      <c r="C1577" s="2"/>
      <c r="D1577" s="2"/>
    </row>
    <row r="1578" spans="1:4" x14ac:dyDescent="0.3">
      <c r="A1578" s="2"/>
      <c r="C1578" s="2"/>
      <c r="D1578" s="2"/>
    </row>
    <row r="1579" spans="1:4" x14ac:dyDescent="0.3">
      <c r="A1579" s="2"/>
      <c r="C1579" s="2"/>
      <c r="D1579" s="2"/>
    </row>
    <row r="1580" spans="1:4" x14ac:dyDescent="0.3">
      <c r="A1580" s="2"/>
      <c r="C1580" s="2"/>
      <c r="D1580" s="2"/>
    </row>
    <row r="1581" spans="1:4" x14ac:dyDescent="0.3">
      <c r="A1581" s="2"/>
      <c r="C1581" s="2"/>
      <c r="D1581" s="2"/>
    </row>
    <row r="1582" spans="1:4" x14ac:dyDescent="0.3">
      <c r="A1582" s="2"/>
      <c r="C1582" s="2"/>
      <c r="D1582" s="2"/>
    </row>
    <row r="1583" spans="1:4" x14ac:dyDescent="0.3">
      <c r="A1583" s="2"/>
      <c r="C1583" s="2"/>
      <c r="D1583" s="2"/>
    </row>
    <row r="1584" spans="1:4" x14ac:dyDescent="0.3">
      <c r="A1584" s="2"/>
      <c r="C1584" s="2"/>
      <c r="D1584" s="2"/>
    </row>
    <row r="1585" spans="1:4" x14ac:dyDescent="0.3">
      <c r="A1585" s="2"/>
      <c r="C1585" s="2"/>
      <c r="D1585" s="2"/>
    </row>
    <row r="1586" spans="1:4" x14ac:dyDescent="0.3">
      <c r="A1586" s="2"/>
      <c r="C1586" s="2"/>
      <c r="D1586" s="2"/>
    </row>
    <row r="1587" spans="1:4" x14ac:dyDescent="0.3">
      <c r="A1587" s="2"/>
      <c r="C1587" s="2"/>
      <c r="D1587" s="2"/>
    </row>
    <row r="1588" spans="1:4" x14ac:dyDescent="0.3">
      <c r="A1588" s="2"/>
      <c r="C1588" s="2"/>
      <c r="D1588" s="2"/>
    </row>
    <row r="1589" spans="1:4" x14ac:dyDescent="0.3">
      <c r="A1589" s="2"/>
      <c r="C1589" s="2"/>
      <c r="D1589" s="2"/>
    </row>
    <row r="1590" spans="1:4" x14ac:dyDescent="0.3">
      <c r="A1590" s="2"/>
      <c r="C1590" s="2"/>
      <c r="D1590" s="2"/>
    </row>
    <row r="1591" spans="1:4" x14ac:dyDescent="0.3">
      <c r="A1591" s="2"/>
      <c r="C1591" s="2"/>
      <c r="D1591" s="2"/>
    </row>
    <row r="1592" spans="1:4" x14ac:dyDescent="0.3">
      <c r="A1592" s="2"/>
      <c r="C1592" s="2"/>
      <c r="D1592" s="2"/>
    </row>
    <row r="1593" spans="1:4" x14ac:dyDescent="0.3">
      <c r="A1593" s="2"/>
      <c r="C1593" s="2"/>
      <c r="D1593" s="2"/>
    </row>
    <row r="1594" spans="1:4" x14ac:dyDescent="0.3">
      <c r="A1594" s="2"/>
      <c r="C1594" s="2"/>
      <c r="D1594" s="2"/>
    </row>
    <row r="1595" spans="1:4" x14ac:dyDescent="0.3">
      <c r="A1595" s="2"/>
      <c r="C1595" s="2"/>
      <c r="D1595" s="2"/>
    </row>
    <row r="1596" spans="1:4" x14ac:dyDescent="0.3">
      <c r="A1596" s="2"/>
      <c r="C1596" s="2"/>
      <c r="D1596" s="2"/>
    </row>
    <row r="1597" spans="1:4" x14ac:dyDescent="0.3">
      <c r="A1597" s="2"/>
      <c r="C1597" s="2"/>
      <c r="D1597" s="2"/>
    </row>
    <row r="1598" spans="1:4" x14ac:dyDescent="0.3">
      <c r="A1598" s="2"/>
      <c r="C1598" s="2"/>
      <c r="D1598" s="2"/>
    </row>
    <row r="1599" spans="1:4" x14ac:dyDescent="0.3">
      <c r="A1599" s="2"/>
      <c r="C1599" s="2"/>
      <c r="D1599" s="2"/>
    </row>
    <row r="1600" spans="1:4" x14ac:dyDescent="0.3">
      <c r="A1600" s="2"/>
      <c r="C1600" s="2"/>
      <c r="D1600" s="2"/>
    </row>
    <row r="1601" spans="1:4" x14ac:dyDescent="0.3">
      <c r="A1601" s="2"/>
      <c r="C1601" s="2"/>
      <c r="D1601" s="2"/>
    </row>
    <row r="1602" spans="1:4" x14ac:dyDescent="0.3">
      <c r="A1602" s="2"/>
      <c r="C1602" s="2"/>
      <c r="D1602" s="2"/>
    </row>
    <row r="1603" spans="1:4" x14ac:dyDescent="0.3">
      <c r="A1603" s="2"/>
      <c r="C1603" s="2"/>
      <c r="D1603" s="2"/>
    </row>
    <row r="1604" spans="1:4" x14ac:dyDescent="0.3">
      <c r="A1604" s="2"/>
      <c r="C1604" s="2"/>
      <c r="D1604" s="2"/>
    </row>
    <row r="1605" spans="1:4" x14ac:dyDescent="0.3">
      <c r="A1605" s="2"/>
      <c r="C1605" s="2"/>
      <c r="D1605" s="2"/>
    </row>
    <row r="1606" spans="1:4" x14ac:dyDescent="0.3">
      <c r="A1606" s="2"/>
      <c r="C1606" s="2"/>
      <c r="D1606" s="2"/>
    </row>
    <row r="1607" spans="1:4" x14ac:dyDescent="0.3">
      <c r="A1607" s="2"/>
      <c r="C1607" s="2"/>
      <c r="D1607" s="2"/>
    </row>
    <row r="1608" spans="1:4" x14ac:dyDescent="0.3">
      <c r="A1608" s="2"/>
      <c r="C1608" s="2"/>
      <c r="D1608" s="2"/>
    </row>
    <row r="1609" spans="1:4" x14ac:dyDescent="0.3">
      <c r="A1609" s="2"/>
      <c r="C1609" s="2"/>
      <c r="D160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36D7-9237-1845-84EE-72813691074A}">
  <dimension ref="A1:I1473"/>
  <sheetViews>
    <sheetView tabSelected="1" topLeftCell="A1459" workbookViewId="0">
      <selection activeCell="E1486" sqref="E1486"/>
    </sheetView>
  </sheetViews>
  <sheetFormatPr defaultColWidth="11.5546875" defaultRowHeight="17.25" x14ac:dyDescent="0.3"/>
  <cols>
    <col min="1" max="1" width="5.6640625" bestFit="1" customWidth="1"/>
    <col min="2" max="2" width="22.44140625" customWidth="1"/>
    <col min="3" max="3" width="7.109375" bestFit="1" customWidth="1"/>
    <col min="4" max="4" width="4.6640625" bestFit="1" customWidth="1"/>
    <col min="5" max="5" width="10.6640625" customWidth="1"/>
    <col min="8" max="9" width="12.6640625" bestFit="1" customWidth="1"/>
  </cols>
  <sheetData>
    <row r="1" spans="1:9" x14ac:dyDescent="0.3">
      <c r="A1" s="3" t="s">
        <v>0</v>
      </c>
      <c r="B1" s="3" t="s">
        <v>7</v>
      </c>
      <c r="C1" s="3" t="s">
        <v>3</v>
      </c>
      <c r="D1" s="3" t="s">
        <v>5</v>
      </c>
      <c r="E1" s="3" t="s">
        <v>1</v>
      </c>
      <c r="F1" s="3" t="s">
        <v>2</v>
      </c>
      <c r="G1" s="3" t="s">
        <v>17</v>
      </c>
      <c r="H1" s="3" t="s">
        <v>18</v>
      </c>
      <c r="I1" s="3" t="s">
        <v>19</v>
      </c>
    </row>
    <row r="2" spans="1:9" x14ac:dyDescent="0.3">
      <c r="A2" s="2">
        <v>2000</v>
      </c>
      <c r="B2" s="2" t="s">
        <v>8</v>
      </c>
      <c r="C2" s="2" t="s">
        <v>4</v>
      </c>
      <c r="D2" s="2">
        <v>1</v>
      </c>
      <c r="E2" s="1">
        <v>591.55999999999995</v>
      </c>
      <c r="F2" s="1">
        <v>611.61</v>
      </c>
      <c r="G2" s="4">
        <v>2048635.5</v>
      </c>
      <c r="H2">
        <f>ROUND(E2*$G2/100000,0)</f>
        <v>12119</v>
      </c>
      <c r="I2">
        <f>ROUND(F2*$G2/100000,0)</f>
        <v>12530</v>
      </c>
    </row>
    <row r="3" spans="1:9" x14ac:dyDescent="0.3">
      <c r="A3" s="2">
        <v>2001</v>
      </c>
      <c r="B3" s="2" t="s">
        <v>8</v>
      </c>
      <c r="C3" s="2" t="s">
        <v>4</v>
      </c>
      <c r="D3" s="2">
        <v>1</v>
      </c>
      <c r="E3" s="1">
        <v>591.5</v>
      </c>
      <c r="F3" s="1">
        <v>606.05999999999995</v>
      </c>
      <c r="G3" s="4">
        <v>2146740</v>
      </c>
      <c r="H3">
        <f t="shared" ref="H3:H66" si="0">ROUND(E3*$G3/100000,0)</f>
        <v>12698</v>
      </c>
      <c r="I3">
        <f t="shared" ref="I3:I66" si="1">ROUND(F3*$G3/100000,0)</f>
        <v>13011</v>
      </c>
    </row>
    <row r="4" spans="1:9" x14ac:dyDescent="0.3">
      <c r="A4" s="2">
        <v>2002</v>
      </c>
      <c r="B4" s="2" t="s">
        <v>8</v>
      </c>
      <c r="C4" s="2" t="s">
        <v>4</v>
      </c>
      <c r="D4" s="2">
        <v>1</v>
      </c>
      <c r="E4" s="1">
        <v>614.24</v>
      </c>
      <c r="F4" s="1">
        <v>600.57000000000005</v>
      </c>
      <c r="G4" s="4">
        <v>2244414</v>
      </c>
      <c r="H4">
        <f t="shared" si="0"/>
        <v>13786</v>
      </c>
      <c r="I4">
        <f t="shared" si="1"/>
        <v>13479</v>
      </c>
    </row>
    <row r="5" spans="1:9" x14ac:dyDescent="0.3">
      <c r="A5" s="2">
        <v>2003</v>
      </c>
      <c r="B5" s="2" t="s">
        <v>8</v>
      </c>
      <c r="C5" s="2" t="s">
        <v>4</v>
      </c>
      <c r="D5" s="2">
        <v>1</v>
      </c>
      <c r="E5" s="1">
        <v>616.84</v>
      </c>
      <c r="F5" s="1">
        <v>595.12</v>
      </c>
      <c r="G5" s="4">
        <v>2345187.5</v>
      </c>
      <c r="H5">
        <f t="shared" si="0"/>
        <v>14466</v>
      </c>
      <c r="I5">
        <f t="shared" si="1"/>
        <v>13957</v>
      </c>
    </row>
    <row r="6" spans="1:9" x14ac:dyDescent="0.3">
      <c r="A6" s="2">
        <v>2004</v>
      </c>
      <c r="B6" s="2" t="s">
        <v>8</v>
      </c>
      <c r="C6" s="2" t="s">
        <v>4</v>
      </c>
      <c r="D6" s="2">
        <v>1</v>
      </c>
      <c r="E6" s="1">
        <v>589.51</v>
      </c>
      <c r="F6" s="1">
        <v>589.72</v>
      </c>
      <c r="G6" s="4">
        <v>2457117.5</v>
      </c>
      <c r="H6">
        <f t="shared" si="0"/>
        <v>14485</v>
      </c>
      <c r="I6">
        <f t="shared" si="1"/>
        <v>14490</v>
      </c>
    </row>
    <row r="7" spans="1:9" x14ac:dyDescent="0.3">
      <c r="A7" s="2">
        <v>2005</v>
      </c>
      <c r="B7" s="2" t="s">
        <v>8</v>
      </c>
      <c r="C7" s="2" t="s">
        <v>4</v>
      </c>
      <c r="D7" s="2">
        <v>1</v>
      </c>
      <c r="E7" s="1">
        <v>587.80999999999995</v>
      </c>
      <c r="F7" s="1">
        <v>584.37</v>
      </c>
      <c r="G7" s="4">
        <v>2571408.5</v>
      </c>
      <c r="H7">
        <f t="shared" si="0"/>
        <v>15115</v>
      </c>
      <c r="I7">
        <f t="shared" si="1"/>
        <v>15027</v>
      </c>
    </row>
    <row r="8" spans="1:9" x14ac:dyDescent="0.3">
      <c r="A8" s="2">
        <v>2006</v>
      </c>
      <c r="B8" s="2" t="s">
        <v>8</v>
      </c>
      <c r="C8" s="2" t="s">
        <v>4</v>
      </c>
      <c r="D8" s="2">
        <v>1</v>
      </c>
      <c r="E8" s="1">
        <v>570.48</v>
      </c>
      <c r="F8" s="1">
        <v>579.08000000000004</v>
      </c>
      <c r="G8" s="4">
        <v>2688788.5</v>
      </c>
      <c r="H8">
        <f t="shared" si="0"/>
        <v>15339</v>
      </c>
      <c r="I8">
        <f t="shared" si="1"/>
        <v>15570</v>
      </c>
    </row>
    <row r="9" spans="1:9" x14ac:dyDescent="0.3">
      <c r="A9" s="2">
        <v>2007</v>
      </c>
      <c r="B9" s="2" t="s">
        <v>8</v>
      </c>
      <c r="C9" s="2" t="s">
        <v>4</v>
      </c>
      <c r="D9" s="2">
        <v>1</v>
      </c>
      <c r="E9" s="1">
        <v>573.78</v>
      </c>
      <c r="F9" s="1">
        <v>573.82000000000005</v>
      </c>
      <c r="G9" s="4">
        <v>2833331</v>
      </c>
      <c r="H9">
        <f t="shared" si="0"/>
        <v>16257</v>
      </c>
      <c r="I9">
        <f t="shared" si="1"/>
        <v>16258</v>
      </c>
    </row>
    <row r="10" spans="1:9" x14ac:dyDescent="0.3">
      <c r="A10" s="2">
        <v>2008</v>
      </c>
      <c r="B10" s="2" t="s">
        <v>8</v>
      </c>
      <c r="C10" s="2" t="s">
        <v>4</v>
      </c>
      <c r="D10" s="2">
        <v>1</v>
      </c>
      <c r="E10" s="1">
        <v>554.30999999999995</v>
      </c>
      <c r="F10" s="1">
        <v>568.62</v>
      </c>
      <c r="G10" s="4">
        <v>2972543.5</v>
      </c>
      <c r="H10">
        <f t="shared" si="0"/>
        <v>16477</v>
      </c>
      <c r="I10">
        <f t="shared" si="1"/>
        <v>16902</v>
      </c>
    </row>
    <row r="11" spans="1:9" x14ac:dyDescent="0.3">
      <c r="A11" s="2">
        <v>2009</v>
      </c>
      <c r="B11" s="2" t="s">
        <v>8</v>
      </c>
      <c r="C11" s="2" t="s">
        <v>4</v>
      </c>
      <c r="D11" s="2">
        <v>1</v>
      </c>
      <c r="E11" s="1">
        <v>559.23</v>
      </c>
      <c r="F11" s="1">
        <v>563.46</v>
      </c>
      <c r="G11" s="4">
        <v>3084406.5</v>
      </c>
      <c r="H11">
        <f t="shared" si="0"/>
        <v>17249</v>
      </c>
      <c r="I11">
        <f t="shared" si="1"/>
        <v>17379</v>
      </c>
    </row>
    <row r="12" spans="1:9" x14ac:dyDescent="0.3">
      <c r="A12" s="2">
        <v>2010</v>
      </c>
      <c r="B12" s="2" t="s">
        <v>8</v>
      </c>
      <c r="C12" s="2" t="s">
        <v>4</v>
      </c>
      <c r="D12" s="2">
        <v>1</v>
      </c>
      <c r="E12" s="1">
        <v>573.63</v>
      </c>
      <c r="F12" s="1">
        <v>558.35</v>
      </c>
      <c r="G12" s="4">
        <v>3181467.5</v>
      </c>
      <c r="H12">
        <f t="shared" si="0"/>
        <v>18250</v>
      </c>
      <c r="I12">
        <f t="shared" si="1"/>
        <v>17764</v>
      </c>
    </row>
    <row r="13" spans="1:9" x14ac:dyDescent="0.3">
      <c r="A13" s="2">
        <v>2011</v>
      </c>
      <c r="B13" s="2" t="s">
        <v>8</v>
      </c>
      <c r="C13" s="2" t="s">
        <v>4</v>
      </c>
      <c r="D13" s="2">
        <v>1</v>
      </c>
      <c r="E13" s="1">
        <v>553.59</v>
      </c>
      <c r="F13" s="1">
        <v>553.29</v>
      </c>
      <c r="G13" s="4">
        <v>3274471.5</v>
      </c>
      <c r="H13">
        <f t="shared" si="0"/>
        <v>18127</v>
      </c>
      <c r="I13">
        <f t="shared" si="1"/>
        <v>18117</v>
      </c>
    </row>
    <row r="14" spans="1:9" x14ac:dyDescent="0.3">
      <c r="A14" s="2">
        <v>2012</v>
      </c>
      <c r="B14" s="2" t="s">
        <v>8</v>
      </c>
      <c r="C14" s="2" t="s">
        <v>4</v>
      </c>
      <c r="D14" s="2">
        <v>1</v>
      </c>
      <c r="E14" s="1">
        <v>550.58000000000004</v>
      </c>
      <c r="F14" s="1">
        <v>548.27</v>
      </c>
      <c r="G14" s="4">
        <v>3396398.5</v>
      </c>
      <c r="H14">
        <f t="shared" si="0"/>
        <v>18700</v>
      </c>
      <c r="I14">
        <f t="shared" si="1"/>
        <v>18621</v>
      </c>
    </row>
    <row r="15" spans="1:9" x14ac:dyDescent="0.3">
      <c r="A15" s="2">
        <v>2013</v>
      </c>
      <c r="B15" s="2" t="s">
        <v>8</v>
      </c>
      <c r="C15" s="2" t="s">
        <v>4</v>
      </c>
      <c r="D15" s="2">
        <v>1</v>
      </c>
      <c r="E15" s="1">
        <v>545.5</v>
      </c>
      <c r="F15" s="1">
        <v>543.29999999999995</v>
      </c>
      <c r="G15" s="4">
        <v>3536546.5</v>
      </c>
      <c r="H15">
        <f t="shared" si="0"/>
        <v>19292</v>
      </c>
      <c r="I15">
        <f t="shared" si="1"/>
        <v>19214</v>
      </c>
    </row>
    <row r="16" spans="1:9" x14ac:dyDescent="0.3">
      <c r="A16" s="2">
        <v>2014</v>
      </c>
      <c r="B16" s="2" t="s">
        <v>8</v>
      </c>
      <c r="C16" s="2" t="s">
        <v>4</v>
      </c>
      <c r="D16" s="2">
        <v>1</v>
      </c>
      <c r="E16" s="1">
        <v>543.49</v>
      </c>
      <c r="F16" s="1">
        <v>538.37</v>
      </c>
      <c r="G16" s="4">
        <v>3673662.5</v>
      </c>
      <c r="H16">
        <f t="shared" si="0"/>
        <v>19966</v>
      </c>
      <c r="I16">
        <f t="shared" si="1"/>
        <v>19778</v>
      </c>
    </row>
    <row r="17" spans="1:9" x14ac:dyDescent="0.3">
      <c r="A17" s="2">
        <v>2015</v>
      </c>
      <c r="B17" s="2" t="s">
        <v>8</v>
      </c>
      <c r="C17" s="2" t="s">
        <v>4</v>
      </c>
      <c r="D17" s="2">
        <v>1</v>
      </c>
      <c r="E17" s="1">
        <v>533.85</v>
      </c>
      <c r="F17" s="1">
        <v>533.49</v>
      </c>
      <c r="G17" s="4">
        <v>3805369.5</v>
      </c>
      <c r="H17">
        <f t="shared" si="0"/>
        <v>20315</v>
      </c>
      <c r="I17">
        <f t="shared" si="1"/>
        <v>20301</v>
      </c>
    </row>
    <row r="18" spans="1:9" x14ac:dyDescent="0.3">
      <c r="A18" s="2">
        <v>2016</v>
      </c>
      <c r="B18" s="2" t="s">
        <v>8</v>
      </c>
      <c r="C18" s="2" t="s">
        <v>4</v>
      </c>
      <c r="D18" s="2">
        <v>1</v>
      </c>
      <c r="E18" s="1">
        <v>535.85</v>
      </c>
      <c r="F18" s="1">
        <v>528.65</v>
      </c>
      <c r="G18" s="4">
        <v>3922900</v>
      </c>
      <c r="H18">
        <f t="shared" si="0"/>
        <v>21021</v>
      </c>
      <c r="I18">
        <f t="shared" si="1"/>
        <v>20738</v>
      </c>
    </row>
    <row r="19" spans="1:9" x14ac:dyDescent="0.3">
      <c r="A19" s="2">
        <v>2017</v>
      </c>
      <c r="B19" s="2" t="s">
        <v>8</v>
      </c>
      <c r="C19" s="2" t="s">
        <v>4</v>
      </c>
      <c r="D19" s="2">
        <v>1</v>
      </c>
      <c r="E19" s="1">
        <v>527.73</v>
      </c>
      <c r="F19" s="1">
        <v>523.86</v>
      </c>
      <c r="G19" s="4">
        <v>4069311.5</v>
      </c>
      <c r="H19">
        <f t="shared" si="0"/>
        <v>21475</v>
      </c>
      <c r="I19">
        <f t="shared" si="1"/>
        <v>21317</v>
      </c>
    </row>
    <row r="20" spans="1:9" x14ac:dyDescent="0.3">
      <c r="A20" s="2">
        <v>2018</v>
      </c>
      <c r="B20" s="2" t="s">
        <v>8</v>
      </c>
      <c r="C20" s="2" t="s">
        <v>4</v>
      </c>
      <c r="D20" s="2">
        <v>1</v>
      </c>
      <c r="E20" s="1">
        <v>512.37</v>
      </c>
      <c r="F20" s="1">
        <v>519.11</v>
      </c>
      <c r="G20" s="4">
        <v>4235626.5</v>
      </c>
      <c r="H20">
        <f t="shared" si="0"/>
        <v>21702</v>
      </c>
      <c r="I20">
        <f t="shared" si="1"/>
        <v>21988</v>
      </c>
    </row>
    <row r="21" spans="1:9" x14ac:dyDescent="0.3">
      <c r="A21" s="2">
        <v>2019</v>
      </c>
      <c r="B21" s="2" t="s">
        <v>8</v>
      </c>
      <c r="C21" s="2" t="s">
        <v>4</v>
      </c>
      <c r="D21" s="2">
        <v>1</v>
      </c>
      <c r="E21" s="1">
        <v>504.33</v>
      </c>
      <c r="F21" s="1">
        <v>514.4</v>
      </c>
      <c r="G21" s="4">
        <v>4403857</v>
      </c>
      <c r="H21">
        <f t="shared" si="0"/>
        <v>22210</v>
      </c>
      <c r="I21">
        <f t="shared" si="1"/>
        <v>22653</v>
      </c>
    </row>
    <row r="22" spans="1:9" x14ac:dyDescent="0.3">
      <c r="A22" s="2">
        <v>2020</v>
      </c>
      <c r="B22" s="2" t="s">
        <v>8</v>
      </c>
      <c r="C22" s="2" t="s">
        <v>4</v>
      </c>
      <c r="D22" s="2">
        <v>1</v>
      </c>
      <c r="E22" s="1"/>
      <c r="F22" s="1">
        <f>ROUND(F21-F21*0.0091,1)</f>
        <v>509.7</v>
      </c>
      <c r="G22" s="4">
        <v>4618720.5</v>
      </c>
      <c r="I22">
        <f t="shared" si="1"/>
        <v>23542</v>
      </c>
    </row>
    <row r="23" spans="1:9" x14ac:dyDescent="0.3">
      <c r="A23" s="2">
        <v>2021</v>
      </c>
      <c r="B23" s="2" t="s">
        <v>8</v>
      </c>
      <c r="C23" s="2" t="s">
        <v>4</v>
      </c>
      <c r="D23" s="2">
        <v>1</v>
      </c>
      <c r="E23" s="1"/>
      <c r="F23" s="1">
        <f t="shared" ref="F23:F24" si="2">ROUND(F22-F22*0.0091,1)</f>
        <v>505.1</v>
      </c>
      <c r="G23" s="4">
        <v>4848710.5</v>
      </c>
      <c r="I23">
        <f t="shared" si="1"/>
        <v>24491</v>
      </c>
    </row>
    <row r="24" spans="1:9" x14ac:dyDescent="0.3">
      <c r="A24" s="2">
        <v>2022</v>
      </c>
      <c r="B24" s="2" t="s">
        <v>8</v>
      </c>
      <c r="C24" s="2" t="s">
        <v>4</v>
      </c>
      <c r="D24" s="2">
        <v>1</v>
      </c>
      <c r="E24" s="1"/>
      <c r="F24" s="1">
        <f t="shared" si="2"/>
        <v>500.5</v>
      </c>
      <c r="G24" s="4">
        <v>5079597</v>
      </c>
      <c r="I24">
        <f t="shared" si="1"/>
        <v>25423</v>
      </c>
    </row>
    <row r="25" spans="1:9" x14ac:dyDescent="0.3">
      <c r="A25" s="2">
        <v>2000</v>
      </c>
      <c r="B25" s="2" t="s">
        <v>8</v>
      </c>
      <c r="C25" s="2" t="s">
        <v>4</v>
      </c>
      <c r="D25" s="2">
        <v>2</v>
      </c>
      <c r="E25" s="1">
        <v>453.33</v>
      </c>
      <c r="F25" s="1">
        <v>462.92</v>
      </c>
      <c r="G25" s="4">
        <v>1311184.5</v>
      </c>
      <c r="H25">
        <f t="shared" si="0"/>
        <v>5944</v>
      </c>
      <c r="I25">
        <f t="shared" si="1"/>
        <v>6070</v>
      </c>
    </row>
    <row r="26" spans="1:9" x14ac:dyDescent="0.3">
      <c r="A26" s="2">
        <v>2001</v>
      </c>
      <c r="B26" s="2" t="s">
        <v>8</v>
      </c>
      <c r="C26" s="2" t="s">
        <v>4</v>
      </c>
      <c r="D26" s="2">
        <v>2</v>
      </c>
      <c r="E26" s="1">
        <v>440.15</v>
      </c>
      <c r="F26" s="1">
        <v>450.08</v>
      </c>
      <c r="G26" s="4">
        <v>1379973</v>
      </c>
      <c r="H26">
        <f t="shared" si="0"/>
        <v>6074</v>
      </c>
      <c r="I26">
        <f t="shared" si="1"/>
        <v>6211</v>
      </c>
    </row>
    <row r="27" spans="1:9" x14ac:dyDescent="0.3">
      <c r="A27" s="2">
        <v>2002</v>
      </c>
      <c r="B27" s="2" t="s">
        <v>8</v>
      </c>
      <c r="C27" s="2" t="s">
        <v>4</v>
      </c>
      <c r="D27" s="2">
        <v>2</v>
      </c>
      <c r="E27" s="1">
        <v>434.93</v>
      </c>
      <c r="F27" s="1">
        <v>437.6</v>
      </c>
      <c r="G27" s="4">
        <v>1443216.5</v>
      </c>
      <c r="H27">
        <f t="shared" si="0"/>
        <v>6277</v>
      </c>
      <c r="I27">
        <f t="shared" si="1"/>
        <v>6316</v>
      </c>
    </row>
    <row r="28" spans="1:9" x14ac:dyDescent="0.3">
      <c r="A28" s="2">
        <v>2003</v>
      </c>
      <c r="B28" s="2" t="s">
        <v>8</v>
      </c>
      <c r="C28" s="2" t="s">
        <v>4</v>
      </c>
      <c r="D28" s="2">
        <v>2</v>
      </c>
      <c r="E28" s="1">
        <v>443.09</v>
      </c>
      <c r="F28" s="1">
        <v>425.47</v>
      </c>
      <c r="G28" s="4">
        <v>1501742</v>
      </c>
      <c r="H28">
        <f t="shared" si="0"/>
        <v>6654</v>
      </c>
      <c r="I28">
        <f t="shared" si="1"/>
        <v>6389</v>
      </c>
    </row>
    <row r="29" spans="1:9" x14ac:dyDescent="0.3">
      <c r="A29" s="2">
        <v>2004</v>
      </c>
      <c r="B29" s="2" t="s">
        <v>8</v>
      </c>
      <c r="C29" s="2" t="s">
        <v>4</v>
      </c>
      <c r="D29" s="2">
        <v>2</v>
      </c>
      <c r="E29" s="1">
        <v>417.96</v>
      </c>
      <c r="F29" s="1">
        <v>413.67</v>
      </c>
      <c r="G29" s="4">
        <v>1566184</v>
      </c>
      <c r="H29">
        <f t="shared" si="0"/>
        <v>6546</v>
      </c>
      <c r="I29">
        <f t="shared" si="1"/>
        <v>6479</v>
      </c>
    </row>
    <row r="30" spans="1:9" x14ac:dyDescent="0.3">
      <c r="A30" s="2">
        <v>2005</v>
      </c>
      <c r="B30" s="2" t="s">
        <v>8</v>
      </c>
      <c r="C30" s="2" t="s">
        <v>4</v>
      </c>
      <c r="D30" s="2">
        <v>2</v>
      </c>
      <c r="E30" s="1">
        <v>405.34</v>
      </c>
      <c r="F30" s="1">
        <v>402.2</v>
      </c>
      <c r="G30" s="4">
        <v>1628514.5</v>
      </c>
      <c r="H30">
        <f t="shared" si="0"/>
        <v>6601</v>
      </c>
      <c r="I30">
        <f t="shared" si="1"/>
        <v>6550</v>
      </c>
    </row>
    <row r="31" spans="1:9" x14ac:dyDescent="0.3">
      <c r="A31" s="2">
        <v>2006</v>
      </c>
      <c r="B31" s="2" t="s">
        <v>8</v>
      </c>
      <c r="C31" s="2" t="s">
        <v>4</v>
      </c>
      <c r="D31" s="2">
        <v>2</v>
      </c>
      <c r="E31" s="1">
        <v>390.44</v>
      </c>
      <c r="F31" s="1">
        <v>391.05</v>
      </c>
      <c r="G31" s="4">
        <v>1693485.5</v>
      </c>
      <c r="H31">
        <f t="shared" si="0"/>
        <v>6612</v>
      </c>
      <c r="I31">
        <f t="shared" si="1"/>
        <v>6622</v>
      </c>
    </row>
    <row r="32" spans="1:9" x14ac:dyDescent="0.3">
      <c r="A32" s="2">
        <v>2007</v>
      </c>
      <c r="B32" s="2" t="s">
        <v>8</v>
      </c>
      <c r="C32" s="2" t="s">
        <v>4</v>
      </c>
      <c r="D32" s="2">
        <v>2</v>
      </c>
      <c r="E32" s="1">
        <v>385.66</v>
      </c>
      <c r="F32" s="1">
        <v>380.21</v>
      </c>
      <c r="G32" s="4">
        <v>1780568</v>
      </c>
      <c r="H32">
        <f t="shared" si="0"/>
        <v>6867</v>
      </c>
      <c r="I32">
        <f t="shared" si="1"/>
        <v>6770</v>
      </c>
    </row>
    <row r="33" spans="1:9" x14ac:dyDescent="0.3">
      <c r="A33" s="2">
        <v>2008</v>
      </c>
      <c r="B33" s="2" t="s">
        <v>8</v>
      </c>
      <c r="C33" s="2" t="s">
        <v>4</v>
      </c>
      <c r="D33" s="2">
        <v>2</v>
      </c>
      <c r="E33" s="1">
        <v>363.39</v>
      </c>
      <c r="F33" s="1">
        <v>369.67</v>
      </c>
      <c r="G33" s="4">
        <v>1854506</v>
      </c>
      <c r="H33">
        <f t="shared" si="0"/>
        <v>6739</v>
      </c>
      <c r="I33">
        <f t="shared" si="1"/>
        <v>6856</v>
      </c>
    </row>
    <row r="34" spans="1:9" x14ac:dyDescent="0.3">
      <c r="A34" s="2">
        <v>2009</v>
      </c>
      <c r="B34" s="2" t="s">
        <v>8</v>
      </c>
      <c r="C34" s="2" t="s">
        <v>4</v>
      </c>
      <c r="D34" s="2">
        <v>2</v>
      </c>
      <c r="E34" s="1">
        <v>362.13</v>
      </c>
      <c r="F34" s="1">
        <v>359.42</v>
      </c>
      <c r="G34" s="4">
        <v>1892943.5</v>
      </c>
      <c r="H34">
        <f t="shared" si="0"/>
        <v>6855</v>
      </c>
      <c r="I34">
        <f t="shared" si="1"/>
        <v>6804</v>
      </c>
    </row>
    <row r="35" spans="1:9" x14ac:dyDescent="0.3">
      <c r="A35" s="2">
        <v>2010</v>
      </c>
      <c r="B35" s="2" t="s">
        <v>8</v>
      </c>
      <c r="C35" s="2" t="s">
        <v>4</v>
      </c>
      <c r="D35" s="2">
        <v>2</v>
      </c>
      <c r="E35" s="1">
        <v>354.01</v>
      </c>
      <c r="F35" s="1">
        <v>349.45</v>
      </c>
      <c r="G35" s="4">
        <v>1906449.5</v>
      </c>
      <c r="H35">
        <f t="shared" si="0"/>
        <v>6749</v>
      </c>
      <c r="I35">
        <f t="shared" si="1"/>
        <v>6662</v>
      </c>
    </row>
    <row r="36" spans="1:9" x14ac:dyDescent="0.3">
      <c r="A36" s="2">
        <v>2011</v>
      </c>
      <c r="B36" s="2" t="s">
        <v>8</v>
      </c>
      <c r="C36" s="2" t="s">
        <v>4</v>
      </c>
      <c r="D36" s="2">
        <v>2</v>
      </c>
      <c r="E36" s="1">
        <v>330.94</v>
      </c>
      <c r="F36" s="1">
        <v>339.76</v>
      </c>
      <c r="G36" s="4">
        <v>1913663</v>
      </c>
      <c r="H36">
        <f t="shared" si="0"/>
        <v>6333</v>
      </c>
      <c r="I36">
        <f t="shared" si="1"/>
        <v>6502</v>
      </c>
    </row>
    <row r="37" spans="1:9" x14ac:dyDescent="0.3">
      <c r="A37" s="2">
        <v>2012</v>
      </c>
      <c r="B37" s="2" t="s">
        <v>8</v>
      </c>
      <c r="C37" s="2" t="s">
        <v>4</v>
      </c>
      <c r="D37" s="2">
        <v>2</v>
      </c>
      <c r="E37" s="1">
        <v>326.68</v>
      </c>
      <c r="F37" s="1">
        <v>330.34</v>
      </c>
      <c r="G37" s="4">
        <v>1951777.5</v>
      </c>
      <c r="H37">
        <f t="shared" si="0"/>
        <v>6376</v>
      </c>
      <c r="I37">
        <f t="shared" si="1"/>
        <v>6448</v>
      </c>
    </row>
    <row r="38" spans="1:9" x14ac:dyDescent="0.3">
      <c r="A38" s="2">
        <v>2013</v>
      </c>
      <c r="B38" s="2" t="s">
        <v>8</v>
      </c>
      <c r="C38" s="2" t="s">
        <v>4</v>
      </c>
      <c r="D38" s="2">
        <v>2</v>
      </c>
      <c r="E38" s="1">
        <v>323.16000000000003</v>
      </c>
      <c r="F38" s="1">
        <v>321.18</v>
      </c>
      <c r="G38" s="4">
        <v>2005498</v>
      </c>
      <c r="H38">
        <f t="shared" si="0"/>
        <v>6481</v>
      </c>
      <c r="I38">
        <f t="shared" si="1"/>
        <v>6441</v>
      </c>
    </row>
    <row r="39" spans="1:9" x14ac:dyDescent="0.3">
      <c r="A39" s="2">
        <v>2014</v>
      </c>
      <c r="B39" s="2" t="s">
        <v>8</v>
      </c>
      <c r="C39" s="2" t="s">
        <v>4</v>
      </c>
      <c r="D39" s="2">
        <v>2</v>
      </c>
      <c r="E39" s="1">
        <v>309.37</v>
      </c>
      <c r="F39" s="1">
        <v>312.27999999999997</v>
      </c>
      <c r="G39" s="4">
        <v>2046428.5</v>
      </c>
      <c r="H39">
        <f t="shared" si="0"/>
        <v>6331</v>
      </c>
      <c r="I39">
        <f t="shared" si="1"/>
        <v>6391</v>
      </c>
    </row>
    <row r="40" spans="1:9" x14ac:dyDescent="0.3">
      <c r="A40" s="2">
        <v>2015</v>
      </c>
      <c r="B40" s="2" t="s">
        <v>8</v>
      </c>
      <c r="C40" s="2" t="s">
        <v>4</v>
      </c>
      <c r="D40" s="2">
        <v>2</v>
      </c>
      <c r="E40" s="1">
        <v>304.76</v>
      </c>
      <c r="F40" s="1">
        <v>303.62</v>
      </c>
      <c r="G40" s="4">
        <v>2083952</v>
      </c>
      <c r="H40">
        <f t="shared" si="0"/>
        <v>6351</v>
      </c>
      <c r="I40">
        <f t="shared" si="1"/>
        <v>6327</v>
      </c>
    </row>
    <row r="41" spans="1:9" x14ac:dyDescent="0.3">
      <c r="A41" s="2">
        <v>2016</v>
      </c>
      <c r="B41" s="2" t="s">
        <v>8</v>
      </c>
      <c r="C41" s="2" t="s">
        <v>4</v>
      </c>
      <c r="D41" s="2">
        <v>2</v>
      </c>
      <c r="E41" s="1">
        <v>291.58</v>
      </c>
      <c r="F41" s="1">
        <v>289.70999999999998</v>
      </c>
      <c r="G41" s="4">
        <v>2107791</v>
      </c>
      <c r="H41">
        <f t="shared" si="0"/>
        <v>6146</v>
      </c>
      <c r="I41">
        <f t="shared" si="1"/>
        <v>6106</v>
      </c>
    </row>
    <row r="42" spans="1:9" x14ac:dyDescent="0.3">
      <c r="A42" s="2">
        <v>2017</v>
      </c>
      <c r="B42" s="2" t="s">
        <v>8</v>
      </c>
      <c r="C42" s="2" t="s">
        <v>4</v>
      </c>
      <c r="D42" s="2">
        <v>2</v>
      </c>
      <c r="E42" s="1">
        <v>280.91000000000003</v>
      </c>
      <c r="F42" s="1">
        <v>276.43</v>
      </c>
      <c r="G42" s="4">
        <v>2136982.5</v>
      </c>
      <c r="H42">
        <f t="shared" si="0"/>
        <v>6003</v>
      </c>
      <c r="I42">
        <f t="shared" si="1"/>
        <v>5907</v>
      </c>
    </row>
    <row r="43" spans="1:9" x14ac:dyDescent="0.3">
      <c r="A43" s="2">
        <v>2018</v>
      </c>
      <c r="B43" s="2" t="s">
        <v>8</v>
      </c>
      <c r="C43" s="2" t="s">
        <v>4</v>
      </c>
      <c r="D43" s="2">
        <v>2</v>
      </c>
      <c r="E43" s="1">
        <v>255.29</v>
      </c>
      <c r="F43" s="1">
        <v>263.77</v>
      </c>
      <c r="G43" s="4">
        <v>2196337</v>
      </c>
      <c r="H43">
        <f t="shared" si="0"/>
        <v>5607</v>
      </c>
      <c r="I43">
        <f t="shared" si="1"/>
        <v>5793</v>
      </c>
    </row>
    <row r="44" spans="1:9" x14ac:dyDescent="0.3">
      <c r="A44" s="2">
        <v>2019</v>
      </c>
      <c r="B44" s="2" t="s">
        <v>8</v>
      </c>
      <c r="C44" s="2" t="s">
        <v>4</v>
      </c>
      <c r="D44" s="2">
        <v>2</v>
      </c>
      <c r="E44" s="1">
        <v>255.12</v>
      </c>
      <c r="F44" s="1">
        <v>251.68</v>
      </c>
      <c r="G44" s="4">
        <v>2284380.5</v>
      </c>
      <c r="H44">
        <f t="shared" si="0"/>
        <v>5828</v>
      </c>
      <c r="I44">
        <f t="shared" si="1"/>
        <v>5749</v>
      </c>
    </row>
    <row r="45" spans="1:9" x14ac:dyDescent="0.3">
      <c r="A45" s="2">
        <v>2020</v>
      </c>
      <c r="B45" s="2" t="s">
        <v>8</v>
      </c>
      <c r="C45" s="2" t="s">
        <v>4</v>
      </c>
      <c r="D45" s="2">
        <v>2</v>
      </c>
      <c r="E45" s="1"/>
      <c r="F45" s="1">
        <f>ROUND(F44-F44*0.0458,1)</f>
        <v>240.2</v>
      </c>
      <c r="G45" s="4">
        <v>2430241.5</v>
      </c>
      <c r="I45">
        <f t="shared" si="1"/>
        <v>5837</v>
      </c>
    </row>
    <row r="46" spans="1:9" x14ac:dyDescent="0.3">
      <c r="A46" s="2">
        <v>2021</v>
      </c>
      <c r="B46" s="2" t="s">
        <v>8</v>
      </c>
      <c r="C46" s="2" t="s">
        <v>4</v>
      </c>
      <c r="D46" s="2">
        <v>2</v>
      </c>
      <c r="E46" s="1"/>
      <c r="F46" s="1">
        <f t="shared" ref="F46:F47" si="3">ROUND(F45-F45*0.0458,1)</f>
        <v>229.2</v>
      </c>
      <c r="G46" s="4">
        <v>2595613</v>
      </c>
      <c r="I46">
        <f t="shared" si="1"/>
        <v>5949</v>
      </c>
    </row>
    <row r="47" spans="1:9" x14ac:dyDescent="0.3">
      <c r="A47" s="2">
        <v>2022</v>
      </c>
      <c r="B47" s="2" t="s">
        <v>8</v>
      </c>
      <c r="C47" s="2" t="s">
        <v>4</v>
      </c>
      <c r="D47" s="2">
        <v>2</v>
      </c>
      <c r="E47" s="1"/>
      <c r="F47" s="1">
        <f t="shared" si="3"/>
        <v>218.7</v>
      </c>
      <c r="G47" s="4">
        <v>2738104</v>
      </c>
      <c r="I47">
        <f t="shared" si="1"/>
        <v>5988</v>
      </c>
    </row>
    <row r="48" spans="1:9" x14ac:dyDescent="0.3">
      <c r="A48" s="2">
        <v>2000</v>
      </c>
      <c r="B48" s="2" t="s">
        <v>8</v>
      </c>
      <c r="C48" s="2" t="s">
        <v>4</v>
      </c>
      <c r="D48" s="2">
        <v>3</v>
      </c>
      <c r="E48" s="1">
        <v>832.15</v>
      </c>
      <c r="F48" s="1">
        <v>826.12</v>
      </c>
      <c r="G48" s="4">
        <v>593760.5</v>
      </c>
      <c r="H48">
        <f t="shared" si="0"/>
        <v>4941</v>
      </c>
      <c r="I48">
        <f t="shared" si="1"/>
        <v>4905</v>
      </c>
    </row>
    <row r="49" spans="1:9" x14ac:dyDescent="0.3">
      <c r="A49" s="2">
        <v>2001</v>
      </c>
      <c r="B49" s="2" t="s">
        <v>8</v>
      </c>
      <c r="C49" s="2" t="s">
        <v>4</v>
      </c>
      <c r="D49" s="2">
        <v>3</v>
      </c>
      <c r="E49" s="1">
        <v>858.38</v>
      </c>
      <c r="F49" s="1">
        <v>870.12</v>
      </c>
      <c r="G49" s="4">
        <v>616624</v>
      </c>
      <c r="H49">
        <f t="shared" si="0"/>
        <v>5293</v>
      </c>
      <c r="I49">
        <f t="shared" si="1"/>
        <v>5365</v>
      </c>
    </row>
    <row r="50" spans="1:9" x14ac:dyDescent="0.3">
      <c r="A50" s="2">
        <v>2002</v>
      </c>
      <c r="B50" s="2" t="s">
        <v>8</v>
      </c>
      <c r="C50" s="2" t="s">
        <v>4</v>
      </c>
      <c r="D50" s="2">
        <v>3</v>
      </c>
      <c r="E50" s="1">
        <v>914.33</v>
      </c>
      <c r="F50" s="1">
        <v>916.46</v>
      </c>
      <c r="G50" s="4">
        <v>642878.5</v>
      </c>
      <c r="H50">
        <f t="shared" si="0"/>
        <v>5878</v>
      </c>
      <c r="I50">
        <f t="shared" si="1"/>
        <v>5892</v>
      </c>
    </row>
    <row r="51" spans="1:9" x14ac:dyDescent="0.3">
      <c r="A51" s="2">
        <v>2003</v>
      </c>
      <c r="B51" s="2" t="s">
        <v>8</v>
      </c>
      <c r="C51" s="2" t="s">
        <v>4</v>
      </c>
      <c r="D51" s="2">
        <v>3</v>
      </c>
      <c r="E51" s="1">
        <v>905.22</v>
      </c>
      <c r="F51" s="1">
        <v>900.47</v>
      </c>
      <c r="G51" s="4">
        <v>678065.5</v>
      </c>
      <c r="H51">
        <f t="shared" si="0"/>
        <v>6138</v>
      </c>
      <c r="I51">
        <f t="shared" si="1"/>
        <v>6106</v>
      </c>
    </row>
    <row r="52" spans="1:9" x14ac:dyDescent="0.3">
      <c r="A52" s="2">
        <v>2004</v>
      </c>
      <c r="B52" s="2" t="s">
        <v>8</v>
      </c>
      <c r="C52" s="2" t="s">
        <v>4</v>
      </c>
      <c r="D52" s="2">
        <v>3</v>
      </c>
      <c r="E52" s="1">
        <v>878.23</v>
      </c>
      <c r="F52" s="1">
        <v>884.76</v>
      </c>
      <c r="G52" s="4">
        <v>718949.5</v>
      </c>
      <c r="H52">
        <f t="shared" si="0"/>
        <v>6314</v>
      </c>
      <c r="I52">
        <f t="shared" si="1"/>
        <v>6361</v>
      </c>
    </row>
    <row r="53" spans="1:9" x14ac:dyDescent="0.3">
      <c r="A53" s="2">
        <v>2005</v>
      </c>
      <c r="B53" s="2" t="s">
        <v>8</v>
      </c>
      <c r="C53" s="2" t="s">
        <v>4</v>
      </c>
      <c r="D53" s="2">
        <v>3</v>
      </c>
      <c r="E53" s="1">
        <v>881.84</v>
      </c>
      <c r="F53" s="1">
        <v>869.33</v>
      </c>
      <c r="G53" s="4">
        <v>761932.5</v>
      </c>
      <c r="H53">
        <f t="shared" si="0"/>
        <v>6719</v>
      </c>
      <c r="I53">
        <f t="shared" si="1"/>
        <v>6624</v>
      </c>
    </row>
    <row r="54" spans="1:9" x14ac:dyDescent="0.3">
      <c r="A54" s="2">
        <v>2006</v>
      </c>
      <c r="B54" s="2" t="s">
        <v>8</v>
      </c>
      <c r="C54" s="2" t="s">
        <v>4</v>
      </c>
      <c r="D54" s="2">
        <v>3</v>
      </c>
      <c r="E54" s="1">
        <v>843.21</v>
      </c>
      <c r="F54" s="1">
        <v>854.17</v>
      </c>
      <c r="G54" s="4">
        <v>802531</v>
      </c>
      <c r="H54">
        <f t="shared" si="0"/>
        <v>6767</v>
      </c>
      <c r="I54">
        <f t="shared" si="1"/>
        <v>6855</v>
      </c>
    </row>
    <row r="55" spans="1:9" x14ac:dyDescent="0.3">
      <c r="A55" s="2">
        <v>2007</v>
      </c>
      <c r="B55" s="2" t="s">
        <v>8</v>
      </c>
      <c r="C55" s="2" t="s">
        <v>4</v>
      </c>
      <c r="D55" s="2">
        <v>3</v>
      </c>
      <c r="E55" s="1">
        <v>844.07</v>
      </c>
      <c r="F55" s="1">
        <v>839.27</v>
      </c>
      <c r="G55" s="4">
        <v>843653</v>
      </c>
      <c r="H55">
        <f t="shared" si="0"/>
        <v>7121</v>
      </c>
      <c r="I55">
        <f t="shared" si="1"/>
        <v>7081</v>
      </c>
    </row>
    <row r="56" spans="1:9" x14ac:dyDescent="0.3">
      <c r="A56" s="2">
        <v>2008</v>
      </c>
      <c r="B56" s="2" t="s">
        <v>8</v>
      </c>
      <c r="C56" s="2" t="s">
        <v>4</v>
      </c>
      <c r="D56" s="2">
        <v>3</v>
      </c>
      <c r="E56" s="1">
        <v>815.97</v>
      </c>
      <c r="F56" s="1">
        <v>824.63</v>
      </c>
      <c r="G56" s="4">
        <v>888518.5</v>
      </c>
      <c r="H56">
        <f t="shared" si="0"/>
        <v>7250</v>
      </c>
      <c r="I56">
        <f t="shared" si="1"/>
        <v>7327</v>
      </c>
    </row>
    <row r="57" spans="1:9" x14ac:dyDescent="0.3">
      <c r="A57" s="2">
        <v>2009</v>
      </c>
      <c r="B57" s="2" t="s">
        <v>8</v>
      </c>
      <c r="C57" s="2" t="s">
        <v>4</v>
      </c>
      <c r="D57" s="2">
        <v>3</v>
      </c>
      <c r="E57" s="1">
        <v>808.02</v>
      </c>
      <c r="F57" s="1">
        <v>810.24</v>
      </c>
      <c r="G57" s="4">
        <v>944535.5</v>
      </c>
      <c r="H57">
        <f t="shared" si="0"/>
        <v>7632</v>
      </c>
      <c r="I57">
        <f t="shared" si="1"/>
        <v>7653</v>
      </c>
    </row>
    <row r="58" spans="1:9" x14ac:dyDescent="0.3">
      <c r="A58" s="2">
        <v>2010</v>
      </c>
      <c r="B58" s="2" t="s">
        <v>8</v>
      </c>
      <c r="C58" s="2" t="s">
        <v>4</v>
      </c>
      <c r="D58" s="2">
        <v>3</v>
      </c>
      <c r="E58" s="1">
        <v>823.35</v>
      </c>
      <c r="F58" s="1">
        <v>796.11</v>
      </c>
      <c r="G58" s="4">
        <v>1012079.5</v>
      </c>
      <c r="H58">
        <f t="shared" si="0"/>
        <v>8333</v>
      </c>
      <c r="I58">
        <f t="shared" si="1"/>
        <v>8057</v>
      </c>
    </row>
    <row r="59" spans="1:9" x14ac:dyDescent="0.3">
      <c r="A59" s="2">
        <v>2011</v>
      </c>
      <c r="B59" s="2" t="s">
        <v>8</v>
      </c>
      <c r="C59" s="2" t="s">
        <v>4</v>
      </c>
      <c r="D59" s="2">
        <v>3</v>
      </c>
      <c r="E59" s="1">
        <v>783.24</v>
      </c>
      <c r="F59" s="1">
        <v>782.22</v>
      </c>
      <c r="G59" s="4">
        <v>1079995.5</v>
      </c>
      <c r="H59">
        <f t="shared" si="0"/>
        <v>8459</v>
      </c>
      <c r="I59">
        <f t="shared" si="1"/>
        <v>8448</v>
      </c>
    </row>
    <row r="60" spans="1:9" x14ac:dyDescent="0.3">
      <c r="A60" s="2">
        <v>2012</v>
      </c>
      <c r="B60" s="2" t="s">
        <v>8</v>
      </c>
      <c r="C60" s="2" t="s">
        <v>4</v>
      </c>
      <c r="D60" s="2">
        <v>3</v>
      </c>
      <c r="E60" s="1">
        <v>756.72</v>
      </c>
      <c r="F60" s="1">
        <v>768.58</v>
      </c>
      <c r="G60" s="4">
        <v>1143090.5</v>
      </c>
      <c r="H60">
        <f t="shared" si="0"/>
        <v>8650</v>
      </c>
      <c r="I60">
        <f t="shared" si="1"/>
        <v>8786</v>
      </c>
    </row>
    <row r="61" spans="1:9" x14ac:dyDescent="0.3">
      <c r="A61" s="2">
        <v>2013</v>
      </c>
      <c r="B61" s="2" t="s">
        <v>8</v>
      </c>
      <c r="C61" s="2" t="s">
        <v>4</v>
      </c>
      <c r="D61" s="2">
        <v>3</v>
      </c>
      <c r="E61" s="1">
        <v>750.02</v>
      </c>
      <c r="F61" s="1">
        <v>755.17</v>
      </c>
      <c r="G61" s="4">
        <v>1203700</v>
      </c>
      <c r="H61">
        <f t="shared" si="0"/>
        <v>9028</v>
      </c>
      <c r="I61">
        <f t="shared" si="1"/>
        <v>9090</v>
      </c>
    </row>
    <row r="62" spans="1:9" x14ac:dyDescent="0.3">
      <c r="A62" s="2">
        <v>2014</v>
      </c>
      <c r="B62" s="2" t="s">
        <v>8</v>
      </c>
      <c r="C62" s="2" t="s">
        <v>4</v>
      </c>
      <c r="D62" s="2">
        <v>3</v>
      </c>
      <c r="E62" s="1">
        <v>745.13</v>
      </c>
      <c r="F62" s="1">
        <v>742</v>
      </c>
      <c r="G62" s="4">
        <v>1270516.5</v>
      </c>
      <c r="H62">
        <f t="shared" si="0"/>
        <v>9467</v>
      </c>
      <c r="I62">
        <f t="shared" si="1"/>
        <v>9427</v>
      </c>
    </row>
    <row r="63" spans="1:9" x14ac:dyDescent="0.3">
      <c r="A63" s="2">
        <v>2015</v>
      </c>
      <c r="B63" s="2" t="s">
        <v>8</v>
      </c>
      <c r="C63" s="2" t="s">
        <v>4</v>
      </c>
      <c r="D63" s="2">
        <v>3</v>
      </c>
      <c r="E63" s="1">
        <v>710.15</v>
      </c>
      <c r="F63" s="1">
        <v>719.54</v>
      </c>
      <c r="G63" s="4">
        <v>1334216.5</v>
      </c>
      <c r="H63">
        <f t="shared" si="0"/>
        <v>9475</v>
      </c>
      <c r="I63">
        <f t="shared" si="1"/>
        <v>9600</v>
      </c>
    </row>
    <row r="64" spans="1:9" x14ac:dyDescent="0.3">
      <c r="A64" s="2">
        <v>2016</v>
      </c>
      <c r="B64" s="2" t="s">
        <v>8</v>
      </c>
      <c r="C64" s="2" t="s">
        <v>4</v>
      </c>
      <c r="D64" s="2">
        <v>3</v>
      </c>
      <c r="E64" s="1">
        <v>705.15</v>
      </c>
      <c r="F64" s="1">
        <v>697.76</v>
      </c>
      <c r="G64" s="4">
        <v>1398575</v>
      </c>
      <c r="H64">
        <f t="shared" si="0"/>
        <v>9862</v>
      </c>
      <c r="I64">
        <f t="shared" si="1"/>
        <v>9759</v>
      </c>
    </row>
    <row r="65" spans="1:9" x14ac:dyDescent="0.3">
      <c r="A65" s="2">
        <v>2017</v>
      </c>
      <c r="B65" s="2" t="s">
        <v>8</v>
      </c>
      <c r="C65" s="2" t="s">
        <v>4</v>
      </c>
      <c r="D65" s="2">
        <v>3</v>
      </c>
      <c r="E65" s="1">
        <v>679.55</v>
      </c>
      <c r="F65" s="1">
        <v>676.64</v>
      </c>
      <c r="G65" s="4">
        <v>1483491</v>
      </c>
      <c r="H65">
        <f t="shared" si="0"/>
        <v>10081</v>
      </c>
      <c r="I65">
        <f t="shared" si="1"/>
        <v>10038</v>
      </c>
    </row>
    <row r="66" spans="1:9" x14ac:dyDescent="0.3">
      <c r="A66" s="2">
        <v>2018</v>
      </c>
      <c r="B66" s="2" t="s">
        <v>8</v>
      </c>
      <c r="C66" s="2" t="s">
        <v>4</v>
      </c>
      <c r="D66" s="2">
        <v>3</v>
      </c>
      <c r="E66" s="1">
        <v>655.33000000000004</v>
      </c>
      <c r="F66" s="1">
        <v>656.16</v>
      </c>
      <c r="G66" s="4">
        <v>1555848</v>
      </c>
      <c r="H66">
        <f t="shared" si="0"/>
        <v>10196</v>
      </c>
      <c r="I66">
        <f t="shared" si="1"/>
        <v>10209</v>
      </c>
    </row>
    <row r="67" spans="1:9" x14ac:dyDescent="0.3">
      <c r="A67" s="2">
        <v>2019</v>
      </c>
      <c r="B67" s="2" t="s">
        <v>8</v>
      </c>
      <c r="C67" s="2" t="s">
        <v>4</v>
      </c>
      <c r="D67" s="2">
        <v>3</v>
      </c>
      <c r="E67" s="1">
        <v>634.27</v>
      </c>
      <c r="F67" s="1">
        <v>636.29999999999995</v>
      </c>
      <c r="G67" s="4">
        <v>1596795</v>
      </c>
      <c r="H67">
        <f t="shared" ref="H67:H130" si="4">ROUND(E67*$G67/100000,0)</f>
        <v>10128</v>
      </c>
      <c r="I67">
        <f t="shared" ref="I67:I130" si="5">ROUND(F67*$G67/100000,0)</f>
        <v>10160</v>
      </c>
    </row>
    <row r="68" spans="1:9" x14ac:dyDescent="0.3">
      <c r="A68" s="2">
        <v>2020</v>
      </c>
      <c r="B68" s="2" t="s">
        <v>8</v>
      </c>
      <c r="C68" s="2" t="s">
        <v>4</v>
      </c>
      <c r="D68" s="2">
        <v>3</v>
      </c>
      <c r="E68" s="1"/>
      <c r="F68" s="1">
        <f>ROUND(F67-F67*0.0303,1)</f>
        <v>617</v>
      </c>
      <c r="G68" s="4">
        <v>1618080</v>
      </c>
      <c r="I68">
        <f t="shared" si="5"/>
        <v>9984</v>
      </c>
    </row>
    <row r="69" spans="1:9" x14ac:dyDescent="0.3">
      <c r="A69" s="2">
        <v>2021</v>
      </c>
      <c r="B69" s="2" t="s">
        <v>8</v>
      </c>
      <c r="C69" s="2" t="s">
        <v>4</v>
      </c>
      <c r="D69" s="2">
        <v>3</v>
      </c>
      <c r="E69" s="1"/>
      <c r="F69" s="1">
        <f t="shared" ref="F69:F70" si="6">ROUND(F68-F68*0.0303,1)</f>
        <v>598.29999999999995</v>
      </c>
      <c r="G69" s="4">
        <v>1633413.5</v>
      </c>
      <c r="I69">
        <f t="shared" si="5"/>
        <v>9773</v>
      </c>
    </row>
    <row r="70" spans="1:9" x14ac:dyDescent="0.3">
      <c r="A70" s="2">
        <v>2022</v>
      </c>
      <c r="B70" s="2" t="s">
        <v>8</v>
      </c>
      <c r="C70" s="2" t="s">
        <v>4</v>
      </c>
      <c r="D70" s="2">
        <v>3</v>
      </c>
      <c r="E70" s="1"/>
      <c r="F70" s="1">
        <f t="shared" si="6"/>
        <v>580.20000000000005</v>
      </c>
      <c r="G70" s="4">
        <v>1668740</v>
      </c>
      <c r="I70">
        <f t="shared" si="5"/>
        <v>9682</v>
      </c>
    </row>
    <row r="71" spans="1:9" x14ac:dyDescent="0.3">
      <c r="A71" s="2">
        <v>2000</v>
      </c>
      <c r="B71" s="2" t="s">
        <v>8</v>
      </c>
      <c r="C71" s="2" t="s">
        <v>4</v>
      </c>
      <c r="D71" s="2">
        <v>4</v>
      </c>
      <c r="E71" s="1">
        <v>858.79</v>
      </c>
      <c r="F71" s="1">
        <v>887.4</v>
      </c>
      <c r="G71" s="4">
        <v>143690.5</v>
      </c>
      <c r="H71">
        <f t="shared" si="4"/>
        <v>1234</v>
      </c>
      <c r="I71">
        <f t="shared" si="5"/>
        <v>1275</v>
      </c>
    </row>
    <row r="72" spans="1:9" x14ac:dyDescent="0.3">
      <c r="A72" s="2">
        <v>2001</v>
      </c>
      <c r="B72" s="2" t="s">
        <v>8</v>
      </c>
      <c r="C72" s="2" t="s">
        <v>4</v>
      </c>
      <c r="D72" s="2">
        <v>4</v>
      </c>
      <c r="E72" s="1">
        <v>886.49</v>
      </c>
      <c r="F72" s="1">
        <v>912.29</v>
      </c>
      <c r="G72" s="4">
        <v>150143</v>
      </c>
      <c r="H72">
        <f t="shared" si="4"/>
        <v>1331</v>
      </c>
      <c r="I72">
        <f t="shared" si="5"/>
        <v>1370</v>
      </c>
    </row>
    <row r="73" spans="1:9" x14ac:dyDescent="0.3">
      <c r="A73" s="2">
        <v>2002</v>
      </c>
      <c r="B73" s="2" t="s">
        <v>8</v>
      </c>
      <c r="C73" s="2" t="s">
        <v>4</v>
      </c>
      <c r="D73" s="2">
        <v>4</v>
      </c>
      <c r="E73" s="1">
        <v>1030.2</v>
      </c>
      <c r="F73" s="1">
        <v>937.88</v>
      </c>
      <c r="G73" s="4">
        <v>158319</v>
      </c>
      <c r="H73">
        <f t="shared" si="4"/>
        <v>1631</v>
      </c>
      <c r="I73">
        <f t="shared" si="5"/>
        <v>1485</v>
      </c>
    </row>
    <row r="74" spans="1:9" x14ac:dyDescent="0.3">
      <c r="A74" s="2">
        <v>2003</v>
      </c>
      <c r="B74" s="2" t="s">
        <v>8</v>
      </c>
      <c r="C74" s="2" t="s">
        <v>4</v>
      </c>
      <c r="D74" s="2">
        <v>4</v>
      </c>
      <c r="E74" s="1">
        <v>1012.21</v>
      </c>
      <c r="F74" s="1">
        <v>964.19</v>
      </c>
      <c r="G74" s="4">
        <v>165380</v>
      </c>
      <c r="H74">
        <f t="shared" si="4"/>
        <v>1674</v>
      </c>
      <c r="I74">
        <f t="shared" si="5"/>
        <v>1595</v>
      </c>
    </row>
    <row r="75" spans="1:9" x14ac:dyDescent="0.3">
      <c r="A75" s="2">
        <v>2004</v>
      </c>
      <c r="B75" s="2" t="s">
        <v>8</v>
      </c>
      <c r="C75" s="2" t="s">
        <v>4</v>
      </c>
      <c r="D75" s="2">
        <v>4</v>
      </c>
      <c r="E75" s="1">
        <v>944.86</v>
      </c>
      <c r="F75" s="1">
        <v>991.23</v>
      </c>
      <c r="G75" s="4">
        <v>171984</v>
      </c>
      <c r="H75">
        <f t="shared" si="4"/>
        <v>1625</v>
      </c>
      <c r="I75">
        <f t="shared" si="5"/>
        <v>1705</v>
      </c>
    </row>
    <row r="76" spans="1:9" x14ac:dyDescent="0.3">
      <c r="A76" s="2">
        <v>2005</v>
      </c>
      <c r="B76" s="2" t="s">
        <v>8</v>
      </c>
      <c r="C76" s="2" t="s">
        <v>4</v>
      </c>
      <c r="D76" s="2">
        <v>4</v>
      </c>
      <c r="E76" s="1">
        <v>991.92</v>
      </c>
      <c r="F76" s="1">
        <v>1019.04</v>
      </c>
      <c r="G76" s="4">
        <v>180961.5</v>
      </c>
      <c r="H76">
        <f t="shared" si="4"/>
        <v>1795</v>
      </c>
      <c r="I76">
        <f t="shared" si="5"/>
        <v>1844</v>
      </c>
    </row>
    <row r="77" spans="1:9" x14ac:dyDescent="0.3">
      <c r="A77" s="2">
        <v>2006</v>
      </c>
      <c r="B77" s="2" t="s">
        <v>8</v>
      </c>
      <c r="C77" s="2" t="s">
        <v>4</v>
      </c>
      <c r="D77" s="2">
        <v>4</v>
      </c>
      <c r="E77" s="1">
        <v>1016.75</v>
      </c>
      <c r="F77" s="1">
        <v>1047.6199999999999</v>
      </c>
      <c r="G77" s="4">
        <v>192772</v>
      </c>
      <c r="H77">
        <f t="shared" si="4"/>
        <v>1960</v>
      </c>
      <c r="I77">
        <f t="shared" si="5"/>
        <v>2020</v>
      </c>
    </row>
    <row r="78" spans="1:9" x14ac:dyDescent="0.3">
      <c r="A78" s="2">
        <v>2007</v>
      </c>
      <c r="B78" s="2" t="s">
        <v>8</v>
      </c>
      <c r="C78" s="2" t="s">
        <v>4</v>
      </c>
      <c r="D78" s="2">
        <v>4</v>
      </c>
      <c r="E78" s="1">
        <v>1085.07</v>
      </c>
      <c r="F78" s="1">
        <v>1077.01</v>
      </c>
      <c r="G78" s="4">
        <v>209110</v>
      </c>
      <c r="H78">
        <f t="shared" si="4"/>
        <v>2269</v>
      </c>
      <c r="I78">
        <f t="shared" si="5"/>
        <v>2252</v>
      </c>
    </row>
    <row r="79" spans="1:9" x14ac:dyDescent="0.3">
      <c r="A79" s="2">
        <v>2008</v>
      </c>
      <c r="B79" s="2" t="s">
        <v>8</v>
      </c>
      <c r="C79" s="2" t="s">
        <v>4</v>
      </c>
      <c r="D79" s="2">
        <v>4</v>
      </c>
      <c r="E79" s="1">
        <v>1084.01</v>
      </c>
      <c r="F79" s="1">
        <v>1107.22</v>
      </c>
      <c r="G79" s="4">
        <v>229519</v>
      </c>
      <c r="H79">
        <f t="shared" si="4"/>
        <v>2488</v>
      </c>
      <c r="I79">
        <f t="shared" si="5"/>
        <v>2541</v>
      </c>
    </row>
    <row r="80" spans="1:9" x14ac:dyDescent="0.3">
      <c r="A80" s="2">
        <v>2009</v>
      </c>
      <c r="B80" s="2" t="s">
        <v>8</v>
      </c>
      <c r="C80" s="2" t="s">
        <v>4</v>
      </c>
      <c r="D80" s="2">
        <v>4</v>
      </c>
      <c r="E80" s="1">
        <v>1118.55</v>
      </c>
      <c r="F80" s="1">
        <v>1138.27</v>
      </c>
      <c r="G80" s="4">
        <v>246927.5</v>
      </c>
      <c r="H80">
        <f t="shared" si="4"/>
        <v>2762</v>
      </c>
      <c r="I80">
        <f t="shared" si="5"/>
        <v>2811</v>
      </c>
    </row>
    <row r="81" spans="1:9" x14ac:dyDescent="0.3">
      <c r="A81" s="2">
        <v>2010</v>
      </c>
      <c r="B81" s="2" t="s">
        <v>8</v>
      </c>
      <c r="C81" s="2" t="s">
        <v>4</v>
      </c>
      <c r="D81" s="2">
        <v>4</v>
      </c>
      <c r="E81" s="1">
        <v>1204.8399999999999</v>
      </c>
      <c r="F81" s="1">
        <v>1170.2</v>
      </c>
      <c r="G81" s="4">
        <v>262938.5</v>
      </c>
      <c r="H81">
        <f t="shared" si="4"/>
        <v>3168</v>
      </c>
      <c r="I81">
        <f t="shared" si="5"/>
        <v>3077</v>
      </c>
    </row>
    <row r="82" spans="1:9" x14ac:dyDescent="0.3">
      <c r="A82" s="2">
        <v>2011</v>
      </c>
      <c r="B82" s="2" t="s">
        <v>8</v>
      </c>
      <c r="C82" s="2" t="s">
        <v>4</v>
      </c>
      <c r="D82" s="2">
        <v>4</v>
      </c>
      <c r="E82" s="1">
        <v>1187.6199999999999</v>
      </c>
      <c r="F82" s="1">
        <v>1173.98</v>
      </c>
      <c r="G82" s="4">
        <v>280813</v>
      </c>
      <c r="H82">
        <f t="shared" si="4"/>
        <v>3335</v>
      </c>
      <c r="I82">
        <f t="shared" si="5"/>
        <v>3297</v>
      </c>
    </row>
    <row r="83" spans="1:9" x14ac:dyDescent="0.3">
      <c r="A83" s="2">
        <v>2012</v>
      </c>
      <c r="B83" s="2" t="s">
        <v>8</v>
      </c>
      <c r="C83" s="2" t="s">
        <v>4</v>
      </c>
      <c r="D83" s="2">
        <v>4</v>
      </c>
      <c r="E83" s="1">
        <v>1218.45</v>
      </c>
      <c r="F83" s="1">
        <v>1177.76</v>
      </c>
      <c r="G83" s="4">
        <v>301530.5</v>
      </c>
      <c r="H83">
        <f t="shared" si="4"/>
        <v>3674</v>
      </c>
      <c r="I83">
        <f t="shared" si="5"/>
        <v>3551</v>
      </c>
    </row>
    <row r="84" spans="1:9" x14ac:dyDescent="0.3">
      <c r="A84" s="2">
        <v>2013</v>
      </c>
      <c r="B84" s="2" t="s">
        <v>8</v>
      </c>
      <c r="C84" s="2" t="s">
        <v>4</v>
      </c>
      <c r="D84" s="2">
        <v>4</v>
      </c>
      <c r="E84" s="1">
        <v>1155.6500000000001</v>
      </c>
      <c r="F84" s="1">
        <v>1181.56</v>
      </c>
      <c r="G84" s="4">
        <v>327348.5</v>
      </c>
      <c r="H84">
        <f t="shared" si="4"/>
        <v>3783</v>
      </c>
      <c r="I84">
        <f t="shared" si="5"/>
        <v>3868</v>
      </c>
    </row>
    <row r="85" spans="1:9" x14ac:dyDescent="0.3">
      <c r="A85" s="2">
        <v>2014</v>
      </c>
      <c r="B85" s="2" t="s">
        <v>8</v>
      </c>
      <c r="C85" s="2" t="s">
        <v>4</v>
      </c>
      <c r="D85" s="2">
        <v>4</v>
      </c>
      <c r="E85" s="1">
        <v>1168.43</v>
      </c>
      <c r="F85" s="1">
        <v>1185.3800000000001</v>
      </c>
      <c r="G85" s="4">
        <v>356717.5</v>
      </c>
      <c r="H85">
        <f t="shared" si="4"/>
        <v>4168</v>
      </c>
      <c r="I85">
        <f t="shared" si="5"/>
        <v>4228</v>
      </c>
    </row>
    <row r="86" spans="1:9" x14ac:dyDescent="0.3">
      <c r="A86" s="2">
        <v>2015</v>
      </c>
      <c r="B86" s="2" t="s">
        <v>8</v>
      </c>
      <c r="C86" s="2" t="s">
        <v>4</v>
      </c>
      <c r="D86" s="2">
        <v>4</v>
      </c>
      <c r="E86" s="1">
        <v>1159.3499999999999</v>
      </c>
      <c r="F86" s="1">
        <v>1189.2</v>
      </c>
      <c r="G86" s="4">
        <v>387201</v>
      </c>
      <c r="H86">
        <f t="shared" si="4"/>
        <v>4489</v>
      </c>
      <c r="I86">
        <f t="shared" si="5"/>
        <v>4605</v>
      </c>
    </row>
    <row r="87" spans="1:9" x14ac:dyDescent="0.3">
      <c r="A87" s="2">
        <v>2016</v>
      </c>
      <c r="B87" s="2" t="s">
        <v>8</v>
      </c>
      <c r="C87" s="2" t="s">
        <v>4</v>
      </c>
      <c r="D87" s="2">
        <v>4</v>
      </c>
      <c r="E87" s="1">
        <v>1203.5</v>
      </c>
      <c r="F87" s="1">
        <v>1193.04</v>
      </c>
      <c r="G87" s="4">
        <v>416534</v>
      </c>
      <c r="H87">
        <f t="shared" si="4"/>
        <v>5013</v>
      </c>
      <c r="I87">
        <f t="shared" si="5"/>
        <v>4969</v>
      </c>
    </row>
    <row r="88" spans="1:9" x14ac:dyDescent="0.3">
      <c r="A88" s="2">
        <v>2017</v>
      </c>
      <c r="B88" s="2" t="s">
        <v>8</v>
      </c>
      <c r="C88" s="2" t="s">
        <v>4</v>
      </c>
      <c r="D88" s="2">
        <v>4</v>
      </c>
      <c r="E88" s="1">
        <v>1201.0999999999999</v>
      </c>
      <c r="F88" s="1">
        <v>1196.8900000000001</v>
      </c>
      <c r="G88" s="4">
        <v>448838</v>
      </c>
      <c r="H88">
        <f t="shared" si="4"/>
        <v>5391</v>
      </c>
      <c r="I88">
        <f t="shared" si="5"/>
        <v>5372</v>
      </c>
    </row>
    <row r="89" spans="1:9" x14ac:dyDescent="0.3">
      <c r="A89" s="2">
        <v>2018</v>
      </c>
      <c r="B89" s="2" t="s">
        <v>8</v>
      </c>
      <c r="C89" s="2" t="s">
        <v>4</v>
      </c>
      <c r="D89" s="2">
        <v>4</v>
      </c>
      <c r="E89" s="1">
        <v>1220.21</v>
      </c>
      <c r="F89" s="1">
        <v>1200.75</v>
      </c>
      <c r="G89" s="4">
        <v>483441.5</v>
      </c>
      <c r="H89">
        <f t="shared" si="4"/>
        <v>5899</v>
      </c>
      <c r="I89">
        <f t="shared" si="5"/>
        <v>5805</v>
      </c>
    </row>
    <row r="90" spans="1:9" x14ac:dyDescent="0.3">
      <c r="A90" s="2">
        <v>2019</v>
      </c>
      <c r="B90" s="2" t="s">
        <v>8</v>
      </c>
      <c r="C90" s="2" t="s">
        <v>4</v>
      </c>
      <c r="D90" s="2">
        <v>4</v>
      </c>
      <c r="E90" s="1">
        <v>1196.52</v>
      </c>
      <c r="F90" s="1">
        <v>1204.6199999999999</v>
      </c>
      <c r="G90" s="4">
        <v>522681.5</v>
      </c>
      <c r="H90">
        <f t="shared" si="4"/>
        <v>6254</v>
      </c>
      <c r="I90">
        <f t="shared" si="5"/>
        <v>6296</v>
      </c>
    </row>
    <row r="91" spans="1:9" x14ac:dyDescent="0.3">
      <c r="A91" s="2">
        <v>2020</v>
      </c>
      <c r="B91" s="2" t="s">
        <v>8</v>
      </c>
      <c r="C91" s="2" t="s">
        <v>4</v>
      </c>
      <c r="D91" s="2">
        <v>4</v>
      </c>
      <c r="E91" s="1"/>
      <c r="F91" s="1">
        <f>ROUND(F90+F90*0.0032,1)</f>
        <v>1208.5</v>
      </c>
      <c r="G91" s="4">
        <v>570399</v>
      </c>
      <c r="I91">
        <f t="shared" si="5"/>
        <v>6893</v>
      </c>
    </row>
    <row r="92" spans="1:9" x14ac:dyDescent="0.3">
      <c r="A92" s="2">
        <v>2021</v>
      </c>
      <c r="B92" s="2" t="s">
        <v>8</v>
      </c>
      <c r="C92" s="2" t="s">
        <v>4</v>
      </c>
      <c r="D92" s="2">
        <v>4</v>
      </c>
      <c r="E92" s="1"/>
      <c r="F92" s="1">
        <f t="shared" ref="F92:F93" si="7">ROUND(F91+F91*0.0032,1)</f>
        <v>1212.4000000000001</v>
      </c>
      <c r="G92" s="4">
        <v>619684</v>
      </c>
      <c r="I92">
        <f t="shared" si="5"/>
        <v>7513</v>
      </c>
    </row>
    <row r="93" spans="1:9" x14ac:dyDescent="0.3">
      <c r="A93" s="2">
        <v>2022</v>
      </c>
      <c r="B93" s="2" t="s">
        <v>8</v>
      </c>
      <c r="C93" s="2" t="s">
        <v>4</v>
      </c>
      <c r="D93" s="2">
        <v>4</v>
      </c>
      <c r="E93" s="1"/>
      <c r="F93" s="1">
        <f t="shared" si="7"/>
        <v>1216.3</v>
      </c>
      <c r="G93" s="4">
        <v>672753</v>
      </c>
      <c r="I93">
        <f t="shared" si="5"/>
        <v>8183</v>
      </c>
    </row>
    <row r="94" spans="1:9" x14ac:dyDescent="0.3">
      <c r="A94" s="2">
        <v>2000</v>
      </c>
      <c r="B94" s="2" t="s">
        <v>8</v>
      </c>
      <c r="C94" s="2" t="s">
        <v>6</v>
      </c>
      <c r="D94" s="2">
        <v>1</v>
      </c>
      <c r="E94" s="1">
        <v>1518.18</v>
      </c>
      <c r="F94" s="1">
        <v>1502.62</v>
      </c>
      <c r="G94" s="4">
        <v>1219422.5</v>
      </c>
      <c r="H94">
        <f t="shared" si="4"/>
        <v>18513</v>
      </c>
      <c r="I94">
        <f t="shared" si="5"/>
        <v>18323</v>
      </c>
    </row>
    <row r="95" spans="1:9" x14ac:dyDescent="0.3">
      <c r="A95" s="2">
        <v>2001</v>
      </c>
      <c r="B95" s="2" t="s">
        <v>8</v>
      </c>
      <c r="C95" s="2" t="s">
        <v>6</v>
      </c>
      <c r="D95" s="2">
        <v>1</v>
      </c>
      <c r="E95" s="1">
        <v>1498.53</v>
      </c>
      <c r="F95" s="1">
        <v>1528.22</v>
      </c>
      <c r="G95" s="4">
        <v>1297802</v>
      </c>
      <c r="H95">
        <f t="shared" si="4"/>
        <v>19448</v>
      </c>
      <c r="I95">
        <f t="shared" si="5"/>
        <v>19833</v>
      </c>
    </row>
    <row r="96" spans="1:9" x14ac:dyDescent="0.3">
      <c r="A96" s="2">
        <v>2002</v>
      </c>
      <c r="B96" s="2" t="s">
        <v>8</v>
      </c>
      <c r="C96" s="2" t="s">
        <v>6</v>
      </c>
      <c r="D96" s="2">
        <v>1</v>
      </c>
      <c r="E96" s="1">
        <v>1567.57</v>
      </c>
      <c r="F96" s="1">
        <v>1554.26</v>
      </c>
      <c r="G96" s="4">
        <v>1378634</v>
      </c>
      <c r="H96">
        <f t="shared" si="4"/>
        <v>21611</v>
      </c>
      <c r="I96">
        <f t="shared" si="5"/>
        <v>21428</v>
      </c>
    </row>
    <row r="97" spans="1:9" x14ac:dyDescent="0.3">
      <c r="A97" s="2">
        <v>2003</v>
      </c>
      <c r="B97" s="2" t="s">
        <v>8</v>
      </c>
      <c r="C97" s="2" t="s">
        <v>6</v>
      </c>
      <c r="D97" s="2">
        <v>1</v>
      </c>
      <c r="E97" s="1">
        <v>1514.33</v>
      </c>
      <c r="F97" s="1">
        <v>1521.9</v>
      </c>
      <c r="G97" s="4">
        <v>1463617.5</v>
      </c>
      <c r="H97">
        <f t="shared" si="4"/>
        <v>22164</v>
      </c>
      <c r="I97">
        <f t="shared" si="5"/>
        <v>22275</v>
      </c>
    </row>
    <row r="98" spans="1:9" x14ac:dyDescent="0.3">
      <c r="A98" s="2">
        <v>2004</v>
      </c>
      <c r="B98" s="2" t="s">
        <v>8</v>
      </c>
      <c r="C98" s="2" t="s">
        <v>6</v>
      </c>
      <c r="D98" s="2">
        <v>1</v>
      </c>
      <c r="E98" s="1">
        <v>1485.19</v>
      </c>
      <c r="F98" s="1">
        <v>1490.22</v>
      </c>
      <c r="G98" s="4">
        <v>1557847.5</v>
      </c>
      <c r="H98">
        <f t="shared" si="4"/>
        <v>23137</v>
      </c>
      <c r="I98">
        <f t="shared" si="5"/>
        <v>23215</v>
      </c>
    </row>
    <row r="99" spans="1:9" x14ac:dyDescent="0.3">
      <c r="A99" s="2">
        <v>2005</v>
      </c>
      <c r="B99" s="2" t="s">
        <v>8</v>
      </c>
      <c r="C99" s="2" t="s">
        <v>6</v>
      </c>
      <c r="D99" s="2">
        <v>1</v>
      </c>
      <c r="E99" s="1">
        <v>1448.05</v>
      </c>
      <c r="F99" s="1">
        <v>1459.19</v>
      </c>
      <c r="G99" s="4">
        <v>1653326.5</v>
      </c>
      <c r="H99">
        <f t="shared" si="4"/>
        <v>23941</v>
      </c>
      <c r="I99">
        <f t="shared" si="5"/>
        <v>24125</v>
      </c>
    </row>
    <row r="100" spans="1:9" x14ac:dyDescent="0.3">
      <c r="A100" s="2">
        <v>2006</v>
      </c>
      <c r="B100" s="2" t="s">
        <v>8</v>
      </c>
      <c r="C100" s="2" t="s">
        <v>6</v>
      </c>
      <c r="D100" s="2">
        <v>1</v>
      </c>
      <c r="E100" s="1">
        <v>1420.05</v>
      </c>
      <c r="F100" s="1">
        <v>1428.82</v>
      </c>
      <c r="G100" s="4">
        <v>1751840</v>
      </c>
      <c r="H100">
        <f t="shared" si="4"/>
        <v>24877</v>
      </c>
      <c r="I100">
        <f t="shared" si="5"/>
        <v>25031</v>
      </c>
    </row>
    <row r="101" spans="1:9" x14ac:dyDescent="0.3">
      <c r="A101" s="2">
        <v>2007</v>
      </c>
      <c r="B101" s="2" t="s">
        <v>8</v>
      </c>
      <c r="C101" s="2" t="s">
        <v>6</v>
      </c>
      <c r="D101" s="2">
        <v>1</v>
      </c>
      <c r="E101" s="1">
        <v>1397.82</v>
      </c>
      <c r="F101" s="1">
        <v>1399.07</v>
      </c>
      <c r="G101" s="4">
        <v>1875773.5</v>
      </c>
      <c r="H101">
        <f t="shared" si="4"/>
        <v>26220</v>
      </c>
      <c r="I101">
        <f t="shared" si="5"/>
        <v>26243</v>
      </c>
    </row>
    <row r="102" spans="1:9" x14ac:dyDescent="0.3">
      <c r="A102" s="2">
        <v>2008</v>
      </c>
      <c r="B102" s="2" t="s">
        <v>8</v>
      </c>
      <c r="C102" s="2" t="s">
        <v>6</v>
      </c>
      <c r="D102" s="2">
        <v>1</v>
      </c>
      <c r="E102" s="1">
        <v>1379.6</v>
      </c>
      <c r="F102" s="1">
        <v>1369.94</v>
      </c>
      <c r="G102" s="4">
        <v>1992831</v>
      </c>
      <c r="H102">
        <f t="shared" si="4"/>
        <v>27493</v>
      </c>
      <c r="I102">
        <f t="shared" si="5"/>
        <v>27301</v>
      </c>
    </row>
    <row r="103" spans="1:9" x14ac:dyDescent="0.3">
      <c r="A103" s="2">
        <v>2009</v>
      </c>
      <c r="B103" s="2" t="s">
        <v>8</v>
      </c>
      <c r="C103" s="2" t="s">
        <v>6</v>
      </c>
      <c r="D103" s="2">
        <v>1</v>
      </c>
      <c r="E103" s="1">
        <v>1318.52</v>
      </c>
      <c r="F103" s="1">
        <v>1341.42</v>
      </c>
      <c r="G103" s="4">
        <v>2084084</v>
      </c>
      <c r="H103">
        <f t="shared" si="4"/>
        <v>27479</v>
      </c>
      <c r="I103">
        <f t="shared" si="5"/>
        <v>27956</v>
      </c>
    </row>
    <row r="104" spans="1:9" x14ac:dyDescent="0.3">
      <c r="A104" s="2">
        <v>2010</v>
      </c>
      <c r="B104" s="2" t="s">
        <v>8</v>
      </c>
      <c r="C104" s="2" t="s">
        <v>6</v>
      </c>
      <c r="D104" s="2">
        <v>1</v>
      </c>
      <c r="E104" s="1">
        <v>1335.8</v>
      </c>
      <c r="F104" s="1">
        <v>1313.5</v>
      </c>
      <c r="G104" s="4">
        <v>2166714.5</v>
      </c>
      <c r="H104">
        <f t="shared" si="4"/>
        <v>28943</v>
      </c>
      <c r="I104">
        <f t="shared" si="5"/>
        <v>28460</v>
      </c>
    </row>
    <row r="105" spans="1:9" x14ac:dyDescent="0.3">
      <c r="A105" s="2">
        <v>2011</v>
      </c>
      <c r="B105" s="2" t="s">
        <v>8</v>
      </c>
      <c r="C105" s="2" t="s">
        <v>6</v>
      </c>
      <c r="D105" s="2">
        <v>1</v>
      </c>
      <c r="E105" s="1">
        <v>1275.8800000000001</v>
      </c>
      <c r="F105" s="1">
        <v>1286.1500000000001</v>
      </c>
      <c r="G105" s="4">
        <v>2251158</v>
      </c>
      <c r="H105">
        <f t="shared" si="4"/>
        <v>28722</v>
      </c>
      <c r="I105">
        <f t="shared" si="5"/>
        <v>28953</v>
      </c>
    </row>
    <row r="106" spans="1:9" x14ac:dyDescent="0.3">
      <c r="A106" s="2">
        <v>2012</v>
      </c>
      <c r="B106" s="2" t="s">
        <v>8</v>
      </c>
      <c r="C106" s="2" t="s">
        <v>6</v>
      </c>
      <c r="D106" s="2">
        <v>1</v>
      </c>
      <c r="E106" s="1">
        <v>1287.26</v>
      </c>
      <c r="F106" s="1">
        <v>1259.3699999999999</v>
      </c>
      <c r="G106" s="4">
        <v>2363394.5</v>
      </c>
      <c r="H106">
        <f t="shared" si="4"/>
        <v>30423</v>
      </c>
      <c r="I106">
        <f t="shared" si="5"/>
        <v>29764</v>
      </c>
    </row>
    <row r="107" spans="1:9" x14ac:dyDescent="0.3">
      <c r="A107" s="2">
        <v>2013</v>
      </c>
      <c r="B107" s="2" t="s">
        <v>8</v>
      </c>
      <c r="C107" s="2" t="s">
        <v>6</v>
      </c>
      <c r="D107" s="2">
        <v>1</v>
      </c>
      <c r="E107" s="1">
        <v>1249.43</v>
      </c>
      <c r="F107" s="1">
        <v>1233.1600000000001</v>
      </c>
      <c r="G107" s="4">
        <v>2494008.5</v>
      </c>
      <c r="H107">
        <f t="shared" si="4"/>
        <v>31161</v>
      </c>
      <c r="I107">
        <f t="shared" si="5"/>
        <v>30755</v>
      </c>
    </row>
    <row r="108" spans="1:9" x14ac:dyDescent="0.3">
      <c r="A108" s="2">
        <v>2014</v>
      </c>
      <c r="B108" s="2" t="s">
        <v>8</v>
      </c>
      <c r="C108" s="2" t="s">
        <v>6</v>
      </c>
      <c r="D108" s="2">
        <v>1</v>
      </c>
      <c r="E108" s="1">
        <v>1224.8800000000001</v>
      </c>
      <c r="F108" s="1">
        <v>1207.48</v>
      </c>
      <c r="G108" s="4">
        <v>2623268.5</v>
      </c>
      <c r="H108">
        <f t="shared" si="4"/>
        <v>32132</v>
      </c>
      <c r="I108">
        <f t="shared" si="5"/>
        <v>31675</v>
      </c>
    </row>
    <row r="109" spans="1:9" x14ac:dyDescent="0.3">
      <c r="A109" s="2">
        <v>2015</v>
      </c>
      <c r="B109" s="2" t="s">
        <v>8</v>
      </c>
      <c r="C109" s="2" t="s">
        <v>6</v>
      </c>
      <c r="D109" s="2">
        <v>1</v>
      </c>
      <c r="E109" s="1">
        <v>1175.8</v>
      </c>
      <c r="F109" s="1">
        <v>1182.3499999999999</v>
      </c>
      <c r="G109" s="4">
        <v>2747158.5</v>
      </c>
      <c r="H109">
        <f t="shared" si="4"/>
        <v>32301</v>
      </c>
      <c r="I109">
        <f t="shared" si="5"/>
        <v>32481</v>
      </c>
    </row>
    <row r="110" spans="1:9" x14ac:dyDescent="0.3">
      <c r="A110" s="2">
        <v>2016</v>
      </c>
      <c r="B110" s="2" t="s">
        <v>8</v>
      </c>
      <c r="C110" s="2" t="s">
        <v>6</v>
      </c>
      <c r="D110" s="2">
        <v>1</v>
      </c>
      <c r="E110" s="1">
        <v>1153.43</v>
      </c>
      <c r="F110" s="1">
        <v>1157.73</v>
      </c>
      <c r="G110" s="4">
        <v>2858258.5</v>
      </c>
      <c r="H110">
        <f t="shared" si="4"/>
        <v>32968</v>
      </c>
      <c r="I110">
        <f t="shared" si="5"/>
        <v>33091</v>
      </c>
    </row>
    <row r="111" spans="1:9" x14ac:dyDescent="0.3">
      <c r="A111" s="2">
        <v>2017</v>
      </c>
      <c r="B111" s="2" t="s">
        <v>8</v>
      </c>
      <c r="C111" s="2" t="s">
        <v>6</v>
      </c>
      <c r="D111" s="2">
        <v>1</v>
      </c>
      <c r="E111" s="1">
        <v>1132.9100000000001</v>
      </c>
      <c r="F111" s="1">
        <v>1133.6300000000001</v>
      </c>
      <c r="G111" s="4">
        <v>2996889.5</v>
      </c>
      <c r="H111">
        <f t="shared" si="4"/>
        <v>33952</v>
      </c>
      <c r="I111">
        <f t="shared" si="5"/>
        <v>33974</v>
      </c>
    </row>
    <row r="112" spans="1:9" x14ac:dyDescent="0.3">
      <c r="A112" s="2">
        <v>2018</v>
      </c>
      <c r="B112" s="2" t="s">
        <v>8</v>
      </c>
      <c r="C112" s="2" t="s">
        <v>6</v>
      </c>
      <c r="D112" s="2">
        <v>1</v>
      </c>
      <c r="E112" s="1">
        <v>1099.6400000000001</v>
      </c>
      <c r="F112" s="1">
        <v>1110.03</v>
      </c>
      <c r="G112" s="4">
        <v>3153847</v>
      </c>
      <c r="H112">
        <f t="shared" si="4"/>
        <v>34681</v>
      </c>
      <c r="I112">
        <f t="shared" si="5"/>
        <v>35009</v>
      </c>
    </row>
    <row r="113" spans="1:9" x14ac:dyDescent="0.3">
      <c r="A113" s="2">
        <v>2019</v>
      </c>
      <c r="B113" s="2" t="s">
        <v>8</v>
      </c>
      <c r="C113" s="2" t="s">
        <v>6</v>
      </c>
      <c r="D113" s="2">
        <v>1</v>
      </c>
      <c r="E113" s="1">
        <v>1077.6400000000001</v>
      </c>
      <c r="F113" s="1">
        <v>1086.92</v>
      </c>
      <c r="G113" s="4">
        <v>3314758.5</v>
      </c>
      <c r="H113">
        <f t="shared" si="4"/>
        <v>35721</v>
      </c>
      <c r="I113">
        <f t="shared" si="5"/>
        <v>36029</v>
      </c>
    </row>
    <row r="114" spans="1:9" x14ac:dyDescent="0.3">
      <c r="A114" s="2">
        <v>2020</v>
      </c>
      <c r="B114" s="2" t="s">
        <v>8</v>
      </c>
      <c r="C114" s="2" t="s">
        <v>6</v>
      </c>
      <c r="D114" s="2">
        <v>1</v>
      </c>
      <c r="E114" s="1"/>
      <c r="F114" s="1">
        <f>ROUND(F113-F113*0.0208,1)</f>
        <v>1064.3</v>
      </c>
      <c r="G114" s="4">
        <v>3515954</v>
      </c>
      <c r="I114">
        <f t="shared" si="5"/>
        <v>37420</v>
      </c>
    </row>
    <row r="115" spans="1:9" x14ac:dyDescent="0.3">
      <c r="A115" s="2">
        <v>2021</v>
      </c>
      <c r="B115" s="2" t="s">
        <v>8</v>
      </c>
      <c r="C115" s="2" t="s">
        <v>6</v>
      </c>
      <c r="D115" s="2">
        <v>1</v>
      </c>
      <c r="E115" s="1"/>
      <c r="F115" s="1">
        <f t="shared" ref="F115:F116" si="8">ROUND(F114-F114*0.0208,1)</f>
        <v>1042.2</v>
      </c>
      <c r="G115" s="4">
        <v>3729119.5</v>
      </c>
      <c r="I115">
        <f t="shared" si="5"/>
        <v>38865</v>
      </c>
    </row>
    <row r="116" spans="1:9" x14ac:dyDescent="0.3">
      <c r="A116" s="2">
        <v>2022</v>
      </c>
      <c r="B116" s="2" t="s">
        <v>8</v>
      </c>
      <c r="C116" s="2" t="s">
        <v>6</v>
      </c>
      <c r="D116" s="2">
        <v>1</v>
      </c>
      <c r="E116" s="1"/>
      <c r="F116" s="1">
        <f t="shared" si="8"/>
        <v>1020.5</v>
      </c>
      <c r="G116" s="4">
        <v>3938815</v>
      </c>
      <c r="I116">
        <f t="shared" si="5"/>
        <v>40196</v>
      </c>
    </row>
    <row r="117" spans="1:9" x14ac:dyDescent="0.3">
      <c r="A117" s="2">
        <v>2000</v>
      </c>
      <c r="B117" s="2" t="s">
        <v>8</v>
      </c>
      <c r="C117" s="2" t="s">
        <v>6</v>
      </c>
      <c r="D117" s="2">
        <v>2</v>
      </c>
      <c r="E117" s="1">
        <v>1280.8800000000001</v>
      </c>
      <c r="F117" s="1">
        <v>1272.05</v>
      </c>
      <c r="G117" s="4">
        <v>873383.5</v>
      </c>
      <c r="H117">
        <f t="shared" si="4"/>
        <v>11187</v>
      </c>
      <c r="I117">
        <f t="shared" si="5"/>
        <v>11110</v>
      </c>
    </row>
    <row r="118" spans="1:9" x14ac:dyDescent="0.3">
      <c r="A118" s="2">
        <v>2001</v>
      </c>
      <c r="B118" s="2" t="s">
        <v>8</v>
      </c>
      <c r="C118" s="2" t="s">
        <v>6</v>
      </c>
      <c r="D118" s="2">
        <v>2</v>
      </c>
      <c r="E118" s="1">
        <v>1257.17</v>
      </c>
      <c r="F118" s="1">
        <v>1273.77</v>
      </c>
      <c r="G118" s="4">
        <v>938698.5</v>
      </c>
      <c r="H118">
        <f t="shared" si="4"/>
        <v>11801</v>
      </c>
      <c r="I118">
        <f t="shared" si="5"/>
        <v>11957</v>
      </c>
    </row>
    <row r="119" spans="1:9" x14ac:dyDescent="0.3">
      <c r="A119" s="2">
        <v>2002</v>
      </c>
      <c r="B119" s="2" t="s">
        <v>8</v>
      </c>
      <c r="C119" s="2" t="s">
        <v>6</v>
      </c>
      <c r="D119" s="2">
        <v>2</v>
      </c>
      <c r="E119" s="1">
        <v>1272.44</v>
      </c>
      <c r="F119" s="1">
        <v>1275.5</v>
      </c>
      <c r="G119" s="4">
        <v>1003819</v>
      </c>
      <c r="H119">
        <f t="shared" si="4"/>
        <v>12773</v>
      </c>
      <c r="I119">
        <f t="shared" si="5"/>
        <v>12804</v>
      </c>
    </row>
    <row r="120" spans="1:9" x14ac:dyDescent="0.3">
      <c r="A120" s="2">
        <v>2003</v>
      </c>
      <c r="B120" s="2" t="s">
        <v>8</v>
      </c>
      <c r="C120" s="2" t="s">
        <v>6</v>
      </c>
      <c r="D120" s="2">
        <v>2</v>
      </c>
      <c r="E120" s="1">
        <v>1218.3499999999999</v>
      </c>
      <c r="F120" s="1">
        <v>1233.25</v>
      </c>
      <c r="G120" s="4">
        <v>1069153.5</v>
      </c>
      <c r="H120">
        <f t="shared" si="4"/>
        <v>13026</v>
      </c>
      <c r="I120">
        <f t="shared" si="5"/>
        <v>13185</v>
      </c>
    </row>
    <row r="121" spans="1:9" x14ac:dyDescent="0.3">
      <c r="A121" s="2">
        <v>2004</v>
      </c>
      <c r="B121" s="2" t="s">
        <v>8</v>
      </c>
      <c r="C121" s="2" t="s">
        <v>6</v>
      </c>
      <c r="D121" s="2">
        <v>2</v>
      </c>
      <c r="E121" s="1">
        <v>1206.6500000000001</v>
      </c>
      <c r="F121" s="1">
        <v>1192.4000000000001</v>
      </c>
      <c r="G121" s="4">
        <v>1140017</v>
      </c>
      <c r="H121">
        <f t="shared" si="4"/>
        <v>13756</v>
      </c>
      <c r="I121">
        <f t="shared" si="5"/>
        <v>13594</v>
      </c>
    </row>
    <row r="122" spans="1:9" x14ac:dyDescent="0.3">
      <c r="A122" s="2">
        <v>2005</v>
      </c>
      <c r="B122" s="2" t="s">
        <v>8</v>
      </c>
      <c r="C122" s="2" t="s">
        <v>6</v>
      </c>
      <c r="D122" s="2">
        <v>2</v>
      </c>
      <c r="E122" s="1">
        <v>1151.8</v>
      </c>
      <c r="F122" s="1">
        <v>1152.9100000000001</v>
      </c>
      <c r="G122" s="4">
        <v>1210978.5</v>
      </c>
      <c r="H122">
        <f t="shared" si="4"/>
        <v>13948</v>
      </c>
      <c r="I122">
        <f t="shared" si="5"/>
        <v>13961</v>
      </c>
    </row>
    <row r="123" spans="1:9" x14ac:dyDescent="0.3">
      <c r="A123" s="2">
        <v>2006</v>
      </c>
      <c r="B123" s="2" t="s">
        <v>8</v>
      </c>
      <c r="C123" s="2" t="s">
        <v>6</v>
      </c>
      <c r="D123" s="2">
        <v>2</v>
      </c>
      <c r="E123" s="1">
        <v>1122.02</v>
      </c>
      <c r="F123" s="1">
        <v>1114.72</v>
      </c>
      <c r="G123" s="4">
        <v>1284920</v>
      </c>
      <c r="H123">
        <f t="shared" si="4"/>
        <v>14417</v>
      </c>
      <c r="I123">
        <f t="shared" si="5"/>
        <v>14323</v>
      </c>
    </row>
    <row r="124" spans="1:9" x14ac:dyDescent="0.3">
      <c r="A124" s="2">
        <v>2007</v>
      </c>
      <c r="B124" s="2" t="s">
        <v>8</v>
      </c>
      <c r="C124" s="2" t="s">
        <v>6</v>
      </c>
      <c r="D124" s="2">
        <v>2</v>
      </c>
      <c r="E124" s="1">
        <v>1078.83</v>
      </c>
      <c r="F124" s="1">
        <v>1077.79</v>
      </c>
      <c r="G124" s="4">
        <v>1378258</v>
      </c>
      <c r="H124">
        <f t="shared" si="4"/>
        <v>14869</v>
      </c>
      <c r="I124">
        <f t="shared" si="5"/>
        <v>14855</v>
      </c>
    </row>
    <row r="125" spans="1:9" x14ac:dyDescent="0.3">
      <c r="A125" s="2">
        <v>2008</v>
      </c>
      <c r="B125" s="2" t="s">
        <v>8</v>
      </c>
      <c r="C125" s="2" t="s">
        <v>6</v>
      </c>
      <c r="D125" s="2">
        <v>2</v>
      </c>
      <c r="E125" s="1">
        <v>1054.26</v>
      </c>
      <c r="F125" s="1">
        <v>1042.0899999999999</v>
      </c>
      <c r="G125" s="4">
        <v>1458371</v>
      </c>
      <c r="H125">
        <f t="shared" si="4"/>
        <v>15375</v>
      </c>
      <c r="I125">
        <f t="shared" si="5"/>
        <v>15198</v>
      </c>
    </row>
    <row r="126" spans="1:9" x14ac:dyDescent="0.3">
      <c r="A126" s="2">
        <v>2009</v>
      </c>
      <c r="B126" s="2" t="s">
        <v>8</v>
      </c>
      <c r="C126" s="2" t="s">
        <v>6</v>
      </c>
      <c r="D126" s="2">
        <v>2</v>
      </c>
      <c r="E126" s="1">
        <v>1002.23</v>
      </c>
      <c r="F126" s="1">
        <v>1007.58</v>
      </c>
      <c r="G126" s="4">
        <v>1505449.5</v>
      </c>
      <c r="H126">
        <f t="shared" si="4"/>
        <v>15088</v>
      </c>
      <c r="I126">
        <f t="shared" si="5"/>
        <v>15169</v>
      </c>
    </row>
    <row r="127" spans="1:9" x14ac:dyDescent="0.3">
      <c r="A127" s="2">
        <v>2010</v>
      </c>
      <c r="B127" s="2" t="s">
        <v>8</v>
      </c>
      <c r="C127" s="2" t="s">
        <v>6</v>
      </c>
      <c r="D127" s="2">
        <v>2</v>
      </c>
      <c r="E127" s="1">
        <v>989.99</v>
      </c>
      <c r="F127" s="1">
        <v>974.2</v>
      </c>
      <c r="G127" s="4">
        <v>1534862</v>
      </c>
      <c r="H127">
        <f t="shared" si="4"/>
        <v>15195</v>
      </c>
      <c r="I127">
        <f t="shared" si="5"/>
        <v>14953</v>
      </c>
    </row>
    <row r="128" spans="1:9" x14ac:dyDescent="0.3">
      <c r="A128" s="2">
        <v>2011</v>
      </c>
      <c r="B128" s="2" t="s">
        <v>8</v>
      </c>
      <c r="C128" s="2" t="s">
        <v>6</v>
      </c>
      <c r="D128" s="2">
        <v>2</v>
      </c>
      <c r="E128" s="1">
        <v>922.32</v>
      </c>
      <c r="F128" s="1">
        <v>941.93</v>
      </c>
      <c r="G128" s="4">
        <v>1562793</v>
      </c>
      <c r="H128">
        <f t="shared" si="4"/>
        <v>14414</v>
      </c>
      <c r="I128">
        <f t="shared" si="5"/>
        <v>14720</v>
      </c>
    </row>
    <row r="129" spans="1:9" x14ac:dyDescent="0.3">
      <c r="A129" s="2">
        <v>2012</v>
      </c>
      <c r="B129" s="2" t="s">
        <v>8</v>
      </c>
      <c r="C129" s="2" t="s">
        <v>6</v>
      </c>
      <c r="D129" s="2">
        <v>2</v>
      </c>
      <c r="E129" s="1">
        <v>914.08</v>
      </c>
      <c r="F129" s="1">
        <v>910.73</v>
      </c>
      <c r="G129" s="4">
        <v>1617579</v>
      </c>
      <c r="H129">
        <f t="shared" si="4"/>
        <v>14786</v>
      </c>
      <c r="I129">
        <f t="shared" si="5"/>
        <v>14732</v>
      </c>
    </row>
    <row r="130" spans="1:9" x14ac:dyDescent="0.3">
      <c r="A130" s="2">
        <v>2013</v>
      </c>
      <c r="B130" s="2" t="s">
        <v>8</v>
      </c>
      <c r="C130" s="2" t="s">
        <v>6</v>
      </c>
      <c r="D130" s="2">
        <v>2</v>
      </c>
      <c r="E130" s="1">
        <v>862.75</v>
      </c>
      <c r="F130" s="1">
        <v>866.83</v>
      </c>
      <c r="G130" s="4">
        <v>1687049</v>
      </c>
      <c r="H130">
        <f t="shared" si="4"/>
        <v>14555</v>
      </c>
      <c r="I130">
        <f t="shared" si="5"/>
        <v>14624</v>
      </c>
    </row>
    <row r="131" spans="1:9" x14ac:dyDescent="0.3">
      <c r="A131" s="2">
        <v>2014</v>
      </c>
      <c r="B131" s="2" t="s">
        <v>8</v>
      </c>
      <c r="C131" s="2" t="s">
        <v>6</v>
      </c>
      <c r="D131" s="2">
        <v>2</v>
      </c>
      <c r="E131" s="1">
        <v>824.63</v>
      </c>
      <c r="F131" s="1">
        <v>825.04</v>
      </c>
      <c r="G131" s="4">
        <v>1747440</v>
      </c>
      <c r="H131">
        <f t="shared" ref="H131:H194" si="9">ROUND(E131*$G131/100000,0)</f>
        <v>14410</v>
      </c>
      <c r="I131">
        <f t="shared" ref="I131:I194" si="10">ROUND(F131*$G131/100000,0)</f>
        <v>14417</v>
      </c>
    </row>
    <row r="132" spans="1:9" x14ac:dyDescent="0.3">
      <c r="A132" s="2">
        <v>2015</v>
      </c>
      <c r="B132" s="2" t="s">
        <v>8</v>
      </c>
      <c r="C132" s="2" t="s">
        <v>6</v>
      </c>
      <c r="D132" s="2">
        <v>2</v>
      </c>
      <c r="E132" s="1">
        <v>783.08</v>
      </c>
      <c r="F132" s="1">
        <v>785.27</v>
      </c>
      <c r="G132" s="4">
        <v>1802875</v>
      </c>
      <c r="H132">
        <f t="shared" si="9"/>
        <v>14118</v>
      </c>
      <c r="I132">
        <f t="shared" si="10"/>
        <v>14157</v>
      </c>
    </row>
    <row r="133" spans="1:9" x14ac:dyDescent="0.3">
      <c r="A133" s="2">
        <v>2016</v>
      </c>
      <c r="B133" s="2" t="s">
        <v>8</v>
      </c>
      <c r="C133" s="2" t="s">
        <v>6</v>
      </c>
      <c r="D133" s="2">
        <v>2</v>
      </c>
      <c r="E133" s="1">
        <v>752.08</v>
      </c>
      <c r="F133" s="1">
        <v>747.42</v>
      </c>
      <c r="G133" s="4">
        <v>1843565.5</v>
      </c>
      <c r="H133">
        <f t="shared" si="9"/>
        <v>13865</v>
      </c>
      <c r="I133">
        <f t="shared" si="10"/>
        <v>13779</v>
      </c>
    </row>
    <row r="134" spans="1:9" x14ac:dyDescent="0.3">
      <c r="A134" s="2">
        <v>2017</v>
      </c>
      <c r="B134" s="2" t="s">
        <v>8</v>
      </c>
      <c r="C134" s="2" t="s">
        <v>6</v>
      </c>
      <c r="D134" s="2">
        <v>2</v>
      </c>
      <c r="E134" s="1">
        <v>709.13</v>
      </c>
      <c r="F134" s="1">
        <v>711.39</v>
      </c>
      <c r="G134" s="4">
        <v>1890896.5</v>
      </c>
      <c r="H134">
        <f t="shared" si="9"/>
        <v>13409</v>
      </c>
      <c r="I134">
        <f t="shared" si="10"/>
        <v>13452</v>
      </c>
    </row>
    <row r="135" spans="1:9" x14ac:dyDescent="0.3">
      <c r="A135" s="2">
        <v>2018</v>
      </c>
      <c r="B135" s="2" t="s">
        <v>8</v>
      </c>
      <c r="C135" s="2" t="s">
        <v>6</v>
      </c>
      <c r="D135" s="2">
        <v>2</v>
      </c>
      <c r="E135" s="1">
        <v>668.64</v>
      </c>
      <c r="F135" s="1">
        <v>677.09</v>
      </c>
      <c r="G135" s="4">
        <v>1963692.5</v>
      </c>
      <c r="H135">
        <f t="shared" si="9"/>
        <v>13130</v>
      </c>
      <c r="I135">
        <f t="shared" si="10"/>
        <v>13296</v>
      </c>
    </row>
    <row r="136" spans="1:9" x14ac:dyDescent="0.3">
      <c r="A136" s="2">
        <v>2019</v>
      </c>
      <c r="B136" s="2" t="s">
        <v>8</v>
      </c>
      <c r="C136" s="2" t="s">
        <v>6</v>
      </c>
      <c r="D136" s="2">
        <v>2</v>
      </c>
      <c r="E136" s="1">
        <v>651.75</v>
      </c>
      <c r="F136" s="1">
        <v>644.45000000000005</v>
      </c>
      <c r="G136" s="4">
        <v>2061691</v>
      </c>
      <c r="H136">
        <f t="shared" si="9"/>
        <v>13437</v>
      </c>
      <c r="I136">
        <f t="shared" si="10"/>
        <v>13287</v>
      </c>
    </row>
    <row r="137" spans="1:9" x14ac:dyDescent="0.3">
      <c r="A137" s="2">
        <v>2020</v>
      </c>
      <c r="B137" s="2" t="s">
        <v>8</v>
      </c>
      <c r="C137" s="2" t="s">
        <v>6</v>
      </c>
      <c r="D137" s="2">
        <v>2</v>
      </c>
      <c r="E137" s="1"/>
      <c r="F137" s="1">
        <f>ROUND(F136-F136*0.0482,1)</f>
        <v>613.4</v>
      </c>
      <c r="G137" s="4">
        <v>2206059</v>
      </c>
      <c r="I137">
        <f t="shared" si="10"/>
        <v>13532</v>
      </c>
    </row>
    <row r="138" spans="1:9" x14ac:dyDescent="0.3">
      <c r="A138" s="2">
        <v>2021</v>
      </c>
      <c r="B138" s="2" t="s">
        <v>8</v>
      </c>
      <c r="C138" s="2" t="s">
        <v>6</v>
      </c>
      <c r="D138" s="2">
        <v>2</v>
      </c>
      <c r="E138" s="1"/>
      <c r="F138" s="1">
        <f t="shared" ref="F138:F139" si="11">ROUND(F137-F137*0.0482,1)</f>
        <v>583.79999999999995</v>
      </c>
      <c r="G138" s="4">
        <v>2361393.5</v>
      </c>
      <c r="I138">
        <f t="shared" si="10"/>
        <v>13786</v>
      </c>
    </row>
    <row r="139" spans="1:9" x14ac:dyDescent="0.3">
      <c r="A139" s="2">
        <v>2022</v>
      </c>
      <c r="B139" s="2" t="s">
        <v>8</v>
      </c>
      <c r="C139" s="2" t="s">
        <v>6</v>
      </c>
      <c r="D139" s="2">
        <v>2</v>
      </c>
      <c r="E139" s="1"/>
      <c r="F139" s="1">
        <f t="shared" si="11"/>
        <v>555.70000000000005</v>
      </c>
      <c r="G139" s="4">
        <v>2493071</v>
      </c>
      <c r="I139">
        <f t="shared" si="10"/>
        <v>13854</v>
      </c>
    </row>
    <row r="140" spans="1:9" x14ac:dyDescent="0.3">
      <c r="A140" s="2">
        <v>2000</v>
      </c>
      <c r="B140" s="2" t="s">
        <v>8</v>
      </c>
      <c r="C140" s="2" t="s">
        <v>6</v>
      </c>
      <c r="D140" s="2">
        <v>3</v>
      </c>
      <c r="E140" s="1">
        <v>2122.5</v>
      </c>
      <c r="F140" s="1">
        <v>2092.37</v>
      </c>
      <c r="G140" s="4">
        <v>302803.5</v>
      </c>
      <c r="H140">
        <f t="shared" si="9"/>
        <v>6427</v>
      </c>
      <c r="I140">
        <f t="shared" si="10"/>
        <v>6336</v>
      </c>
    </row>
    <row r="141" spans="1:9" x14ac:dyDescent="0.3">
      <c r="A141" s="2">
        <v>2001</v>
      </c>
      <c r="B141" s="2" t="s">
        <v>8</v>
      </c>
      <c r="C141" s="2" t="s">
        <v>6</v>
      </c>
      <c r="D141" s="2">
        <v>3</v>
      </c>
      <c r="E141" s="1">
        <v>2126.81</v>
      </c>
      <c r="F141" s="1">
        <v>2186.3000000000002</v>
      </c>
      <c r="G141" s="4">
        <v>313238.5</v>
      </c>
      <c r="H141">
        <f t="shared" si="9"/>
        <v>6662</v>
      </c>
      <c r="I141">
        <f t="shared" si="10"/>
        <v>6848</v>
      </c>
    </row>
    <row r="142" spans="1:9" x14ac:dyDescent="0.3">
      <c r="A142" s="2">
        <v>2002</v>
      </c>
      <c r="B142" s="2" t="s">
        <v>8</v>
      </c>
      <c r="C142" s="2" t="s">
        <v>6</v>
      </c>
      <c r="D142" s="2">
        <v>3</v>
      </c>
      <c r="E142" s="1">
        <v>2337.15</v>
      </c>
      <c r="F142" s="1">
        <v>2284.4499999999998</v>
      </c>
      <c r="G142" s="4">
        <v>325524</v>
      </c>
      <c r="H142">
        <f t="shared" si="9"/>
        <v>7608</v>
      </c>
      <c r="I142">
        <f t="shared" si="10"/>
        <v>7436</v>
      </c>
    </row>
    <row r="143" spans="1:9" x14ac:dyDescent="0.3">
      <c r="A143" s="2">
        <v>2003</v>
      </c>
      <c r="B143" s="2" t="s">
        <v>8</v>
      </c>
      <c r="C143" s="2" t="s">
        <v>6</v>
      </c>
      <c r="D143" s="2">
        <v>3</v>
      </c>
      <c r="E143" s="1">
        <v>2268.6</v>
      </c>
      <c r="F143" s="1">
        <v>2263.31</v>
      </c>
      <c r="G143" s="4">
        <v>341973.5</v>
      </c>
      <c r="H143">
        <f t="shared" si="9"/>
        <v>7758</v>
      </c>
      <c r="I143">
        <f t="shared" si="10"/>
        <v>7740</v>
      </c>
    </row>
    <row r="144" spans="1:9" x14ac:dyDescent="0.3">
      <c r="A144" s="2">
        <v>2004</v>
      </c>
      <c r="B144" s="2" t="s">
        <v>8</v>
      </c>
      <c r="C144" s="2" t="s">
        <v>6</v>
      </c>
      <c r="D144" s="2">
        <v>3</v>
      </c>
      <c r="E144" s="1">
        <v>2210.12</v>
      </c>
      <c r="F144" s="1">
        <v>2242.37</v>
      </c>
      <c r="G144" s="4">
        <v>361655</v>
      </c>
      <c r="H144">
        <f t="shared" si="9"/>
        <v>7993</v>
      </c>
      <c r="I144">
        <f t="shared" si="10"/>
        <v>8110</v>
      </c>
    </row>
    <row r="145" spans="1:9" x14ac:dyDescent="0.3">
      <c r="A145" s="2">
        <v>2005</v>
      </c>
      <c r="B145" s="2" t="s">
        <v>8</v>
      </c>
      <c r="C145" s="2" t="s">
        <v>6</v>
      </c>
      <c r="D145" s="2">
        <v>3</v>
      </c>
      <c r="E145" s="1">
        <v>2209.46</v>
      </c>
      <c r="F145" s="1">
        <v>2221.62</v>
      </c>
      <c r="G145" s="4">
        <v>381586</v>
      </c>
      <c r="H145">
        <f t="shared" si="9"/>
        <v>8431</v>
      </c>
      <c r="I145">
        <f t="shared" si="10"/>
        <v>8477</v>
      </c>
    </row>
    <row r="146" spans="1:9" x14ac:dyDescent="0.3">
      <c r="A146" s="2">
        <v>2006</v>
      </c>
      <c r="B146" s="2" t="s">
        <v>8</v>
      </c>
      <c r="C146" s="2" t="s">
        <v>6</v>
      </c>
      <c r="D146" s="2">
        <v>3</v>
      </c>
      <c r="E146" s="1">
        <v>2190.37</v>
      </c>
      <c r="F146" s="1">
        <v>2201.06</v>
      </c>
      <c r="G146" s="4">
        <v>401211.5</v>
      </c>
      <c r="H146">
        <f t="shared" si="9"/>
        <v>8788</v>
      </c>
      <c r="I146">
        <f t="shared" si="10"/>
        <v>8831</v>
      </c>
    </row>
    <row r="147" spans="1:9" x14ac:dyDescent="0.3">
      <c r="A147" s="2">
        <v>2007</v>
      </c>
      <c r="B147" s="2" t="s">
        <v>8</v>
      </c>
      <c r="C147" s="2" t="s">
        <v>6</v>
      </c>
      <c r="D147" s="2">
        <v>3</v>
      </c>
      <c r="E147" s="1">
        <v>2205.7399999999998</v>
      </c>
      <c r="F147" s="1">
        <v>2180.69</v>
      </c>
      <c r="G147" s="4">
        <v>425616.5</v>
      </c>
      <c r="H147">
        <f t="shared" si="9"/>
        <v>9388</v>
      </c>
      <c r="I147">
        <f t="shared" si="10"/>
        <v>9281</v>
      </c>
    </row>
    <row r="148" spans="1:9" x14ac:dyDescent="0.3">
      <c r="A148" s="2">
        <v>2008</v>
      </c>
      <c r="B148" s="2" t="s">
        <v>8</v>
      </c>
      <c r="C148" s="2" t="s">
        <v>6</v>
      </c>
      <c r="D148" s="2">
        <v>3</v>
      </c>
      <c r="E148" s="1">
        <v>2168.33</v>
      </c>
      <c r="F148" s="1">
        <v>2160.5100000000002</v>
      </c>
      <c r="G148" s="4">
        <v>455373</v>
      </c>
      <c r="H148">
        <f t="shared" si="9"/>
        <v>9874</v>
      </c>
      <c r="I148">
        <f t="shared" si="10"/>
        <v>9838</v>
      </c>
    </row>
    <row r="149" spans="1:9" x14ac:dyDescent="0.3">
      <c r="A149" s="2">
        <v>2009</v>
      </c>
      <c r="B149" s="2" t="s">
        <v>8</v>
      </c>
      <c r="C149" s="2" t="s">
        <v>6</v>
      </c>
      <c r="D149" s="2">
        <v>3</v>
      </c>
      <c r="E149" s="1">
        <v>2049.15</v>
      </c>
      <c r="F149" s="1">
        <v>2102.5300000000002</v>
      </c>
      <c r="G149" s="4">
        <v>493034.5</v>
      </c>
      <c r="H149">
        <f t="shared" si="9"/>
        <v>10103</v>
      </c>
      <c r="I149">
        <f t="shared" si="10"/>
        <v>10366</v>
      </c>
    </row>
    <row r="150" spans="1:9" x14ac:dyDescent="0.3">
      <c r="A150" s="2">
        <v>2010</v>
      </c>
      <c r="B150" s="2" t="s">
        <v>8</v>
      </c>
      <c r="C150" s="2" t="s">
        <v>6</v>
      </c>
      <c r="D150" s="2">
        <v>3</v>
      </c>
      <c r="E150" s="1">
        <v>2055.27</v>
      </c>
      <c r="F150" s="1">
        <v>2046.11</v>
      </c>
      <c r="G150" s="4">
        <v>540950</v>
      </c>
      <c r="H150">
        <f t="shared" si="9"/>
        <v>11118</v>
      </c>
      <c r="I150">
        <f t="shared" si="10"/>
        <v>11068</v>
      </c>
    </row>
    <row r="151" spans="1:9" x14ac:dyDescent="0.3">
      <c r="A151" s="2">
        <v>2011</v>
      </c>
      <c r="B151" s="2" t="s">
        <v>8</v>
      </c>
      <c r="C151" s="2" t="s">
        <v>6</v>
      </c>
      <c r="D151" s="2">
        <v>3</v>
      </c>
      <c r="E151" s="1">
        <v>1953.27</v>
      </c>
      <c r="F151" s="1">
        <v>1991.19</v>
      </c>
      <c r="G151" s="4">
        <v>592545.5</v>
      </c>
      <c r="H151">
        <f t="shared" si="9"/>
        <v>11574</v>
      </c>
      <c r="I151">
        <f t="shared" si="10"/>
        <v>11799</v>
      </c>
    </row>
    <row r="152" spans="1:9" x14ac:dyDescent="0.3">
      <c r="A152" s="2">
        <v>2012</v>
      </c>
      <c r="B152" s="2" t="s">
        <v>8</v>
      </c>
      <c r="C152" s="2" t="s">
        <v>6</v>
      </c>
      <c r="D152" s="2">
        <v>3</v>
      </c>
      <c r="E152" s="1">
        <v>1961.98</v>
      </c>
      <c r="F152" s="1">
        <v>1937.76</v>
      </c>
      <c r="G152" s="4">
        <v>643839</v>
      </c>
      <c r="H152">
        <f t="shared" si="9"/>
        <v>12632</v>
      </c>
      <c r="I152">
        <f t="shared" si="10"/>
        <v>12476</v>
      </c>
    </row>
    <row r="153" spans="1:9" x14ac:dyDescent="0.3">
      <c r="A153" s="2">
        <v>2013</v>
      </c>
      <c r="B153" s="2" t="s">
        <v>8</v>
      </c>
      <c r="C153" s="2" t="s">
        <v>6</v>
      </c>
      <c r="D153" s="2">
        <v>3</v>
      </c>
      <c r="E153" s="1">
        <v>1921.57</v>
      </c>
      <c r="F153" s="1">
        <v>1885.75</v>
      </c>
      <c r="G153" s="4">
        <v>696878</v>
      </c>
      <c r="H153">
        <f t="shared" si="9"/>
        <v>13391</v>
      </c>
      <c r="I153">
        <f t="shared" si="10"/>
        <v>13141</v>
      </c>
    </row>
    <row r="154" spans="1:9" x14ac:dyDescent="0.3">
      <c r="A154" s="2">
        <v>2014</v>
      </c>
      <c r="B154" s="2" t="s">
        <v>8</v>
      </c>
      <c r="C154" s="2" t="s">
        <v>6</v>
      </c>
      <c r="D154" s="2">
        <v>3</v>
      </c>
      <c r="E154" s="1">
        <v>1876.39</v>
      </c>
      <c r="F154" s="1">
        <v>1835.14</v>
      </c>
      <c r="G154" s="4">
        <v>755493</v>
      </c>
      <c r="H154">
        <f t="shared" si="9"/>
        <v>14176</v>
      </c>
      <c r="I154">
        <f t="shared" si="10"/>
        <v>13864</v>
      </c>
    </row>
    <row r="155" spans="1:9" x14ac:dyDescent="0.3">
      <c r="A155" s="2">
        <v>2015</v>
      </c>
      <c r="B155" s="2" t="s">
        <v>8</v>
      </c>
      <c r="C155" s="2" t="s">
        <v>6</v>
      </c>
      <c r="D155" s="2">
        <v>3</v>
      </c>
      <c r="E155" s="1">
        <v>1775.35</v>
      </c>
      <c r="F155" s="1">
        <v>1785.89</v>
      </c>
      <c r="G155" s="4">
        <v>813640.5</v>
      </c>
      <c r="H155">
        <f t="shared" si="9"/>
        <v>14445</v>
      </c>
      <c r="I155">
        <f t="shared" si="10"/>
        <v>14531</v>
      </c>
    </row>
    <row r="156" spans="1:9" x14ac:dyDescent="0.3">
      <c r="A156" s="2">
        <v>2016</v>
      </c>
      <c r="B156" s="2" t="s">
        <v>8</v>
      </c>
      <c r="C156" s="2" t="s">
        <v>6</v>
      </c>
      <c r="D156" s="2">
        <v>3</v>
      </c>
      <c r="E156" s="1">
        <v>1727.84</v>
      </c>
      <c r="F156" s="1">
        <v>1737.97</v>
      </c>
      <c r="G156" s="4">
        <v>873922.5</v>
      </c>
      <c r="H156">
        <f t="shared" si="9"/>
        <v>15100</v>
      </c>
      <c r="I156">
        <f t="shared" si="10"/>
        <v>15189</v>
      </c>
    </row>
    <row r="157" spans="1:9" x14ac:dyDescent="0.3">
      <c r="A157" s="2">
        <v>2017</v>
      </c>
      <c r="B157" s="2" t="s">
        <v>8</v>
      </c>
      <c r="C157" s="2" t="s">
        <v>6</v>
      </c>
      <c r="D157" s="2">
        <v>3</v>
      </c>
      <c r="E157" s="1">
        <v>1692.09</v>
      </c>
      <c r="F157" s="1">
        <v>1691.32</v>
      </c>
      <c r="G157" s="4">
        <v>951427</v>
      </c>
      <c r="H157">
        <f t="shared" si="9"/>
        <v>16099</v>
      </c>
      <c r="I157">
        <f t="shared" si="10"/>
        <v>16092</v>
      </c>
    </row>
    <row r="158" spans="1:9" x14ac:dyDescent="0.3">
      <c r="A158" s="2">
        <v>2018</v>
      </c>
      <c r="B158" s="2" t="s">
        <v>8</v>
      </c>
      <c r="C158" s="2" t="s">
        <v>6</v>
      </c>
      <c r="D158" s="2">
        <v>3</v>
      </c>
      <c r="E158" s="1">
        <v>1638.34</v>
      </c>
      <c r="F158" s="1">
        <v>1645.93</v>
      </c>
      <c r="G158" s="4">
        <v>1019142.5</v>
      </c>
      <c r="H158">
        <f t="shared" si="9"/>
        <v>16697</v>
      </c>
      <c r="I158">
        <f t="shared" si="10"/>
        <v>16774</v>
      </c>
    </row>
    <row r="159" spans="1:9" x14ac:dyDescent="0.3">
      <c r="A159" s="2">
        <v>2019</v>
      </c>
      <c r="B159" s="2" t="s">
        <v>8</v>
      </c>
      <c r="C159" s="2" t="s">
        <v>6</v>
      </c>
      <c r="D159" s="2">
        <v>3</v>
      </c>
      <c r="E159" s="1">
        <v>1593.71</v>
      </c>
      <c r="F159" s="1">
        <v>1601.76</v>
      </c>
      <c r="G159" s="4">
        <v>1062615.5</v>
      </c>
      <c r="H159">
        <f t="shared" si="9"/>
        <v>16935</v>
      </c>
      <c r="I159">
        <f t="shared" si="10"/>
        <v>17021</v>
      </c>
    </row>
    <row r="160" spans="1:9" x14ac:dyDescent="0.3">
      <c r="A160" s="2">
        <v>2020</v>
      </c>
      <c r="B160" s="2" t="s">
        <v>8</v>
      </c>
      <c r="C160" s="2" t="s">
        <v>6</v>
      </c>
      <c r="D160" s="2">
        <v>3</v>
      </c>
      <c r="E160" s="1"/>
      <c r="F160" s="1">
        <f>ROUND(F159-F159*0.0268,1)</f>
        <v>1558.8</v>
      </c>
      <c r="G160" s="4">
        <v>1095494</v>
      </c>
      <c r="I160">
        <f t="shared" si="10"/>
        <v>17077</v>
      </c>
    </row>
    <row r="161" spans="1:9" x14ac:dyDescent="0.3">
      <c r="A161" s="2">
        <v>2021</v>
      </c>
      <c r="B161" s="2" t="s">
        <v>8</v>
      </c>
      <c r="C161" s="2" t="s">
        <v>6</v>
      </c>
      <c r="D161" s="2">
        <v>3</v>
      </c>
      <c r="E161" s="1"/>
      <c r="F161" s="1">
        <f t="shared" ref="F161:F162" si="12">ROUND(F160-F160*0.0268,1)</f>
        <v>1517</v>
      </c>
      <c r="G161" s="4">
        <v>1127814</v>
      </c>
      <c r="I161">
        <f t="shared" si="10"/>
        <v>17109</v>
      </c>
    </row>
    <row r="162" spans="1:9" x14ac:dyDescent="0.3">
      <c r="A162" s="2">
        <v>2022</v>
      </c>
      <c r="B162" s="2" t="s">
        <v>8</v>
      </c>
      <c r="C162" s="2" t="s">
        <v>6</v>
      </c>
      <c r="D162" s="2">
        <v>3</v>
      </c>
      <c r="E162" s="1"/>
      <c r="F162" s="1">
        <f t="shared" si="12"/>
        <v>1476.3</v>
      </c>
      <c r="G162" s="4">
        <v>1179118</v>
      </c>
      <c r="I162">
        <f t="shared" si="10"/>
        <v>17407</v>
      </c>
    </row>
    <row r="163" spans="1:9" x14ac:dyDescent="0.3">
      <c r="A163" s="2">
        <v>2000</v>
      </c>
      <c r="B163" s="2" t="s">
        <v>8</v>
      </c>
      <c r="C163" s="2" t="s">
        <v>6</v>
      </c>
      <c r="D163" s="2">
        <v>4</v>
      </c>
      <c r="E163" s="1">
        <v>2079.31</v>
      </c>
      <c r="F163" s="1">
        <v>2033.45</v>
      </c>
      <c r="G163" s="4">
        <v>43235.5</v>
      </c>
      <c r="H163">
        <f t="shared" si="9"/>
        <v>899</v>
      </c>
      <c r="I163">
        <f t="shared" si="10"/>
        <v>879</v>
      </c>
    </row>
    <row r="164" spans="1:9" x14ac:dyDescent="0.3">
      <c r="A164" s="2">
        <v>2001</v>
      </c>
      <c r="B164" s="2" t="s">
        <v>8</v>
      </c>
      <c r="C164" s="2" t="s">
        <v>6</v>
      </c>
      <c r="D164" s="2">
        <v>4</v>
      </c>
      <c r="E164" s="1">
        <v>2147.61</v>
      </c>
      <c r="F164" s="1">
        <v>2236.84</v>
      </c>
      <c r="G164" s="4">
        <v>45865</v>
      </c>
      <c r="H164">
        <f t="shared" si="9"/>
        <v>985</v>
      </c>
      <c r="I164">
        <f t="shared" si="10"/>
        <v>1026</v>
      </c>
    </row>
    <row r="165" spans="1:9" x14ac:dyDescent="0.3">
      <c r="A165" s="2">
        <v>2002</v>
      </c>
      <c r="B165" s="2" t="s">
        <v>8</v>
      </c>
      <c r="C165" s="2" t="s">
        <v>6</v>
      </c>
      <c r="D165" s="2">
        <v>4</v>
      </c>
      <c r="E165" s="1">
        <v>2495.38</v>
      </c>
      <c r="F165" s="1">
        <v>2460.58</v>
      </c>
      <c r="G165" s="4">
        <v>49291</v>
      </c>
      <c r="H165">
        <f t="shared" si="9"/>
        <v>1230</v>
      </c>
      <c r="I165">
        <f t="shared" si="10"/>
        <v>1213</v>
      </c>
    </row>
    <row r="166" spans="1:9" x14ac:dyDescent="0.3">
      <c r="A166" s="2">
        <v>2003</v>
      </c>
      <c r="B166" s="2" t="s">
        <v>8</v>
      </c>
      <c r="C166" s="2" t="s">
        <v>6</v>
      </c>
      <c r="D166" s="2">
        <v>4</v>
      </c>
      <c r="E166" s="1">
        <v>2629.05</v>
      </c>
      <c r="F166" s="1">
        <v>2504.71</v>
      </c>
      <c r="G166" s="4">
        <v>52490.5</v>
      </c>
      <c r="H166">
        <f t="shared" si="9"/>
        <v>1380</v>
      </c>
      <c r="I166">
        <f t="shared" si="10"/>
        <v>1315</v>
      </c>
    </row>
    <row r="167" spans="1:9" x14ac:dyDescent="0.3">
      <c r="A167" s="2">
        <v>2004</v>
      </c>
      <c r="B167" s="2" t="s">
        <v>8</v>
      </c>
      <c r="C167" s="2" t="s">
        <v>6</v>
      </c>
      <c r="D167" s="2">
        <v>4</v>
      </c>
      <c r="E167" s="1">
        <v>2470.83</v>
      </c>
      <c r="F167" s="1">
        <v>2549.62</v>
      </c>
      <c r="G167" s="4">
        <v>56175.5</v>
      </c>
      <c r="H167">
        <f t="shared" si="9"/>
        <v>1388</v>
      </c>
      <c r="I167">
        <f t="shared" si="10"/>
        <v>1432</v>
      </c>
    </row>
    <row r="168" spans="1:9" x14ac:dyDescent="0.3">
      <c r="A168" s="2">
        <v>2005</v>
      </c>
      <c r="B168" s="2" t="s">
        <v>8</v>
      </c>
      <c r="C168" s="2" t="s">
        <v>6</v>
      </c>
      <c r="D168" s="2">
        <v>4</v>
      </c>
      <c r="E168" s="1">
        <v>2570.69</v>
      </c>
      <c r="F168" s="1">
        <v>2595.35</v>
      </c>
      <c r="G168" s="4">
        <v>60762</v>
      </c>
      <c r="H168">
        <f t="shared" si="9"/>
        <v>1562</v>
      </c>
      <c r="I168">
        <f t="shared" si="10"/>
        <v>1577</v>
      </c>
    </row>
    <row r="169" spans="1:9" x14ac:dyDescent="0.3">
      <c r="A169" s="2">
        <v>2006</v>
      </c>
      <c r="B169" s="2" t="s">
        <v>8</v>
      </c>
      <c r="C169" s="2" t="s">
        <v>6</v>
      </c>
      <c r="D169" s="2">
        <v>4</v>
      </c>
      <c r="E169" s="1">
        <v>2544.5700000000002</v>
      </c>
      <c r="F169" s="1">
        <v>2641.89</v>
      </c>
      <c r="G169" s="4">
        <v>65708.5</v>
      </c>
      <c r="H169">
        <f t="shared" si="9"/>
        <v>1672</v>
      </c>
      <c r="I169">
        <f t="shared" si="10"/>
        <v>1736</v>
      </c>
    </row>
    <row r="170" spans="1:9" x14ac:dyDescent="0.3">
      <c r="A170" s="2">
        <v>2007</v>
      </c>
      <c r="B170" s="2" t="s">
        <v>8</v>
      </c>
      <c r="C170" s="2" t="s">
        <v>6</v>
      </c>
      <c r="D170" s="2">
        <v>4</v>
      </c>
      <c r="E170" s="1">
        <v>2730.22</v>
      </c>
      <c r="F170" s="1">
        <v>2689.27</v>
      </c>
      <c r="G170" s="4">
        <v>71899</v>
      </c>
      <c r="H170">
        <f t="shared" si="9"/>
        <v>1963</v>
      </c>
      <c r="I170">
        <f t="shared" si="10"/>
        <v>1934</v>
      </c>
    </row>
    <row r="171" spans="1:9" x14ac:dyDescent="0.3">
      <c r="A171" s="2">
        <v>2008</v>
      </c>
      <c r="B171" s="2" t="s">
        <v>8</v>
      </c>
      <c r="C171" s="2" t="s">
        <v>6</v>
      </c>
      <c r="D171" s="2">
        <v>4</v>
      </c>
      <c r="E171" s="1">
        <v>2837.38</v>
      </c>
      <c r="F171" s="1">
        <v>2737.5</v>
      </c>
      <c r="G171" s="4">
        <v>79087</v>
      </c>
      <c r="H171">
        <f t="shared" si="9"/>
        <v>2244</v>
      </c>
      <c r="I171">
        <f t="shared" si="10"/>
        <v>2165</v>
      </c>
    </row>
    <row r="172" spans="1:9" x14ac:dyDescent="0.3">
      <c r="A172" s="2">
        <v>2009</v>
      </c>
      <c r="B172" s="2" t="s">
        <v>8</v>
      </c>
      <c r="C172" s="2" t="s">
        <v>6</v>
      </c>
      <c r="D172" s="2">
        <v>4</v>
      </c>
      <c r="E172" s="1">
        <v>2672.9</v>
      </c>
      <c r="F172" s="1">
        <v>2786.59</v>
      </c>
      <c r="G172" s="4">
        <v>85600</v>
      </c>
      <c r="H172">
        <f t="shared" si="9"/>
        <v>2288</v>
      </c>
      <c r="I172">
        <f t="shared" si="10"/>
        <v>2385</v>
      </c>
    </row>
    <row r="173" spans="1:9" x14ac:dyDescent="0.3">
      <c r="A173" s="2">
        <v>2010</v>
      </c>
      <c r="B173" s="2" t="s">
        <v>8</v>
      </c>
      <c r="C173" s="2" t="s">
        <v>6</v>
      </c>
      <c r="D173" s="2">
        <v>4</v>
      </c>
      <c r="E173" s="1">
        <v>2893.21</v>
      </c>
      <c r="F173" s="1">
        <v>2836.57</v>
      </c>
      <c r="G173" s="4">
        <v>90902.5</v>
      </c>
      <c r="H173">
        <f t="shared" si="9"/>
        <v>2630</v>
      </c>
      <c r="I173">
        <f t="shared" si="10"/>
        <v>2579</v>
      </c>
    </row>
    <row r="174" spans="1:9" x14ac:dyDescent="0.3">
      <c r="A174" s="2">
        <v>2011</v>
      </c>
      <c r="B174" s="2" t="s">
        <v>8</v>
      </c>
      <c r="C174" s="2" t="s">
        <v>6</v>
      </c>
      <c r="D174" s="2">
        <v>4</v>
      </c>
      <c r="E174" s="1">
        <v>2853.28</v>
      </c>
      <c r="F174" s="1">
        <v>2887.44</v>
      </c>
      <c r="G174" s="4">
        <v>95819.5</v>
      </c>
      <c r="H174">
        <f t="shared" si="9"/>
        <v>2734</v>
      </c>
      <c r="I174">
        <f t="shared" si="10"/>
        <v>2767</v>
      </c>
    </row>
    <row r="175" spans="1:9" x14ac:dyDescent="0.3">
      <c r="A175" s="2">
        <v>2012</v>
      </c>
      <c r="B175" s="2" t="s">
        <v>8</v>
      </c>
      <c r="C175" s="2" t="s">
        <v>6</v>
      </c>
      <c r="D175" s="2">
        <v>4</v>
      </c>
      <c r="E175" s="1">
        <v>2946.76</v>
      </c>
      <c r="F175" s="1">
        <v>2939.22</v>
      </c>
      <c r="G175" s="4">
        <v>101976.5</v>
      </c>
      <c r="H175">
        <f t="shared" si="9"/>
        <v>3005</v>
      </c>
      <c r="I175">
        <f t="shared" si="10"/>
        <v>2997</v>
      </c>
    </row>
    <row r="176" spans="1:9" x14ac:dyDescent="0.3">
      <c r="A176" s="2">
        <v>2013</v>
      </c>
      <c r="B176" s="2" t="s">
        <v>8</v>
      </c>
      <c r="C176" s="2" t="s">
        <v>6</v>
      </c>
      <c r="D176" s="2">
        <v>4</v>
      </c>
      <c r="E176" s="1">
        <v>2920.56</v>
      </c>
      <c r="F176" s="1">
        <v>2921.36</v>
      </c>
      <c r="G176" s="4">
        <v>110081.5</v>
      </c>
      <c r="H176">
        <f t="shared" si="9"/>
        <v>3215</v>
      </c>
      <c r="I176">
        <f t="shared" si="10"/>
        <v>3216</v>
      </c>
    </row>
    <row r="177" spans="1:9" x14ac:dyDescent="0.3">
      <c r="A177" s="2">
        <v>2014</v>
      </c>
      <c r="B177" s="2" t="s">
        <v>8</v>
      </c>
      <c r="C177" s="2" t="s">
        <v>6</v>
      </c>
      <c r="D177" s="2">
        <v>4</v>
      </c>
      <c r="E177" s="1">
        <v>2946.76</v>
      </c>
      <c r="F177" s="1">
        <v>2903.6</v>
      </c>
      <c r="G177" s="4">
        <v>120335.5</v>
      </c>
      <c r="H177">
        <f t="shared" si="9"/>
        <v>3546</v>
      </c>
      <c r="I177">
        <f t="shared" si="10"/>
        <v>3494</v>
      </c>
    </row>
    <row r="178" spans="1:9" x14ac:dyDescent="0.3">
      <c r="A178" s="2">
        <v>2015</v>
      </c>
      <c r="B178" s="2" t="s">
        <v>8</v>
      </c>
      <c r="C178" s="2" t="s">
        <v>6</v>
      </c>
      <c r="D178" s="2">
        <v>4</v>
      </c>
      <c r="E178" s="1">
        <v>2861.23</v>
      </c>
      <c r="F178" s="1">
        <v>2885.96</v>
      </c>
      <c r="G178" s="4">
        <v>130643</v>
      </c>
      <c r="H178">
        <f t="shared" si="9"/>
        <v>3738</v>
      </c>
      <c r="I178">
        <f t="shared" si="10"/>
        <v>3770</v>
      </c>
    </row>
    <row r="179" spans="1:9" x14ac:dyDescent="0.3">
      <c r="A179" s="2">
        <v>2016</v>
      </c>
      <c r="B179" s="2" t="s">
        <v>8</v>
      </c>
      <c r="C179" s="2" t="s">
        <v>6</v>
      </c>
      <c r="D179" s="2">
        <v>4</v>
      </c>
      <c r="E179" s="1">
        <v>2843.64</v>
      </c>
      <c r="F179" s="1">
        <v>2868.42</v>
      </c>
      <c r="G179" s="4">
        <v>140770.5</v>
      </c>
      <c r="H179">
        <f t="shared" si="9"/>
        <v>4003</v>
      </c>
      <c r="I179">
        <f t="shared" si="10"/>
        <v>4038</v>
      </c>
    </row>
    <row r="180" spans="1:9" x14ac:dyDescent="0.3">
      <c r="A180" s="2">
        <v>2017</v>
      </c>
      <c r="B180" s="2" t="s">
        <v>8</v>
      </c>
      <c r="C180" s="2" t="s">
        <v>6</v>
      </c>
      <c r="D180" s="2">
        <v>4</v>
      </c>
      <c r="E180" s="1">
        <v>2875.15</v>
      </c>
      <c r="F180" s="1">
        <v>2850.98</v>
      </c>
      <c r="G180" s="4">
        <v>154566</v>
      </c>
      <c r="H180">
        <f t="shared" si="9"/>
        <v>4444</v>
      </c>
      <c r="I180">
        <f t="shared" si="10"/>
        <v>4407</v>
      </c>
    </row>
    <row r="181" spans="1:9" x14ac:dyDescent="0.3">
      <c r="A181" s="2">
        <v>2018</v>
      </c>
      <c r="B181" s="2" t="s">
        <v>8</v>
      </c>
      <c r="C181" s="2" t="s">
        <v>6</v>
      </c>
      <c r="D181" s="2">
        <v>4</v>
      </c>
      <c r="E181" s="1">
        <v>2838.4</v>
      </c>
      <c r="F181" s="1">
        <v>2833.66</v>
      </c>
      <c r="G181" s="4">
        <v>171012</v>
      </c>
      <c r="H181">
        <f t="shared" si="9"/>
        <v>4854</v>
      </c>
      <c r="I181">
        <f t="shared" si="10"/>
        <v>4846</v>
      </c>
    </row>
    <row r="182" spans="1:9" x14ac:dyDescent="0.3">
      <c r="A182" s="2">
        <v>2019</v>
      </c>
      <c r="B182" s="2" t="s">
        <v>8</v>
      </c>
      <c r="C182" s="2" t="s">
        <v>6</v>
      </c>
      <c r="D182" s="2">
        <v>4</v>
      </c>
      <c r="E182" s="1">
        <v>2808.58</v>
      </c>
      <c r="F182" s="1">
        <v>2816.44</v>
      </c>
      <c r="G182" s="4">
        <v>190452</v>
      </c>
      <c r="H182">
        <f t="shared" si="9"/>
        <v>5349</v>
      </c>
      <c r="I182">
        <f t="shared" si="10"/>
        <v>5364</v>
      </c>
    </row>
    <row r="183" spans="1:9" x14ac:dyDescent="0.3">
      <c r="A183" s="2">
        <v>2020</v>
      </c>
      <c r="B183" s="2" t="s">
        <v>8</v>
      </c>
      <c r="C183" s="2" t="s">
        <v>6</v>
      </c>
      <c r="D183" s="2">
        <v>4</v>
      </c>
      <c r="E183" s="1"/>
      <c r="F183" s="1">
        <f>ROUND(F182-F182*0.0061,1)</f>
        <v>2799.3</v>
      </c>
      <c r="G183" s="4">
        <v>214401</v>
      </c>
      <c r="I183">
        <f t="shared" si="10"/>
        <v>6002</v>
      </c>
    </row>
    <row r="184" spans="1:9" x14ac:dyDescent="0.3">
      <c r="A184" s="2">
        <v>2021</v>
      </c>
      <c r="B184" s="2" t="s">
        <v>8</v>
      </c>
      <c r="C184" s="2" t="s">
        <v>6</v>
      </c>
      <c r="D184" s="2">
        <v>4</v>
      </c>
      <c r="E184" s="1"/>
      <c r="F184" s="1">
        <f t="shared" ref="F184:F185" si="13">ROUND(F183-F183*0.0061,1)</f>
        <v>2782.2</v>
      </c>
      <c r="G184" s="4">
        <v>239912</v>
      </c>
      <c r="I184">
        <f t="shared" si="10"/>
        <v>6675</v>
      </c>
    </row>
    <row r="185" spans="1:9" x14ac:dyDescent="0.3">
      <c r="A185" s="2">
        <v>2022</v>
      </c>
      <c r="B185" s="2" t="s">
        <v>8</v>
      </c>
      <c r="C185" s="2" t="s">
        <v>6</v>
      </c>
      <c r="D185" s="2">
        <v>4</v>
      </c>
      <c r="E185" s="1"/>
      <c r="F185" s="1">
        <f t="shared" si="13"/>
        <v>2765.2</v>
      </c>
      <c r="G185" s="4">
        <v>266626</v>
      </c>
      <c r="I185">
        <f t="shared" si="10"/>
        <v>7373</v>
      </c>
    </row>
    <row r="186" spans="1:9" x14ac:dyDescent="0.3">
      <c r="A186" s="2">
        <v>2000</v>
      </c>
      <c r="B186" s="2" t="s">
        <v>9</v>
      </c>
      <c r="C186" s="2" t="s">
        <v>4</v>
      </c>
      <c r="D186" s="2">
        <v>1</v>
      </c>
      <c r="E186" s="1">
        <v>122.81</v>
      </c>
      <c r="F186" s="1">
        <v>122.44</v>
      </c>
      <c r="G186" s="4">
        <v>2048635.5</v>
      </c>
      <c r="H186">
        <f t="shared" si="9"/>
        <v>2516</v>
      </c>
      <c r="I186">
        <f t="shared" si="10"/>
        <v>2508</v>
      </c>
    </row>
    <row r="187" spans="1:9" x14ac:dyDescent="0.3">
      <c r="A187" s="2">
        <v>2001</v>
      </c>
      <c r="B187" s="2" t="s">
        <v>9</v>
      </c>
      <c r="C187" s="2" t="s">
        <v>4</v>
      </c>
      <c r="D187" s="2">
        <v>1</v>
      </c>
      <c r="E187" s="1">
        <v>118.74</v>
      </c>
      <c r="F187" s="1">
        <v>119.53</v>
      </c>
      <c r="G187" s="4">
        <v>2146740</v>
      </c>
      <c r="H187">
        <f t="shared" si="9"/>
        <v>2549</v>
      </c>
      <c r="I187">
        <f t="shared" si="10"/>
        <v>2566</v>
      </c>
    </row>
    <row r="188" spans="1:9" x14ac:dyDescent="0.3">
      <c r="A188" s="2">
        <v>2002</v>
      </c>
      <c r="B188" s="2" t="s">
        <v>9</v>
      </c>
      <c r="C188" s="2" t="s">
        <v>4</v>
      </c>
      <c r="D188" s="2">
        <v>1</v>
      </c>
      <c r="E188" s="1">
        <v>117.18</v>
      </c>
      <c r="F188" s="1">
        <v>116.7</v>
      </c>
      <c r="G188" s="4">
        <v>2244414</v>
      </c>
      <c r="H188">
        <f t="shared" si="9"/>
        <v>2630</v>
      </c>
      <c r="I188">
        <f t="shared" si="10"/>
        <v>2619</v>
      </c>
    </row>
    <row r="189" spans="1:9" x14ac:dyDescent="0.3">
      <c r="A189" s="2">
        <v>2003</v>
      </c>
      <c r="B189" s="2" t="s">
        <v>9</v>
      </c>
      <c r="C189" s="2" t="s">
        <v>4</v>
      </c>
      <c r="D189" s="2">
        <v>1</v>
      </c>
      <c r="E189" s="1">
        <v>114.62</v>
      </c>
      <c r="F189" s="1">
        <v>113.93</v>
      </c>
      <c r="G189" s="4">
        <v>2345187.5</v>
      </c>
      <c r="H189">
        <f t="shared" si="9"/>
        <v>2688</v>
      </c>
      <c r="I189">
        <f t="shared" si="10"/>
        <v>2672</v>
      </c>
    </row>
    <row r="190" spans="1:9" x14ac:dyDescent="0.3">
      <c r="A190" s="2">
        <v>2004</v>
      </c>
      <c r="B190" s="2" t="s">
        <v>9</v>
      </c>
      <c r="C190" s="2" t="s">
        <v>4</v>
      </c>
      <c r="D190" s="2">
        <v>1</v>
      </c>
      <c r="E190" s="1">
        <v>104.31</v>
      </c>
      <c r="F190" s="1">
        <v>105.14</v>
      </c>
      <c r="G190" s="4">
        <v>2457117.5</v>
      </c>
      <c r="H190">
        <f t="shared" si="9"/>
        <v>2563</v>
      </c>
      <c r="I190">
        <f t="shared" si="10"/>
        <v>2583</v>
      </c>
    </row>
    <row r="191" spans="1:9" x14ac:dyDescent="0.3">
      <c r="A191" s="2">
        <v>2005</v>
      </c>
      <c r="B191" s="2" t="s">
        <v>9</v>
      </c>
      <c r="C191" s="2" t="s">
        <v>4</v>
      </c>
      <c r="D191" s="2">
        <v>1</v>
      </c>
      <c r="E191" s="1">
        <v>96.52</v>
      </c>
      <c r="F191" s="1">
        <v>97.02</v>
      </c>
      <c r="G191" s="4">
        <v>2571408.5</v>
      </c>
      <c r="H191">
        <f t="shared" si="9"/>
        <v>2482</v>
      </c>
      <c r="I191">
        <f t="shared" si="10"/>
        <v>2495</v>
      </c>
    </row>
    <row r="192" spans="1:9" x14ac:dyDescent="0.3">
      <c r="A192" s="2">
        <v>2006</v>
      </c>
      <c r="B192" s="2" t="s">
        <v>9</v>
      </c>
      <c r="C192" s="2" t="s">
        <v>4</v>
      </c>
      <c r="D192" s="2">
        <v>1</v>
      </c>
      <c r="E192" s="1">
        <v>89.93</v>
      </c>
      <c r="F192" s="1">
        <v>89.53</v>
      </c>
      <c r="G192" s="4">
        <v>2688788.5</v>
      </c>
      <c r="H192">
        <f t="shared" si="9"/>
        <v>2418</v>
      </c>
      <c r="I192">
        <f t="shared" si="10"/>
        <v>2407</v>
      </c>
    </row>
    <row r="193" spans="1:9" x14ac:dyDescent="0.3">
      <c r="A193" s="2">
        <v>2007</v>
      </c>
      <c r="B193" s="2" t="s">
        <v>9</v>
      </c>
      <c r="C193" s="2" t="s">
        <v>4</v>
      </c>
      <c r="D193" s="2">
        <v>1</v>
      </c>
      <c r="E193" s="1">
        <v>87.14</v>
      </c>
      <c r="F193" s="1">
        <v>85.27</v>
      </c>
      <c r="G193" s="4">
        <v>2833331</v>
      </c>
      <c r="H193">
        <f t="shared" si="9"/>
        <v>2469</v>
      </c>
      <c r="I193">
        <f t="shared" si="10"/>
        <v>2416</v>
      </c>
    </row>
    <row r="194" spans="1:9" x14ac:dyDescent="0.3">
      <c r="A194" s="2">
        <v>2008</v>
      </c>
      <c r="B194" s="2" t="s">
        <v>9</v>
      </c>
      <c r="C194" s="2" t="s">
        <v>4</v>
      </c>
      <c r="D194" s="2">
        <v>1</v>
      </c>
      <c r="E194" s="1">
        <v>79.63</v>
      </c>
      <c r="F194" s="1">
        <v>81.22</v>
      </c>
      <c r="G194" s="4">
        <v>2972543.5</v>
      </c>
      <c r="H194">
        <f t="shared" si="9"/>
        <v>2367</v>
      </c>
      <c r="I194">
        <f t="shared" si="10"/>
        <v>2414</v>
      </c>
    </row>
    <row r="195" spans="1:9" x14ac:dyDescent="0.3">
      <c r="A195" s="2">
        <v>2009</v>
      </c>
      <c r="B195" s="2" t="s">
        <v>9</v>
      </c>
      <c r="C195" s="2" t="s">
        <v>4</v>
      </c>
      <c r="D195" s="2">
        <v>1</v>
      </c>
      <c r="E195" s="1">
        <v>74.989999999999995</v>
      </c>
      <c r="F195" s="1">
        <v>77.36</v>
      </c>
      <c r="G195" s="4">
        <v>3084406.5</v>
      </c>
      <c r="H195">
        <f t="shared" ref="H195:H258" si="14">ROUND(E195*$G195/100000,0)</f>
        <v>2313</v>
      </c>
      <c r="I195">
        <f t="shared" ref="I195:I258" si="15">ROUND(F195*$G195/100000,0)</f>
        <v>2386</v>
      </c>
    </row>
    <row r="196" spans="1:9" x14ac:dyDescent="0.3">
      <c r="A196" s="2">
        <v>2010</v>
      </c>
      <c r="B196" s="2" t="s">
        <v>9</v>
      </c>
      <c r="C196" s="2" t="s">
        <v>4</v>
      </c>
      <c r="D196" s="2">
        <v>1</v>
      </c>
      <c r="E196" s="1">
        <v>75.09</v>
      </c>
      <c r="F196" s="1">
        <v>73.680000000000007</v>
      </c>
      <c r="G196" s="4">
        <v>3181467.5</v>
      </c>
      <c r="H196">
        <f t="shared" si="14"/>
        <v>2389</v>
      </c>
      <c r="I196">
        <f t="shared" si="15"/>
        <v>2344</v>
      </c>
    </row>
    <row r="197" spans="1:9" x14ac:dyDescent="0.3">
      <c r="A197" s="2">
        <v>2011</v>
      </c>
      <c r="B197" s="2" t="s">
        <v>9</v>
      </c>
      <c r="C197" s="2" t="s">
        <v>4</v>
      </c>
      <c r="D197" s="2">
        <v>1</v>
      </c>
      <c r="E197" s="1">
        <v>71.77</v>
      </c>
      <c r="F197" s="1">
        <v>70.17</v>
      </c>
      <c r="G197" s="4">
        <v>3274471.5</v>
      </c>
      <c r="H197">
        <f t="shared" si="14"/>
        <v>2350</v>
      </c>
      <c r="I197">
        <f t="shared" si="15"/>
        <v>2298</v>
      </c>
    </row>
    <row r="198" spans="1:9" x14ac:dyDescent="0.3">
      <c r="A198" s="2">
        <v>2012</v>
      </c>
      <c r="B198" s="2" t="s">
        <v>9</v>
      </c>
      <c r="C198" s="2" t="s">
        <v>4</v>
      </c>
      <c r="D198" s="2">
        <v>1</v>
      </c>
      <c r="E198" s="1">
        <v>67.13</v>
      </c>
      <c r="F198" s="1">
        <v>66.84</v>
      </c>
      <c r="G198" s="4">
        <v>3396398.5</v>
      </c>
      <c r="H198">
        <f t="shared" si="14"/>
        <v>2280</v>
      </c>
      <c r="I198">
        <f t="shared" si="15"/>
        <v>2270</v>
      </c>
    </row>
    <row r="199" spans="1:9" x14ac:dyDescent="0.3">
      <c r="A199" s="2">
        <v>2013</v>
      </c>
      <c r="B199" s="2" t="s">
        <v>9</v>
      </c>
      <c r="C199" s="2" t="s">
        <v>4</v>
      </c>
      <c r="D199" s="2">
        <v>1</v>
      </c>
      <c r="E199" s="1">
        <v>62.01</v>
      </c>
      <c r="F199" s="1">
        <v>63.66</v>
      </c>
      <c r="G199" s="4">
        <v>3536546.5</v>
      </c>
      <c r="H199">
        <f t="shared" si="14"/>
        <v>2193</v>
      </c>
      <c r="I199">
        <f t="shared" si="15"/>
        <v>2251</v>
      </c>
    </row>
    <row r="200" spans="1:9" x14ac:dyDescent="0.3">
      <c r="A200" s="2">
        <v>2014</v>
      </c>
      <c r="B200" s="2" t="s">
        <v>9</v>
      </c>
      <c r="C200" s="2" t="s">
        <v>4</v>
      </c>
      <c r="D200" s="2">
        <v>1</v>
      </c>
      <c r="E200" s="1">
        <v>61.6</v>
      </c>
      <c r="F200" s="1">
        <v>60.63</v>
      </c>
      <c r="G200" s="4">
        <v>3673662.5</v>
      </c>
      <c r="H200">
        <f t="shared" si="14"/>
        <v>2263</v>
      </c>
      <c r="I200">
        <f t="shared" si="15"/>
        <v>2227</v>
      </c>
    </row>
    <row r="201" spans="1:9" x14ac:dyDescent="0.3">
      <c r="A201" s="2">
        <v>2015</v>
      </c>
      <c r="B201" s="2" t="s">
        <v>9</v>
      </c>
      <c r="C201" s="2" t="s">
        <v>4</v>
      </c>
      <c r="D201" s="2">
        <v>1</v>
      </c>
      <c r="E201" s="1">
        <v>54.95</v>
      </c>
      <c r="F201" s="1">
        <v>56.58</v>
      </c>
      <c r="G201" s="4">
        <v>3805369.5</v>
      </c>
      <c r="H201">
        <f t="shared" si="14"/>
        <v>2091</v>
      </c>
      <c r="I201">
        <f t="shared" si="15"/>
        <v>2153</v>
      </c>
    </row>
    <row r="202" spans="1:9" x14ac:dyDescent="0.3">
      <c r="A202" s="2">
        <v>2016</v>
      </c>
      <c r="B202" s="2" t="s">
        <v>9</v>
      </c>
      <c r="C202" s="2" t="s">
        <v>4</v>
      </c>
      <c r="D202" s="2">
        <v>1</v>
      </c>
      <c r="E202" s="1">
        <v>53.46</v>
      </c>
      <c r="F202" s="1">
        <v>52.81</v>
      </c>
      <c r="G202" s="4">
        <v>3922900</v>
      </c>
      <c r="H202">
        <f t="shared" si="14"/>
        <v>2097</v>
      </c>
      <c r="I202">
        <f t="shared" si="15"/>
        <v>2072</v>
      </c>
    </row>
    <row r="203" spans="1:9" x14ac:dyDescent="0.3">
      <c r="A203" s="2">
        <v>2017</v>
      </c>
      <c r="B203" s="2" t="s">
        <v>9</v>
      </c>
      <c r="C203" s="2" t="s">
        <v>4</v>
      </c>
      <c r="D203" s="2">
        <v>1</v>
      </c>
      <c r="E203" s="1">
        <v>50.79</v>
      </c>
      <c r="F203" s="1">
        <v>49.28</v>
      </c>
      <c r="G203" s="4">
        <v>4069311.5</v>
      </c>
      <c r="H203">
        <f t="shared" si="14"/>
        <v>2067</v>
      </c>
      <c r="I203">
        <f t="shared" si="15"/>
        <v>2005</v>
      </c>
    </row>
    <row r="204" spans="1:9" x14ac:dyDescent="0.3">
      <c r="A204" s="2">
        <v>2018</v>
      </c>
      <c r="B204" s="2" t="s">
        <v>9</v>
      </c>
      <c r="C204" s="2" t="s">
        <v>4</v>
      </c>
      <c r="D204" s="2">
        <v>1</v>
      </c>
      <c r="E204" s="1">
        <v>45</v>
      </c>
      <c r="F204" s="1">
        <v>45.99</v>
      </c>
      <c r="G204" s="4">
        <v>4235626.5</v>
      </c>
      <c r="H204">
        <f t="shared" si="14"/>
        <v>1906</v>
      </c>
      <c r="I204">
        <f t="shared" si="15"/>
        <v>1948</v>
      </c>
    </row>
    <row r="205" spans="1:9" x14ac:dyDescent="0.3">
      <c r="A205" s="2">
        <v>2019</v>
      </c>
      <c r="B205" s="2" t="s">
        <v>9</v>
      </c>
      <c r="C205" s="2" t="s">
        <v>4</v>
      </c>
      <c r="D205" s="2">
        <v>1</v>
      </c>
      <c r="E205" s="1">
        <v>42.87</v>
      </c>
      <c r="F205" s="1">
        <v>42.92</v>
      </c>
      <c r="G205" s="4">
        <v>4403857</v>
      </c>
      <c r="H205">
        <f t="shared" si="14"/>
        <v>1888</v>
      </c>
      <c r="I205">
        <f t="shared" si="15"/>
        <v>1890</v>
      </c>
    </row>
    <row r="206" spans="1:9" x14ac:dyDescent="0.3">
      <c r="A206" s="2">
        <v>2020</v>
      </c>
      <c r="B206" s="2" t="s">
        <v>9</v>
      </c>
      <c r="C206" s="2" t="s">
        <v>4</v>
      </c>
      <c r="D206" s="2">
        <v>1</v>
      </c>
      <c r="E206" s="1"/>
      <c r="F206" s="1">
        <f>ROUND(F205-F205*0.0667,1)</f>
        <v>40.1</v>
      </c>
      <c r="G206" s="4">
        <v>4618720.5</v>
      </c>
      <c r="I206">
        <f t="shared" si="15"/>
        <v>1852</v>
      </c>
    </row>
    <row r="207" spans="1:9" x14ac:dyDescent="0.3">
      <c r="A207" s="2">
        <v>2021</v>
      </c>
      <c r="B207" s="2" t="s">
        <v>9</v>
      </c>
      <c r="C207" s="2" t="s">
        <v>4</v>
      </c>
      <c r="D207" s="2">
        <v>1</v>
      </c>
      <c r="E207" s="1"/>
      <c r="F207" s="1">
        <f t="shared" ref="F207:F208" si="16">ROUND(F206-F206*0.0667,1)</f>
        <v>37.4</v>
      </c>
      <c r="G207" s="4">
        <v>4848710.5</v>
      </c>
      <c r="I207">
        <f t="shared" si="15"/>
        <v>1813</v>
      </c>
    </row>
    <row r="208" spans="1:9" x14ac:dyDescent="0.3">
      <c r="A208" s="2">
        <v>2022</v>
      </c>
      <c r="B208" s="2" t="s">
        <v>9</v>
      </c>
      <c r="C208" s="2" t="s">
        <v>4</v>
      </c>
      <c r="D208" s="2">
        <v>1</v>
      </c>
      <c r="E208" s="1"/>
      <c r="F208" s="1">
        <f t="shared" si="16"/>
        <v>34.9</v>
      </c>
      <c r="G208" s="4">
        <v>5079597</v>
      </c>
      <c r="I208">
        <f t="shared" si="15"/>
        <v>1773</v>
      </c>
    </row>
    <row r="209" spans="1:9" x14ac:dyDescent="0.3">
      <c r="A209" s="2">
        <v>2000</v>
      </c>
      <c r="B209" s="2" t="s">
        <v>9</v>
      </c>
      <c r="C209" s="2" t="s">
        <v>4</v>
      </c>
      <c r="D209" s="2">
        <v>2</v>
      </c>
      <c r="E209" s="1">
        <v>89.23</v>
      </c>
      <c r="F209" s="1">
        <v>96.5</v>
      </c>
      <c r="G209" s="4">
        <v>1311184.5</v>
      </c>
      <c r="H209">
        <f t="shared" si="14"/>
        <v>1170</v>
      </c>
      <c r="I209">
        <f t="shared" si="15"/>
        <v>1265</v>
      </c>
    </row>
    <row r="210" spans="1:9" x14ac:dyDescent="0.3">
      <c r="A210" s="2">
        <v>2001</v>
      </c>
      <c r="B210" s="2" t="s">
        <v>9</v>
      </c>
      <c r="C210" s="2" t="s">
        <v>4</v>
      </c>
      <c r="D210" s="2">
        <v>2</v>
      </c>
      <c r="E210" s="1">
        <v>85.36</v>
      </c>
      <c r="F210" s="1">
        <v>87.38</v>
      </c>
      <c r="G210" s="4">
        <v>1379973</v>
      </c>
      <c r="H210">
        <f t="shared" si="14"/>
        <v>1178</v>
      </c>
      <c r="I210">
        <f t="shared" si="15"/>
        <v>1206</v>
      </c>
    </row>
    <row r="211" spans="1:9" x14ac:dyDescent="0.3">
      <c r="A211" s="2">
        <v>2002</v>
      </c>
      <c r="B211" s="2" t="s">
        <v>9</v>
      </c>
      <c r="C211" s="2" t="s">
        <v>4</v>
      </c>
      <c r="D211" s="2">
        <v>2</v>
      </c>
      <c r="E211" s="1">
        <v>77.739999999999995</v>
      </c>
      <c r="F211" s="1">
        <v>79.12</v>
      </c>
      <c r="G211" s="4">
        <v>1443216.5</v>
      </c>
      <c r="H211">
        <f t="shared" si="14"/>
        <v>1122</v>
      </c>
      <c r="I211">
        <f t="shared" si="15"/>
        <v>1142</v>
      </c>
    </row>
    <row r="212" spans="1:9" x14ac:dyDescent="0.3">
      <c r="A212" s="2">
        <v>2003</v>
      </c>
      <c r="B212" s="2" t="s">
        <v>9</v>
      </c>
      <c r="C212" s="2" t="s">
        <v>4</v>
      </c>
      <c r="D212" s="2">
        <v>2</v>
      </c>
      <c r="E212" s="1">
        <v>76.239999999999995</v>
      </c>
      <c r="F212" s="1">
        <v>71.64</v>
      </c>
      <c r="G212" s="4">
        <v>1501742</v>
      </c>
      <c r="H212">
        <f t="shared" si="14"/>
        <v>1145</v>
      </c>
      <c r="I212">
        <f t="shared" si="15"/>
        <v>1076</v>
      </c>
    </row>
    <row r="213" spans="1:9" x14ac:dyDescent="0.3">
      <c r="A213" s="2">
        <v>2004</v>
      </c>
      <c r="B213" s="2" t="s">
        <v>9</v>
      </c>
      <c r="C213" s="2" t="s">
        <v>4</v>
      </c>
      <c r="D213" s="2">
        <v>2</v>
      </c>
      <c r="E213" s="1">
        <v>67.87</v>
      </c>
      <c r="F213" s="1">
        <v>64.87</v>
      </c>
      <c r="G213" s="4">
        <v>1566184</v>
      </c>
      <c r="H213">
        <f t="shared" si="14"/>
        <v>1063</v>
      </c>
      <c r="I213">
        <f t="shared" si="15"/>
        <v>1016</v>
      </c>
    </row>
    <row r="214" spans="1:9" x14ac:dyDescent="0.3">
      <c r="A214" s="2">
        <v>2005</v>
      </c>
      <c r="B214" s="2" t="s">
        <v>9</v>
      </c>
      <c r="C214" s="2" t="s">
        <v>4</v>
      </c>
      <c r="D214" s="2">
        <v>2</v>
      </c>
      <c r="E214" s="1">
        <v>60.55</v>
      </c>
      <c r="F214" s="1">
        <v>58.74</v>
      </c>
      <c r="G214" s="4">
        <v>1628514.5</v>
      </c>
      <c r="H214">
        <f t="shared" si="14"/>
        <v>986</v>
      </c>
      <c r="I214">
        <f t="shared" si="15"/>
        <v>957</v>
      </c>
    </row>
    <row r="215" spans="1:9" x14ac:dyDescent="0.3">
      <c r="A215" s="2">
        <v>2006</v>
      </c>
      <c r="B215" s="2" t="s">
        <v>9</v>
      </c>
      <c r="C215" s="2" t="s">
        <v>4</v>
      </c>
      <c r="D215" s="2">
        <v>2</v>
      </c>
      <c r="E215" s="1">
        <v>49.96</v>
      </c>
      <c r="F215" s="1">
        <v>53.19</v>
      </c>
      <c r="G215" s="4">
        <v>1693485.5</v>
      </c>
      <c r="H215">
        <f t="shared" si="14"/>
        <v>846</v>
      </c>
      <c r="I215">
        <f t="shared" si="15"/>
        <v>901</v>
      </c>
    </row>
    <row r="216" spans="1:9" x14ac:dyDescent="0.3">
      <c r="A216" s="2">
        <v>2007</v>
      </c>
      <c r="B216" s="2" t="s">
        <v>9</v>
      </c>
      <c r="C216" s="2" t="s">
        <v>4</v>
      </c>
      <c r="D216" s="2">
        <v>2</v>
      </c>
      <c r="E216" s="1">
        <v>49.93</v>
      </c>
      <c r="F216" s="1">
        <v>48.17</v>
      </c>
      <c r="G216" s="4">
        <v>1780568</v>
      </c>
      <c r="H216">
        <f t="shared" si="14"/>
        <v>889</v>
      </c>
      <c r="I216">
        <f t="shared" si="15"/>
        <v>858</v>
      </c>
    </row>
    <row r="217" spans="1:9" x14ac:dyDescent="0.3">
      <c r="A217" s="2">
        <v>2008</v>
      </c>
      <c r="B217" s="2" t="s">
        <v>9</v>
      </c>
      <c r="C217" s="2" t="s">
        <v>4</v>
      </c>
      <c r="D217" s="2">
        <v>2</v>
      </c>
      <c r="E217" s="1">
        <v>43.41</v>
      </c>
      <c r="F217" s="1">
        <v>43.62</v>
      </c>
      <c r="G217" s="4">
        <v>1854506</v>
      </c>
      <c r="H217">
        <f t="shared" si="14"/>
        <v>805</v>
      </c>
      <c r="I217">
        <f t="shared" si="15"/>
        <v>809</v>
      </c>
    </row>
    <row r="218" spans="1:9" x14ac:dyDescent="0.3">
      <c r="A218" s="2">
        <v>2009</v>
      </c>
      <c r="B218" s="2" t="s">
        <v>9</v>
      </c>
      <c r="C218" s="2" t="s">
        <v>4</v>
      </c>
      <c r="D218" s="2">
        <v>2</v>
      </c>
      <c r="E218" s="1">
        <v>41.31</v>
      </c>
      <c r="F218" s="1">
        <v>39.49</v>
      </c>
      <c r="G218" s="4">
        <v>1892943.5</v>
      </c>
      <c r="H218">
        <f t="shared" si="14"/>
        <v>782</v>
      </c>
      <c r="I218">
        <f t="shared" si="15"/>
        <v>748</v>
      </c>
    </row>
    <row r="219" spans="1:9" x14ac:dyDescent="0.3">
      <c r="A219" s="2">
        <v>2010</v>
      </c>
      <c r="B219" s="2" t="s">
        <v>9</v>
      </c>
      <c r="C219" s="2" t="s">
        <v>4</v>
      </c>
      <c r="D219" s="2">
        <v>2</v>
      </c>
      <c r="E219" s="1">
        <v>38.92</v>
      </c>
      <c r="F219" s="1">
        <v>35.76</v>
      </c>
      <c r="G219" s="4">
        <v>1906449.5</v>
      </c>
      <c r="H219">
        <f t="shared" si="14"/>
        <v>742</v>
      </c>
      <c r="I219">
        <f t="shared" si="15"/>
        <v>682</v>
      </c>
    </row>
    <row r="220" spans="1:9" x14ac:dyDescent="0.3">
      <c r="A220" s="2">
        <v>2011</v>
      </c>
      <c r="B220" s="2" t="s">
        <v>9</v>
      </c>
      <c r="C220" s="2" t="s">
        <v>4</v>
      </c>
      <c r="D220" s="2">
        <v>2</v>
      </c>
      <c r="E220" s="1">
        <v>30.31</v>
      </c>
      <c r="F220" s="1">
        <v>32.380000000000003</v>
      </c>
      <c r="G220" s="4">
        <v>1913663</v>
      </c>
      <c r="H220">
        <f t="shared" si="14"/>
        <v>580</v>
      </c>
      <c r="I220">
        <f t="shared" si="15"/>
        <v>620</v>
      </c>
    </row>
    <row r="221" spans="1:9" x14ac:dyDescent="0.3">
      <c r="A221" s="2">
        <v>2012</v>
      </c>
      <c r="B221" s="2" t="s">
        <v>9</v>
      </c>
      <c r="C221" s="2" t="s">
        <v>4</v>
      </c>
      <c r="D221" s="2">
        <v>2</v>
      </c>
      <c r="E221" s="1">
        <v>30.74</v>
      </c>
      <c r="F221" s="1">
        <v>29.32</v>
      </c>
      <c r="G221" s="4">
        <v>1951777.5</v>
      </c>
      <c r="H221">
        <f t="shared" si="14"/>
        <v>600</v>
      </c>
      <c r="I221">
        <f t="shared" si="15"/>
        <v>572</v>
      </c>
    </row>
    <row r="222" spans="1:9" x14ac:dyDescent="0.3">
      <c r="A222" s="2">
        <v>2013</v>
      </c>
      <c r="B222" s="2" t="s">
        <v>9</v>
      </c>
      <c r="C222" s="2" t="s">
        <v>4</v>
      </c>
      <c r="D222" s="2">
        <v>2</v>
      </c>
      <c r="E222" s="1">
        <v>24.73</v>
      </c>
      <c r="F222" s="1">
        <v>26.55</v>
      </c>
      <c r="G222" s="4">
        <v>2005498</v>
      </c>
      <c r="H222">
        <f t="shared" si="14"/>
        <v>496</v>
      </c>
      <c r="I222">
        <f t="shared" si="15"/>
        <v>532</v>
      </c>
    </row>
    <row r="223" spans="1:9" x14ac:dyDescent="0.3">
      <c r="A223" s="2">
        <v>2014</v>
      </c>
      <c r="B223" s="2" t="s">
        <v>9</v>
      </c>
      <c r="C223" s="2" t="s">
        <v>4</v>
      </c>
      <c r="D223" s="2">
        <v>2</v>
      </c>
      <c r="E223" s="1">
        <v>26.05</v>
      </c>
      <c r="F223" s="1">
        <v>24.04</v>
      </c>
      <c r="G223" s="4">
        <v>2046428.5</v>
      </c>
      <c r="H223">
        <f t="shared" si="14"/>
        <v>533</v>
      </c>
      <c r="I223">
        <f t="shared" si="15"/>
        <v>492</v>
      </c>
    </row>
    <row r="224" spans="1:9" x14ac:dyDescent="0.3">
      <c r="A224" s="2">
        <v>2015</v>
      </c>
      <c r="B224" s="2" t="s">
        <v>9</v>
      </c>
      <c r="C224" s="2" t="s">
        <v>4</v>
      </c>
      <c r="D224" s="2">
        <v>2</v>
      </c>
      <c r="E224" s="1">
        <v>20.39</v>
      </c>
      <c r="F224" s="1">
        <v>21.77</v>
      </c>
      <c r="G224" s="4">
        <v>2083952</v>
      </c>
      <c r="H224">
        <f t="shared" si="14"/>
        <v>425</v>
      </c>
      <c r="I224">
        <f t="shared" si="15"/>
        <v>454</v>
      </c>
    </row>
    <row r="225" spans="1:9" x14ac:dyDescent="0.3">
      <c r="A225" s="2">
        <v>2016</v>
      </c>
      <c r="B225" s="2" t="s">
        <v>9</v>
      </c>
      <c r="C225" s="2" t="s">
        <v>4</v>
      </c>
      <c r="D225" s="2">
        <v>2</v>
      </c>
      <c r="E225" s="1">
        <v>20.12</v>
      </c>
      <c r="F225" s="1">
        <v>19.71</v>
      </c>
      <c r="G225" s="4">
        <v>2107791</v>
      </c>
      <c r="H225">
        <f t="shared" si="14"/>
        <v>424</v>
      </c>
      <c r="I225">
        <f t="shared" si="15"/>
        <v>415</v>
      </c>
    </row>
    <row r="226" spans="1:9" x14ac:dyDescent="0.3">
      <c r="A226" s="2">
        <v>2017</v>
      </c>
      <c r="B226" s="2" t="s">
        <v>9</v>
      </c>
      <c r="C226" s="2" t="s">
        <v>4</v>
      </c>
      <c r="D226" s="2">
        <v>2</v>
      </c>
      <c r="E226" s="1">
        <v>16.8</v>
      </c>
      <c r="F226" s="1">
        <v>17.850000000000001</v>
      </c>
      <c r="G226" s="4">
        <v>2136982.5</v>
      </c>
      <c r="H226">
        <f t="shared" si="14"/>
        <v>359</v>
      </c>
      <c r="I226">
        <f t="shared" si="15"/>
        <v>381</v>
      </c>
    </row>
    <row r="227" spans="1:9" x14ac:dyDescent="0.3">
      <c r="A227" s="2">
        <v>2018</v>
      </c>
      <c r="B227" s="2" t="s">
        <v>9</v>
      </c>
      <c r="C227" s="2" t="s">
        <v>4</v>
      </c>
      <c r="D227" s="2">
        <v>2</v>
      </c>
      <c r="E227" s="1">
        <v>14.21</v>
      </c>
      <c r="F227" s="1">
        <v>16.16</v>
      </c>
      <c r="G227" s="4">
        <v>2196337</v>
      </c>
      <c r="H227">
        <f t="shared" si="14"/>
        <v>312</v>
      </c>
      <c r="I227">
        <f t="shared" si="15"/>
        <v>355</v>
      </c>
    </row>
    <row r="228" spans="1:9" x14ac:dyDescent="0.3">
      <c r="A228" s="2">
        <v>2019</v>
      </c>
      <c r="B228" s="2" t="s">
        <v>9</v>
      </c>
      <c r="C228" s="2" t="s">
        <v>4</v>
      </c>
      <c r="D228" s="2">
        <v>2</v>
      </c>
      <c r="E228" s="1">
        <v>14.66</v>
      </c>
      <c r="F228" s="1">
        <v>14.64</v>
      </c>
      <c r="G228" s="4">
        <v>2284380.5</v>
      </c>
      <c r="H228">
        <f t="shared" si="14"/>
        <v>335</v>
      </c>
      <c r="I228">
        <f t="shared" si="15"/>
        <v>334</v>
      </c>
    </row>
    <row r="229" spans="1:9" x14ac:dyDescent="0.3">
      <c r="A229" s="2">
        <v>2020</v>
      </c>
      <c r="B229" s="2" t="s">
        <v>9</v>
      </c>
      <c r="C229" s="2" t="s">
        <v>4</v>
      </c>
      <c r="D229" s="2">
        <v>2</v>
      </c>
      <c r="E229" s="1"/>
      <c r="F229" s="1">
        <f>ROUND(F228-F228*0.0945,1)</f>
        <v>13.3</v>
      </c>
      <c r="G229" s="4">
        <v>2430241.5</v>
      </c>
      <c r="I229">
        <f t="shared" si="15"/>
        <v>323</v>
      </c>
    </row>
    <row r="230" spans="1:9" x14ac:dyDescent="0.3">
      <c r="A230" s="2">
        <v>2021</v>
      </c>
      <c r="B230" s="2" t="s">
        <v>9</v>
      </c>
      <c r="C230" s="2" t="s">
        <v>4</v>
      </c>
      <c r="D230" s="2">
        <v>2</v>
      </c>
      <c r="E230" s="1"/>
      <c r="F230" s="1">
        <f t="shared" ref="F230:F231" si="17">ROUND(F229-F229*0.0945,1)</f>
        <v>12</v>
      </c>
      <c r="G230" s="4">
        <v>2595613</v>
      </c>
      <c r="I230">
        <f t="shared" si="15"/>
        <v>311</v>
      </c>
    </row>
    <row r="231" spans="1:9" x14ac:dyDescent="0.3">
      <c r="A231" s="2">
        <v>2022</v>
      </c>
      <c r="B231" s="2" t="s">
        <v>9</v>
      </c>
      <c r="C231" s="2" t="s">
        <v>4</v>
      </c>
      <c r="D231" s="2">
        <v>2</v>
      </c>
      <c r="E231" s="1"/>
      <c r="F231" s="1">
        <f t="shared" si="17"/>
        <v>10.9</v>
      </c>
      <c r="G231" s="4">
        <v>2738104</v>
      </c>
      <c r="I231">
        <f t="shared" si="15"/>
        <v>298</v>
      </c>
    </row>
    <row r="232" spans="1:9" x14ac:dyDescent="0.3">
      <c r="A232" s="2">
        <v>2000</v>
      </c>
      <c r="B232" s="2" t="s">
        <v>9</v>
      </c>
      <c r="C232" s="2" t="s">
        <v>4</v>
      </c>
      <c r="D232" s="2">
        <v>3</v>
      </c>
      <c r="E232" s="1">
        <v>183.58</v>
      </c>
      <c r="F232" s="1">
        <v>182.57</v>
      </c>
      <c r="G232" s="4">
        <v>593760.5</v>
      </c>
      <c r="H232">
        <f t="shared" si="14"/>
        <v>1090</v>
      </c>
      <c r="I232">
        <f t="shared" si="15"/>
        <v>1084</v>
      </c>
    </row>
    <row r="233" spans="1:9" x14ac:dyDescent="0.3">
      <c r="A233" s="2">
        <v>2001</v>
      </c>
      <c r="B233" s="2" t="s">
        <v>9</v>
      </c>
      <c r="C233" s="2" t="s">
        <v>4</v>
      </c>
      <c r="D233" s="2">
        <v>3</v>
      </c>
      <c r="E233" s="1">
        <v>178.55</v>
      </c>
      <c r="F233" s="1">
        <v>182.31</v>
      </c>
      <c r="G233" s="4">
        <v>616624</v>
      </c>
      <c r="H233">
        <f t="shared" si="14"/>
        <v>1101</v>
      </c>
      <c r="I233">
        <f t="shared" si="15"/>
        <v>1124</v>
      </c>
    </row>
    <row r="234" spans="1:9" x14ac:dyDescent="0.3">
      <c r="A234" s="2">
        <v>2002</v>
      </c>
      <c r="B234" s="2" t="s">
        <v>9</v>
      </c>
      <c r="C234" s="2" t="s">
        <v>4</v>
      </c>
      <c r="D234" s="2">
        <v>3</v>
      </c>
      <c r="E234" s="1">
        <v>186.35</v>
      </c>
      <c r="F234" s="1">
        <v>182.07</v>
      </c>
      <c r="G234" s="4">
        <v>642878.5</v>
      </c>
      <c r="H234">
        <f t="shared" si="14"/>
        <v>1198</v>
      </c>
      <c r="I234">
        <f t="shared" si="15"/>
        <v>1170</v>
      </c>
    </row>
    <row r="235" spans="1:9" x14ac:dyDescent="0.3">
      <c r="A235" s="2">
        <v>2003</v>
      </c>
      <c r="B235" s="2" t="s">
        <v>9</v>
      </c>
      <c r="C235" s="2" t="s">
        <v>4</v>
      </c>
      <c r="D235" s="2">
        <v>3</v>
      </c>
      <c r="E235" s="1">
        <v>179.48</v>
      </c>
      <c r="F235" s="1">
        <v>181.82</v>
      </c>
      <c r="G235" s="4">
        <v>678065.5</v>
      </c>
      <c r="H235">
        <f t="shared" si="14"/>
        <v>1217</v>
      </c>
      <c r="I235">
        <f t="shared" si="15"/>
        <v>1233</v>
      </c>
    </row>
    <row r="236" spans="1:9" x14ac:dyDescent="0.3">
      <c r="A236" s="2">
        <v>2004</v>
      </c>
      <c r="B236" s="2" t="s">
        <v>9</v>
      </c>
      <c r="C236" s="2" t="s">
        <v>4</v>
      </c>
      <c r="D236" s="2">
        <v>3</v>
      </c>
      <c r="E236" s="1">
        <v>169.69</v>
      </c>
      <c r="F236" s="1">
        <v>170.89</v>
      </c>
      <c r="G236" s="4">
        <v>718949.5</v>
      </c>
      <c r="H236">
        <f t="shared" si="14"/>
        <v>1220</v>
      </c>
      <c r="I236">
        <f t="shared" si="15"/>
        <v>1229</v>
      </c>
    </row>
    <row r="237" spans="1:9" x14ac:dyDescent="0.3">
      <c r="A237" s="2">
        <v>2005</v>
      </c>
      <c r="B237" s="2" t="s">
        <v>9</v>
      </c>
      <c r="C237" s="2" t="s">
        <v>4</v>
      </c>
      <c r="D237" s="2">
        <v>3</v>
      </c>
      <c r="E237" s="1">
        <v>158.94</v>
      </c>
      <c r="F237" s="1">
        <v>160.62</v>
      </c>
      <c r="G237" s="4">
        <v>761932.5</v>
      </c>
      <c r="H237">
        <f t="shared" si="14"/>
        <v>1211</v>
      </c>
      <c r="I237">
        <f t="shared" si="15"/>
        <v>1224</v>
      </c>
    </row>
    <row r="238" spans="1:9" x14ac:dyDescent="0.3">
      <c r="A238" s="2">
        <v>2006</v>
      </c>
      <c r="B238" s="2" t="s">
        <v>9</v>
      </c>
      <c r="C238" s="2" t="s">
        <v>4</v>
      </c>
      <c r="D238" s="2">
        <v>3</v>
      </c>
      <c r="E238" s="1">
        <v>151.88999999999999</v>
      </c>
      <c r="F238" s="1">
        <v>150.96</v>
      </c>
      <c r="G238" s="4">
        <v>802531</v>
      </c>
      <c r="H238">
        <f t="shared" si="14"/>
        <v>1219</v>
      </c>
      <c r="I238">
        <f t="shared" si="15"/>
        <v>1212</v>
      </c>
    </row>
    <row r="239" spans="1:9" x14ac:dyDescent="0.3">
      <c r="A239" s="2">
        <v>2007</v>
      </c>
      <c r="B239" s="2" t="s">
        <v>9</v>
      </c>
      <c r="C239" s="2" t="s">
        <v>4</v>
      </c>
      <c r="D239" s="2">
        <v>3</v>
      </c>
      <c r="E239" s="1">
        <v>148.88</v>
      </c>
      <c r="F239" s="1">
        <v>141.88999999999999</v>
      </c>
      <c r="G239" s="4">
        <v>843653</v>
      </c>
      <c r="H239">
        <f t="shared" si="14"/>
        <v>1256</v>
      </c>
      <c r="I239">
        <f t="shared" si="15"/>
        <v>1197</v>
      </c>
    </row>
    <row r="240" spans="1:9" x14ac:dyDescent="0.3">
      <c r="A240" s="2">
        <v>2008</v>
      </c>
      <c r="B240" s="2" t="s">
        <v>9</v>
      </c>
      <c r="C240" s="2" t="s">
        <v>4</v>
      </c>
      <c r="D240" s="2">
        <v>3</v>
      </c>
      <c r="E240" s="1">
        <v>133.82</v>
      </c>
      <c r="F240" s="1">
        <v>133.36000000000001</v>
      </c>
      <c r="G240" s="4">
        <v>888518.5</v>
      </c>
      <c r="H240">
        <f t="shared" si="14"/>
        <v>1189</v>
      </c>
      <c r="I240">
        <f t="shared" si="15"/>
        <v>1185</v>
      </c>
    </row>
    <row r="241" spans="1:9" x14ac:dyDescent="0.3">
      <c r="A241" s="2">
        <v>2009</v>
      </c>
      <c r="B241" s="2" t="s">
        <v>9</v>
      </c>
      <c r="C241" s="2" t="s">
        <v>4</v>
      </c>
      <c r="D241" s="2">
        <v>3</v>
      </c>
      <c r="E241" s="1">
        <v>118.15</v>
      </c>
      <c r="F241" s="1">
        <v>125.34</v>
      </c>
      <c r="G241" s="4">
        <v>944535.5</v>
      </c>
      <c r="H241">
        <f t="shared" si="14"/>
        <v>1116</v>
      </c>
      <c r="I241">
        <f t="shared" si="15"/>
        <v>1184</v>
      </c>
    </row>
    <row r="242" spans="1:9" x14ac:dyDescent="0.3">
      <c r="A242" s="2">
        <v>2010</v>
      </c>
      <c r="B242" s="2" t="s">
        <v>9</v>
      </c>
      <c r="C242" s="2" t="s">
        <v>4</v>
      </c>
      <c r="D242" s="2">
        <v>3</v>
      </c>
      <c r="E242" s="1">
        <v>116.49</v>
      </c>
      <c r="F242" s="1">
        <v>117.81</v>
      </c>
      <c r="G242" s="4">
        <v>1012079.5</v>
      </c>
      <c r="H242">
        <f t="shared" si="14"/>
        <v>1179</v>
      </c>
      <c r="I242">
        <f t="shared" si="15"/>
        <v>1192</v>
      </c>
    </row>
    <row r="243" spans="1:9" x14ac:dyDescent="0.3">
      <c r="A243" s="2">
        <v>2011</v>
      </c>
      <c r="B243" s="2" t="s">
        <v>9</v>
      </c>
      <c r="C243" s="2" t="s">
        <v>4</v>
      </c>
      <c r="D243" s="2">
        <v>3</v>
      </c>
      <c r="E243" s="1">
        <v>115.65</v>
      </c>
      <c r="F243" s="1">
        <v>110.73</v>
      </c>
      <c r="G243" s="4">
        <v>1079995.5</v>
      </c>
      <c r="H243">
        <f t="shared" si="14"/>
        <v>1249</v>
      </c>
      <c r="I243">
        <f t="shared" si="15"/>
        <v>1196</v>
      </c>
    </row>
    <row r="244" spans="1:9" x14ac:dyDescent="0.3">
      <c r="A244" s="2">
        <v>2012</v>
      </c>
      <c r="B244" s="2" t="s">
        <v>9</v>
      </c>
      <c r="C244" s="2" t="s">
        <v>4</v>
      </c>
      <c r="D244" s="2">
        <v>3</v>
      </c>
      <c r="E244" s="1">
        <v>102.88</v>
      </c>
      <c r="F244" s="1">
        <v>104.07</v>
      </c>
      <c r="G244" s="4">
        <v>1143090.5</v>
      </c>
      <c r="H244">
        <f t="shared" si="14"/>
        <v>1176</v>
      </c>
      <c r="I244">
        <f t="shared" si="15"/>
        <v>1190</v>
      </c>
    </row>
    <row r="245" spans="1:9" x14ac:dyDescent="0.3">
      <c r="A245" s="2">
        <v>2013</v>
      </c>
      <c r="B245" s="2" t="s">
        <v>9</v>
      </c>
      <c r="C245" s="2" t="s">
        <v>4</v>
      </c>
      <c r="D245" s="2">
        <v>3</v>
      </c>
      <c r="E245" s="1">
        <v>95.7</v>
      </c>
      <c r="F245" s="1">
        <v>97.82</v>
      </c>
      <c r="G245" s="4">
        <v>1203700</v>
      </c>
      <c r="H245">
        <f t="shared" si="14"/>
        <v>1152</v>
      </c>
      <c r="I245">
        <f t="shared" si="15"/>
        <v>1177</v>
      </c>
    </row>
    <row r="246" spans="1:9" x14ac:dyDescent="0.3">
      <c r="A246" s="2">
        <v>2014</v>
      </c>
      <c r="B246" s="2" t="s">
        <v>9</v>
      </c>
      <c r="C246" s="2" t="s">
        <v>4</v>
      </c>
      <c r="D246" s="2">
        <v>3</v>
      </c>
      <c r="E246" s="1">
        <v>88.78</v>
      </c>
      <c r="F246" s="1">
        <v>88.43</v>
      </c>
      <c r="G246" s="4">
        <v>1270516.5</v>
      </c>
      <c r="H246">
        <f t="shared" si="14"/>
        <v>1128</v>
      </c>
      <c r="I246">
        <f t="shared" si="15"/>
        <v>1124</v>
      </c>
    </row>
    <row r="247" spans="1:9" x14ac:dyDescent="0.3">
      <c r="A247" s="2">
        <v>2015</v>
      </c>
      <c r="B247" s="2" t="s">
        <v>9</v>
      </c>
      <c r="C247" s="2" t="s">
        <v>4</v>
      </c>
      <c r="D247" s="2">
        <v>3</v>
      </c>
      <c r="E247" s="1">
        <v>79</v>
      </c>
      <c r="F247" s="1">
        <v>79.95</v>
      </c>
      <c r="G247" s="4">
        <v>1334216.5</v>
      </c>
      <c r="H247">
        <f t="shared" si="14"/>
        <v>1054</v>
      </c>
      <c r="I247">
        <f t="shared" si="15"/>
        <v>1067</v>
      </c>
    </row>
    <row r="248" spans="1:9" x14ac:dyDescent="0.3">
      <c r="A248" s="2">
        <v>2016</v>
      </c>
      <c r="B248" s="2" t="s">
        <v>9</v>
      </c>
      <c r="C248" s="2" t="s">
        <v>4</v>
      </c>
      <c r="D248" s="2">
        <v>3</v>
      </c>
      <c r="E248" s="1">
        <v>72.930000000000007</v>
      </c>
      <c r="F248" s="1">
        <v>72.27</v>
      </c>
      <c r="G248" s="4">
        <v>1398575</v>
      </c>
      <c r="H248">
        <f t="shared" si="14"/>
        <v>1020</v>
      </c>
      <c r="I248">
        <f t="shared" si="15"/>
        <v>1011</v>
      </c>
    </row>
    <row r="249" spans="1:9" x14ac:dyDescent="0.3">
      <c r="A249" s="2">
        <v>2017</v>
      </c>
      <c r="B249" s="2" t="s">
        <v>9</v>
      </c>
      <c r="C249" s="2" t="s">
        <v>4</v>
      </c>
      <c r="D249" s="2">
        <v>3</v>
      </c>
      <c r="E249" s="1">
        <v>69.5</v>
      </c>
      <c r="F249" s="1">
        <v>65.34</v>
      </c>
      <c r="G249" s="4">
        <v>1483491</v>
      </c>
      <c r="H249">
        <f t="shared" si="14"/>
        <v>1031</v>
      </c>
      <c r="I249">
        <f t="shared" si="15"/>
        <v>969</v>
      </c>
    </row>
    <row r="250" spans="1:9" x14ac:dyDescent="0.3">
      <c r="A250" s="2">
        <v>2018</v>
      </c>
      <c r="B250" s="2" t="s">
        <v>9</v>
      </c>
      <c r="C250" s="2" t="s">
        <v>4</v>
      </c>
      <c r="D250" s="2">
        <v>3</v>
      </c>
      <c r="E250" s="1">
        <v>57.72</v>
      </c>
      <c r="F250" s="1">
        <v>59.07</v>
      </c>
      <c r="G250" s="4">
        <v>1555848</v>
      </c>
      <c r="H250">
        <f t="shared" si="14"/>
        <v>898</v>
      </c>
      <c r="I250">
        <f t="shared" si="15"/>
        <v>919</v>
      </c>
    </row>
    <row r="251" spans="1:9" x14ac:dyDescent="0.3">
      <c r="A251" s="2">
        <v>2019</v>
      </c>
      <c r="B251" s="2" t="s">
        <v>9</v>
      </c>
      <c r="C251" s="2" t="s">
        <v>4</v>
      </c>
      <c r="D251" s="2">
        <v>3</v>
      </c>
      <c r="E251" s="1">
        <v>51.73</v>
      </c>
      <c r="F251" s="1">
        <v>53.4</v>
      </c>
      <c r="G251" s="4">
        <v>1596795</v>
      </c>
      <c r="H251">
        <f t="shared" si="14"/>
        <v>826</v>
      </c>
      <c r="I251">
        <f t="shared" si="15"/>
        <v>853</v>
      </c>
    </row>
    <row r="252" spans="1:9" x14ac:dyDescent="0.3">
      <c r="A252" s="2">
        <v>2020</v>
      </c>
      <c r="B252" s="2" t="s">
        <v>9</v>
      </c>
      <c r="C252" s="2" t="s">
        <v>4</v>
      </c>
      <c r="D252" s="2">
        <v>3</v>
      </c>
      <c r="E252" s="1"/>
      <c r="F252" s="1">
        <f>ROUND(F251-F251*0.096,1)</f>
        <v>48.3</v>
      </c>
      <c r="G252" s="4">
        <v>1618080</v>
      </c>
      <c r="I252">
        <f t="shared" si="15"/>
        <v>782</v>
      </c>
    </row>
    <row r="253" spans="1:9" x14ac:dyDescent="0.3">
      <c r="A253" s="2">
        <v>2021</v>
      </c>
      <c r="B253" s="2" t="s">
        <v>9</v>
      </c>
      <c r="C253" s="2" t="s">
        <v>4</v>
      </c>
      <c r="D253" s="2">
        <v>3</v>
      </c>
      <c r="E253" s="1"/>
      <c r="F253" s="1">
        <f t="shared" ref="F253:F254" si="18">ROUND(F252-F252*0.096,1)</f>
        <v>43.7</v>
      </c>
      <c r="G253" s="4">
        <v>1633413.5</v>
      </c>
      <c r="I253">
        <f t="shared" si="15"/>
        <v>714</v>
      </c>
    </row>
    <row r="254" spans="1:9" x14ac:dyDescent="0.3">
      <c r="A254" s="2">
        <v>2022</v>
      </c>
      <c r="B254" s="2" t="s">
        <v>9</v>
      </c>
      <c r="C254" s="2" t="s">
        <v>4</v>
      </c>
      <c r="D254" s="2">
        <v>3</v>
      </c>
      <c r="E254" s="1"/>
      <c r="F254" s="1">
        <f t="shared" si="18"/>
        <v>39.5</v>
      </c>
      <c r="G254" s="4">
        <v>1668740</v>
      </c>
      <c r="I254">
        <f t="shared" si="15"/>
        <v>659</v>
      </c>
    </row>
    <row r="255" spans="1:9" x14ac:dyDescent="0.3">
      <c r="A255" s="2">
        <v>2000</v>
      </c>
      <c r="B255" s="2" t="s">
        <v>9</v>
      </c>
      <c r="C255" s="2" t="s">
        <v>4</v>
      </c>
      <c r="D255" s="2">
        <v>4</v>
      </c>
      <c r="E255" s="1">
        <v>178.16</v>
      </c>
      <c r="F255" s="1">
        <v>180.91</v>
      </c>
      <c r="G255" s="4">
        <v>143690.5</v>
      </c>
      <c r="H255">
        <f t="shared" si="14"/>
        <v>256</v>
      </c>
      <c r="I255">
        <f t="shared" si="15"/>
        <v>260</v>
      </c>
    </row>
    <row r="256" spans="1:9" x14ac:dyDescent="0.3">
      <c r="A256" s="2">
        <v>2001</v>
      </c>
      <c r="B256" s="2" t="s">
        <v>9</v>
      </c>
      <c r="C256" s="2" t="s">
        <v>4</v>
      </c>
      <c r="D256" s="2">
        <v>4</v>
      </c>
      <c r="E256" s="1">
        <v>179.83</v>
      </c>
      <c r="F256" s="1">
        <v>179.9</v>
      </c>
      <c r="G256" s="4">
        <v>150143</v>
      </c>
      <c r="H256">
        <f t="shared" si="14"/>
        <v>270</v>
      </c>
      <c r="I256">
        <f t="shared" si="15"/>
        <v>270</v>
      </c>
    </row>
    <row r="257" spans="1:9" x14ac:dyDescent="0.3">
      <c r="A257" s="2">
        <v>2002</v>
      </c>
      <c r="B257" s="2" t="s">
        <v>9</v>
      </c>
      <c r="C257" s="2" t="s">
        <v>4</v>
      </c>
      <c r="D257" s="2">
        <v>4</v>
      </c>
      <c r="E257" s="1">
        <v>195.81</v>
      </c>
      <c r="F257" s="1">
        <v>178.9</v>
      </c>
      <c r="G257" s="4">
        <v>158319</v>
      </c>
      <c r="H257">
        <f t="shared" si="14"/>
        <v>310</v>
      </c>
      <c r="I257">
        <f t="shared" si="15"/>
        <v>283</v>
      </c>
    </row>
    <row r="258" spans="1:9" x14ac:dyDescent="0.3">
      <c r="A258" s="2">
        <v>2003</v>
      </c>
      <c r="B258" s="2" t="s">
        <v>9</v>
      </c>
      <c r="C258" s="2" t="s">
        <v>4</v>
      </c>
      <c r="D258" s="2">
        <v>4</v>
      </c>
      <c r="E258" s="1">
        <v>197.12</v>
      </c>
      <c r="F258" s="1">
        <v>177.9</v>
      </c>
      <c r="G258" s="4">
        <v>165380</v>
      </c>
      <c r="H258">
        <f t="shared" si="14"/>
        <v>326</v>
      </c>
      <c r="I258">
        <f t="shared" si="15"/>
        <v>294</v>
      </c>
    </row>
    <row r="259" spans="1:9" x14ac:dyDescent="0.3">
      <c r="A259" s="2">
        <v>2004</v>
      </c>
      <c r="B259" s="2" t="s">
        <v>9</v>
      </c>
      <c r="C259" s="2" t="s">
        <v>4</v>
      </c>
      <c r="D259" s="2">
        <v>4</v>
      </c>
      <c r="E259" s="1">
        <v>162.81</v>
      </c>
      <c r="F259" s="1">
        <v>176.91</v>
      </c>
      <c r="G259" s="4">
        <v>171984</v>
      </c>
      <c r="H259">
        <f t="shared" ref="H259:H322" si="19">ROUND(E259*$G259/100000,0)</f>
        <v>280</v>
      </c>
      <c r="I259">
        <f t="shared" ref="I259:I322" si="20">ROUND(F259*$G259/100000,0)</f>
        <v>304</v>
      </c>
    </row>
    <row r="260" spans="1:9" x14ac:dyDescent="0.3">
      <c r="A260" s="2">
        <v>2005</v>
      </c>
      <c r="B260" s="2" t="s">
        <v>9</v>
      </c>
      <c r="C260" s="2" t="s">
        <v>4</v>
      </c>
      <c r="D260" s="2">
        <v>4</v>
      </c>
      <c r="E260" s="1">
        <v>157.49</v>
      </c>
      <c r="F260" s="1">
        <v>175.93</v>
      </c>
      <c r="G260" s="4">
        <v>180961.5</v>
      </c>
      <c r="H260">
        <f t="shared" si="19"/>
        <v>285</v>
      </c>
      <c r="I260">
        <f t="shared" si="20"/>
        <v>318</v>
      </c>
    </row>
    <row r="261" spans="1:9" x14ac:dyDescent="0.3">
      <c r="A261" s="2">
        <v>2006</v>
      </c>
      <c r="B261" s="2" t="s">
        <v>9</v>
      </c>
      <c r="C261" s="2" t="s">
        <v>4</v>
      </c>
      <c r="D261" s="2">
        <v>4</v>
      </c>
      <c r="E261" s="1">
        <v>183.12</v>
      </c>
      <c r="F261" s="1">
        <v>174.95</v>
      </c>
      <c r="G261" s="4">
        <v>192772</v>
      </c>
      <c r="H261">
        <f t="shared" si="19"/>
        <v>353</v>
      </c>
      <c r="I261">
        <f t="shared" si="20"/>
        <v>337</v>
      </c>
    </row>
    <row r="262" spans="1:9" x14ac:dyDescent="0.3">
      <c r="A262" s="2">
        <v>2007</v>
      </c>
      <c r="B262" s="2" t="s">
        <v>9</v>
      </c>
      <c r="C262" s="2" t="s">
        <v>4</v>
      </c>
      <c r="D262" s="2">
        <v>4</v>
      </c>
      <c r="E262" s="1">
        <v>154.94</v>
      </c>
      <c r="F262" s="1">
        <v>173.97</v>
      </c>
      <c r="G262" s="4">
        <v>209110</v>
      </c>
      <c r="H262">
        <f t="shared" si="19"/>
        <v>324</v>
      </c>
      <c r="I262">
        <f t="shared" si="20"/>
        <v>364</v>
      </c>
    </row>
    <row r="263" spans="1:9" x14ac:dyDescent="0.3">
      <c r="A263" s="2">
        <v>2008</v>
      </c>
      <c r="B263" s="2" t="s">
        <v>9</v>
      </c>
      <c r="C263" s="2" t="s">
        <v>4</v>
      </c>
      <c r="D263" s="2">
        <v>4</v>
      </c>
      <c r="E263" s="1">
        <v>162.51</v>
      </c>
      <c r="F263" s="1">
        <v>173.01</v>
      </c>
      <c r="G263" s="4">
        <v>229519</v>
      </c>
      <c r="H263">
        <f t="shared" si="19"/>
        <v>373</v>
      </c>
      <c r="I263">
        <f t="shared" si="20"/>
        <v>397</v>
      </c>
    </row>
    <row r="264" spans="1:9" x14ac:dyDescent="0.3">
      <c r="A264" s="2">
        <v>2009</v>
      </c>
      <c r="B264" s="2" t="s">
        <v>9</v>
      </c>
      <c r="C264" s="2" t="s">
        <v>4</v>
      </c>
      <c r="D264" s="2">
        <v>4</v>
      </c>
      <c r="E264" s="1">
        <v>168.07</v>
      </c>
      <c r="F264" s="1">
        <v>172.04</v>
      </c>
      <c r="G264" s="4">
        <v>246927.5</v>
      </c>
      <c r="H264">
        <f t="shared" si="19"/>
        <v>415</v>
      </c>
      <c r="I264">
        <f t="shared" si="20"/>
        <v>425</v>
      </c>
    </row>
    <row r="265" spans="1:9" x14ac:dyDescent="0.3">
      <c r="A265" s="2">
        <v>2010</v>
      </c>
      <c r="B265" s="2" t="s">
        <v>9</v>
      </c>
      <c r="C265" s="2" t="s">
        <v>4</v>
      </c>
      <c r="D265" s="2">
        <v>4</v>
      </c>
      <c r="E265" s="1">
        <v>177.99</v>
      </c>
      <c r="F265" s="1">
        <v>171.08</v>
      </c>
      <c r="G265" s="4">
        <v>262938.5</v>
      </c>
      <c r="H265">
        <f t="shared" si="19"/>
        <v>468</v>
      </c>
      <c r="I265">
        <f t="shared" si="20"/>
        <v>450</v>
      </c>
    </row>
    <row r="266" spans="1:9" x14ac:dyDescent="0.3">
      <c r="A266" s="2">
        <v>2011</v>
      </c>
      <c r="B266" s="2" t="s">
        <v>9</v>
      </c>
      <c r="C266" s="2" t="s">
        <v>4</v>
      </c>
      <c r="D266" s="2">
        <v>4</v>
      </c>
      <c r="E266" s="1">
        <v>185.53</v>
      </c>
      <c r="F266" s="1">
        <v>170.13</v>
      </c>
      <c r="G266" s="4">
        <v>280813</v>
      </c>
      <c r="H266">
        <f t="shared" si="19"/>
        <v>521</v>
      </c>
      <c r="I266">
        <f t="shared" si="20"/>
        <v>478</v>
      </c>
    </row>
    <row r="267" spans="1:9" x14ac:dyDescent="0.3">
      <c r="A267" s="2">
        <v>2012</v>
      </c>
      <c r="B267" s="2" t="s">
        <v>9</v>
      </c>
      <c r="C267" s="2" t="s">
        <v>4</v>
      </c>
      <c r="D267" s="2">
        <v>4</v>
      </c>
      <c r="E267" s="1">
        <v>167.15</v>
      </c>
      <c r="F267" s="1">
        <v>169.18</v>
      </c>
      <c r="G267" s="4">
        <v>301530.5</v>
      </c>
      <c r="H267">
        <f t="shared" si="19"/>
        <v>504</v>
      </c>
      <c r="I267">
        <f t="shared" si="20"/>
        <v>510</v>
      </c>
    </row>
    <row r="268" spans="1:9" x14ac:dyDescent="0.3">
      <c r="A268" s="2">
        <v>2013</v>
      </c>
      <c r="B268" s="2" t="s">
        <v>9</v>
      </c>
      <c r="C268" s="2" t="s">
        <v>4</v>
      </c>
      <c r="D268" s="2">
        <v>4</v>
      </c>
      <c r="E268" s="1">
        <v>166.49</v>
      </c>
      <c r="F268" s="1">
        <v>168.24</v>
      </c>
      <c r="G268" s="4">
        <v>327348.5</v>
      </c>
      <c r="H268">
        <f t="shared" si="19"/>
        <v>545</v>
      </c>
      <c r="I268">
        <f t="shared" si="20"/>
        <v>551</v>
      </c>
    </row>
    <row r="269" spans="1:9" x14ac:dyDescent="0.3">
      <c r="A269" s="2">
        <v>2014</v>
      </c>
      <c r="B269" s="2" t="s">
        <v>9</v>
      </c>
      <c r="C269" s="2" t="s">
        <v>4</v>
      </c>
      <c r="D269" s="2">
        <v>4</v>
      </c>
      <c r="E269" s="1">
        <v>168.76</v>
      </c>
      <c r="F269" s="1">
        <v>167.31</v>
      </c>
      <c r="G269" s="4">
        <v>356717.5</v>
      </c>
      <c r="H269">
        <f t="shared" si="19"/>
        <v>602</v>
      </c>
      <c r="I269">
        <f t="shared" si="20"/>
        <v>597</v>
      </c>
    </row>
    <row r="270" spans="1:9" x14ac:dyDescent="0.3">
      <c r="A270" s="2">
        <v>2015</v>
      </c>
      <c r="B270" s="2" t="s">
        <v>9</v>
      </c>
      <c r="C270" s="2" t="s">
        <v>4</v>
      </c>
      <c r="D270" s="2">
        <v>4</v>
      </c>
      <c r="E270" s="1">
        <v>158.06</v>
      </c>
      <c r="F270" s="1">
        <v>161.27000000000001</v>
      </c>
      <c r="G270" s="4">
        <v>387201</v>
      </c>
      <c r="H270">
        <f t="shared" si="19"/>
        <v>612</v>
      </c>
      <c r="I270">
        <f t="shared" si="20"/>
        <v>624</v>
      </c>
    </row>
    <row r="271" spans="1:9" x14ac:dyDescent="0.3">
      <c r="A271" s="2">
        <v>2016</v>
      </c>
      <c r="B271" s="2" t="s">
        <v>9</v>
      </c>
      <c r="C271" s="2" t="s">
        <v>4</v>
      </c>
      <c r="D271" s="2">
        <v>4</v>
      </c>
      <c r="E271" s="1">
        <v>156.77000000000001</v>
      </c>
      <c r="F271" s="1">
        <v>155.44999999999999</v>
      </c>
      <c r="G271" s="4">
        <v>416534</v>
      </c>
      <c r="H271">
        <f t="shared" si="19"/>
        <v>653</v>
      </c>
      <c r="I271">
        <f t="shared" si="20"/>
        <v>648</v>
      </c>
    </row>
    <row r="272" spans="1:9" x14ac:dyDescent="0.3">
      <c r="A272" s="2">
        <v>2017</v>
      </c>
      <c r="B272" s="2" t="s">
        <v>9</v>
      </c>
      <c r="C272" s="2" t="s">
        <v>4</v>
      </c>
      <c r="D272" s="2">
        <v>4</v>
      </c>
      <c r="E272" s="1">
        <v>150.83000000000001</v>
      </c>
      <c r="F272" s="1">
        <v>149.84</v>
      </c>
      <c r="G272" s="4">
        <v>448838</v>
      </c>
      <c r="H272">
        <f t="shared" si="19"/>
        <v>677</v>
      </c>
      <c r="I272">
        <f t="shared" si="20"/>
        <v>673</v>
      </c>
    </row>
    <row r="273" spans="1:9" x14ac:dyDescent="0.3">
      <c r="A273" s="2">
        <v>2018</v>
      </c>
      <c r="B273" s="2" t="s">
        <v>9</v>
      </c>
      <c r="C273" s="2" t="s">
        <v>4</v>
      </c>
      <c r="D273" s="2">
        <v>4</v>
      </c>
      <c r="E273" s="1">
        <v>143.97</v>
      </c>
      <c r="F273" s="1">
        <v>144.43</v>
      </c>
      <c r="G273" s="4">
        <v>483441.5</v>
      </c>
      <c r="H273">
        <f t="shared" si="19"/>
        <v>696</v>
      </c>
      <c r="I273">
        <f t="shared" si="20"/>
        <v>698</v>
      </c>
    </row>
    <row r="274" spans="1:9" x14ac:dyDescent="0.3">
      <c r="A274" s="2">
        <v>2019</v>
      </c>
      <c r="B274" s="2" t="s">
        <v>9</v>
      </c>
      <c r="C274" s="2" t="s">
        <v>4</v>
      </c>
      <c r="D274" s="2">
        <v>4</v>
      </c>
      <c r="E274" s="1">
        <v>139.09</v>
      </c>
      <c r="F274" s="1">
        <v>139.22</v>
      </c>
      <c r="G274" s="4">
        <v>522681.5</v>
      </c>
      <c r="H274">
        <f t="shared" si="19"/>
        <v>727</v>
      </c>
      <c r="I274">
        <f t="shared" si="20"/>
        <v>728</v>
      </c>
    </row>
    <row r="275" spans="1:9" x14ac:dyDescent="0.3">
      <c r="A275" s="2">
        <v>2020</v>
      </c>
      <c r="B275" s="2" t="s">
        <v>9</v>
      </c>
      <c r="C275" s="2" t="s">
        <v>4</v>
      </c>
      <c r="D275" s="2">
        <v>4</v>
      </c>
      <c r="E275" s="1"/>
      <c r="F275" s="1">
        <f>ROUND(F274-F274*0.0361,1)</f>
        <v>134.19999999999999</v>
      </c>
      <c r="G275" s="4">
        <v>570399</v>
      </c>
      <c r="I275">
        <f t="shared" si="20"/>
        <v>765</v>
      </c>
    </row>
    <row r="276" spans="1:9" x14ac:dyDescent="0.3">
      <c r="A276" s="2">
        <v>2021</v>
      </c>
      <c r="B276" s="2" t="s">
        <v>9</v>
      </c>
      <c r="C276" s="2" t="s">
        <v>4</v>
      </c>
      <c r="D276" s="2">
        <v>4</v>
      </c>
      <c r="E276" s="1"/>
      <c r="F276" s="1">
        <f t="shared" ref="F276:F277" si="21">ROUND(F275-F275*0.0361,1)</f>
        <v>129.4</v>
      </c>
      <c r="G276" s="4">
        <v>619684</v>
      </c>
      <c r="I276">
        <f t="shared" si="20"/>
        <v>802</v>
      </c>
    </row>
    <row r="277" spans="1:9" x14ac:dyDescent="0.3">
      <c r="A277" s="2">
        <v>2022</v>
      </c>
      <c r="B277" s="2" t="s">
        <v>9</v>
      </c>
      <c r="C277" s="2" t="s">
        <v>4</v>
      </c>
      <c r="D277" s="2">
        <v>4</v>
      </c>
      <c r="E277" s="1"/>
      <c r="F277" s="1">
        <f t="shared" si="21"/>
        <v>124.7</v>
      </c>
      <c r="G277" s="4">
        <v>672753</v>
      </c>
      <c r="I277">
        <f t="shared" si="20"/>
        <v>839</v>
      </c>
    </row>
    <row r="278" spans="1:9" x14ac:dyDescent="0.3">
      <c r="A278" s="2">
        <v>2000</v>
      </c>
      <c r="B278" s="2" t="s">
        <v>9</v>
      </c>
      <c r="C278" s="2" t="s">
        <v>6</v>
      </c>
      <c r="D278" s="2">
        <v>1</v>
      </c>
      <c r="E278" s="1">
        <v>318.92</v>
      </c>
      <c r="F278" s="1">
        <v>315.69</v>
      </c>
      <c r="G278" s="4">
        <v>1219422.5</v>
      </c>
      <c r="H278">
        <f t="shared" si="19"/>
        <v>3889</v>
      </c>
      <c r="I278">
        <f t="shared" si="20"/>
        <v>3850</v>
      </c>
    </row>
    <row r="279" spans="1:9" x14ac:dyDescent="0.3">
      <c r="A279" s="2">
        <v>2001</v>
      </c>
      <c r="B279" s="2" t="s">
        <v>9</v>
      </c>
      <c r="C279" s="2" t="s">
        <v>6</v>
      </c>
      <c r="D279" s="2">
        <v>1</v>
      </c>
      <c r="E279" s="1">
        <v>310.37</v>
      </c>
      <c r="F279" s="1">
        <v>316.52999999999997</v>
      </c>
      <c r="G279" s="4">
        <v>1297802</v>
      </c>
      <c r="H279">
        <f t="shared" si="19"/>
        <v>4028</v>
      </c>
      <c r="I279">
        <f t="shared" si="20"/>
        <v>4108</v>
      </c>
    </row>
    <row r="280" spans="1:9" x14ac:dyDescent="0.3">
      <c r="A280" s="2">
        <v>2002</v>
      </c>
      <c r="B280" s="2" t="s">
        <v>9</v>
      </c>
      <c r="C280" s="2" t="s">
        <v>6</v>
      </c>
      <c r="D280" s="2">
        <v>1</v>
      </c>
      <c r="E280" s="1">
        <v>317.2</v>
      </c>
      <c r="F280" s="1">
        <v>317.38</v>
      </c>
      <c r="G280" s="4">
        <v>1378634</v>
      </c>
      <c r="H280">
        <f t="shared" si="19"/>
        <v>4373</v>
      </c>
      <c r="I280">
        <f t="shared" si="20"/>
        <v>4376</v>
      </c>
    </row>
    <row r="281" spans="1:9" x14ac:dyDescent="0.3">
      <c r="A281" s="2">
        <v>2003</v>
      </c>
      <c r="B281" s="2" t="s">
        <v>9</v>
      </c>
      <c r="C281" s="2" t="s">
        <v>6</v>
      </c>
      <c r="D281" s="2">
        <v>1</v>
      </c>
      <c r="E281" s="1">
        <v>302.54000000000002</v>
      </c>
      <c r="F281" s="1">
        <v>297.31</v>
      </c>
      <c r="G281" s="4">
        <v>1463617.5</v>
      </c>
      <c r="H281">
        <f t="shared" si="19"/>
        <v>4428</v>
      </c>
      <c r="I281">
        <f t="shared" si="20"/>
        <v>4351</v>
      </c>
    </row>
    <row r="282" spans="1:9" x14ac:dyDescent="0.3">
      <c r="A282" s="2">
        <v>2004</v>
      </c>
      <c r="B282" s="2" t="s">
        <v>9</v>
      </c>
      <c r="C282" s="2" t="s">
        <v>6</v>
      </c>
      <c r="D282" s="2">
        <v>1</v>
      </c>
      <c r="E282" s="1">
        <v>275.64</v>
      </c>
      <c r="F282" s="1">
        <v>278.51</v>
      </c>
      <c r="G282" s="4">
        <v>1557847.5</v>
      </c>
      <c r="H282">
        <f t="shared" si="19"/>
        <v>4294</v>
      </c>
      <c r="I282">
        <f t="shared" si="20"/>
        <v>4339</v>
      </c>
    </row>
    <row r="283" spans="1:9" x14ac:dyDescent="0.3">
      <c r="A283" s="2">
        <v>2005</v>
      </c>
      <c r="B283" s="2" t="s">
        <v>9</v>
      </c>
      <c r="C283" s="2" t="s">
        <v>6</v>
      </c>
      <c r="D283" s="2">
        <v>1</v>
      </c>
      <c r="E283" s="1">
        <v>261.95999999999998</v>
      </c>
      <c r="F283" s="1">
        <v>260.89999999999998</v>
      </c>
      <c r="G283" s="4">
        <v>1653326.5</v>
      </c>
      <c r="H283">
        <f t="shared" si="19"/>
        <v>4331</v>
      </c>
      <c r="I283">
        <f t="shared" si="20"/>
        <v>4314</v>
      </c>
    </row>
    <row r="284" spans="1:9" x14ac:dyDescent="0.3">
      <c r="A284" s="2">
        <v>2006</v>
      </c>
      <c r="B284" s="2" t="s">
        <v>9</v>
      </c>
      <c r="C284" s="2" t="s">
        <v>6</v>
      </c>
      <c r="D284" s="2">
        <v>1</v>
      </c>
      <c r="E284" s="1">
        <v>245.63</v>
      </c>
      <c r="F284" s="1">
        <v>244.4</v>
      </c>
      <c r="G284" s="4">
        <v>1751840</v>
      </c>
      <c r="H284">
        <f t="shared" si="19"/>
        <v>4303</v>
      </c>
      <c r="I284">
        <f t="shared" si="20"/>
        <v>4281</v>
      </c>
    </row>
    <row r="285" spans="1:9" x14ac:dyDescent="0.3">
      <c r="A285" s="2">
        <v>2007</v>
      </c>
      <c r="B285" s="2" t="s">
        <v>9</v>
      </c>
      <c r="C285" s="2" t="s">
        <v>6</v>
      </c>
      <c r="D285" s="2">
        <v>1</v>
      </c>
      <c r="E285" s="1">
        <v>229.13</v>
      </c>
      <c r="F285" s="1">
        <v>228.95</v>
      </c>
      <c r="G285" s="4">
        <v>1875773.5</v>
      </c>
      <c r="H285">
        <f t="shared" si="19"/>
        <v>4298</v>
      </c>
      <c r="I285">
        <f t="shared" si="20"/>
        <v>4295</v>
      </c>
    </row>
    <row r="286" spans="1:9" x14ac:dyDescent="0.3">
      <c r="A286" s="2">
        <v>2008</v>
      </c>
      <c r="B286" s="2" t="s">
        <v>9</v>
      </c>
      <c r="C286" s="2" t="s">
        <v>6</v>
      </c>
      <c r="D286" s="2">
        <v>1</v>
      </c>
      <c r="E286" s="1">
        <v>212.01</v>
      </c>
      <c r="F286" s="1">
        <v>214.47</v>
      </c>
      <c r="G286" s="4">
        <v>1992831</v>
      </c>
      <c r="H286">
        <f t="shared" si="19"/>
        <v>4225</v>
      </c>
      <c r="I286">
        <f t="shared" si="20"/>
        <v>4274</v>
      </c>
    </row>
    <row r="287" spans="1:9" x14ac:dyDescent="0.3">
      <c r="A287" s="2">
        <v>2009</v>
      </c>
      <c r="B287" s="2" t="s">
        <v>9</v>
      </c>
      <c r="C287" s="2" t="s">
        <v>6</v>
      </c>
      <c r="D287" s="2">
        <v>1</v>
      </c>
      <c r="E287" s="1">
        <v>199.99</v>
      </c>
      <c r="F287" s="1">
        <v>200.91</v>
      </c>
      <c r="G287" s="4">
        <v>2084084</v>
      </c>
      <c r="H287">
        <f t="shared" si="19"/>
        <v>4168</v>
      </c>
      <c r="I287">
        <f t="shared" si="20"/>
        <v>4187</v>
      </c>
    </row>
    <row r="288" spans="1:9" x14ac:dyDescent="0.3">
      <c r="A288" s="2">
        <v>2010</v>
      </c>
      <c r="B288" s="2" t="s">
        <v>9</v>
      </c>
      <c r="C288" s="2" t="s">
        <v>6</v>
      </c>
      <c r="D288" s="2">
        <v>1</v>
      </c>
      <c r="E288" s="1">
        <v>189.64</v>
      </c>
      <c r="F288" s="1">
        <v>188.21</v>
      </c>
      <c r="G288" s="4">
        <v>2166714.5</v>
      </c>
      <c r="H288">
        <f t="shared" si="19"/>
        <v>4109</v>
      </c>
      <c r="I288">
        <f t="shared" si="20"/>
        <v>4078</v>
      </c>
    </row>
    <row r="289" spans="1:9" x14ac:dyDescent="0.3">
      <c r="A289" s="2">
        <v>2011</v>
      </c>
      <c r="B289" s="2" t="s">
        <v>9</v>
      </c>
      <c r="C289" s="2" t="s">
        <v>6</v>
      </c>
      <c r="D289" s="2">
        <v>1</v>
      </c>
      <c r="E289" s="1">
        <v>177.02</v>
      </c>
      <c r="F289" s="1">
        <v>176.31</v>
      </c>
      <c r="G289" s="4">
        <v>2251158</v>
      </c>
      <c r="H289">
        <f t="shared" si="19"/>
        <v>3985</v>
      </c>
      <c r="I289">
        <f t="shared" si="20"/>
        <v>3969</v>
      </c>
    </row>
    <row r="290" spans="1:9" x14ac:dyDescent="0.3">
      <c r="A290" s="2">
        <v>2012</v>
      </c>
      <c r="B290" s="2" t="s">
        <v>9</v>
      </c>
      <c r="C290" s="2" t="s">
        <v>6</v>
      </c>
      <c r="D290" s="2">
        <v>1</v>
      </c>
      <c r="E290" s="1">
        <v>164.04</v>
      </c>
      <c r="F290" s="1">
        <v>164.03</v>
      </c>
      <c r="G290" s="4">
        <v>2363394.5</v>
      </c>
      <c r="H290">
        <f t="shared" si="19"/>
        <v>3877</v>
      </c>
      <c r="I290">
        <f t="shared" si="20"/>
        <v>3877</v>
      </c>
    </row>
    <row r="291" spans="1:9" x14ac:dyDescent="0.3">
      <c r="A291" s="2">
        <v>2013</v>
      </c>
      <c r="B291" s="2" t="s">
        <v>9</v>
      </c>
      <c r="C291" s="2" t="s">
        <v>6</v>
      </c>
      <c r="D291" s="2">
        <v>1</v>
      </c>
      <c r="E291" s="1">
        <v>152.72999999999999</v>
      </c>
      <c r="F291" s="1">
        <v>152.61000000000001</v>
      </c>
      <c r="G291" s="4">
        <v>2494008.5</v>
      </c>
      <c r="H291">
        <f t="shared" si="19"/>
        <v>3809</v>
      </c>
      <c r="I291">
        <f t="shared" si="20"/>
        <v>3806</v>
      </c>
    </row>
    <row r="292" spans="1:9" x14ac:dyDescent="0.3">
      <c r="A292" s="2">
        <v>2014</v>
      </c>
      <c r="B292" s="2" t="s">
        <v>9</v>
      </c>
      <c r="C292" s="2" t="s">
        <v>6</v>
      </c>
      <c r="D292" s="2">
        <v>1</v>
      </c>
      <c r="E292" s="1">
        <v>143.41</v>
      </c>
      <c r="F292" s="1">
        <v>141.99</v>
      </c>
      <c r="G292" s="4">
        <v>2623268.5</v>
      </c>
      <c r="H292">
        <f t="shared" si="19"/>
        <v>3762</v>
      </c>
      <c r="I292">
        <f t="shared" si="20"/>
        <v>3725</v>
      </c>
    </row>
    <row r="293" spans="1:9" x14ac:dyDescent="0.3">
      <c r="A293" s="2">
        <v>2015</v>
      </c>
      <c r="B293" s="2" t="s">
        <v>9</v>
      </c>
      <c r="C293" s="2" t="s">
        <v>6</v>
      </c>
      <c r="D293" s="2">
        <v>1</v>
      </c>
      <c r="E293" s="1">
        <v>130.83000000000001</v>
      </c>
      <c r="F293" s="1">
        <v>132.1</v>
      </c>
      <c r="G293" s="4">
        <v>2747158.5</v>
      </c>
      <c r="H293">
        <f t="shared" si="19"/>
        <v>3594</v>
      </c>
      <c r="I293">
        <f t="shared" si="20"/>
        <v>3629</v>
      </c>
    </row>
    <row r="294" spans="1:9" x14ac:dyDescent="0.3">
      <c r="A294" s="2">
        <v>2016</v>
      </c>
      <c r="B294" s="2" t="s">
        <v>9</v>
      </c>
      <c r="C294" s="2" t="s">
        <v>6</v>
      </c>
      <c r="D294" s="2">
        <v>1</v>
      </c>
      <c r="E294" s="1">
        <v>121.51</v>
      </c>
      <c r="F294" s="1">
        <v>122.91</v>
      </c>
      <c r="G294" s="4">
        <v>2858258.5</v>
      </c>
      <c r="H294">
        <f t="shared" si="19"/>
        <v>3473</v>
      </c>
      <c r="I294">
        <f t="shared" si="20"/>
        <v>3513</v>
      </c>
    </row>
    <row r="295" spans="1:9" x14ac:dyDescent="0.3">
      <c r="A295" s="2">
        <v>2017</v>
      </c>
      <c r="B295" s="2" t="s">
        <v>9</v>
      </c>
      <c r="C295" s="2" t="s">
        <v>6</v>
      </c>
      <c r="D295" s="2">
        <v>1</v>
      </c>
      <c r="E295" s="1">
        <v>112.72</v>
      </c>
      <c r="F295" s="1">
        <v>114.35</v>
      </c>
      <c r="G295" s="4">
        <v>2996889.5</v>
      </c>
      <c r="H295">
        <f t="shared" si="19"/>
        <v>3378</v>
      </c>
      <c r="I295">
        <f t="shared" si="20"/>
        <v>3427</v>
      </c>
    </row>
    <row r="296" spans="1:9" x14ac:dyDescent="0.3">
      <c r="A296" s="2">
        <v>2018</v>
      </c>
      <c r="B296" s="2" t="s">
        <v>9</v>
      </c>
      <c r="C296" s="2" t="s">
        <v>6</v>
      </c>
      <c r="D296" s="2">
        <v>1</v>
      </c>
      <c r="E296" s="1">
        <v>107.96</v>
      </c>
      <c r="F296" s="1">
        <v>106.39</v>
      </c>
      <c r="G296" s="4">
        <v>3153847</v>
      </c>
      <c r="H296">
        <f t="shared" si="19"/>
        <v>3405</v>
      </c>
      <c r="I296">
        <f t="shared" si="20"/>
        <v>3355</v>
      </c>
    </row>
    <row r="297" spans="1:9" x14ac:dyDescent="0.3">
      <c r="A297" s="2">
        <v>2019</v>
      </c>
      <c r="B297" s="2" t="s">
        <v>9</v>
      </c>
      <c r="C297" s="2" t="s">
        <v>6</v>
      </c>
      <c r="D297" s="2">
        <v>1</v>
      </c>
      <c r="E297" s="1">
        <v>99.58</v>
      </c>
      <c r="F297" s="1">
        <v>98.98</v>
      </c>
      <c r="G297" s="4">
        <v>3314758.5</v>
      </c>
      <c r="H297">
        <f t="shared" si="19"/>
        <v>3301</v>
      </c>
      <c r="I297">
        <f t="shared" si="20"/>
        <v>3281</v>
      </c>
    </row>
    <row r="298" spans="1:9" x14ac:dyDescent="0.3">
      <c r="A298" s="2">
        <v>2020</v>
      </c>
      <c r="B298" s="2" t="s">
        <v>9</v>
      </c>
      <c r="C298" s="2" t="s">
        <v>6</v>
      </c>
      <c r="D298" s="2">
        <v>1</v>
      </c>
      <c r="E298" s="1"/>
      <c r="F298" s="1">
        <f>ROUND(F297-F297*0.0696,1)</f>
        <v>92.1</v>
      </c>
      <c r="G298" s="4">
        <v>3515954</v>
      </c>
      <c r="I298">
        <f t="shared" si="20"/>
        <v>3238</v>
      </c>
    </row>
    <row r="299" spans="1:9" x14ac:dyDescent="0.3">
      <c r="A299" s="2">
        <v>2021</v>
      </c>
      <c r="B299" s="2" t="s">
        <v>9</v>
      </c>
      <c r="C299" s="2" t="s">
        <v>6</v>
      </c>
      <c r="D299" s="2">
        <v>1</v>
      </c>
      <c r="E299" s="1"/>
      <c r="F299" s="1">
        <f t="shared" ref="F299:F300" si="22">ROUND(F298-F298*0.0696,1)</f>
        <v>85.7</v>
      </c>
      <c r="G299" s="4">
        <v>3729119.5</v>
      </c>
      <c r="I299">
        <f t="shared" si="20"/>
        <v>3196</v>
      </c>
    </row>
    <row r="300" spans="1:9" x14ac:dyDescent="0.3">
      <c r="A300" s="2">
        <v>2022</v>
      </c>
      <c r="B300" s="2" t="s">
        <v>9</v>
      </c>
      <c r="C300" s="2" t="s">
        <v>6</v>
      </c>
      <c r="D300" s="2">
        <v>1</v>
      </c>
      <c r="E300" s="1"/>
      <c r="F300" s="1">
        <f t="shared" si="22"/>
        <v>79.7</v>
      </c>
      <c r="G300" s="4">
        <v>3938815</v>
      </c>
      <c r="I300">
        <f t="shared" si="20"/>
        <v>3139</v>
      </c>
    </row>
    <row r="301" spans="1:9" x14ac:dyDescent="0.3">
      <c r="A301" s="2">
        <v>2000</v>
      </c>
      <c r="B301" s="2" t="s">
        <v>9</v>
      </c>
      <c r="C301" s="2" t="s">
        <v>6</v>
      </c>
      <c r="D301" s="2">
        <v>2</v>
      </c>
      <c r="E301" s="1">
        <v>266.77999999999997</v>
      </c>
      <c r="F301" s="1">
        <v>265.22000000000003</v>
      </c>
      <c r="G301" s="4">
        <v>873383.5</v>
      </c>
      <c r="H301">
        <f t="shared" si="19"/>
        <v>2330</v>
      </c>
      <c r="I301">
        <f t="shared" si="20"/>
        <v>2316</v>
      </c>
    </row>
    <row r="302" spans="1:9" x14ac:dyDescent="0.3">
      <c r="A302" s="2">
        <v>2001</v>
      </c>
      <c r="B302" s="2" t="s">
        <v>9</v>
      </c>
      <c r="C302" s="2" t="s">
        <v>6</v>
      </c>
      <c r="D302" s="2">
        <v>2</v>
      </c>
      <c r="E302" s="1">
        <v>259.3</v>
      </c>
      <c r="F302" s="1">
        <v>262.22000000000003</v>
      </c>
      <c r="G302" s="4">
        <v>938698.5</v>
      </c>
      <c r="H302">
        <f t="shared" si="19"/>
        <v>2434</v>
      </c>
      <c r="I302">
        <f t="shared" si="20"/>
        <v>2461</v>
      </c>
    </row>
    <row r="303" spans="1:9" x14ac:dyDescent="0.3">
      <c r="A303" s="2">
        <v>2002</v>
      </c>
      <c r="B303" s="2" t="s">
        <v>9</v>
      </c>
      <c r="C303" s="2" t="s">
        <v>6</v>
      </c>
      <c r="D303" s="2">
        <v>2</v>
      </c>
      <c r="E303" s="1">
        <v>258.11</v>
      </c>
      <c r="F303" s="1">
        <v>259.26</v>
      </c>
      <c r="G303" s="4">
        <v>1003819</v>
      </c>
      <c r="H303">
        <f t="shared" si="19"/>
        <v>2591</v>
      </c>
      <c r="I303">
        <f t="shared" si="20"/>
        <v>2603</v>
      </c>
    </row>
    <row r="304" spans="1:9" x14ac:dyDescent="0.3">
      <c r="A304" s="2">
        <v>2003</v>
      </c>
      <c r="B304" s="2" t="s">
        <v>9</v>
      </c>
      <c r="C304" s="2" t="s">
        <v>6</v>
      </c>
      <c r="D304" s="2">
        <v>2</v>
      </c>
      <c r="E304" s="1">
        <v>239.82</v>
      </c>
      <c r="F304" s="1">
        <v>238.66</v>
      </c>
      <c r="G304" s="4">
        <v>1069153.5</v>
      </c>
      <c r="H304">
        <f t="shared" si="19"/>
        <v>2564</v>
      </c>
      <c r="I304">
        <f t="shared" si="20"/>
        <v>2552</v>
      </c>
    </row>
    <row r="305" spans="1:9" x14ac:dyDescent="0.3">
      <c r="A305" s="2">
        <v>2004</v>
      </c>
      <c r="B305" s="2" t="s">
        <v>9</v>
      </c>
      <c r="C305" s="2" t="s">
        <v>6</v>
      </c>
      <c r="D305" s="2">
        <v>2</v>
      </c>
      <c r="E305" s="1">
        <v>224.21</v>
      </c>
      <c r="F305" s="1">
        <v>219.7</v>
      </c>
      <c r="G305" s="4">
        <v>1140017</v>
      </c>
      <c r="H305">
        <f t="shared" si="19"/>
        <v>2556</v>
      </c>
      <c r="I305">
        <f t="shared" si="20"/>
        <v>2505</v>
      </c>
    </row>
    <row r="306" spans="1:9" x14ac:dyDescent="0.3">
      <c r="A306" s="2">
        <v>2005</v>
      </c>
      <c r="B306" s="2" t="s">
        <v>9</v>
      </c>
      <c r="C306" s="2" t="s">
        <v>6</v>
      </c>
      <c r="D306" s="2">
        <v>2</v>
      </c>
      <c r="E306" s="1">
        <v>199.18</v>
      </c>
      <c r="F306" s="1">
        <v>202.24</v>
      </c>
      <c r="G306" s="4">
        <v>1210978.5</v>
      </c>
      <c r="H306">
        <f t="shared" si="19"/>
        <v>2412</v>
      </c>
      <c r="I306">
        <f t="shared" si="20"/>
        <v>2449</v>
      </c>
    </row>
    <row r="307" spans="1:9" x14ac:dyDescent="0.3">
      <c r="A307" s="2">
        <v>2006</v>
      </c>
      <c r="B307" s="2" t="s">
        <v>9</v>
      </c>
      <c r="C307" s="2" t="s">
        <v>6</v>
      </c>
      <c r="D307" s="2">
        <v>2</v>
      </c>
      <c r="E307" s="1">
        <v>189.74</v>
      </c>
      <c r="F307" s="1">
        <v>186.17</v>
      </c>
      <c r="G307" s="4">
        <v>1284920</v>
      </c>
      <c r="H307">
        <f t="shared" si="19"/>
        <v>2438</v>
      </c>
      <c r="I307">
        <f t="shared" si="20"/>
        <v>2392</v>
      </c>
    </row>
    <row r="308" spans="1:9" x14ac:dyDescent="0.3">
      <c r="A308" s="2">
        <v>2007</v>
      </c>
      <c r="B308" s="2" t="s">
        <v>9</v>
      </c>
      <c r="C308" s="2" t="s">
        <v>6</v>
      </c>
      <c r="D308" s="2">
        <v>2</v>
      </c>
      <c r="E308" s="1">
        <v>169.78</v>
      </c>
      <c r="F308" s="1">
        <v>171.38</v>
      </c>
      <c r="G308" s="4">
        <v>1378258</v>
      </c>
      <c r="H308">
        <f t="shared" si="19"/>
        <v>2340</v>
      </c>
      <c r="I308">
        <f t="shared" si="20"/>
        <v>2362</v>
      </c>
    </row>
    <row r="309" spans="1:9" x14ac:dyDescent="0.3">
      <c r="A309" s="2">
        <v>2008</v>
      </c>
      <c r="B309" s="2" t="s">
        <v>9</v>
      </c>
      <c r="C309" s="2" t="s">
        <v>6</v>
      </c>
      <c r="D309" s="2">
        <v>2</v>
      </c>
      <c r="E309" s="1">
        <v>154.28</v>
      </c>
      <c r="F309" s="1">
        <v>157.76</v>
      </c>
      <c r="G309" s="4">
        <v>1458371</v>
      </c>
      <c r="H309">
        <f t="shared" si="19"/>
        <v>2250</v>
      </c>
      <c r="I309">
        <f t="shared" si="20"/>
        <v>2301</v>
      </c>
    </row>
    <row r="310" spans="1:9" x14ac:dyDescent="0.3">
      <c r="A310" s="2">
        <v>2009</v>
      </c>
      <c r="B310" s="2" t="s">
        <v>9</v>
      </c>
      <c r="C310" s="2" t="s">
        <v>6</v>
      </c>
      <c r="D310" s="2">
        <v>2</v>
      </c>
      <c r="E310" s="1">
        <v>144.28</v>
      </c>
      <c r="F310" s="1">
        <v>145.22</v>
      </c>
      <c r="G310" s="4">
        <v>1505449.5</v>
      </c>
      <c r="H310">
        <f t="shared" si="19"/>
        <v>2172</v>
      </c>
      <c r="I310">
        <f t="shared" si="20"/>
        <v>2186</v>
      </c>
    </row>
    <row r="311" spans="1:9" x14ac:dyDescent="0.3">
      <c r="A311" s="2">
        <v>2010</v>
      </c>
      <c r="B311" s="2" t="s">
        <v>9</v>
      </c>
      <c r="C311" s="2" t="s">
        <v>6</v>
      </c>
      <c r="D311" s="2">
        <v>2</v>
      </c>
      <c r="E311" s="1">
        <v>134.93</v>
      </c>
      <c r="F311" s="1">
        <v>133.68</v>
      </c>
      <c r="G311" s="4">
        <v>1534862</v>
      </c>
      <c r="H311">
        <f t="shared" si="19"/>
        <v>2071</v>
      </c>
      <c r="I311">
        <f t="shared" si="20"/>
        <v>2052</v>
      </c>
    </row>
    <row r="312" spans="1:9" x14ac:dyDescent="0.3">
      <c r="A312" s="2">
        <v>2011</v>
      </c>
      <c r="B312" s="2" t="s">
        <v>9</v>
      </c>
      <c r="C312" s="2" t="s">
        <v>6</v>
      </c>
      <c r="D312" s="2">
        <v>2</v>
      </c>
      <c r="E312" s="1">
        <v>124.9</v>
      </c>
      <c r="F312" s="1">
        <v>123.06</v>
      </c>
      <c r="G312" s="4">
        <v>1562793</v>
      </c>
      <c r="H312">
        <f t="shared" si="19"/>
        <v>1952</v>
      </c>
      <c r="I312">
        <f t="shared" si="20"/>
        <v>1923</v>
      </c>
    </row>
    <row r="313" spans="1:9" x14ac:dyDescent="0.3">
      <c r="A313" s="2">
        <v>2012</v>
      </c>
      <c r="B313" s="2" t="s">
        <v>9</v>
      </c>
      <c r="C313" s="2" t="s">
        <v>6</v>
      </c>
      <c r="D313" s="2">
        <v>2</v>
      </c>
      <c r="E313" s="1">
        <v>110.1</v>
      </c>
      <c r="F313" s="1">
        <v>110.18</v>
      </c>
      <c r="G313" s="4">
        <v>1617579</v>
      </c>
      <c r="H313">
        <f t="shared" si="19"/>
        <v>1781</v>
      </c>
      <c r="I313">
        <f t="shared" si="20"/>
        <v>1782</v>
      </c>
    </row>
    <row r="314" spans="1:9" x14ac:dyDescent="0.3">
      <c r="A314" s="2">
        <v>2013</v>
      </c>
      <c r="B314" s="2" t="s">
        <v>9</v>
      </c>
      <c r="C314" s="2" t="s">
        <v>6</v>
      </c>
      <c r="D314" s="2">
        <v>2</v>
      </c>
      <c r="E314" s="1">
        <v>96.8</v>
      </c>
      <c r="F314" s="1">
        <v>98.65</v>
      </c>
      <c r="G314" s="4">
        <v>1687049</v>
      </c>
      <c r="H314">
        <f t="shared" si="19"/>
        <v>1633</v>
      </c>
      <c r="I314">
        <f t="shared" si="20"/>
        <v>1664</v>
      </c>
    </row>
    <row r="315" spans="1:9" x14ac:dyDescent="0.3">
      <c r="A315" s="2">
        <v>2014</v>
      </c>
      <c r="B315" s="2" t="s">
        <v>9</v>
      </c>
      <c r="C315" s="2" t="s">
        <v>6</v>
      </c>
      <c r="D315" s="2">
        <v>2</v>
      </c>
      <c r="E315" s="1">
        <v>89.62</v>
      </c>
      <c r="F315" s="1">
        <v>88.32</v>
      </c>
      <c r="G315" s="4">
        <v>1747440</v>
      </c>
      <c r="H315">
        <f t="shared" si="19"/>
        <v>1566</v>
      </c>
      <c r="I315">
        <f t="shared" si="20"/>
        <v>1543</v>
      </c>
    </row>
    <row r="316" spans="1:9" x14ac:dyDescent="0.3">
      <c r="A316" s="2">
        <v>2015</v>
      </c>
      <c r="B316" s="2" t="s">
        <v>9</v>
      </c>
      <c r="C316" s="2" t="s">
        <v>6</v>
      </c>
      <c r="D316" s="2">
        <v>2</v>
      </c>
      <c r="E316" s="1">
        <v>78.099999999999994</v>
      </c>
      <c r="F316" s="1">
        <v>79.08</v>
      </c>
      <c r="G316" s="4">
        <v>1802875</v>
      </c>
      <c r="H316">
        <f t="shared" si="19"/>
        <v>1408</v>
      </c>
      <c r="I316">
        <f t="shared" si="20"/>
        <v>1426</v>
      </c>
    </row>
    <row r="317" spans="1:9" x14ac:dyDescent="0.3">
      <c r="A317" s="2">
        <v>2016</v>
      </c>
      <c r="B317" s="2" t="s">
        <v>9</v>
      </c>
      <c r="C317" s="2" t="s">
        <v>6</v>
      </c>
      <c r="D317" s="2">
        <v>2</v>
      </c>
      <c r="E317" s="1">
        <v>75.23</v>
      </c>
      <c r="F317" s="1">
        <v>72.92</v>
      </c>
      <c r="G317" s="4">
        <v>1843565.5</v>
      </c>
      <c r="H317">
        <f t="shared" si="19"/>
        <v>1387</v>
      </c>
      <c r="I317">
        <f t="shared" si="20"/>
        <v>1344</v>
      </c>
    </row>
    <row r="318" spans="1:9" x14ac:dyDescent="0.3">
      <c r="A318" s="2">
        <v>2017</v>
      </c>
      <c r="B318" s="2" t="s">
        <v>9</v>
      </c>
      <c r="C318" s="2" t="s">
        <v>6</v>
      </c>
      <c r="D318" s="2">
        <v>2</v>
      </c>
      <c r="E318" s="1">
        <v>65.47</v>
      </c>
      <c r="F318" s="1">
        <v>67.25</v>
      </c>
      <c r="G318" s="4">
        <v>1890896.5</v>
      </c>
      <c r="H318">
        <f t="shared" si="19"/>
        <v>1238</v>
      </c>
      <c r="I318">
        <f t="shared" si="20"/>
        <v>1272</v>
      </c>
    </row>
    <row r="319" spans="1:9" x14ac:dyDescent="0.3">
      <c r="A319" s="2">
        <v>2018</v>
      </c>
      <c r="B319" s="2" t="s">
        <v>9</v>
      </c>
      <c r="C319" s="2" t="s">
        <v>6</v>
      </c>
      <c r="D319" s="2">
        <v>2</v>
      </c>
      <c r="E319" s="1">
        <v>62.08</v>
      </c>
      <c r="F319" s="1">
        <v>62.02</v>
      </c>
      <c r="G319" s="4">
        <v>1963692.5</v>
      </c>
      <c r="H319">
        <f t="shared" si="19"/>
        <v>1219</v>
      </c>
      <c r="I319">
        <f t="shared" si="20"/>
        <v>1218</v>
      </c>
    </row>
    <row r="320" spans="1:9" x14ac:dyDescent="0.3">
      <c r="A320" s="2">
        <v>2019</v>
      </c>
      <c r="B320" s="2" t="s">
        <v>9</v>
      </c>
      <c r="C320" s="2" t="s">
        <v>6</v>
      </c>
      <c r="D320" s="2">
        <v>2</v>
      </c>
      <c r="E320" s="1">
        <v>57.43</v>
      </c>
      <c r="F320" s="1">
        <v>57.19</v>
      </c>
      <c r="G320" s="4">
        <v>2061691</v>
      </c>
      <c r="H320">
        <f t="shared" si="19"/>
        <v>1184</v>
      </c>
      <c r="I320">
        <f t="shared" si="20"/>
        <v>1179</v>
      </c>
    </row>
    <row r="321" spans="1:9" x14ac:dyDescent="0.3">
      <c r="A321" s="2">
        <v>2020</v>
      </c>
      <c r="B321" s="2" t="s">
        <v>9</v>
      </c>
      <c r="C321" s="2" t="s">
        <v>6</v>
      </c>
      <c r="D321" s="2">
        <v>2</v>
      </c>
      <c r="E321" s="1"/>
      <c r="F321" s="1">
        <f>ROUND(F320-F320*0.0778,1)</f>
        <v>52.7</v>
      </c>
      <c r="G321" s="4">
        <v>2206059</v>
      </c>
      <c r="I321">
        <f t="shared" si="20"/>
        <v>1163</v>
      </c>
    </row>
    <row r="322" spans="1:9" x14ac:dyDescent="0.3">
      <c r="A322" s="2">
        <v>2021</v>
      </c>
      <c r="B322" s="2" t="s">
        <v>9</v>
      </c>
      <c r="C322" s="2" t="s">
        <v>6</v>
      </c>
      <c r="D322" s="2">
        <v>2</v>
      </c>
      <c r="E322" s="1"/>
      <c r="F322" s="1">
        <f t="shared" ref="F322:F323" si="23">ROUND(F321-F321*0.0778,1)</f>
        <v>48.6</v>
      </c>
      <c r="G322" s="4">
        <v>2361393.5</v>
      </c>
      <c r="I322">
        <f t="shared" si="20"/>
        <v>1148</v>
      </c>
    </row>
    <row r="323" spans="1:9" x14ac:dyDescent="0.3">
      <c r="A323" s="2">
        <v>2022</v>
      </c>
      <c r="B323" s="2" t="s">
        <v>9</v>
      </c>
      <c r="C323" s="2" t="s">
        <v>6</v>
      </c>
      <c r="D323" s="2">
        <v>2</v>
      </c>
      <c r="E323" s="1"/>
      <c r="F323" s="1">
        <f t="shared" si="23"/>
        <v>44.8</v>
      </c>
      <c r="G323" s="4">
        <v>2493071</v>
      </c>
      <c r="I323">
        <f t="shared" ref="I323:I386" si="24">ROUND(F323*$G323/100000,0)</f>
        <v>1117</v>
      </c>
    </row>
    <row r="324" spans="1:9" x14ac:dyDescent="0.3">
      <c r="A324" s="2">
        <v>2000</v>
      </c>
      <c r="B324" s="2" t="s">
        <v>9</v>
      </c>
      <c r="C324" s="2" t="s">
        <v>6</v>
      </c>
      <c r="D324" s="2">
        <v>3</v>
      </c>
      <c r="E324" s="1">
        <v>458.05</v>
      </c>
      <c r="F324" s="1">
        <v>453.48</v>
      </c>
      <c r="G324" s="4">
        <v>302803.5</v>
      </c>
      <c r="H324">
        <f t="shared" ref="H323:H386" si="25">ROUND(E324*$G324/100000,0)</f>
        <v>1387</v>
      </c>
      <c r="I324">
        <f t="shared" si="24"/>
        <v>1373</v>
      </c>
    </row>
    <row r="325" spans="1:9" x14ac:dyDescent="0.3">
      <c r="A325" s="2">
        <v>2001</v>
      </c>
      <c r="B325" s="2" t="s">
        <v>9</v>
      </c>
      <c r="C325" s="2" t="s">
        <v>6</v>
      </c>
      <c r="D325" s="2">
        <v>3</v>
      </c>
      <c r="E325" s="1">
        <v>451.41</v>
      </c>
      <c r="F325" s="1">
        <v>460.59</v>
      </c>
      <c r="G325" s="4">
        <v>313238.5</v>
      </c>
      <c r="H325">
        <f t="shared" si="25"/>
        <v>1414</v>
      </c>
      <c r="I325">
        <f t="shared" si="24"/>
        <v>1443</v>
      </c>
    </row>
    <row r="326" spans="1:9" x14ac:dyDescent="0.3">
      <c r="A326" s="2">
        <v>2002</v>
      </c>
      <c r="B326" s="2" t="s">
        <v>9</v>
      </c>
      <c r="C326" s="2" t="s">
        <v>6</v>
      </c>
      <c r="D326" s="2">
        <v>3</v>
      </c>
      <c r="E326" s="1">
        <v>472.47</v>
      </c>
      <c r="F326" s="1">
        <v>467.82</v>
      </c>
      <c r="G326" s="4">
        <v>325524</v>
      </c>
      <c r="H326">
        <f t="shared" si="25"/>
        <v>1538</v>
      </c>
      <c r="I326">
        <f t="shared" si="24"/>
        <v>1523</v>
      </c>
    </row>
    <row r="327" spans="1:9" x14ac:dyDescent="0.3">
      <c r="A327" s="2">
        <v>2003</v>
      </c>
      <c r="B327" s="2" t="s">
        <v>9</v>
      </c>
      <c r="C327" s="2" t="s">
        <v>6</v>
      </c>
      <c r="D327" s="2">
        <v>3</v>
      </c>
      <c r="E327" s="1">
        <v>466.12</v>
      </c>
      <c r="F327" s="1">
        <v>475.15</v>
      </c>
      <c r="G327" s="4">
        <v>341973.5</v>
      </c>
      <c r="H327">
        <f t="shared" si="25"/>
        <v>1594</v>
      </c>
      <c r="I327">
        <f t="shared" si="24"/>
        <v>1625</v>
      </c>
    </row>
    <row r="328" spans="1:9" x14ac:dyDescent="0.3">
      <c r="A328" s="2">
        <v>2004</v>
      </c>
      <c r="B328" s="2" t="s">
        <v>9</v>
      </c>
      <c r="C328" s="2" t="s">
        <v>6</v>
      </c>
      <c r="D328" s="2">
        <v>3</v>
      </c>
      <c r="E328" s="1">
        <v>425.27</v>
      </c>
      <c r="F328" s="1">
        <v>445.22</v>
      </c>
      <c r="G328" s="4">
        <v>361655</v>
      </c>
      <c r="H328">
        <f t="shared" si="25"/>
        <v>1538</v>
      </c>
      <c r="I328">
        <f t="shared" si="24"/>
        <v>1610</v>
      </c>
    </row>
    <row r="329" spans="1:9" x14ac:dyDescent="0.3">
      <c r="A329" s="2">
        <v>2005</v>
      </c>
      <c r="B329" s="2" t="s">
        <v>9</v>
      </c>
      <c r="C329" s="2" t="s">
        <v>6</v>
      </c>
      <c r="D329" s="2">
        <v>3</v>
      </c>
      <c r="E329" s="1">
        <v>429.26</v>
      </c>
      <c r="F329" s="1">
        <v>417.17</v>
      </c>
      <c r="G329" s="4">
        <v>381586</v>
      </c>
      <c r="H329">
        <f t="shared" si="25"/>
        <v>1638</v>
      </c>
      <c r="I329">
        <f t="shared" si="24"/>
        <v>1592</v>
      </c>
    </row>
    <row r="330" spans="1:9" x14ac:dyDescent="0.3">
      <c r="A330" s="2">
        <v>2006</v>
      </c>
      <c r="B330" s="2" t="s">
        <v>9</v>
      </c>
      <c r="C330" s="2" t="s">
        <v>6</v>
      </c>
      <c r="D330" s="2">
        <v>3</v>
      </c>
      <c r="E330" s="1">
        <v>395.05</v>
      </c>
      <c r="F330" s="1">
        <v>390.89</v>
      </c>
      <c r="G330" s="4">
        <v>401211.5</v>
      </c>
      <c r="H330">
        <f t="shared" si="25"/>
        <v>1585</v>
      </c>
      <c r="I330">
        <f t="shared" si="24"/>
        <v>1568</v>
      </c>
    </row>
    <row r="331" spans="1:9" x14ac:dyDescent="0.3">
      <c r="A331" s="2">
        <v>2007</v>
      </c>
      <c r="B331" s="2" t="s">
        <v>9</v>
      </c>
      <c r="C331" s="2" t="s">
        <v>6</v>
      </c>
      <c r="D331" s="2">
        <v>3</v>
      </c>
      <c r="E331" s="1">
        <v>378.51</v>
      </c>
      <c r="F331" s="1">
        <v>366.26</v>
      </c>
      <c r="G331" s="4">
        <v>425616.5</v>
      </c>
      <c r="H331">
        <f t="shared" si="25"/>
        <v>1611</v>
      </c>
      <c r="I331">
        <f t="shared" si="24"/>
        <v>1559</v>
      </c>
    </row>
    <row r="332" spans="1:9" x14ac:dyDescent="0.3">
      <c r="A332" s="2">
        <v>2008</v>
      </c>
      <c r="B332" s="2" t="s">
        <v>9</v>
      </c>
      <c r="C332" s="2" t="s">
        <v>6</v>
      </c>
      <c r="D332" s="2">
        <v>3</v>
      </c>
      <c r="E332" s="1">
        <v>353.34</v>
      </c>
      <c r="F332" s="1">
        <v>343.19</v>
      </c>
      <c r="G332" s="4">
        <v>455373</v>
      </c>
      <c r="H332">
        <f t="shared" si="25"/>
        <v>1609</v>
      </c>
      <c r="I332">
        <f t="shared" si="24"/>
        <v>1563</v>
      </c>
    </row>
    <row r="333" spans="1:9" x14ac:dyDescent="0.3">
      <c r="A333" s="2">
        <v>2009</v>
      </c>
      <c r="B333" s="2" t="s">
        <v>9</v>
      </c>
      <c r="C333" s="2" t="s">
        <v>6</v>
      </c>
      <c r="D333" s="2">
        <v>3</v>
      </c>
      <c r="E333" s="1">
        <v>324.12</v>
      </c>
      <c r="F333" s="1">
        <v>321.56</v>
      </c>
      <c r="G333" s="4">
        <v>493034.5</v>
      </c>
      <c r="H333">
        <f t="shared" si="25"/>
        <v>1598</v>
      </c>
      <c r="I333">
        <f t="shared" si="24"/>
        <v>1585</v>
      </c>
    </row>
    <row r="334" spans="1:9" x14ac:dyDescent="0.3">
      <c r="A334" s="2">
        <v>2010</v>
      </c>
      <c r="B334" s="2" t="s">
        <v>9</v>
      </c>
      <c r="C334" s="2" t="s">
        <v>6</v>
      </c>
      <c r="D334" s="2">
        <v>3</v>
      </c>
      <c r="E334" s="1">
        <v>300.02999999999997</v>
      </c>
      <c r="F334" s="1">
        <v>301.31</v>
      </c>
      <c r="G334" s="4">
        <v>540950</v>
      </c>
      <c r="H334">
        <f t="shared" si="25"/>
        <v>1623</v>
      </c>
      <c r="I334">
        <f t="shared" si="24"/>
        <v>1630</v>
      </c>
    </row>
    <row r="335" spans="1:9" x14ac:dyDescent="0.3">
      <c r="A335" s="2">
        <v>2011</v>
      </c>
      <c r="B335" s="2" t="s">
        <v>9</v>
      </c>
      <c r="C335" s="2" t="s">
        <v>6</v>
      </c>
      <c r="D335" s="2">
        <v>3</v>
      </c>
      <c r="E335" s="1">
        <v>271.70999999999998</v>
      </c>
      <c r="F335" s="1">
        <v>282.32</v>
      </c>
      <c r="G335" s="4">
        <v>592545.5</v>
      </c>
      <c r="H335">
        <f t="shared" si="25"/>
        <v>1610</v>
      </c>
      <c r="I335">
        <f t="shared" si="24"/>
        <v>1673</v>
      </c>
    </row>
    <row r="336" spans="1:9" x14ac:dyDescent="0.3">
      <c r="A336" s="2">
        <v>2012</v>
      </c>
      <c r="B336" s="2" t="s">
        <v>9</v>
      </c>
      <c r="C336" s="2" t="s">
        <v>6</v>
      </c>
      <c r="D336" s="2">
        <v>3</v>
      </c>
      <c r="E336" s="1">
        <v>261.87</v>
      </c>
      <c r="F336" s="1">
        <v>264.54000000000002</v>
      </c>
      <c r="G336" s="4">
        <v>643839</v>
      </c>
      <c r="H336">
        <f t="shared" si="25"/>
        <v>1686</v>
      </c>
      <c r="I336">
        <f t="shared" si="24"/>
        <v>1703</v>
      </c>
    </row>
    <row r="337" spans="1:9" x14ac:dyDescent="0.3">
      <c r="A337" s="2">
        <v>2013</v>
      </c>
      <c r="B337" s="2" t="s">
        <v>9</v>
      </c>
      <c r="C337" s="2" t="s">
        <v>6</v>
      </c>
      <c r="D337" s="2">
        <v>3</v>
      </c>
      <c r="E337" s="1">
        <v>249.69</v>
      </c>
      <c r="F337" s="1">
        <v>247.87</v>
      </c>
      <c r="G337" s="4">
        <v>696878</v>
      </c>
      <c r="H337">
        <f t="shared" si="25"/>
        <v>1740</v>
      </c>
      <c r="I337">
        <f t="shared" si="24"/>
        <v>1727</v>
      </c>
    </row>
    <row r="338" spans="1:9" x14ac:dyDescent="0.3">
      <c r="A338" s="2">
        <v>2014</v>
      </c>
      <c r="B338" s="2" t="s">
        <v>9</v>
      </c>
      <c r="C338" s="2" t="s">
        <v>6</v>
      </c>
      <c r="D338" s="2">
        <v>3</v>
      </c>
      <c r="E338" s="1">
        <v>226.87</v>
      </c>
      <c r="F338" s="1">
        <v>225.82</v>
      </c>
      <c r="G338" s="4">
        <v>755493</v>
      </c>
      <c r="H338">
        <f t="shared" si="25"/>
        <v>1714</v>
      </c>
      <c r="I338">
        <f t="shared" si="24"/>
        <v>1706</v>
      </c>
    </row>
    <row r="339" spans="1:9" x14ac:dyDescent="0.3">
      <c r="A339" s="2">
        <v>2015</v>
      </c>
      <c r="B339" s="2" t="s">
        <v>9</v>
      </c>
      <c r="C339" s="2" t="s">
        <v>6</v>
      </c>
      <c r="D339" s="2">
        <v>3</v>
      </c>
      <c r="E339" s="1">
        <v>206.97</v>
      </c>
      <c r="F339" s="1">
        <v>205.73</v>
      </c>
      <c r="G339" s="4">
        <v>813640.5</v>
      </c>
      <c r="H339">
        <f t="shared" si="25"/>
        <v>1684</v>
      </c>
      <c r="I339">
        <f t="shared" si="24"/>
        <v>1674</v>
      </c>
    </row>
    <row r="340" spans="1:9" x14ac:dyDescent="0.3">
      <c r="A340" s="2">
        <v>2016</v>
      </c>
      <c r="B340" s="2" t="s">
        <v>9</v>
      </c>
      <c r="C340" s="2" t="s">
        <v>6</v>
      </c>
      <c r="D340" s="2">
        <v>3</v>
      </c>
      <c r="E340" s="1">
        <v>185.03</v>
      </c>
      <c r="F340" s="1">
        <v>187.42</v>
      </c>
      <c r="G340" s="4">
        <v>873922.5</v>
      </c>
      <c r="H340">
        <f t="shared" si="25"/>
        <v>1617</v>
      </c>
      <c r="I340">
        <f t="shared" si="24"/>
        <v>1638</v>
      </c>
    </row>
    <row r="341" spans="1:9" x14ac:dyDescent="0.3">
      <c r="A341" s="2">
        <v>2017</v>
      </c>
      <c r="B341" s="2" t="s">
        <v>9</v>
      </c>
      <c r="C341" s="2" t="s">
        <v>6</v>
      </c>
      <c r="D341" s="2">
        <v>3</v>
      </c>
      <c r="E341" s="1">
        <v>167.22</v>
      </c>
      <c r="F341" s="1">
        <v>170.75</v>
      </c>
      <c r="G341" s="4">
        <v>951427</v>
      </c>
      <c r="H341">
        <f t="shared" si="25"/>
        <v>1591</v>
      </c>
      <c r="I341">
        <f t="shared" si="24"/>
        <v>1625</v>
      </c>
    </row>
    <row r="342" spans="1:9" x14ac:dyDescent="0.3">
      <c r="A342" s="2">
        <v>2018</v>
      </c>
      <c r="B342" s="2" t="s">
        <v>9</v>
      </c>
      <c r="C342" s="2" t="s">
        <v>6</v>
      </c>
      <c r="D342" s="2">
        <v>3</v>
      </c>
      <c r="E342" s="1">
        <v>158.66</v>
      </c>
      <c r="F342" s="1">
        <v>155.55000000000001</v>
      </c>
      <c r="G342" s="4">
        <v>1019142.5</v>
      </c>
      <c r="H342">
        <f t="shared" si="25"/>
        <v>1617</v>
      </c>
      <c r="I342">
        <f t="shared" si="24"/>
        <v>1585</v>
      </c>
    </row>
    <row r="343" spans="1:9" x14ac:dyDescent="0.3">
      <c r="A343" s="2">
        <v>2019</v>
      </c>
      <c r="B343" s="2" t="s">
        <v>9</v>
      </c>
      <c r="C343" s="2" t="s">
        <v>6</v>
      </c>
      <c r="D343" s="2">
        <v>3</v>
      </c>
      <c r="E343" s="1">
        <v>141.82</v>
      </c>
      <c r="F343" s="1">
        <v>141.71</v>
      </c>
      <c r="G343" s="4">
        <v>1062615.5</v>
      </c>
      <c r="H343">
        <f t="shared" si="25"/>
        <v>1507</v>
      </c>
      <c r="I343">
        <f t="shared" si="24"/>
        <v>1506</v>
      </c>
    </row>
    <row r="344" spans="1:9" x14ac:dyDescent="0.3">
      <c r="A344" s="2">
        <v>2020</v>
      </c>
      <c r="B344" s="2" t="s">
        <v>9</v>
      </c>
      <c r="C344" s="2" t="s">
        <v>6</v>
      </c>
      <c r="D344" s="2">
        <v>3</v>
      </c>
      <c r="E344" s="1"/>
      <c r="F344" s="1">
        <f>ROUND(F343-F343*0.089,1)</f>
        <v>129.1</v>
      </c>
      <c r="G344" s="4">
        <v>1095494</v>
      </c>
      <c r="I344">
        <f t="shared" si="24"/>
        <v>1414</v>
      </c>
    </row>
    <row r="345" spans="1:9" x14ac:dyDescent="0.3">
      <c r="A345" s="2">
        <v>2021</v>
      </c>
      <c r="B345" s="2" t="s">
        <v>9</v>
      </c>
      <c r="C345" s="2" t="s">
        <v>6</v>
      </c>
      <c r="D345" s="2">
        <v>3</v>
      </c>
      <c r="E345" s="1"/>
      <c r="F345" s="1">
        <f t="shared" ref="F345:F346" si="26">ROUND(F344-F344*0.089,1)</f>
        <v>117.6</v>
      </c>
      <c r="G345" s="4">
        <v>1127814</v>
      </c>
      <c r="I345">
        <f t="shared" si="24"/>
        <v>1326</v>
      </c>
    </row>
    <row r="346" spans="1:9" x14ac:dyDescent="0.3">
      <c r="A346" s="2">
        <v>2022</v>
      </c>
      <c r="B346" s="2" t="s">
        <v>9</v>
      </c>
      <c r="C346" s="2" t="s">
        <v>6</v>
      </c>
      <c r="D346" s="2">
        <v>3</v>
      </c>
      <c r="E346" s="1"/>
      <c r="F346" s="1">
        <f t="shared" si="26"/>
        <v>107.1</v>
      </c>
      <c r="G346" s="4">
        <v>1179118</v>
      </c>
      <c r="I346">
        <f t="shared" si="24"/>
        <v>1263</v>
      </c>
    </row>
    <row r="347" spans="1:9" x14ac:dyDescent="0.3">
      <c r="A347" s="2">
        <v>2000</v>
      </c>
      <c r="B347" s="2" t="s">
        <v>9</v>
      </c>
      <c r="C347" s="2" t="s">
        <v>6</v>
      </c>
      <c r="D347" s="2">
        <v>4</v>
      </c>
      <c r="E347" s="1">
        <v>397.82</v>
      </c>
      <c r="F347" s="1">
        <v>427.46</v>
      </c>
      <c r="G347" s="4">
        <v>43235.5</v>
      </c>
      <c r="H347">
        <f t="shared" si="25"/>
        <v>172</v>
      </c>
      <c r="I347">
        <f t="shared" si="24"/>
        <v>185</v>
      </c>
    </row>
    <row r="348" spans="1:9" x14ac:dyDescent="0.3">
      <c r="A348" s="2">
        <v>2001</v>
      </c>
      <c r="B348" s="2" t="s">
        <v>9</v>
      </c>
      <c r="C348" s="2" t="s">
        <v>6</v>
      </c>
      <c r="D348" s="2">
        <v>4</v>
      </c>
      <c r="E348" s="1">
        <v>392.46</v>
      </c>
      <c r="F348" s="1">
        <v>431.9</v>
      </c>
      <c r="G348" s="4">
        <v>45865</v>
      </c>
      <c r="H348">
        <f t="shared" si="25"/>
        <v>180</v>
      </c>
      <c r="I348">
        <f t="shared" si="24"/>
        <v>198</v>
      </c>
    </row>
    <row r="349" spans="1:9" x14ac:dyDescent="0.3">
      <c r="A349" s="2">
        <v>2002</v>
      </c>
      <c r="B349" s="2" t="s">
        <v>9</v>
      </c>
      <c r="C349" s="2" t="s">
        <v>6</v>
      </c>
      <c r="D349" s="2">
        <v>4</v>
      </c>
      <c r="E349" s="1">
        <v>495.02</v>
      </c>
      <c r="F349" s="1">
        <v>436.39</v>
      </c>
      <c r="G349" s="4">
        <v>49291</v>
      </c>
      <c r="H349">
        <f t="shared" si="25"/>
        <v>244</v>
      </c>
      <c r="I349">
        <f t="shared" si="24"/>
        <v>215</v>
      </c>
    </row>
    <row r="350" spans="1:9" x14ac:dyDescent="0.3">
      <c r="A350" s="2">
        <v>2003</v>
      </c>
      <c r="B350" s="2" t="s">
        <v>9</v>
      </c>
      <c r="C350" s="2" t="s">
        <v>6</v>
      </c>
      <c r="D350" s="2">
        <v>4</v>
      </c>
      <c r="E350" s="1">
        <v>514.38</v>
      </c>
      <c r="F350" s="1">
        <v>440.92</v>
      </c>
      <c r="G350" s="4">
        <v>52490.5</v>
      </c>
      <c r="H350">
        <f t="shared" si="25"/>
        <v>270</v>
      </c>
      <c r="I350">
        <f t="shared" si="24"/>
        <v>231</v>
      </c>
    </row>
    <row r="351" spans="1:9" x14ac:dyDescent="0.3">
      <c r="A351" s="2">
        <v>2004</v>
      </c>
      <c r="B351" s="2" t="s">
        <v>9</v>
      </c>
      <c r="C351" s="2" t="s">
        <v>6</v>
      </c>
      <c r="D351" s="2">
        <v>4</v>
      </c>
      <c r="E351" s="1">
        <v>356.03</v>
      </c>
      <c r="F351" s="1">
        <v>445.51</v>
      </c>
      <c r="G351" s="4">
        <v>56175.5</v>
      </c>
      <c r="H351">
        <f t="shared" si="25"/>
        <v>200</v>
      </c>
      <c r="I351">
        <f t="shared" si="24"/>
        <v>250</v>
      </c>
    </row>
    <row r="352" spans="1:9" x14ac:dyDescent="0.3">
      <c r="A352" s="2">
        <v>2005</v>
      </c>
      <c r="B352" s="2" t="s">
        <v>9</v>
      </c>
      <c r="C352" s="2" t="s">
        <v>6</v>
      </c>
      <c r="D352" s="2">
        <v>4</v>
      </c>
      <c r="E352" s="1">
        <v>462.46</v>
      </c>
      <c r="F352" s="1">
        <v>450.14</v>
      </c>
      <c r="G352" s="4">
        <v>60762</v>
      </c>
      <c r="H352">
        <f t="shared" si="25"/>
        <v>281</v>
      </c>
      <c r="I352">
        <f t="shared" si="24"/>
        <v>274</v>
      </c>
    </row>
    <row r="353" spans="1:9" x14ac:dyDescent="0.3">
      <c r="A353" s="2">
        <v>2006</v>
      </c>
      <c r="B353" s="2" t="s">
        <v>9</v>
      </c>
      <c r="C353" s="2" t="s">
        <v>6</v>
      </c>
      <c r="D353" s="2">
        <v>4</v>
      </c>
      <c r="E353" s="1">
        <v>426.12</v>
      </c>
      <c r="F353" s="1">
        <v>454.82</v>
      </c>
      <c r="G353" s="4">
        <v>65708.5</v>
      </c>
      <c r="H353">
        <f t="shared" si="25"/>
        <v>280</v>
      </c>
      <c r="I353">
        <f t="shared" si="24"/>
        <v>299</v>
      </c>
    </row>
    <row r="354" spans="1:9" x14ac:dyDescent="0.3">
      <c r="A354" s="2">
        <v>2007</v>
      </c>
      <c r="B354" s="2" t="s">
        <v>9</v>
      </c>
      <c r="C354" s="2" t="s">
        <v>6</v>
      </c>
      <c r="D354" s="2">
        <v>4</v>
      </c>
      <c r="E354" s="1">
        <v>482.62</v>
      </c>
      <c r="F354" s="1">
        <v>459.54</v>
      </c>
      <c r="G354" s="4">
        <v>71899</v>
      </c>
      <c r="H354">
        <f t="shared" si="25"/>
        <v>347</v>
      </c>
      <c r="I354">
        <f t="shared" si="24"/>
        <v>330</v>
      </c>
    </row>
    <row r="355" spans="1:9" x14ac:dyDescent="0.3">
      <c r="A355" s="2">
        <v>2008</v>
      </c>
      <c r="B355" s="2" t="s">
        <v>9</v>
      </c>
      <c r="C355" s="2" t="s">
        <v>6</v>
      </c>
      <c r="D355" s="2">
        <v>4</v>
      </c>
      <c r="E355" s="1">
        <v>462.78</v>
      </c>
      <c r="F355" s="1">
        <v>464.32</v>
      </c>
      <c r="G355" s="4">
        <v>79087</v>
      </c>
      <c r="H355">
        <f t="shared" si="25"/>
        <v>366</v>
      </c>
      <c r="I355">
        <f t="shared" si="24"/>
        <v>367</v>
      </c>
    </row>
    <row r="356" spans="1:9" x14ac:dyDescent="0.3">
      <c r="A356" s="2">
        <v>2009</v>
      </c>
      <c r="B356" s="2" t="s">
        <v>9</v>
      </c>
      <c r="C356" s="2" t="s">
        <v>6</v>
      </c>
      <c r="D356" s="2">
        <v>4</v>
      </c>
      <c r="E356" s="1">
        <v>464.95</v>
      </c>
      <c r="F356" s="1">
        <v>469.15</v>
      </c>
      <c r="G356" s="4">
        <v>85600</v>
      </c>
      <c r="H356">
        <f t="shared" si="25"/>
        <v>398</v>
      </c>
      <c r="I356">
        <f t="shared" si="24"/>
        <v>402</v>
      </c>
    </row>
    <row r="357" spans="1:9" x14ac:dyDescent="0.3">
      <c r="A357" s="2">
        <v>2010</v>
      </c>
      <c r="B357" s="2" t="s">
        <v>9</v>
      </c>
      <c r="C357" s="2" t="s">
        <v>6</v>
      </c>
      <c r="D357" s="2">
        <v>4</v>
      </c>
      <c r="E357" s="1">
        <v>456.53</v>
      </c>
      <c r="F357" s="1">
        <v>451.53</v>
      </c>
      <c r="G357" s="4">
        <v>90902.5</v>
      </c>
      <c r="H357">
        <f t="shared" si="25"/>
        <v>415</v>
      </c>
      <c r="I357">
        <f t="shared" si="24"/>
        <v>410</v>
      </c>
    </row>
    <row r="358" spans="1:9" x14ac:dyDescent="0.3">
      <c r="A358" s="2">
        <v>2011</v>
      </c>
      <c r="B358" s="2" t="s">
        <v>9</v>
      </c>
      <c r="C358" s="2" t="s">
        <v>6</v>
      </c>
      <c r="D358" s="2">
        <v>4</v>
      </c>
      <c r="E358" s="1">
        <v>441.46</v>
      </c>
      <c r="F358" s="1">
        <v>434.58</v>
      </c>
      <c r="G358" s="4">
        <v>95819.5</v>
      </c>
      <c r="H358">
        <f t="shared" si="25"/>
        <v>423</v>
      </c>
      <c r="I358">
        <f t="shared" si="24"/>
        <v>416</v>
      </c>
    </row>
    <row r="359" spans="1:9" x14ac:dyDescent="0.3">
      <c r="A359" s="2">
        <v>2012</v>
      </c>
      <c r="B359" s="2" t="s">
        <v>9</v>
      </c>
      <c r="C359" s="2" t="s">
        <v>6</v>
      </c>
      <c r="D359" s="2">
        <v>4</v>
      </c>
      <c r="E359" s="1">
        <v>402.05</v>
      </c>
      <c r="F359" s="1">
        <v>418.26</v>
      </c>
      <c r="G359" s="4">
        <v>101976.5</v>
      </c>
      <c r="H359">
        <f t="shared" si="25"/>
        <v>410</v>
      </c>
      <c r="I359">
        <f t="shared" si="24"/>
        <v>427</v>
      </c>
    </row>
    <row r="360" spans="1:9" x14ac:dyDescent="0.3">
      <c r="A360" s="2">
        <v>2013</v>
      </c>
      <c r="B360" s="2" t="s">
        <v>9</v>
      </c>
      <c r="C360" s="2" t="s">
        <v>6</v>
      </c>
      <c r="D360" s="2">
        <v>4</v>
      </c>
      <c r="E360" s="1">
        <v>396.07</v>
      </c>
      <c r="F360" s="1">
        <v>402.56</v>
      </c>
      <c r="G360" s="4">
        <v>110081.5</v>
      </c>
      <c r="H360">
        <f t="shared" si="25"/>
        <v>436</v>
      </c>
      <c r="I360">
        <f t="shared" si="24"/>
        <v>443</v>
      </c>
    </row>
    <row r="361" spans="1:9" x14ac:dyDescent="0.3">
      <c r="A361" s="2">
        <v>2014</v>
      </c>
      <c r="B361" s="2" t="s">
        <v>9</v>
      </c>
      <c r="C361" s="2" t="s">
        <v>6</v>
      </c>
      <c r="D361" s="2">
        <v>4</v>
      </c>
      <c r="E361" s="1">
        <v>400.55</v>
      </c>
      <c r="F361" s="1">
        <v>387.44</v>
      </c>
      <c r="G361" s="4">
        <v>120335.5</v>
      </c>
      <c r="H361">
        <f t="shared" si="25"/>
        <v>482</v>
      </c>
      <c r="I361">
        <f t="shared" si="24"/>
        <v>466</v>
      </c>
    </row>
    <row r="362" spans="1:9" x14ac:dyDescent="0.3">
      <c r="A362" s="2">
        <v>2015</v>
      </c>
      <c r="B362" s="2" t="s">
        <v>9</v>
      </c>
      <c r="C362" s="2" t="s">
        <v>6</v>
      </c>
      <c r="D362" s="2">
        <v>4</v>
      </c>
      <c r="E362" s="1">
        <v>384.25</v>
      </c>
      <c r="F362" s="1">
        <v>372.9</v>
      </c>
      <c r="G362" s="4">
        <v>130643</v>
      </c>
      <c r="H362">
        <f t="shared" si="25"/>
        <v>502</v>
      </c>
      <c r="I362">
        <f t="shared" si="24"/>
        <v>487</v>
      </c>
    </row>
    <row r="363" spans="1:9" x14ac:dyDescent="0.3">
      <c r="A363" s="2">
        <v>2016</v>
      </c>
      <c r="B363" s="2" t="s">
        <v>9</v>
      </c>
      <c r="C363" s="2" t="s">
        <v>6</v>
      </c>
      <c r="D363" s="2">
        <v>4</v>
      </c>
      <c r="E363" s="1">
        <v>333.17</v>
      </c>
      <c r="F363" s="1">
        <v>358.9</v>
      </c>
      <c r="G363" s="4">
        <v>140770.5</v>
      </c>
      <c r="H363">
        <f t="shared" si="25"/>
        <v>469</v>
      </c>
      <c r="I363">
        <f t="shared" si="24"/>
        <v>505</v>
      </c>
    </row>
    <row r="364" spans="1:9" x14ac:dyDescent="0.3">
      <c r="A364" s="2">
        <v>2017</v>
      </c>
      <c r="B364" s="2" t="s">
        <v>9</v>
      </c>
      <c r="C364" s="2" t="s">
        <v>6</v>
      </c>
      <c r="D364" s="2">
        <v>4</v>
      </c>
      <c r="E364" s="1">
        <v>355.19</v>
      </c>
      <c r="F364" s="1">
        <v>345.42</v>
      </c>
      <c r="G364" s="4">
        <v>154566</v>
      </c>
      <c r="H364">
        <f t="shared" si="25"/>
        <v>549</v>
      </c>
      <c r="I364">
        <f t="shared" si="24"/>
        <v>534</v>
      </c>
    </row>
    <row r="365" spans="1:9" x14ac:dyDescent="0.3">
      <c r="A365" s="2">
        <v>2018</v>
      </c>
      <c r="B365" s="2" t="s">
        <v>9</v>
      </c>
      <c r="C365" s="2" t="s">
        <v>6</v>
      </c>
      <c r="D365" s="2">
        <v>4</v>
      </c>
      <c r="E365" s="1">
        <v>332.73</v>
      </c>
      <c r="F365" s="1">
        <v>332.45</v>
      </c>
      <c r="G365" s="4">
        <v>171012</v>
      </c>
      <c r="H365">
        <f t="shared" si="25"/>
        <v>569</v>
      </c>
      <c r="I365">
        <f t="shared" si="24"/>
        <v>569</v>
      </c>
    </row>
    <row r="366" spans="1:9" x14ac:dyDescent="0.3">
      <c r="A366" s="2">
        <v>2019</v>
      </c>
      <c r="B366" s="2" t="s">
        <v>9</v>
      </c>
      <c r="C366" s="2" t="s">
        <v>6</v>
      </c>
      <c r="D366" s="2">
        <v>4</v>
      </c>
      <c r="E366" s="1">
        <v>320.29000000000002</v>
      </c>
      <c r="F366" s="1">
        <v>319.97000000000003</v>
      </c>
      <c r="G366" s="4">
        <v>190452</v>
      </c>
      <c r="H366">
        <f t="shared" si="25"/>
        <v>610</v>
      </c>
      <c r="I366">
        <f t="shared" si="24"/>
        <v>609</v>
      </c>
    </row>
    <row r="367" spans="1:9" x14ac:dyDescent="0.3">
      <c r="A367" s="2">
        <v>2020</v>
      </c>
      <c r="B367" s="2" t="s">
        <v>9</v>
      </c>
      <c r="C367" s="2" t="s">
        <v>6</v>
      </c>
      <c r="D367" s="2">
        <v>4</v>
      </c>
      <c r="E367" s="1"/>
      <c r="F367" s="1">
        <f>ROUND(F366-F366*0.0375,1)</f>
        <v>308</v>
      </c>
      <c r="G367" s="4">
        <v>214401</v>
      </c>
      <c r="I367">
        <f t="shared" si="24"/>
        <v>660</v>
      </c>
    </row>
    <row r="368" spans="1:9" x14ac:dyDescent="0.3">
      <c r="A368" s="2">
        <v>2021</v>
      </c>
      <c r="B368" s="2" t="s">
        <v>9</v>
      </c>
      <c r="C368" s="2" t="s">
        <v>6</v>
      </c>
      <c r="D368" s="2">
        <v>4</v>
      </c>
      <c r="E368" s="1"/>
      <c r="F368" s="1">
        <f t="shared" ref="F368:F369" si="27">ROUND(F367-F367*0.0375,1)</f>
        <v>296.5</v>
      </c>
      <c r="G368" s="4">
        <v>239912</v>
      </c>
      <c r="I368">
        <f t="shared" si="24"/>
        <v>711</v>
      </c>
    </row>
    <row r="369" spans="1:9" x14ac:dyDescent="0.3">
      <c r="A369" s="2">
        <v>2022</v>
      </c>
      <c r="B369" s="2" t="s">
        <v>9</v>
      </c>
      <c r="C369" s="2" t="s">
        <v>6</v>
      </c>
      <c r="D369" s="2">
        <v>4</v>
      </c>
      <c r="E369" s="1"/>
      <c r="F369" s="1">
        <f t="shared" si="27"/>
        <v>285.39999999999998</v>
      </c>
      <c r="G369" s="4">
        <v>266626</v>
      </c>
      <c r="I369">
        <f t="shared" si="24"/>
        <v>761</v>
      </c>
    </row>
    <row r="370" spans="1:9" x14ac:dyDescent="0.3">
      <c r="A370" s="2">
        <v>2000</v>
      </c>
      <c r="B370" s="2" t="s">
        <v>10</v>
      </c>
      <c r="C370" s="2" t="s">
        <v>4</v>
      </c>
      <c r="D370" s="2">
        <v>1</v>
      </c>
      <c r="E370" s="1">
        <v>61.94</v>
      </c>
      <c r="F370" s="1">
        <v>62.63</v>
      </c>
      <c r="G370" s="4">
        <v>2048635.5</v>
      </c>
      <c r="H370">
        <f t="shared" si="25"/>
        <v>1269</v>
      </c>
      <c r="I370">
        <f t="shared" si="24"/>
        <v>1283</v>
      </c>
    </row>
    <row r="371" spans="1:9" x14ac:dyDescent="0.3">
      <c r="A371" s="2">
        <v>2001</v>
      </c>
      <c r="B371" s="2" t="s">
        <v>10</v>
      </c>
      <c r="C371" s="2" t="s">
        <v>4</v>
      </c>
      <c r="D371" s="2">
        <v>1</v>
      </c>
      <c r="E371" s="1">
        <v>65.08</v>
      </c>
      <c r="F371" s="1">
        <v>65.22</v>
      </c>
      <c r="G371" s="4">
        <v>2146740</v>
      </c>
      <c r="H371">
        <f t="shared" si="25"/>
        <v>1397</v>
      </c>
      <c r="I371">
        <f t="shared" si="24"/>
        <v>1400</v>
      </c>
    </row>
    <row r="372" spans="1:9" x14ac:dyDescent="0.3">
      <c r="A372" s="2">
        <v>2002</v>
      </c>
      <c r="B372" s="2" t="s">
        <v>10</v>
      </c>
      <c r="C372" s="2" t="s">
        <v>4</v>
      </c>
      <c r="D372" s="2">
        <v>1</v>
      </c>
      <c r="E372" s="1">
        <v>69.42</v>
      </c>
      <c r="F372" s="1">
        <v>67.92</v>
      </c>
      <c r="G372" s="4">
        <v>2244414</v>
      </c>
      <c r="H372">
        <f t="shared" si="25"/>
        <v>1558</v>
      </c>
      <c r="I372">
        <f t="shared" si="24"/>
        <v>1524</v>
      </c>
    </row>
    <row r="373" spans="1:9" x14ac:dyDescent="0.3">
      <c r="A373" s="2">
        <v>2003</v>
      </c>
      <c r="B373" s="2" t="s">
        <v>10</v>
      </c>
      <c r="C373" s="2" t="s">
        <v>4</v>
      </c>
      <c r="D373" s="2">
        <v>1</v>
      </c>
      <c r="E373" s="1">
        <v>70.95</v>
      </c>
      <c r="F373" s="1">
        <v>70.73</v>
      </c>
      <c r="G373" s="4">
        <v>2345187.5</v>
      </c>
      <c r="H373">
        <f t="shared" si="25"/>
        <v>1664</v>
      </c>
      <c r="I373">
        <f t="shared" si="24"/>
        <v>1659</v>
      </c>
    </row>
    <row r="374" spans="1:9" x14ac:dyDescent="0.3">
      <c r="A374" s="2">
        <v>2004</v>
      </c>
      <c r="B374" s="2" t="s">
        <v>10</v>
      </c>
      <c r="C374" s="2" t="s">
        <v>4</v>
      </c>
      <c r="D374" s="2">
        <v>1</v>
      </c>
      <c r="E374" s="1">
        <v>72.400000000000006</v>
      </c>
      <c r="F374" s="1">
        <v>73.66</v>
      </c>
      <c r="G374" s="4">
        <v>2457117.5</v>
      </c>
      <c r="H374">
        <f t="shared" si="25"/>
        <v>1779</v>
      </c>
      <c r="I374">
        <f t="shared" si="24"/>
        <v>1810</v>
      </c>
    </row>
    <row r="375" spans="1:9" x14ac:dyDescent="0.3">
      <c r="A375" s="2">
        <v>2005</v>
      </c>
      <c r="B375" s="2" t="s">
        <v>10</v>
      </c>
      <c r="C375" s="2" t="s">
        <v>4</v>
      </c>
      <c r="D375" s="2">
        <v>1</v>
      </c>
      <c r="E375" s="1">
        <v>76.73</v>
      </c>
      <c r="F375" s="1">
        <v>76.709999999999994</v>
      </c>
      <c r="G375" s="4">
        <v>2571408.5</v>
      </c>
      <c r="H375">
        <f t="shared" si="25"/>
        <v>1973</v>
      </c>
      <c r="I375">
        <f t="shared" si="24"/>
        <v>1973</v>
      </c>
    </row>
    <row r="376" spans="1:9" x14ac:dyDescent="0.3">
      <c r="A376" s="2">
        <v>2006</v>
      </c>
      <c r="B376" s="2" t="s">
        <v>10</v>
      </c>
      <c r="C376" s="2" t="s">
        <v>4</v>
      </c>
      <c r="D376" s="2">
        <v>1</v>
      </c>
      <c r="E376" s="1">
        <v>75.2</v>
      </c>
      <c r="F376" s="1">
        <v>75.260000000000005</v>
      </c>
      <c r="G376" s="4">
        <v>2688788.5</v>
      </c>
      <c r="H376">
        <f t="shared" si="25"/>
        <v>2022</v>
      </c>
      <c r="I376">
        <f t="shared" si="24"/>
        <v>2024</v>
      </c>
    </row>
    <row r="377" spans="1:9" x14ac:dyDescent="0.3">
      <c r="A377" s="2">
        <v>2007</v>
      </c>
      <c r="B377" s="2" t="s">
        <v>10</v>
      </c>
      <c r="C377" s="2" t="s">
        <v>4</v>
      </c>
      <c r="D377" s="2">
        <v>1</v>
      </c>
      <c r="E377" s="1">
        <v>74.790000000000006</v>
      </c>
      <c r="F377" s="1">
        <v>73.849999999999994</v>
      </c>
      <c r="G377" s="4">
        <v>2833331</v>
      </c>
      <c r="H377">
        <f t="shared" si="25"/>
        <v>2119</v>
      </c>
      <c r="I377">
        <f t="shared" si="24"/>
        <v>2092</v>
      </c>
    </row>
    <row r="378" spans="1:9" x14ac:dyDescent="0.3">
      <c r="A378" s="2">
        <v>2008</v>
      </c>
      <c r="B378" s="2" t="s">
        <v>10</v>
      </c>
      <c r="C378" s="2" t="s">
        <v>4</v>
      </c>
      <c r="D378" s="2">
        <v>1</v>
      </c>
      <c r="E378" s="1">
        <v>71.349999999999994</v>
      </c>
      <c r="F378" s="1">
        <v>72.459999999999994</v>
      </c>
      <c r="G378" s="4">
        <v>2972543.5</v>
      </c>
      <c r="H378">
        <f t="shared" si="25"/>
        <v>2121</v>
      </c>
      <c r="I378">
        <f t="shared" si="24"/>
        <v>2154</v>
      </c>
    </row>
    <row r="379" spans="1:9" x14ac:dyDescent="0.3">
      <c r="A379" s="2">
        <v>2009</v>
      </c>
      <c r="B379" s="2" t="s">
        <v>10</v>
      </c>
      <c r="C379" s="2" t="s">
        <v>4</v>
      </c>
      <c r="D379" s="2">
        <v>1</v>
      </c>
      <c r="E379" s="1">
        <v>73.56</v>
      </c>
      <c r="F379" s="1">
        <v>73.989999999999995</v>
      </c>
      <c r="G379" s="4">
        <v>3084406.5</v>
      </c>
      <c r="H379">
        <f t="shared" si="25"/>
        <v>2269</v>
      </c>
      <c r="I379">
        <f t="shared" si="24"/>
        <v>2282</v>
      </c>
    </row>
    <row r="380" spans="1:9" x14ac:dyDescent="0.3">
      <c r="A380" s="2">
        <v>2010</v>
      </c>
      <c r="B380" s="2" t="s">
        <v>10</v>
      </c>
      <c r="C380" s="2" t="s">
        <v>4</v>
      </c>
      <c r="D380" s="2">
        <v>1</v>
      </c>
      <c r="E380" s="1">
        <v>77.89</v>
      </c>
      <c r="F380" s="1">
        <v>75.55</v>
      </c>
      <c r="G380" s="4">
        <v>3181467.5</v>
      </c>
      <c r="H380">
        <f t="shared" si="25"/>
        <v>2478</v>
      </c>
      <c r="I380">
        <f t="shared" si="24"/>
        <v>2404</v>
      </c>
    </row>
    <row r="381" spans="1:9" x14ac:dyDescent="0.3">
      <c r="A381" s="2">
        <v>2011</v>
      </c>
      <c r="B381" s="2" t="s">
        <v>10</v>
      </c>
      <c r="C381" s="2" t="s">
        <v>4</v>
      </c>
      <c r="D381" s="2">
        <v>1</v>
      </c>
      <c r="E381" s="1">
        <v>75.58</v>
      </c>
      <c r="F381" s="1">
        <v>77.14</v>
      </c>
      <c r="G381" s="4">
        <v>3274471.5</v>
      </c>
      <c r="H381">
        <f t="shared" si="25"/>
        <v>2475</v>
      </c>
      <c r="I381">
        <f t="shared" si="24"/>
        <v>2526</v>
      </c>
    </row>
    <row r="382" spans="1:9" x14ac:dyDescent="0.3">
      <c r="A382" s="2">
        <v>2012</v>
      </c>
      <c r="B382" s="2" t="s">
        <v>10</v>
      </c>
      <c r="C382" s="2" t="s">
        <v>4</v>
      </c>
      <c r="D382" s="2">
        <v>1</v>
      </c>
      <c r="E382" s="1">
        <v>79.67</v>
      </c>
      <c r="F382" s="1">
        <v>78.760000000000005</v>
      </c>
      <c r="G382" s="4">
        <v>3396398.5</v>
      </c>
      <c r="H382">
        <f t="shared" si="25"/>
        <v>2706</v>
      </c>
      <c r="I382">
        <f t="shared" si="24"/>
        <v>2675</v>
      </c>
    </row>
    <row r="383" spans="1:9" x14ac:dyDescent="0.3">
      <c r="A383" s="2">
        <v>2013</v>
      </c>
      <c r="B383" s="2" t="s">
        <v>10</v>
      </c>
      <c r="C383" s="2" t="s">
        <v>4</v>
      </c>
      <c r="D383" s="2">
        <v>1</v>
      </c>
      <c r="E383" s="1">
        <v>76.91</v>
      </c>
      <c r="F383" s="1">
        <v>77.53</v>
      </c>
      <c r="G383" s="4">
        <v>3536546.5</v>
      </c>
      <c r="H383">
        <f t="shared" si="25"/>
        <v>2720</v>
      </c>
      <c r="I383">
        <f t="shared" si="24"/>
        <v>2742</v>
      </c>
    </row>
    <row r="384" spans="1:9" x14ac:dyDescent="0.3">
      <c r="A384" s="2">
        <v>2014</v>
      </c>
      <c r="B384" s="2" t="s">
        <v>10</v>
      </c>
      <c r="C384" s="2" t="s">
        <v>4</v>
      </c>
      <c r="D384" s="2">
        <v>1</v>
      </c>
      <c r="E384" s="1">
        <v>76.41</v>
      </c>
      <c r="F384" s="1">
        <v>76.319999999999993</v>
      </c>
      <c r="G384" s="4">
        <v>3673662.5</v>
      </c>
      <c r="H384">
        <f t="shared" si="25"/>
        <v>2807</v>
      </c>
      <c r="I384">
        <f t="shared" si="24"/>
        <v>2804</v>
      </c>
    </row>
    <row r="385" spans="1:9" x14ac:dyDescent="0.3">
      <c r="A385" s="2">
        <v>2015</v>
      </c>
      <c r="B385" s="2" t="s">
        <v>10</v>
      </c>
      <c r="C385" s="2" t="s">
        <v>4</v>
      </c>
      <c r="D385" s="2">
        <v>1</v>
      </c>
      <c r="E385" s="1">
        <v>73.260000000000005</v>
      </c>
      <c r="F385" s="1">
        <v>75.13</v>
      </c>
      <c r="G385" s="4">
        <v>3805369.5</v>
      </c>
      <c r="H385">
        <f t="shared" si="25"/>
        <v>2788</v>
      </c>
      <c r="I385">
        <f t="shared" si="24"/>
        <v>2859</v>
      </c>
    </row>
    <row r="386" spans="1:9" x14ac:dyDescent="0.3">
      <c r="A386" s="2">
        <v>2016</v>
      </c>
      <c r="B386" s="2" t="s">
        <v>10</v>
      </c>
      <c r="C386" s="2" t="s">
        <v>4</v>
      </c>
      <c r="D386" s="2">
        <v>1</v>
      </c>
      <c r="E386" s="1">
        <v>75.25</v>
      </c>
      <c r="F386" s="1">
        <v>73.95</v>
      </c>
      <c r="G386" s="4">
        <v>3922900</v>
      </c>
      <c r="H386">
        <f t="shared" si="25"/>
        <v>2952</v>
      </c>
      <c r="I386">
        <f t="shared" si="24"/>
        <v>2901</v>
      </c>
    </row>
    <row r="387" spans="1:9" x14ac:dyDescent="0.3">
      <c r="A387" s="2">
        <v>2017</v>
      </c>
      <c r="B387" s="2" t="s">
        <v>10</v>
      </c>
      <c r="C387" s="2" t="s">
        <v>4</v>
      </c>
      <c r="D387" s="2">
        <v>1</v>
      </c>
      <c r="E387" s="1">
        <v>73.349999999999994</v>
      </c>
      <c r="F387" s="1">
        <v>72.8</v>
      </c>
      <c r="G387" s="4">
        <v>4069311.5</v>
      </c>
      <c r="H387">
        <f t="shared" ref="H387:H450" si="28">ROUND(E387*$G387/100000,0)</f>
        <v>2985</v>
      </c>
      <c r="I387">
        <f t="shared" ref="I387:I450" si="29">ROUND(F387*$G387/100000,0)</f>
        <v>2962</v>
      </c>
    </row>
    <row r="388" spans="1:9" x14ac:dyDescent="0.3">
      <c r="A388" s="2">
        <v>2018</v>
      </c>
      <c r="B388" s="2" t="s">
        <v>10</v>
      </c>
      <c r="C388" s="2" t="s">
        <v>4</v>
      </c>
      <c r="D388" s="2">
        <v>1</v>
      </c>
      <c r="E388" s="1">
        <v>71.680000000000007</v>
      </c>
      <c r="F388" s="1">
        <v>71.66</v>
      </c>
      <c r="G388" s="4">
        <v>4235626.5</v>
      </c>
      <c r="H388">
        <f t="shared" si="28"/>
        <v>3036</v>
      </c>
      <c r="I388">
        <f t="shared" si="29"/>
        <v>3035</v>
      </c>
    </row>
    <row r="389" spans="1:9" x14ac:dyDescent="0.3">
      <c r="A389" s="2">
        <v>2019</v>
      </c>
      <c r="B389" s="2" t="s">
        <v>10</v>
      </c>
      <c r="C389" s="2" t="s">
        <v>4</v>
      </c>
      <c r="D389" s="2">
        <v>1</v>
      </c>
      <c r="E389" s="1">
        <v>70.209999999999994</v>
      </c>
      <c r="F389" s="1">
        <v>70.540000000000006</v>
      </c>
      <c r="G389" s="4">
        <v>4403857</v>
      </c>
      <c r="H389">
        <f t="shared" si="28"/>
        <v>3092</v>
      </c>
      <c r="I389">
        <f t="shared" si="29"/>
        <v>3106</v>
      </c>
    </row>
    <row r="390" spans="1:9" x14ac:dyDescent="0.3">
      <c r="A390" s="2">
        <v>2020</v>
      </c>
      <c r="B390" s="2" t="s">
        <v>10</v>
      </c>
      <c r="C390" s="2" t="s">
        <v>4</v>
      </c>
      <c r="D390" s="2">
        <v>1</v>
      </c>
      <c r="E390" s="1"/>
      <c r="F390" s="1">
        <f>ROUND(F389-F389*0.0156,1)</f>
        <v>69.400000000000006</v>
      </c>
      <c r="G390" s="4">
        <v>4618720.5</v>
      </c>
      <c r="I390">
        <f t="shared" si="29"/>
        <v>3205</v>
      </c>
    </row>
    <row r="391" spans="1:9" x14ac:dyDescent="0.3">
      <c r="A391" s="2">
        <v>2021</v>
      </c>
      <c r="B391" s="2" t="s">
        <v>10</v>
      </c>
      <c r="C391" s="2" t="s">
        <v>4</v>
      </c>
      <c r="D391" s="2">
        <v>1</v>
      </c>
      <c r="E391" s="1"/>
      <c r="F391" s="1">
        <f t="shared" ref="F391:F392" si="30">ROUND(F390-F390*0.0156,1)</f>
        <v>68.3</v>
      </c>
      <c r="G391" s="4">
        <v>4848710.5</v>
      </c>
      <c r="I391">
        <f t="shared" si="29"/>
        <v>3312</v>
      </c>
    </row>
    <row r="392" spans="1:9" x14ac:dyDescent="0.3">
      <c r="A392" s="2">
        <v>2022</v>
      </c>
      <c r="B392" s="2" t="s">
        <v>10</v>
      </c>
      <c r="C392" s="2" t="s">
        <v>4</v>
      </c>
      <c r="D392" s="2">
        <v>1</v>
      </c>
      <c r="E392" s="1"/>
      <c r="F392" s="1">
        <f t="shared" si="30"/>
        <v>67.2</v>
      </c>
      <c r="G392" s="4">
        <v>5079597</v>
      </c>
      <c r="I392">
        <f t="shared" si="29"/>
        <v>3413</v>
      </c>
    </row>
    <row r="393" spans="1:9" x14ac:dyDescent="0.3">
      <c r="A393" s="2">
        <v>2000</v>
      </c>
      <c r="B393" s="2" t="s">
        <v>10</v>
      </c>
      <c r="C393" s="2" t="s">
        <v>4</v>
      </c>
      <c r="D393" s="2">
        <v>2</v>
      </c>
      <c r="E393" s="1">
        <v>44.92</v>
      </c>
      <c r="F393" s="1">
        <v>44.62</v>
      </c>
      <c r="G393" s="4">
        <v>1311184.5</v>
      </c>
      <c r="H393">
        <f t="shared" si="28"/>
        <v>589</v>
      </c>
      <c r="I393">
        <f t="shared" si="29"/>
        <v>585</v>
      </c>
    </row>
    <row r="394" spans="1:9" x14ac:dyDescent="0.3">
      <c r="A394" s="2">
        <v>2001</v>
      </c>
      <c r="B394" s="2" t="s">
        <v>10</v>
      </c>
      <c r="C394" s="2" t="s">
        <v>4</v>
      </c>
      <c r="D394" s="2">
        <v>2</v>
      </c>
      <c r="E394" s="1">
        <v>43.26</v>
      </c>
      <c r="F394" s="1">
        <v>45.08</v>
      </c>
      <c r="G394" s="4">
        <v>1379973</v>
      </c>
      <c r="H394">
        <f t="shared" si="28"/>
        <v>597</v>
      </c>
      <c r="I394">
        <f t="shared" si="29"/>
        <v>622</v>
      </c>
    </row>
    <row r="395" spans="1:9" x14ac:dyDescent="0.3">
      <c r="A395" s="2">
        <v>2002</v>
      </c>
      <c r="B395" s="2" t="s">
        <v>10</v>
      </c>
      <c r="C395" s="2" t="s">
        <v>4</v>
      </c>
      <c r="D395" s="2">
        <v>2</v>
      </c>
      <c r="E395" s="1">
        <v>45.66</v>
      </c>
      <c r="F395" s="1">
        <v>45.55</v>
      </c>
      <c r="G395" s="4">
        <v>1443216.5</v>
      </c>
      <c r="H395">
        <f t="shared" si="28"/>
        <v>659</v>
      </c>
      <c r="I395">
        <f t="shared" si="29"/>
        <v>657</v>
      </c>
    </row>
    <row r="396" spans="1:9" x14ac:dyDescent="0.3">
      <c r="A396" s="2">
        <v>2003</v>
      </c>
      <c r="B396" s="2" t="s">
        <v>10</v>
      </c>
      <c r="C396" s="2" t="s">
        <v>4</v>
      </c>
      <c r="D396" s="2">
        <v>2</v>
      </c>
      <c r="E396" s="1">
        <v>47.15</v>
      </c>
      <c r="F396" s="1">
        <v>46.02</v>
      </c>
      <c r="G396" s="4">
        <v>1501742</v>
      </c>
      <c r="H396">
        <f t="shared" si="28"/>
        <v>708</v>
      </c>
      <c r="I396">
        <f t="shared" si="29"/>
        <v>691</v>
      </c>
    </row>
    <row r="397" spans="1:9" x14ac:dyDescent="0.3">
      <c r="A397" s="2">
        <v>2004</v>
      </c>
      <c r="B397" s="2" t="s">
        <v>10</v>
      </c>
      <c r="C397" s="2" t="s">
        <v>4</v>
      </c>
      <c r="D397" s="2">
        <v>2</v>
      </c>
      <c r="E397" s="1">
        <v>48.53</v>
      </c>
      <c r="F397" s="1">
        <v>46.5</v>
      </c>
      <c r="G397" s="4">
        <v>1566184</v>
      </c>
      <c r="H397">
        <f t="shared" si="28"/>
        <v>760</v>
      </c>
      <c r="I397">
        <f t="shared" si="29"/>
        <v>728</v>
      </c>
    </row>
    <row r="398" spans="1:9" x14ac:dyDescent="0.3">
      <c r="A398" s="2">
        <v>2005</v>
      </c>
      <c r="B398" s="2" t="s">
        <v>10</v>
      </c>
      <c r="C398" s="2" t="s">
        <v>4</v>
      </c>
      <c r="D398" s="2">
        <v>2</v>
      </c>
      <c r="E398" s="1">
        <v>45.56</v>
      </c>
      <c r="F398" s="1">
        <v>46.98</v>
      </c>
      <c r="G398" s="4">
        <v>1628514.5</v>
      </c>
      <c r="H398">
        <f t="shared" si="28"/>
        <v>742</v>
      </c>
      <c r="I398">
        <f t="shared" si="29"/>
        <v>765</v>
      </c>
    </row>
    <row r="399" spans="1:9" x14ac:dyDescent="0.3">
      <c r="A399" s="2">
        <v>2006</v>
      </c>
      <c r="B399" s="2" t="s">
        <v>10</v>
      </c>
      <c r="C399" s="2" t="s">
        <v>4</v>
      </c>
      <c r="D399" s="2">
        <v>2</v>
      </c>
      <c r="E399" s="1">
        <v>48.18</v>
      </c>
      <c r="F399" s="1">
        <v>47.47</v>
      </c>
      <c r="G399" s="4">
        <v>1693485.5</v>
      </c>
      <c r="H399">
        <f t="shared" si="28"/>
        <v>816</v>
      </c>
      <c r="I399">
        <f t="shared" si="29"/>
        <v>804</v>
      </c>
    </row>
    <row r="400" spans="1:9" x14ac:dyDescent="0.3">
      <c r="A400" s="2">
        <v>2007</v>
      </c>
      <c r="B400" s="2" t="s">
        <v>10</v>
      </c>
      <c r="C400" s="2" t="s">
        <v>4</v>
      </c>
      <c r="D400" s="2">
        <v>2</v>
      </c>
      <c r="E400" s="1">
        <v>46.56</v>
      </c>
      <c r="F400" s="1">
        <v>45.95</v>
      </c>
      <c r="G400" s="4">
        <v>1780568</v>
      </c>
      <c r="H400">
        <f t="shared" si="28"/>
        <v>829</v>
      </c>
      <c r="I400">
        <f t="shared" si="29"/>
        <v>818</v>
      </c>
    </row>
    <row r="401" spans="1:9" x14ac:dyDescent="0.3">
      <c r="A401" s="2">
        <v>2008</v>
      </c>
      <c r="B401" s="2" t="s">
        <v>10</v>
      </c>
      <c r="C401" s="2" t="s">
        <v>4</v>
      </c>
      <c r="D401" s="2">
        <v>2</v>
      </c>
      <c r="E401" s="1">
        <v>42.6</v>
      </c>
      <c r="F401" s="1">
        <v>44.48</v>
      </c>
      <c r="G401" s="4">
        <v>1854506</v>
      </c>
      <c r="H401">
        <f t="shared" si="28"/>
        <v>790</v>
      </c>
      <c r="I401">
        <f t="shared" si="29"/>
        <v>825</v>
      </c>
    </row>
    <row r="402" spans="1:9" x14ac:dyDescent="0.3">
      <c r="A402" s="2">
        <v>2009</v>
      </c>
      <c r="B402" s="2" t="s">
        <v>10</v>
      </c>
      <c r="C402" s="2" t="s">
        <v>4</v>
      </c>
      <c r="D402" s="2">
        <v>2</v>
      </c>
      <c r="E402" s="1">
        <v>42.05</v>
      </c>
      <c r="F402" s="1">
        <v>43.06</v>
      </c>
      <c r="G402" s="4">
        <v>1892943.5</v>
      </c>
      <c r="H402">
        <f t="shared" si="28"/>
        <v>796</v>
      </c>
      <c r="I402">
        <f t="shared" si="29"/>
        <v>815</v>
      </c>
    </row>
    <row r="403" spans="1:9" x14ac:dyDescent="0.3">
      <c r="A403" s="2">
        <v>2010</v>
      </c>
      <c r="B403" s="2" t="s">
        <v>10</v>
      </c>
      <c r="C403" s="2" t="s">
        <v>4</v>
      </c>
      <c r="D403" s="2">
        <v>2</v>
      </c>
      <c r="E403" s="1">
        <v>42.85</v>
      </c>
      <c r="F403" s="1">
        <v>41.68</v>
      </c>
      <c r="G403" s="4">
        <v>1906449.5</v>
      </c>
      <c r="H403">
        <f t="shared" si="28"/>
        <v>817</v>
      </c>
      <c r="I403">
        <f t="shared" si="29"/>
        <v>795</v>
      </c>
    </row>
    <row r="404" spans="1:9" x14ac:dyDescent="0.3">
      <c r="A404" s="2">
        <v>2011</v>
      </c>
      <c r="B404" s="2" t="s">
        <v>10</v>
      </c>
      <c r="C404" s="2" t="s">
        <v>4</v>
      </c>
      <c r="D404" s="2">
        <v>2</v>
      </c>
      <c r="E404" s="1">
        <v>39.82</v>
      </c>
      <c r="F404" s="1">
        <v>40.35</v>
      </c>
      <c r="G404" s="4">
        <v>1913663</v>
      </c>
      <c r="H404">
        <f t="shared" si="28"/>
        <v>762</v>
      </c>
      <c r="I404">
        <f t="shared" si="29"/>
        <v>772</v>
      </c>
    </row>
    <row r="405" spans="1:9" x14ac:dyDescent="0.3">
      <c r="A405" s="2">
        <v>2012</v>
      </c>
      <c r="B405" s="2" t="s">
        <v>10</v>
      </c>
      <c r="C405" s="2" t="s">
        <v>4</v>
      </c>
      <c r="D405" s="2">
        <v>2</v>
      </c>
      <c r="E405" s="1">
        <v>38.79</v>
      </c>
      <c r="F405" s="1">
        <v>39.06</v>
      </c>
      <c r="G405" s="4">
        <v>1951777.5</v>
      </c>
      <c r="H405">
        <f t="shared" si="28"/>
        <v>757</v>
      </c>
      <c r="I405">
        <f t="shared" si="29"/>
        <v>762</v>
      </c>
    </row>
    <row r="406" spans="1:9" x14ac:dyDescent="0.3">
      <c r="A406" s="2">
        <v>2013</v>
      </c>
      <c r="B406" s="2" t="s">
        <v>10</v>
      </c>
      <c r="C406" s="2" t="s">
        <v>4</v>
      </c>
      <c r="D406" s="2">
        <v>2</v>
      </c>
      <c r="E406" s="1">
        <v>38.29</v>
      </c>
      <c r="F406" s="1">
        <v>37.81</v>
      </c>
      <c r="G406" s="4">
        <v>2005498</v>
      </c>
      <c r="H406">
        <f t="shared" si="28"/>
        <v>768</v>
      </c>
      <c r="I406">
        <f t="shared" si="29"/>
        <v>758</v>
      </c>
    </row>
    <row r="407" spans="1:9" x14ac:dyDescent="0.3">
      <c r="A407" s="2">
        <v>2014</v>
      </c>
      <c r="B407" s="2" t="s">
        <v>10</v>
      </c>
      <c r="C407" s="2" t="s">
        <v>4</v>
      </c>
      <c r="D407" s="2">
        <v>2</v>
      </c>
      <c r="E407" s="1">
        <v>36.4</v>
      </c>
      <c r="F407" s="1">
        <v>35.17</v>
      </c>
      <c r="G407" s="4">
        <v>2046428.5</v>
      </c>
      <c r="H407">
        <f t="shared" si="28"/>
        <v>745</v>
      </c>
      <c r="I407">
        <f t="shared" si="29"/>
        <v>720</v>
      </c>
    </row>
    <row r="408" spans="1:9" x14ac:dyDescent="0.3">
      <c r="A408" s="2">
        <v>2015</v>
      </c>
      <c r="B408" s="2" t="s">
        <v>10</v>
      </c>
      <c r="C408" s="2" t="s">
        <v>4</v>
      </c>
      <c r="D408" s="2">
        <v>2</v>
      </c>
      <c r="E408" s="1">
        <v>30.9</v>
      </c>
      <c r="F408" s="1">
        <v>32.71</v>
      </c>
      <c r="G408" s="4">
        <v>2083952</v>
      </c>
      <c r="H408">
        <f t="shared" si="28"/>
        <v>644</v>
      </c>
      <c r="I408">
        <f t="shared" si="29"/>
        <v>682</v>
      </c>
    </row>
    <row r="409" spans="1:9" x14ac:dyDescent="0.3">
      <c r="A409" s="2">
        <v>2016</v>
      </c>
      <c r="B409" s="2" t="s">
        <v>10</v>
      </c>
      <c r="C409" s="2" t="s">
        <v>4</v>
      </c>
      <c r="D409" s="2">
        <v>2</v>
      </c>
      <c r="E409" s="1">
        <v>31.55</v>
      </c>
      <c r="F409" s="1">
        <v>30.42</v>
      </c>
      <c r="G409" s="4">
        <v>2107791</v>
      </c>
      <c r="H409">
        <f t="shared" si="28"/>
        <v>665</v>
      </c>
      <c r="I409">
        <f t="shared" si="29"/>
        <v>641</v>
      </c>
    </row>
    <row r="410" spans="1:9" x14ac:dyDescent="0.3">
      <c r="A410" s="2">
        <v>2017</v>
      </c>
      <c r="B410" s="2" t="s">
        <v>10</v>
      </c>
      <c r="C410" s="2" t="s">
        <v>4</v>
      </c>
      <c r="D410" s="2">
        <v>2</v>
      </c>
      <c r="E410" s="1">
        <v>28.5</v>
      </c>
      <c r="F410" s="1">
        <v>28.29</v>
      </c>
      <c r="G410" s="4">
        <v>2136982.5</v>
      </c>
      <c r="H410">
        <f t="shared" si="28"/>
        <v>609</v>
      </c>
      <c r="I410">
        <f t="shared" si="29"/>
        <v>605</v>
      </c>
    </row>
    <row r="411" spans="1:9" x14ac:dyDescent="0.3">
      <c r="A411" s="2">
        <v>2018</v>
      </c>
      <c r="B411" s="2" t="s">
        <v>10</v>
      </c>
      <c r="C411" s="2" t="s">
        <v>4</v>
      </c>
      <c r="D411" s="2">
        <v>2</v>
      </c>
      <c r="E411" s="1">
        <v>24.77</v>
      </c>
      <c r="F411" s="1">
        <v>26.31</v>
      </c>
      <c r="G411" s="4">
        <v>2196337</v>
      </c>
      <c r="H411">
        <f t="shared" si="28"/>
        <v>544</v>
      </c>
      <c r="I411">
        <f t="shared" si="29"/>
        <v>578</v>
      </c>
    </row>
    <row r="412" spans="1:9" x14ac:dyDescent="0.3">
      <c r="A412" s="2">
        <v>2019</v>
      </c>
      <c r="B412" s="2" t="s">
        <v>10</v>
      </c>
      <c r="C412" s="2" t="s">
        <v>4</v>
      </c>
      <c r="D412" s="2">
        <v>2</v>
      </c>
      <c r="E412" s="1">
        <v>25.35</v>
      </c>
      <c r="F412" s="1">
        <v>24.47</v>
      </c>
      <c r="G412" s="4">
        <v>2284380.5</v>
      </c>
      <c r="H412">
        <f t="shared" si="28"/>
        <v>579</v>
      </c>
      <c r="I412">
        <f t="shared" si="29"/>
        <v>559</v>
      </c>
    </row>
    <row r="413" spans="1:9" x14ac:dyDescent="0.3">
      <c r="A413" s="2">
        <v>2020</v>
      </c>
      <c r="B413" s="2" t="s">
        <v>10</v>
      </c>
      <c r="C413" s="2" t="s">
        <v>4</v>
      </c>
      <c r="D413" s="2">
        <v>2</v>
      </c>
      <c r="E413" s="1"/>
      <c r="F413" s="1">
        <f>ROUND(F412-F412*0.0699,1)</f>
        <v>22.8</v>
      </c>
      <c r="G413" s="4">
        <v>2430241.5</v>
      </c>
      <c r="I413">
        <f t="shared" si="29"/>
        <v>554</v>
      </c>
    </row>
    <row r="414" spans="1:9" x14ac:dyDescent="0.3">
      <c r="A414" s="2">
        <v>2021</v>
      </c>
      <c r="B414" s="2" t="s">
        <v>10</v>
      </c>
      <c r="C414" s="2" t="s">
        <v>4</v>
      </c>
      <c r="D414" s="2">
        <v>2</v>
      </c>
      <c r="E414" s="1"/>
      <c r="F414" s="1">
        <f t="shared" ref="F414:F415" si="31">ROUND(F413-F413*0.0699,1)</f>
        <v>21.2</v>
      </c>
      <c r="G414" s="4">
        <v>2595613</v>
      </c>
      <c r="I414">
        <f t="shared" si="29"/>
        <v>550</v>
      </c>
    </row>
    <row r="415" spans="1:9" x14ac:dyDescent="0.3">
      <c r="A415" s="2">
        <v>2022</v>
      </c>
      <c r="B415" s="2" t="s">
        <v>10</v>
      </c>
      <c r="C415" s="2" t="s">
        <v>4</v>
      </c>
      <c r="D415" s="2">
        <v>2</v>
      </c>
      <c r="E415" s="1"/>
      <c r="F415" s="1">
        <f t="shared" si="31"/>
        <v>19.7</v>
      </c>
      <c r="G415" s="4">
        <v>2738104</v>
      </c>
      <c r="I415">
        <f t="shared" si="29"/>
        <v>539</v>
      </c>
    </row>
    <row r="416" spans="1:9" x14ac:dyDescent="0.3">
      <c r="A416" s="2">
        <v>2000</v>
      </c>
      <c r="B416" s="2" t="s">
        <v>10</v>
      </c>
      <c r="C416" s="2" t="s">
        <v>4</v>
      </c>
      <c r="D416" s="2">
        <v>3</v>
      </c>
      <c r="E416" s="1">
        <v>90.61</v>
      </c>
      <c r="F416" s="1">
        <v>94.01</v>
      </c>
      <c r="G416" s="4">
        <v>593760.5</v>
      </c>
      <c r="H416">
        <f t="shared" si="28"/>
        <v>538</v>
      </c>
      <c r="I416">
        <f t="shared" si="29"/>
        <v>558</v>
      </c>
    </row>
    <row r="417" spans="1:9" x14ac:dyDescent="0.3">
      <c r="A417" s="2">
        <v>2001</v>
      </c>
      <c r="B417" s="2" t="s">
        <v>10</v>
      </c>
      <c r="C417" s="2" t="s">
        <v>4</v>
      </c>
      <c r="D417" s="2">
        <v>3</v>
      </c>
      <c r="E417" s="1">
        <v>102.33</v>
      </c>
      <c r="F417" s="1">
        <v>98.79</v>
      </c>
      <c r="G417" s="4">
        <v>616624</v>
      </c>
      <c r="H417">
        <f t="shared" si="28"/>
        <v>631</v>
      </c>
      <c r="I417">
        <f t="shared" si="29"/>
        <v>609</v>
      </c>
    </row>
    <row r="418" spans="1:9" x14ac:dyDescent="0.3">
      <c r="A418" s="2">
        <v>2002</v>
      </c>
      <c r="B418" s="2" t="s">
        <v>10</v>
      </c>
      <c r="C418" s="2" t="s">
        <v>4</v>
      </c>
      <c r="D418" s="2">
        <v>3</v>
      </c>
      <c r="E418" s="1">
        <v>107.17</v>
      </c>
      <c r="F418" s="1">
        <v>103.81</v>
      </c>
      <c r="G418" s="4">
        <v>642878.5</v>
      </c>
      <c r="H418">
        <f t="shared" si="28"/>
        <v>689</v>
      </c>
      <c r="I418">
        <f t="shared" si="29"/>
        <v>667</v>
      </c>
    </row>
    <row r="419" spans="1:9" x14ac:dyDescent="0.3">
      <c r="A419" s="2">
        <v>2003</v>
      </c>
      <c r="B419" s="2" t="s">
        <v>10</v>
      </c>
      <c r="C419" s="2" t="s">
        <v>4</v>
      </c>
      <c r="D419" s="2">
        <v>3</v>
      </c>
      <c r="E419" s="1">
        <v>106.77</v>
      </c>
      <c r="F419" s="1">
        <v>109.09</v>
      </c>
      <c r="G419" s="4">
        <v>678065.5</v>
      </c>
      <c r="H419">
        <f t="shared" si="28"/>
        <v>724</v>
      </c>
      <c r="I419">
        <f t="shared" si="29"/>
        <v>740</v>
      </c>
    </row>
    <row r="420" spans="1:9" x14ac:dyDescent="0.3">
      <c r="A420" s="2">
        <v>2004</v>
      </c>
      <c r="B420" s="2" t="s">
        <v>10</v>
      </c>
      <c r="C420" s="2" t="s">
        <v>4</v>
      </c>
      <c r="D420" s="2">
        <v>3</v>
      </c>
      <c r="E420" s="1">
        <v>111.13</v>
      </c>
      <c r="F420" s="1">
        <v>114.64</v>
      </c>
      <c r="G420" s="4">
        <v>718949.5</v>
      </c>
      <c r="H420">
        <f t="shared" si="28"/>
        <v>799</v>
      </c>
      <c r="I420">
        <f t="shared" si="29"/>
        <v>824</v>
      </c>
    </row>
    <row r="421" spans="1:9" x14ac:dyDescent="0.3">
      <c r="A421" s="2">
        <v>2005</v>
      </c>
      <c r="B421" s="2" t="s">
        <v>10</v>
      </c>
      <c r="C421" s="2" t="s">
        <v>4</v>
      </c>
      <c r="D421" s="2">
        <v>3</v>
      </c>
      <c r="E421" s="1">
        <v>125.6</v>
      </c>
      <c r="F421" s="1">
        <v>120.47</v>
      </c>
      <c r="G421" s="4">
        <v>761932.5</v>
      </c>
      <c r="H421">
        <f t="shared" si="28"/>
        <v>957</v>
      </c>
      <c r="I421">
        <f t="shared" si="29"/>
        <v>918</v>
      </c>
    </row>
    <row r="422" spans="1:9" x14ac:dyDescent="0.3">
      <c r="A422" s="2">
        <v>2006</v>
      </c>
      <c r="B422" s="2" t="s">
        <v>10</v>
      </c>
      <c r="C422" s="2" t="s">
        <v>4</v>
      </c>
      <c r="D422" s="2">
        <v>3</v>
      </c>
      <c r="E422" s="1">
        <v>112.52</v>
      </c>
      <c r="F422" s="1">
        <v>115.13</v>
      </c>
      <c r="G422" s="4">
        <v>802531</v>
      </c>
      <c r="H422">
        <f t="shared" si="28"/>
        <v>903</v>
      </c>
      <c r="I422">
        <f t="shared" si="29"/>
        <v>924</v>
      </c>
    </row>
    <row r="423" spans="1:9" x14ac:dyDescent="0.3">
      <c r="A423" s="2">
        <v>2007</v>
      </c>
      <c r="B423" s="2" t="s">
        <v>10</v>
      </c>
      <c r="C423" s="2" t="s">
        <v>4</v>
      </c>
      <c r="D423" s="2">
        <v>3</v>
      </c>
      <c r="E423" s="1">
        <v>106.32</v>
      </c>
      <c r="F423" s="1">
        <v>110.03</v>
      </c>
      <c r="G423" s="4">
        <v>843653</v>
      </c>
      <c r="H423">
        <f t="shared" si="28"/>
        <v>897</v>
      </c>
      <c r="I423">
        <f t="shared" si="29"/>
        <v>928</v>
      </c>
    </row>
    <row r="424" spans="1:9" x14ac:dyDescent="0.3">
      <c r="A424" s="2">
        <v>2008</v>
      </c>
      <c r="B424" s="2" t="s">
        <v>10</v>
      </c>
      <c r="C424" s="2" t="s">
        <v>4</v>
      </c>
      <c r="D424" s="2">
        <v>3</v>
      </c>
      <c r="E424" s="1">
        <v>104.33</v>
      </c>
      <c r="F424" s="1">
        <v>105.15</v>
      </c>
      <c r="G424" s="4">
        <v>888518.5</v>
      </c>
      <c r="H424">
        <f t="shared" si="28"/>
        <v>927</v>
      </c>
      <c r="I424">
        <f t="shared" si="29"/>
        <v>934</v>
      </c>
    </row>
    <row r="425" spans="1:9" x14ac:dyDescent="0.3">
      <c r="A425" s="2">
        <v>2009</v>
      </c>
      <c r="B425" s="2" t="s">
        <v>10</v>
      </c>
      <c r="C425" s="2" t="s">
        <v>4</v>
      </c>
      <c r="D425" s="2">
        <v>3</v>
      </c>
      <c r="E425" s="1">
        <v>110.11</v>
      </c>
      <c r="F425" s="1">
        <v>107.01</v>
      </c>
      <c r="G425" s="4">
        <v>944535.5</v>
      </c>
      <c r="H425">
        <f t="shared" si="28"/>
        <v>1040</v>
      </c>
      <c r="I425">
        <f t="shared" si="29"/>
        <v>1011</v>
      </c>
    </row>
    <row r="426" spans="1:9" x14ac:dyDescent="0.3">
      <c r="A426" s="2">
        <v>2010</v>
      </c>
      <c r="B426" s="2" t="s">
        <v>10</v>
      </c>
      <c r="C426" s="2" t="s">
        <v>4</v>
      </c>
      <c r="D426" s="2">
        <v>3</v>
      </c>
      <c r="E426" s="1">
        <v>112.84</v>
      </c>
      <c r="F426" s="1">
        <v>108.9</v>
      </c>
      <c r="G426" s="4">
        <v>1012079.5</v>
      </c>
      <c r="H426">
        <f t="shared" si="28"/>
        <v>1142</v>
      </c>
      <c r="I426">
        <f t="shared" si="29"/>
        <v>1102</v>
      </c>
    </row>
    <row r="427" spans="1:9" x14ac:dyDescent="0.3">
      <c r="A427" s="2">
        <v>2011</v>
      </c>
      <c r="B427" s="2" t="s">
        <v>10</v>
      </c>
      <c r="C427" s="2" t="s">
        <v>4</v>
      </c>
      <c r="D427" s="2">
        <v>3</v>
      </c>
      <c r="E427" s="1">
        <v>107.87</v>
      </c>
      <c r="F427" s="1">
        <v>110.83</v>
      </c>
      <c r="G427" s="4">
        <v>1079995.5</v>
      </c>
      <c r="H427">
        <f t="shared" si="28"/>
        <v>1165</v>
      </c>
      <c r="I427">
        <f t="shared" si="29"/>
        <v>1197</v>
      </c>
    </row>
    <row r="428" spans="1:9" x14ac:dyDescent="0.3">
      <c r="A428" s="2">
        <v>2012</v>
      </c>
      <c r="B428" s="2" t="s">
        <v>10</v>
      </c>
      <c r="C428" s="2" t="s">
        <v>4</v>
      </c>
      <c r="D428" s="2">
        <v>3</v>
      </c>
      <c r="E428" s="1">
        <v>114.08</v>
      </c>
      <c r="F428" s="1">
        <v>112.79</v>
      </c>
      <c r="G428" s="4">
        <v>1143090.5</v>
      </c>
      <c r="H428">
        <f t="shared" si="28"/>
        <v>1304</v>
      </c>
      <c r="I428">
        <f t="shared" si="29"/>
        <v>1289</v>
      </c>
    </row>
    <row r="429" spans="1:9" x14ac:dyDescent="0.3">
      <c r="A429" s="2">
        <v>2013</v>
      </c>
      <c r="B429" s="2" t="s">
        <v>10</v>
      </c>
      <c r="C429" s="2" t="s">
        <v>4</v>
      </c>
      <c r="D429" s="2">
        <v>3</v>
      </c>
      <c r="E429" s="1">
        <v>107.42</v>
      </c>
      <c r="F429" s="1">
        <v>108.87</v>
      </c>
      <c r="G429" s="4">
        <v>1203700</v>
      </c>
      <c r="H429">
        <f t="shared" si="28"/>
        <v>1293</v>
      </c>
      <c r="I429">
        <f t="shared" si="29"/>
        <v>1310</v>
      </c>
    </row>
    <row r="430" spans="1:9" x14ac:dyDescent="0.3">
      <c r="A430" s="2">
        <v>2014</v>
      </c>
      <c r="B430" s="2" t="s">
        <v>10</v>
      </c>
      <c r="C430" s="2" t="s">
        <v>4</v>
      </c>
      <c r="D430" s="2">
        <v>3</v>
      </c>
      <c r="E430" s="1">
        <v>104.29</v>
      </c>
      <c r="F430" s="1">
        <v>105.09</v>
      </c>
      <c r="G430" s="4">
        <v>1270516.5</v>
      </c>
      <c r="H430">
        <f t="shared" si="28"/>
        <v>1325</v>
      </c>
      <c r="I430">
        <f t="shared" si="29"/>
        <v>1335</v>
      </c>
    </row>
    <row r="431" spans="1:9" x14ac:dyDescent="0.3">
      <c r="A431" s="2">
        <v>2015</v>
      </c>
      <c r="B431" s="2" t="s">
        <v>10</v>
      </c>
      <c r="C431" s="2" t="s">
        <v>4</v>
      </c>
      <c r="D431" s="2">
        <v>3</v>
      </c>
      <c r="E431" s="1">
        <v>101.11</v>
      </c>
      <c r="F431" s="1">
        <v>101.45</v>
      </c>
      <c r="G431" s="4">
        <v>1334216.5</v>
      </c>
      <c r="H431">
        <f t="shared" si="28"/>
        <v>1349</v>
      </c>
      <c r="I431">
        <f t="shared" si="29"/>
        <v>1354</v>
      </c>
    </row>
    <row r="432" spans="1:9" x14ac:dyDescent="0.3">
      <c r="A432" s="2">
        <v>2016</v>
      </c>
      <c r="B432" s="2" t="s">
        <v>10</v>
      </c>
      <c r="C432" s="2" t="s">
        <v>4</v>
      </c>
      <c r="D432" s="2">
        <v>3</v>
      </c>
      <c r="E432" s="1">
        <v>98.39</v>
      </c>
      <c r="F432" s="1">
        <v>97.92</v>
      </c>
      <c r="G432" s="4">
        <v>1398575</v>
      </c>
      <c r="H432">
        <f t="shared" si="28"/>
        <v>1376</v>
      </c>
      <c r="I432">
        <f t="shared" si="29"/>
        <v>1369</v>
      </c>
    </row>
    <row r="433" spans="1:9" x14ac:dyDescent="0.3">
      <c r="A433" s="2">
        <v>2017</v>
      </c>
      <c r="B433" s="2" t="s">
        <v>10</v>
      </c>
      <c r="C433" s="2" t="s">
        <v>4</v>
      </c>
      <c r="D433" s="2">
        <v>3</v>
      </c>
      <c r="E433" s="1">
        <v>94.91</v>
      </c>
      <c r="F433" s="1">
        <v>94.53</v>
      </c>
      <c r="G433" s="4">
        <v>1483491</v>
      </c>
      <c r="H433">
        <f t="shared" si="28"/>
        <v>1408</v>
      </c>
      <c r="I433">
        <f t="shared" si="29"/>
        <v>1402</v>
      </c>
    </row>
    <row r="434" spans="1:9" x14ac:dyDescent="0.3">
      <c r="A434" s="2">
        <v>2018</v>
      </c>
      <c r="B434" s="2" t="s">
        <v>10</v>
      </c>
      <c r="C434" s="2" t="s">
        <v>4</v>
      </c>
      <c r="D434" s="2">
        <v>3</v>
      </c>
      <c r="E434" s="1">
        <v>91.91</v>
      </c>
      <c r="F434" s="1">
        <v>91.24</v>
      </c>
      <c r="G434" s="4">
        <v>1555848</v>
      </c>
      <c r="H434">
        <f t="shared" si="28"/>
        <v>1430</v>
      </c>
      <c r="I434">
        <f t="shared" si="29"/>
        <v>1420</v>
      </c>
    </row>
    <row r="435" spans="1:9" x14ac:dyDescent="0.3">
      <c r="A435" s="2">
        <v>2019</v>
      </c>
      <c r="B435" s="2" t="s">
        <v>10</v>
      </c>
      <c r="C435" s="2" t="s">
        <v>4</v>
      </c>
      <c r="D435" s="2">
        <v>3</v>
      </c>
      <c r="E435" s="1">
        <v>87.49</v>
      </c>
      <c r="F435" s="1">
        <v>88.08</v>
      </c>
      <c r="G435" s="4">
        <v>1596795</v>
      </c>
      <c r="H435">
        <f t="shared" si="28"/>
        <v>1397</v>
      </c>
      <c r="I435">
        <f t="shared" si="29"/>
        <v>1406</v>
      </c>
    </row>
    <row r="436" spans="1:9" x14ac:dyDescent="0.3">
      <c r="A436" s="2">
        <v>2020</v>
      </c>
      <c r="B436" s="2" t="s">
        <v>10</v>
      </c>
      <c r="C436" s="2" t="s">
        <v>4</v>
      </c>
      <c r="D436" s="2">
        <v>3</v>
      </c>
      <c r="E436" s="1"/>
      <c r="F436" s="1">
        <f>ROUND(F435-F435*0.0347,1)</f>
        <v>85</v>
      </c>
      <c r="G436" s="4">
        <v>1618080</v>
      </c>
      <c r="I436">
        <f t="shared" si="29"/>
        <v>1375</v>
      </c>
    </row>
    <row r="437" spans="1:9" x14ac:dyDescent="0.3">
      <c r="A437" s="2">
        <v>2021</v>
      </c>
      <c r="B437" s="2" t="s">
        <v>10</v>
      </c>
      <c r="C437" s="2" t="s">
        <v>4</v>
      </c>
      <c r="D437" s="2">
        <v>3</v>
      </c>
      <c r="E437" s="1"/>
      <c r="F437" s="1">
        <f t="shared" ref="F437" si="32">ROUND(F436-F436*0.0347,1)</f>
        <v>82.1</v>
      </c>
      <c r="G437" s="4">
        <v>1633413.5</v>
      </c>
      <c r="I437">
        <f t="shared" si="29"/>
        <v>1341</v>
      </c>
    </row>
    <row r="438" spans="1:9" x14ac:dyDescent="0.3">
      <c r="A438" s="2">
        <v>2022</v>
      </c>
      <c r="B438" s="2" t="s">
        <v>10</v>
      </c>
      <c r="C438" s="2" t="s">
        <v>4</v>
      </c>
      <c r="D438" s="2">
        <v>3</v>
      </c>
      <c r="E438" s="1"/>
      <c r="F438" s="1">
        <f>ROUND(F437-F437*0.0347,1)</f>
        <v>79.3</v>
      </c>
      <c r="G438" s="4">
        <v>1668740</v>
      </c>
      <c r="I438">
        <f t="shared" si="29"/>
        <v>1323</v>
      </c>
    </row>
    <row r="439" spans="1:9" x14ac:dyDescent="0.3">
      <c r="A439" s="2">
        <v>2000</v>
      </c>
      <c r="B439" s="2" t="s">
        <v>10</v>
      </c>
      <c r="C439" s="2" t="s">
        <v>4</v>
      </c>
      <c r="D439" s="2">
        <v>4</v>
      </c>
      <c r="E439" s="1">
        <v>98.82</v>
      </c>
      <c r="F439" s="1">
        <v>110.44</v>
      </c>
      <c r="G439" s="4">
        <v>143690.5</v>
      </c>
      <c r="H439">
        <f t="shared" si="28"/>
        <v>142</v>
      </c>
      <c r="I439">
        <f t="shared" si="29"/>
        <v>159</v>
      </c>
    </row>
    <row r="440" spans="1:9" x14ac:dyDescent="0.3">
      <c r="A440" s="2">
        <v>2001</v>
      </c>
      <c r="B440" s="2" t="s">
        <v>10</v>
      </c>
      <c r="C440" s="2" t="s">
        <v>4</v>
      </c>
      <c r="D440" s="2">
        <v>4</v>
      </c>
      <c r="E440" s="1">
        <v>112.56</v>
      </c>
      <c r="F440" s="1">
        <v>117.17</v>
      </c>
      <c r="G440" s="4">
        <v>150143</v>
      </c>
      <c r="H440">
        <f t="shared" si="28"/>
        <v>169</v>
      </c>
      <c r="I440">
        <f t="shared" si="29"/>
        <v>176</v>
      </c>
    </row>
    <row r="441" spans="1:9" x14ac:dyDescent="0.3">
      <c r="A441" s="2">
        <v>2002</v>
      </c>
      <c r="B441" s="2" t="s">
        <v>10</v>
      </c>
      <c r="C441" s="2" t="s">
        <v>4</v>
      </c>
      <c r="D441" s="2">
        <v>4</v>
      </c>
      <c r="E441" s="1">
        <v>132.63999999999999</v>
      </c>
      <c r="F441" s="1">
        <v>124.3</v>
      </c>
      <c r="G441" s="4">
        <v>158319</v>
      </c>
      <c r="H441">
        <f t="shared" si="28"/>
        <v>210</v>
      </c>
      <c r="I441">
        <f t="shared" si="29"/>
        <v>197</v>
      </c>
    </row>
    <row r="442" spans="1:9" x14ac:dyDescent="0.3">
      <c r="A442" s="2">
        <v>2003</v>
      </c>
      <c r="B442" s="2" t="s">
        <v>10</v>
      </c>
      <c r="C442" s="2" t="s">
        <v>4</v>
      </c>
      <c r="D442" s="2">
        <v>4</v>
      </c>
      <c r="E442" s="1">
        <v>140.28</v>
      </c>
      <c r="F442" s="1">
        <v>131.88</v>
      </c>
      <c r="G442" s="4">
        <v>165380</v>
      </c>
      <c r="H442">
        <f t="shared" si="28"/>
        <v>232</v>
      </c>
      <c r="I442">
        <f t="shared" si="29"/>
        <v>218</v>
      </c>
    </row>
    <row r="443" spans="1:9" x14ac:dyDescent="0.3">
      <c r="A443" s="2">
        <v>2004</v>
      </c>
      <c r="B443" s="2" t="s">
        <v>10</v>
      </c>
      <c r="C443" s="2" t="s">
        <v>4</v>
      </c>
      <c r="D443" s="2">
        <v>4</v>
      </c>
      <c r="E443" s="1">
        <v>127.92</v>
      </c>
      <c r="F443" s="1">
        <v>139.91</v>
      </c>
      <c r="G443" s="4">
        <v>171984</v>
      </c>
      <c r="H443">
        <f t="shared" si="28"/>
        <v>220</v>
      </c>
      <c r="I443">
        <f t="shared" si="29"/>
        <v>241</v>
      </c>
    </row>
    <row r="444" spans="1:9" x14ac:dyDescent="0.3">
      <c r="A444" s="2">
        <v>2005</v>
      </c>
      <c r="B444" s="2" t="s">
        <v>10</v>
      </c>
      <c r="C444" s="2" t="s">
        <v>4</v>
      </c>
      <c r="D444" s="2">
        <v>4</v>
      </c>
      <c r="E444" s="1">
        <v>151.41</v>
      </c>
      <c r="F444" s="1">
        <v>148.44</v>
      </c>
      <c r="G444" s="4">
        <v>180961.5</v>
      </c>
      <c r="H444">
        <f t="shared" si="28"/>
        <v>274</v>
      </c>
      <c r="I444">
        <f t="shared" si="29"/>
        <v>269</v>
      </c>
    </row>
    <row r="445" spans="1:9" x14ac:dyDescent="0.3">
      <c r="A445" s="2">
        <v>2006</v>
      </c>
      <c r="B445" s="2" t="s">
        <v>10</v>
      </c>
      <c r="C445" s="2" t="s">
        <v>4</v>
      </c>
      <c r="D445" s="2">
        <v>4</v>
      </c>
      <c r="E445" s="1">
        <v>157.18</v>
      </c>
      <c r="F445" s="1">
        <v>157.47999999999999</v>
      </c>
      <c r="G445" s="4">
        <v>192772</v>
      </c>
      <c r="H445">
        <f t="shared" si="28"/>
        <v>303</v>
      </c>
      <c r="I445">
        <f t="shared" si="29"/>
        <v>304</v>
      </c>
    </row>
    <row r="446" spans="1:9" x14ac:dyDescent="0.3">
      <c r="A446" s="2">
        <v>2007</v>
      </c>
      <c r="B446" s="2" t="s">
        <v>10</v>
      </c>
      <c r="C446" s="2" t="s">
        <v>4</v>
      </c>
      <c r="D446" s="2">
        <v>4</v>
      </c>
      <c r="E446" s="1">
        <v>187.94</v>
      </c>
      <c r="F446" s="1">
        <v>167.08</v>
      </c>
      <c r="G446" s="4">
        <v>209110</v>
      </c>
      <c r="H446">
        <f t="shared" si="28"/>
        <v>393</v>
      </c>
      <c r="I446">
        <f t="shared" si="29"/>
        <v>349</v>
      </c>
    </row>
    <row r="447" spans="1:9" x14ac:dyDescent="0.3">
      <c r="A447" s="2">
        <v>2008</v>
      </c>
      <c r="B447" s="2" t="s">
        <v>10</v>
      </c>
      <c r="C447" s="2" t="s">
        <v>4</v>
      </c>
      <c r="D447" s="2">
        <v>4</v>
      </c>
      <c r="E447" s="1">
        <v>176.02</v>
      </c>
      <c r="F447" s="1">
        <v>177.26</v>
      </c>
      <c r="G447" s="4">
        <v>229519</v>
      </c>
      <c r="H447">
        <f t="shared" si="28"/>
        <v>404</v>
      </c>
      <c r="I447">
        <f t="shared" si="29"/>
        <v>407</v>
      </c>
    </row>
    <row r="448" spans="1:9" x14ac:dyDescent="0.3">
      <c r="A448" s="2">
        <v>2009</v>
      </c>
      <c r="B448" s="2" t="s">
        <v>10</v>
      </c>
      <c r="C448" s="2" t="s">
        <v>4</v>
      </c>
      <c r="D448" s="2">
        <v>4</v>
      </c>
      <c r="E448" s="1">
        <v>175.36</v>
      </c>
      <c r="F448" s="1">
        <v>188.06</v>
      </c>
      <c r="G448" s="4">
        <v>246927.5</v>
      </c>
      <c r="H448">
        <f t="shared" si="28"/>
        <v>433</v>
      </c>
      <c r="I448">
        <f t="shared" si="29"/>
        <v>464</v>
      </c>
    </row>
    <row r="449" spans="1:9" x14ac:dyDescent="0.3">
      <c r="A449" s="2">
        <v>2010</v>
      </c>
      <c r="B449" s="2" t="s">
        <v>10</v>
      </c>
      <c r="C449" s="2" t="s">
        <v>4</v>
      </c>
      <c r="D449" s="2">
        <v>4</v>
      </c>
      <c r="E449" s="1">
        <v>197.38</v>
      </c>
      <c r="F449" s="1">
        <v>199.52</v>
      </c>
      <c r="G449" s="4">
        <v>262938.5</v>
      </c>
      <c r="H449">
        <f t="shared" si="28"/>
        <v>519</v>
      </c>
      <c r="I449">
        <f t="shared" si="29"/>
        <v>525</v>
      </c>
    </row>
    <row r="450" spans="1:9" x14ac:dyDescent="0.3">
      <c r="A450" s="2">
        <v>2011</v>
      </c>
      <c r="B450" s="2" t="s">
        <v>10</v>
      </c>
      <c r="C450" s="2" t="s">
        <v>4</v>
      </c>
      <c r="D450" s="2">
        <v>4</v>
      </c>
      <c r="E450" s="1">
        <v>195.15</v>
      </c>
      <c r="F450" s="1">
        <v>201.56</v>
      </c>
      <c r="G450" s="4">
        <v>280813</v>
      </c>
      <c r="H450">
        <f t="shared" si="28"/>
        <v>548</v>
      </c>
      <c r="I450">
        <f t="shared" si="29"/>
        <v>566</v>
      </c>
    </row>
    <row r="451" spans="1:9" x14ac:dyDescent="0.3">
      <c r="A451" s="2">
        <v>2012</v>
      </c>
      <c r="B451" s="2" t="s">
        <v>10</v>
      </c>
      <c r="C451" s="2" t="s">
        <v>4</v>
      </c>
      <c r="D451" s="2">
        <v>4</v>
      </c>
      <c r="E451" s="1">
        <v>213.91</v>
      </c>
      <c r="F451" s="1">
        <v>203.62</v>
      </c>
      <c r="G451" s="4">
        <v>301530.5</v>
      </c>
      <c r="H451">
        <f t="shared" ref="H451:H514" si="33">ROUND(E451*$G451/100000,0)</f>
        <v>645</v>
      </c>
      <c r="I451">
        <f t="shared" ref="I451:I514" si="34">ROUND(F451*$G451/100000,0)</f>
        <v>614</v>
      </c>
    </row>
    <row r="452" spans="1:9" x14ac:dyDescent="0.3">
      <c r="A452" s="2">
        <v>2013</v>
      </c>
      <c r="B452" s="2" t="s">
        <v>10</v>
      </c>
      <c r="C452" s="2" t="s">
        <v>4</v>
      </c>
      <c r="D452" s="2">
        <v>4</v>
      </c>
      <c r="E452" s="1">
        <v>201.31</v>
      </c>
      <c r="F452" s="1">
        <v>205.7</v>
      </c>
      <c r="G452" s="4">
        <v>327348.5</v>
      </c>
      <c r="H452">
        <f t="shared" si="33"/>
        <v>659</v>
      </c>
      <c r="I452">
        <f t="shared" si="34"/>
        <v>673</v>
      </c>
    </row>
    <row r="453" spans="1:9" x14ac:dyDescent="0.3">
      <c r="A453" s="2">
        <v>2014</v>
      </c>
      <c r="B453" s="2" t="s">
        <v>10</v>
      </c>
      <c r="C453" s="2" t="s">
        <v>4</v>
      </c>
      <c r="D453" s="2">
        <v>4</v>
      </c>
      <c r="E453" s="1">
        <v>206.61</v>
      </c>
      <c r="F453" s="1">
        <v>207.8</v>
      </c>
      <c r="G453" s="4">
        <v>356717.5</v>
      </c>
      <c r="H453">
        <f t="shared" si="33"/>
        <v>737</v>
      </c>
      <c r="I453">
        <f t="shared" si="34"/>
        <v>741</v>
      </c>
    </row>
    <row r="454" spans="1:9" x14ac:dyDescent="0.3">
      <c r="A454" s="2">
        <v>2015</v>
      </c>
      <c r="B454" s="2" t="s">
        <v>10</v>
      </c>
      <c r="C454" s="2" t="s">
        <v>4</v>
      </c>
      <c r="D454" s="2">
        <v>4</v>
      </c>
      <c r="E454" s="1">
        <v>205.32</v>
      </c>
      <c r="F454" s="1">
        <v>209.92</v>
      </c>
      <c r="G454" s="4">
        <v>387201</v>
      </c>
      <c r="H454">
        <f t="shared" si="33"/>
        <v>795</v>
      </c>
      <c r="I454">
        <f t="shared" si="34"/>
        <v>813</v>
      </c>
    </row>
    <row r="455" spans="1:9" x14ac:dyDescent="0.3">
      <c r="A455" s="2">
        <v>2016</v>
      </c>
      <c r="B455" s="2" t="s">
        <v>10</v>
      </c>
      <c r="C455" s="2" t="s">
        <v>4</v>
      </c>
      <c r="D455" s="2">
        <v>4</v>
      </c>
      <c r="E455" s="1">
        <v>218.71</v>
      </c>
      <c r="F455" s="1">
        <v>212.07</v>
      </c>
      <c r="G455" s="4">
        <v>416534</v>
      </c>
      <c r="H455">
        <f t="shared" si="33"/>
        <v>911</v>
      </c>
      <c r="I455">
        <f t="shared" si="34"/>
        <v>883</v>
      </c>
    </row>
    <row r="456" spans="1:9" x14ac:dyDescent="0.3">
      <c r="A456" s="2">
        <v>2017</v>
      </c>
      <c r="B456" s="2" t="s">
        <v>10</v>
      </c>
      <c r="C456" s="2" t="s">
        <v>4</v>
      </c>
      <c r="D456" s="2">
        <v>4</v>
      </c>
      <c r="E456" s="1">
        <v>215.67</v>
      </c>
      <c r="F456" s="1">
        <v>214.24</v>
      </c>
      <c r="G456" s="4">
        <v>448838</v>
      </c>
      <c r="H456">
        <f t="shared" si="33"/>
        <v>968</v>
      </c>
      <c r="I456">
        <f t="shared" si="34"/>
        <v>962</v>
      </c>
    </row>
    <row r="457" spans="1:9" x14ac:dyDescent="0.3">
      <c r="A457" s="2">
        <v>2018</v>
      </c>
      <c r="B457" s="2" t="s">
        <v>10</v>
      </c>
      <c r="C457" s="2" t="s">
        <v>4</v>
      </c>
      <c r="D457" s="2">
        <v>4</v>
      </c>
      <c r="E457" s="1">
        <v>219.67</v>
      </c>
      <c r="F457" s="1">
        <v>216.43</v>
      </c>
      <c r="G457" s="4">
        <v>483441.5</v>
      </c>
      <c r="H457">
        <f t="shared" si="33"/>
        <v>1062</v>
      </c>
      <c r="I457">
        <f t="shared" si="34"/>
        <v>1046</v>
      </c>
    </row>
    <row r="458" spans="1:9" x14ac:dyDescent="0.3">
      <c r="A458" s="2">
        <v>2019</v>
      </c>
      <c r="B458" s="2" t="s">
        <v>10</v>
      </c>
      <c r="C458" s="2" t="s">
        <v>4</v>
      </c>
      <c r="D458" s="2">
        <v>4</v>
      </c>
      <c r="E458" s="1">
        <v>213.51</v>
      </c>
      <c r="F458" s="1">
        <v>218.64</v>
      </c>
      <c r="G458" s="4">
        <v>522681.5</v>
      </c>
      <c r="H458">
        <f t="shared" si="33"/>
        <v>1116</v>
      </c>
      <c r="I458">
        <f t="shared" si="34"/>
        <v>1143</v>
      </c>
    </row>
    <row r="459" spans="1:9" x14ac:dyDescent="0.3">
      <c r="A459" s="2">
        <v>2020</v>
      </c>
      <c r="B459" s="2" t="s">
        <v>10</v>
      </c>
      <c r="C459" s="2" t="s">
        <v>4</v>
      </c>
      <c r="D459" s="2">
        <v>4</v>
      </c>
      <c r="E459" s="1"/>
      <c r="F459" s="1">
        <f>ROUND(F458+F458*0.0102,1)</f>
        <v>220.9</v>
      </c>
      <c r="G459" s="4">
        <v>570399</v>
      </c>
      <c r="I459">
        <f t="shared" si="34"/>
        <v>1260</v>
      </c>
    </row>
    <row r="460" spans="1:9" x14ac:dyDescent="0.3">
      <c r="A460" s="2">
        <v>2021</v>
      </c>
      <c r="B460" s="2" t="s">
        <v>10</v>
      </c>
      <c r="C460" s="2" t="s">
        <v>4</v>
      </c>
      <c r="D460" s="2">
        <v>4</v>
      </c>
      <c r="E460" s="1"/>
      <c r="F460" s="1">
        <f t="shared" ref="F460:F461" si="35">ROUND(F459+F459*0.0102,1)</f>
        <v>223.2</v>
      </c>
      <c r="G460" s="4">
        <v>619684</v>
      </c>
      <c r="I460">
        <f t="shared" si="34"/>
        <v>1383</v>
      </c>
    </row>
    <row r="461" spans="1:9" x14ac:dyDescent="0.3">
      <c r="A461" s="2">
        <v>2022</v>
      </c>
      <c r="B461" s="2" t="s">
        <v>10</v>
      </c>
      <c r="C461" s="2" t="s">
        <v>4</v>
      </c>
      <c r="D461" s="2">
        <v>4</v>
      </c>
      <c r="E461" s="1"/>
      <c r="F461" s="1">
        <f t="shared" si="35"/>
        <v>225.5</v>
      </c>
      <c r="G461" s="4">
        <v>672753</v>
      </c>
      <c r="I461">
        <f t="shared" si="34"/>
        <v>1517</v>
      </c>
    </row>
    <row r="462" spans="1:9" x14ac:dyDescent="0.3">
      <c r="A462" s="2">
        <v>2000</v>
      </c>
      <c r="B462" s="2" t="s">
        <v>10</v>
      </c>
      <c r="C462" s="2" t="s">
        <v>6</v>
      </c>
      <c r="D462" s="2">
        <v>1</v>
      </c>
      <c r="E462" s="1">
        <v>99.23</v>
      </c>
      <c r="F462" s="1">
        <v>98.14</v>
      </c>
      <c r="G462" s="4">
        <v>1219422.5</v>
      </c>
      <c r="H462">
        <f t="shared" si="33"/>
        <v>1210</v>
      </c>
      <c r="I462">
        <f t="shared" si="34"/>
        <v>1197</v>
      </c>
    </row>
    <row r="463" spans="1:9" x14ac:dyDescent="0.3">
      <c r="A463" s="2">
        <v>2001</v>
      </c>
      <c r="B463" s="2" t="s">
        <v>10</v>
      </c>
      <c r="C463" s="2" t="s">
        <v>6</v>
      </c>
      <c r="D463" s="2">
        <v>1</v>
      </c>
      <c r="E463" s="1">
        <v>106.03</v>
      </c>
      <c r="F463" s="1">
        <v>108.09</v>
      </c>
      <c r="G463" s="4">
        <v>1297802</v>
      </c>
      <c r="H463">
        <f t="shared" si="33"/>
        <v>1376</v>
      </c>
      <c r="I463">
        <f t="shared" si="34"/>
        <v>1403</v>
      </c>
    </row>
    <row r="464" spans="1:9" x14ac:dyDescent="0.3">
      <c r="A464" s="2">
        <v>2002</v>
      </c>
      <c r="B464" s="2" t="s">
        <v>10</v>
      </c>
      <c r="C464" s="2" t="s">
        <v>6</v>
      </c>
      <c r="D464" s="2">
        <v>1</v>
      </c>
      <c r="E464" s="1">
        <v>118.67</v>
      </c>
      <c r="F464" s="1">
        <v>119.05</v>
      </c>
      <c r="G464" s="4">
        <v>1378634</v>
      </c>
      <c r="H464">
        <f t="shared" si="33"/>
        <v>1636</v>
      </c>
      <c r="I464">
        <f t="shared" si="34"/>
        <v>1641</v>
      </c>
    </row>
    <row r="465" spans="1:9" x14ac:dyDescent="0.3">
      <c r="A465" s="2">
        <v>2003</v>
      </c>
      <c r="B465" s="2" t="s">
        <v>10</v>
      </c>
      <c r="C465" s="2" t="s">
        <v>6</v>
      </c>
      <c r="D465" s="2">
        <v>1</v>
      </c>
      <c r="E465" s="1">
        <v>122.09</v>
      </c>
      <c r="F465" s="1">
        <v>120.36</v>
      </c>
      <c r="G465" s="4">
        <v>1463617.5</v>
      </c>
      <c r="H465">
        <f t="shared" si="33"/>
        <v>1787</v>
      </c>
      <c r="I465">
        <f t="shared" si="34"/>
        <v>1762</v>
      </c>
    </row>
    <row r="466" spans="1:9" x14ac:dyDescent="0.3">
      <c r="A466" s="2">
        <v>2004</v>
      </c>
      <c r="B466" s="2" t="s">
        <v>10</v>
      </c>
      <c r="C466" s="2" t="s">
        <v>6</v>
      </c>
      <c r="D466" s="2">
        <v>1</v>
      </c>
      <c r="E466" s="1">
        <v>123.44</v>
      </c>
      <c r="F466" s="1">
        <v>121.67</v>
      </c>
      <c r="G466" s="4">
        <v>1557847.5</v>
      </c>
      <c r="H466">
        <f t="shared" si="33"/>
        <v>1923</v>
      </c>
      <c r="I466">
        <f t="shared" si="34"/>
        <v>1895</v>
      </c>
    </row>
    <row r="467" spans="1:9" x14ac:dyDescent="0.3">
      <c r="A467" s="2">
        <v>2005</v>
      </c>
      <c r="B467" s="2" t="s">
        <v>10</v>
      </c>
      <c r="C467" s="2" t="s">
        <v>6</v>
      </c>
      <c r="D467" s="2">
        <v>1</v>
      </c>
      <c r="E467" s="1">
        <v>120.67</v>
      </c>
      <c r="F467" s="1">
        <v>123</v>
      </c>
      <c r="G467" s="4">
        <v>1653326.5</v>
      </c>
      <c r="H467">
        <f t="shared" si="33"/>
        <v>1995</v>
      </c>
      <c r="I467">
        <f t="shared" si="34"/>
        <v>2034</v>
      </c>
    </row>
    <row r="468" spans="1:9" x14ac:dyDescent="0.3">
      <c r="A468" s="2">
        <v>2006</v>
      </c>
      <c r="B468" s="2" t="s">
        <v>10</v>
      </c>
      <c r="C468" s="2" t="s">
        <v>6</v>
      </c>
      <c r="D468" s="2">
        <v>1</v>
      </c>
      <c r="E468" s="1">
        <v>122.9</v>
      </c>
      <c r="F468" s="1">
        <v>124.35</v>
      </c>
      <c r="G468" s="4">
        <v>1751840</v>
      </c>
      <c r="H468">
        <f t="shared" si="33"/>
        <v>2153</v>
      </c>
      <c r="I468">
        <f t="shared" si="34"/>
        <v>2178</v>
      </c>
    </row>
    <row r="469" spans="1:9" x14ac:dyDescent="0.3">
      <c r="A469" s="2">
        <v>2007</v>
      </c>
      <c r="B469" s="2" t="s">
        <v>10</v>
      </c>
      <c r="C469" s="2" t="s">
        <v>6</v>
      </c>
      <c r="D469" s="2">
        <v>1</v>
      </c>
      <c r="E469" s="1">
        <v>128</v>
      </c>
      <c r="F469" s="1">
        <v>125.71</v>
      </c>
      <c r="G469" s="4">
        <v>1875773.5</v>
      </c>
      <c r="H469">
        <f t="shared" si="33"/>
        <v>2401</v>
      </c>
      <c r="I469">
        <f t="shared" si="34"/>
        <v>2358</v>
      </c>
    </row>
    <row r="470" spans="1:9" x14ac:dyDescent="0.3">
      <c r="A470" s="2">
        <v>2008</v>
      </c>
      <c r="B470" s="2" t="s">
        <v>10</v>
      </c>
      <c r="C470" s="2" t="s">
        <v>6</v>
      </c>
      <c r="D470" s="2">
        <v>1</v>
      </c>
      <c r="E470" s="1">
        <v>128.11000000000001</v>
      </c>
      <c r="F470" s="1">
        <v>127.08</v>
      </c>
      <c r="G470" s="4">
        <v>1992831</v>
      </c>
      <c r="H470">
        <f t="shared" si="33"/>
        <v>2553</v>
      </c>
      <c r="I470">
        <f t="shared" si="34"/>
        <v>2532</v>
      </c>
    </row>
    <row r="471" spans="1:9" x14ac:dyDescent="0.3">
      <c r="A471" s="2">
        <v>2009</v>
      </c>
      <c r="B471" s="2" t="s">
        <v>10</v>
      </c>
      <c r="C471" s="2" t="s">
        <v>6</v>
      </c>
      <c r="D471" s="2">
        <v>1</v>
      </c>
      <c r="E471" s="1">
        <v>125.33</v>
      </c>
      <c r="F471" s="1">
        <v>128.47</v>
      </c>
      <c r="G471" s="4">
        <v>2084084</v>
      </c>
      <c r="H471">
        <f t="shared" si="33"/>
        <v>2612</v>
      </c>
      <c r="I471">
        <f t="shared" si="34"/>
        <v>2677</v>
      </c>
    </row>
    <row r="472" spans="1:9" x14ac:dyDescent="0.3">
      <c r="A472" s="2">
        <v>2010</v>
      </c>
      <c r="B472" s="2" t="s">
        <v>10</v>
      </c>
      <c r="C472" s="2" t="s">
        <v>6</v>
      </c>
      <c r="D472" s="2">
        <v>1</v>
      </c>
      <c r="E472" s="1">
        <v>132.37</v>
      </c>
      <c r="F472" s="1">
        <v>129.88</v>
      </c>
      <c r="G472" s="4">
        <v>2166714.5</v>
      </c>
      <c r="H472">
        <f t="shared" si="33"/>
        <v>2868</v>
      </c>
      <c r="I472">
        <f t="shared" si="34"/>
        <v>2814</v>
      </c>
    </row>
    <row r="473" spans="1:9" x14ac:dyDescent="0.3">
      <c r="A473" s="2">
        <v>2011</v>
      </c>
      <c r="B473" s="2" t="s">
        <v>10</v>
      </c>
      <c r="C473" s="2" t="s">
        <v>6</v>
      </c>
      <c r="D473" s="2">
        <v>1</v>
      </c>
      <c r="E473" s="1">
        <v>128.56</v>
      </c>
      <c r="F473" s="1">
        <v>131.30000000000001</v>
      </c>
      <c r="G473" s="4">
        <v>2251158</v>
      </c>
      <c r="H473">
        <f t="shared" si="33"/>
        <v>2894</v>
      </c>
      <c r="I473">
        <f t="shared" si="34"/>
        <v>2956</v>
      </c>
    </row>
    <row r="474" spans="1:9" x14ac:dyDescent="0.3">
      <c r="A474" s="2">
        <v>2012</v>
      </c>
      <c r="B474" s="2" t="s">
        <v>10</v>
      </c>
      <c r="C474" s="2" t="s">
        <v>6</v>
      </c>
      <c r="D474" s="2">
        <v>1</v>
      </c>
      <c r="E474" s="1">
        <v>135.74</v>
      </c>
      <c r="F474" s="1">
        <v>132.72999999999999</v>
      </c>
      <c r="G474" s="4">
        <v>2363394.5</v>
      </c>
      <c r="H474">
        <f t="shared" si="33"/>
        <v>3208</v>
      </c>
      <c r="I474">
        <f t="shared" si="34"/>
        <v>3137</v>
      </c>
    </row>
    <row r="475" spans="1:9" x14ac:dyDescent="0.3">
      <c r="A475" s="2">
        <v>2013</v>
      </c>
      <c r="B475" s="2" t="s">
        <v>10</v>
      </c>
      <c r="C475" s="2" t="s">
        <v>6</v>
      </c>
      <c r="D475" s="2">
        <v>1</v>
      </c>
      <c r="E475" s="1">
        <v>128.47</v>
      </c>
      <c r="F475" s="1">
        <v>128.69</v>
      </c>
      <c r="G475" s="4">
        <v>2494008.5</v>
      </c>
      <c r="H475">
        <f t="shared" si="33"/>
        <v>3204</v>
      </c>
      <c r="I475">
        <f t="shared" si="34"/>
        <v>3210</v>
      </c>
    </row>
    <row r="476" spans="1:9" x14ac:dyDescent="0.3">
      <c r="A476" s="2">
        <v>2014</v>
      </c>
      <c r="B476" s="2" t="s">
        <v>10</v>
      </c>
      <c r="C476" s="2" t="s">
        <v>6</v>
      </c>
      <c r="D476" s="2">
        <v>1</v>
      </c>
      <c r="E476" s="1">
        <v>124.84</v>
      </c>
      <c r="F476" s="1">
        <v>124.76</v>
      </c>
      <c r="G476" s="4">
        <v>2623268.5</v>
      </c>
      <c r="H476">
        <f t="shared" si="33"/>
        <v>3275</v>
      </c>
      <c r="I476">
        <f t="shared" si="34"/>
        <v>3273</v>
      </c>
    </row>
    <row r="477" spans="1:9" x14ac:dyDescent="0.3">
      <c r="A477" s="2">
        <v>2015</v>
      </c>
      <c r="B477" s="2" t="s">
        <v>10</v>
      </c>
      <c r="C477" s="2" t="s">
        <v>6</v>
      </c>
      <c r="D477" s="2">
        <v>1</v>
      </c>
      <c r="E477" s="1">
        <v>119.8</v>
      </c>
      <c r="F477" s="1">
        <v>120.96</v>
      </c>
      <c r="G477" s="4">
        <v>2747158.5</v>
      </c>
      <c r="H477">
        <f t="shared" si="33"/>
        <v>3291</v>
      </c>
      <c r="I477">
        <f t="shared" si="34"/>
        <v>3323</v>
      </c>
    </row>
    <row r="478" spans="1:9" x14ac:dyDescent="0.3">
      <c r="A478" s="2">
        <v>2016</v>
      </c>
      <c r="B478" s="2" t="s">
        <v>10</v>
      </c>
      <c r="C478" s="2" t="s">
        <v>6</v>
      </c>
      <c r="D478" s="2">
        <v>1</v>
      </c>
      <c r="E478" s="1">
        <v>113.64</v>
      </c>
      <c r="F478" s="1">
        <v>117.27</v>
      </c>
      <c r="G478" s="4">
        <v>2858258.5</v>
      </c>
      <c r="H478">
        <f t="shared" si="33"/>
        <v>3248</v>
      </c>
      <c r="I478">
        <f t="shared" si="34"/>
        <v>3352</v>
      </c>
    </row>
    <row r="479" spans="1:9" x14ac:dyDescent="0.3">
      <c r="A479" s="2">
        <v>2017</v>
      </c>
      <c r="B479" s="2" t="s">
        <v>10</v>
      </c>
      <c r="C479" s="2" t="s">
        <v>6</v>
      </c>
      <c r="D479" s="2">
        <v>1</v>
      </c>
      <c r="E479" s="1">
        <v>117.15</v>
      </c>
      <c r="F479" s="1">
        <v>113.7</v>
      </c>
      <c r="G479" s="4">
        <v>2996889.5</v>
      </c>
      <c r="H479">
        <f t="shared" si="33"/>
        <v>3511</v>
      </c>
      <c r="I479">
        <f t="shared" si="34"/>
        <v>3407</v>
      </c>
    </row>
    <row r="480" spans="1:9" x14ac:dyDescent="0.3">
      <c r="A480" s="2">
        <v>2018</v>
      </c>
      <c r="B480" s="2" t="s">
        <v>10</v>
      </c>
      <c r="C480" s="2" t="s">
        <v>6</v>
      </c>
      <c r="D480" s="2">
        <v>1</v>
      </c>
      <c r="E480" s="1">
        <v>110.12</v>
      </c>
      <c r="F480" s="1">
        <v>110.23</v>
      </c>
      <c r="G480" s="4">
        <v>3153847</v>
      </c>
      <c r="H480">
        <f t="shared" si="33"/>
        <v>3473</v>
      </c>
      <c r="I480">
        <f t="shared" si="34"/>
        <v>3476</v>
      </c>
    </row>
    <row r="481" spans="1:9" x14ac:dyDescent="0.3">
      <c r="A481" s="2">
        <v>2019</v>
      </c>
      <c r="B481" s="2" t="s">
        <v>10</v>
      </c>
      <c r="C481" s="2" t="s">
        <v>6</v>
      </c>
      <c r="D481" s="2">
        <v>1</v>
      </c>
      <c r="E481" s="1">
        <v>106.89</v>
      </c>
      <c r="F481" s="1">
        <v>106.87</v>
      </c>
      <c r="G481" s="4">
        <v>3314758.5</v>
      </c>
      <c r="H481">
        <f t="shared" si="33"/>
        <v>3543</v>
      </c>
      <c r="I481">
        <f t="shared" si="34"/>
        <v>3542</v>
      </c>
    </row>
    <row r="482" spans="1:9" x14ac:dyDescent="0.3">
      <c r="A482" s="2">
        <v>2020</v>
      </c>
      <c r="B482" s="2" t="s">
        <v>10</v>
      </c>
      <c r="C482" s="2" t="s">
        <v>6</v>
      </c>
      <c r="D482" s="2">
        <v>1</v>
      </c>
      <c r="E482" s="1"/>
      <c r="F482" s="1">
        <f>ROUND(F481-F481*0.0305,1)</f>
        <v>103.6</v>
      </c>
      <c r="G482" s="4">
        <v>3515954</v>
      </c>
      <c r="I482">
        <f t="shared" si="34"/>
        <v>3643</v>
      </c>
    </row>
    <row r="483" spans="1:9" x14ac:dyDescent="0.3">
      <c r="A483" s="2">
        <v>2021</v>
      </c>
      <c r="B483" s="2" t="s">
        <v>10</v>
      </c>
      <c r="C483" s="2" t="s">
        <v>6</v>
      </c>
      <c r="D483" s="2">
        <v>1</v>
      </c>
      <c r="E483" s="1"/>
      <c r="F483" s="1">
        <f t="shared" ref="F483:F484" si="36">ROUND(F482-F482*0.0305,1)</f>
        <v>100.4</v>
      </c>
      <c r="G483" s="4">
        <v>3729119.5</v>
      </c>
      <c r="I483">
        <f t="shared" si="34"/>
        <v>3744</v>
      </c>
    </row>
    <row r="484" spans="1:9" x14ac:dyDescent="0.3">
      <c r="A484" s="2">
        <v>2022</v>
      </c>
      <c r="B484" s="2" t="s">
        <v>10</v>
      </c>
      <c r="C484" s="2" t="s">
        <v>6</v>
      </c>
      <c r="D484" s="2">
        <v>1</v>
      </c>
      <c r="E484" s="1"/>
      <c r="F484" s="1">
        <f t="shared" si="36"/>
        <v>97.3</v>
      </c>
      <c r="G484" s="4">
        <v>3938815</v>
      </c>
      <c r="I484">
        <f t="shared" si="34"/>
        <v>3832</v>
      </c>
    </row>
    <row r="485" spans="1:9" x14ac:dyDescent="0.3">
      <c r="A485" s="2">
        <v>2000</v>
      </c>
      <c r="B485" s="2" t="s">
        <v>10</v>
      </c>
      <c r="C485" s="2" t="s">
        <v>6</v>
      </c>
      <c r="D485" s="2">
        <v>2</v>
      </c>
      <c r="E485" s="1">
        <v>72.930000000000007</v>
      </c>
      <c r="F485" s="1">
        <v>74.91</v>
      </c>
      <c r="G485" s="4">
        <v>873383.5</v>
      </c>
      <c r="H485">
        <f t="shared" si="33"/>
        <v>637</v>
      </c>
      <c r="I485">
        <f t="shared" si="34"/>
        <v>654</v>
      </c>
    </row>
    <row r="486" spans="1:9" x14ac:dyDescent="0.3">
      <c r="A486" s="2">
        <v>2001</v>
      </c>
      <c r="B486" s="2" t="s">
        <v>10</v>
      </c>
      <c r="C486" s="2" t="s">
        <v>6</v>
      </c>
      <c r="D486" s="2">
        <v>2</v>
      </c>
      <c r="E486" s="1">
        <v>84.16</v>
      </c>
      <c r="F486" s="1">
        <v>80.17</v>
      </c>
      <c r="G486" s="4">
        <v>938698.5</v>
      </c>
      <c r="H486">
        <f t="shared" si="33"/>
        <v>790</v>
      </c>
      <c r="I486">
        <f t="shared" si="34"/>
        <v>753</v>
      </c>
    </row>
    <row r="487" spans="1:9" x14ac:dyDescent="0.3">
      <c r="A487" s="2">
        <v>2002</v>
      </c>
      <c r="B487" s="2" t="s">
        <v>10</v>
      </c>
      <c r="C487" s="2" t="s">
        <v>6</v>
      </c>
      <c r="D487" s="2">
        <v>2</v>
      </c>
      <c r="E487" s="1">
        <v>83.18</v>
      </c>
      <c r="F487" s="1">
        <v>85.79</v>
      </c>
      <c r="G487" s="4">
        <v>1003819</v>
      </c>
      <c r="H487">
        <f t="shared" si="33"/>
        <v>835</v>
      </c>
      <c r="I487">
        <f t="shared" si="34"/>
        <v>861</v>
      </c>
    </row>
    <row r="488" spans="1:9" x14ac:dyDescent="0.3">
      <c r="A488" s="2">
        <v>2003</v>
      </c>
      <c r="B488" s="2" t="s">
        <v>10</v>
      </c>
      <c r="C488" s="2" t="s">
        <v>6</v>
      </c>
      <c r="D488" s="2">
        <v>2</v>
      </c>
      <c r="E488" s="1">
        <v>90.45</v>
      </c>
      <c r="F488" s="1">
        <v>91.81</v>
      </c>
      <c r="G488" s="4">
        <v>1069153.5</v>
      </c>
      <c r="H488">
        <f t="shared" si="33"/>
        <v>967</v>
      </c>
      <c r="I488">
        <f t="shared" si="34"/>
        <v>982</v>
      </c>
    </row>
    <row r="489" spans="1:9" x14ac:dyDescent="0.3">
      <c r="A489" s="2">
        <v>2004</v>
      </c>
      <c r="B489" s="2" t="s">
        <v>10</v>
      </c>
      <c r="C489" s="2" t="s">
        <v>6</v>
      </c>
      <c r="D489" s="2">
        <v>2</v>
      </c>
      <c r="E489" s="1">
        <v>92.89</v>
      </c>
      <c r="F489" s="1">
        <v>91.44</v>
      </c>
      <c r="G489" s="4">
        <v>1140017</v>
      </c>
      <c r="H489">
        <f t="shared" si="33"/>
        <v>1059</v>
      </c>
      <c r="I489">
        <f t="shared" si="34"/>
        <v>1042</v>
      </c>
    </row>
    <row r="490" spans="1:9" x14ac:dyDescent="0.3">
      <c r="A490" s="2">
        <v>2005</v>
      </c>
      <c r="B490" s="2" t="s">
        <v>10</v>
      </c>
      <c r="C490" s="2" t="s">
        <v>6</v>
      </c>
      <c r="D490" s="2">
        <v>2</v>
      </c>
      <c r="E490" s="1">
        <v>88.94</v>
      </c>
      <c r="F490" s="1">
        <v>91.06</v>
      </c>
      <c r="G490" s="4">
        <v>1210978.5</v>
      </c>
      <c r="H490">
        <f t="shared" si="33"/>
        <v>1077</v>
      </c>
      <c r="I490">
        <f t="shared" si="34"/>
        <v>1103</v>
      </c>
    </row>
    <row r="491" spans="1:9" x14ac:dyDescent="0.3">
      <c r="A491" s="2">
        <v>2006</v>
      </c>
      <c r="B491" s="2" t="s">
        <v>10</v>
      </c>
      <c r="C491" s="2" t="s">
        <v>6</v>
      </c>
      <c r="D491" s="2">
        <v>2</v>
      </c>
      <c r="E491" s="1">
        <v>88.72</v>
      </c>
      <c r="F491" s="1">
        <v>90.69</v>
      </c>
      <c r="G491" s="4">
        <v>1284920</v>
      </c>
      <c r="H491">
        <f t="shared" si="33"/>
        <v>1140</v>
      </c>
      <c r="I491">
        <f t="shared" si="34"/>
        <v>1165</v>
      </c>
    </row>
    <row r="492" spans="1:9" x14ac:dyDescent="0.3">
      <c r="A492" s="2">
        <v>2007</v>
      </c>
      <c r="B492" s="2" t="s">
        <v>10</v>
      </c>
      <c r="C492" s="2" t="s">
        <v>6</v>
      </c>
      <c r="D492" s="2">
        <v>2</v>
      </c>
      <c r="E492" s="1">
        <v>93.96</v>
      </c>
      <c r="F492" s="1">
        <v>90.31</v>
      </c>
      <c r="G492" s="4">
        <v>1378258</v>
      </c>
      <c r="H492">
        <f t="shared" si="33"/>
        <v>1295</v>
      </c>
      <c r="I492">
        <f t="shared" si="34"/>
        <v>1245</v>
      </c>
    </row>
    <row r="493" spans="1:9" x14ac:dyDescent="0.3">
      <c r="A493" s="2">
        <v>2008</v>
      </c>
      <c r="B493" s="2" t="s">
        <v>10</v>
      </c>
      <c r="C493" s="2" t="s">
        <v>6</v>
      </c>
      <c r="D493" s="2">
        <v>2</v>
      </c>
      <c r="E493" s="1">
        <v>93.8</v>
      </c>
      <c r="F493" s="1">
        <v>89.94</v>
      </c>
      <c r="G493" s="4">
        <v>1458371</v>
      </c>
      <c r="H493">
        <f t="shared" si="33"/>
        <v>1368</v>
      </c>
      <c r="I493">
        <f t="shared" si="34"/>
        <v>1312</v>
      </c>
    </row>
    <row r="494" spans="1:9" x14ac:dyDescent="0.3">
      <c r="A494" s="2">
        <v>2009</v>
      </c>
      <c r="B494" s="2" t="s">
        <v>10</v>
      </c>
      <c r="C494" s="2" t="s">
        <v>6</v>
      </c>
      <c r="D494" s="2">
        <v>2</v>
      </c>
      <c r="E494" s="1">
        <v>87.88</v>
      </c>
      <c r="F494" s="1">
        <v>89.57</v>
      </c>
      <c r="G494" s="4">
        <v>1505449.5</v>
      </c>
      <c r="H494">
        <f t="shared" si="33"/>
        <v>1323</v>
      </c>
      <c r="I494">
        <f t="shared" si="34"/>
        <v>1348</v>
      </c>
    </row>
    <row r="495" spans="1:9" x14ac:dyDescent="0.3">
      <c r="A495" s="2">
        <v>2010</v>
      </c>
      <c r="B495" s="2" t="s">
        <v>10</v>
      </c>
      <c r="C495" s="2" t="s">
        <v>6</v>
      </c>
      <c r="D495" s="2">
        <v>2</v>
      </c>
      <c r="E495" s="1">
        <v>89</v>
      </c>
      <c r="F495" s="1">
        <v>89.21</v>
      </c>
      <c r="G495" s="4">
        <v>1534862</v>
      </c>
      <c r="H495">
        <f t="shared" si="33"/>
        <v>1366</v>
      </c>
      <c r="I495">
        <f t="shared" si="34"/>
        <v>1369</v>
      </c>
    </row>
    <row r="496" spans="1:9" x14ac:dyDescent="0.3">
      <c r="A496" s="2">
        <v>2011</v>
      </c>
      <c r="B496" s="2" t="s">
        <v>10</v>
      </c>
      <c r="C496" s="2" t="s">
        <v>6</v>
      </c>
      <c r="D496" s="2">
        <v>2</v>
      </c>
      <c r="E496" s="1">
        <v>86.26</v>
      </c>
      <c r="F496" s="1">
        <v>88.84</v>
      </c>
      <c r="G496" s="4">
        <v>1562793</v>
      </c>
      <c r="H496">
        <f t="shared" si="33"/>
        <v>1348</v>
      </c>
      <c r="I496">
        <f t="shared" si="34"/>
        <v>1388</v>
      </c>
    </row>
    <row r="497" spans="1:9" x14ac:dyDescent="0.3">
      <c r="A497" s="2">
        <v>2012</v>
      </c>
      <c r="B497" s="2" t="s">
        <v>10</v>
      </c>
      <c r="C497" s="2" t="s">
        <v>6</v>
      </c>
      <c r="D497" s="2">
        <v>2</v>
      </c>
      <c r="E497" s="1">
        <v>89.39</v>
      </c>
      <c r="F497" s="1">
        <v>88.48</v>
      </c>
      <c r="G497" s="4">
        <v>1617579</v>
      </c>
      <c r="H497">
        <f t="shared" si="33"/>
        <v>1446</v>
      </c>
      <c r="I497">
        <f t="shared" si="34"/>
        <v>1431</v>
      </c>
    </row>
    <row r="498" spans="1:9" x14ac:dyDescent="0.3">
      <c r="A498" s="2">
        <v>2013</v>
      </c>
      <c r="B498" s="2" t="s">
        <v>10</v>
      </c>
      <c r="C498" s="2" t="s">
        <v>6</v>
      </c>
      <c r="D498" s="2">
        <v>2</v>
      </c>
      <c r="E498" s="1">
        <v>86.84</v>
      </c>
      <c r="F498" s="1">
        <v>83.61</v>
      </c>
      <c r="G498" s="4">
        <v>1687049</v>
      </c>
      <c r="H498">
        <f t="shared" si="33"/>
        <v>1465</v>
      </c>
      <c r="I498">
        <f t="shared" si="34"/>
        <v>1411</v>
      </c>
    </row>
    <row r="499" spans="1:9" x14ac:dyDescent="0.3">
      <c r="A499" s="2">
        <v>2014</v>
      </c>
      <c r="B499" s="2" t="s">
        <v>10</v>
      </c>
      <c r="C499" s="2" t="s">
        <v>6</v>
      </c>
      <c r="D499" s="2">
        <v>2</v>
      </c>
      <c r="E499" s="1">
        <v>77.77</v>
      </c>
      <c r="F499" s="1">
        <v>79.02</v>
      </c>
      <c r="G499" s="4">
        <v>1747440</v>
      </c>
      <c r="H499">
        <f t="shared" si="33"/>
        <v>1359</v>
      </c>
      <c r="I499">
        <f t="shared" si="34"/>
        <v>1381</v>
      </c>
    </row>
    <row r="500" spans="1:9" x14ac:dyDescent="0.3">
      <c r="A500" s="2">
        <v>2015</v>
      </c>
      <c r="B500" s="2" t="s">
        <v>10</v>
      </c>
      <c r="C500" s="2" t="s">
        <v>6</v>
      </c>
      <c r="D500" s="2">
        <v>2</v>
      </c>
      <c r="E500" s="1">
        <v>72.61</v>
      </c>
      <c r="F500" s="1">
        <v>74.680000000000007</v>
      </c>
      <c r="G500" s="4">
        <v>1802875</v>
      </c>
      <c r="H500">
        <f t="shared" si="33"/>
        <v>1309</v>
      </c>
      <c r="I500">
        <f t="shared" si="34"/>
        <v>1346</v>
      </c>
    </row>
    <row r="501" spans="1:9" x14ac:dyDescent="0.3">
      <c r="A501" s="2">
        <v>2016</v>
      </c>
      <c r="B501" s="2" t="s">
        <v>10</v>
      </c>
      <c r="C501" s="2" t="s">
        <v>6</v>
      </c>
      <c r="D501" s="2">
        <v>2</v>
      </c>
      <c r="E501" s="1">
        <v>67.42</v>
      </c>
      <c r="F501" s="1">
        <v>70.569999999999993</v>
      </c>
      <c r="G501" s="4">
        <v>1843565.5</v>
      </c>
      <c r="H501">
        <f t="shared" si="33"/>
        <v>1243</v>
      </c>
      <c r="I501">
        <f t="shared" si="34"/>
        <v>1301</v>
      </c>
    </row>
    <row r="502" spans="1:9" x14ac:dyDescent="0.3">
      <c r="A502" s="2">
        <v>2017</v>
      </c>
      <c r="B502" s="2" t="s">
        <v>10</v>
      </c>
      <c r="C502" s="2" t="s">
        <v>6</v>
      </c>
      <c r="D502" s="2">
        <v>2</v>
      </c>
      <c r="E502" s="1">
        <v>68.7</v>
      </c>
      <c r="F502" s="1">
        <v>66.69</v>
      </c>
      <c r="G502" s="4">
        <v>1890896.5</v>
      </c>
      <c r="H502">
        <f t="shared" si="33"/>
        <v>1299</v>
      </c>
      <c r="I502">
        <f t="shared" si="34"/>
        <v>1261</v>
      </c>
    </row>
    <row r="503" spans="1:9" x14ac:dyDescent="0.3">
      <c r="A503" s="2">
        <v>2018</v>
      </c>
      <c r="B503" s="2" t="s">
        <v>10</v>
      </c>
      <c r="C503" s="2" t="s">
        <v>6</v>
      </c>
      <c r="D503" s="2">
        <v>2</v>
      </c>
      <c r="E503" s="1">
        <v>62.84</v>
      </c>
      <c r="F503" s="1">
        <v>63.03</v>
      </c>
      <c r="G503" s="4">
        <v>1963692.5</v>
      </c>
      <c r="H503">
        <f t="shared" si="33"/>
        <v>1234</v>
      </c>
      <c r="I503">
        <f t="shared" si="34"/>
        <v>1238</v>
      </c>
    </row>
    <row r="504" spans="1:9" x14ac:dyDescent="0.3">
      <c r="A504" s="2">
        <v>2019</v>
      </c>
      <c r="B504" s="2" t="s">
        <v>10</v>
      </c>
      <c r="C504" s="2" t="s">
        <v>6</v>
      </c>
      <c r="D504" s="2">
        <v>2</v>
      </c>
      <c r="E504" s="1">
        <v>60.63</v>
      </c>
      <c r="F504" s="1">
        <v>59.57</v>
      </c>
      <c r="G504" s="4">
        <v>2061691</v>
      </c>
      <c r="H504">
        <f t="shared" si="33"/>
        <v>1250</v>
      </c>
      <c r="I504">
        <f t="shared" si="34"/>
        <v>1228</v>
      </c>
    </row>
    <row r="505" spans="1:9" x14ac:dyDescent="0.3">
      <c r="A505" s="2">
        <v>2020</v>
      </c>
      <c r="B505" s="2" t="s">
        <v>10</v>
      </c>
      <c r="C505" s="2" t="s">
        <v>6</v>
      </c>
      <c r="D505" s="2">
        <v>2</v>
      </c>
      <c r="E505" s="1"/>
      <c r="F505" s="1">
        <f>ROUND(F504-F504*0.055,1)</f>
        <v>56.3</v>
      </c>
      <c r="G505" s="4">
        <v>2206059</v>
      </c>
      <c r="I505">
        <f t="shared" si="34"/>
        <v>1242</v>
      </c>
    </row>
    <row r="506" spans="1:9" x14ac:dyDescent="0.3">
      <c r="A506" s="2">
        <v>2021</v>
      </c>
      <c r="B506" s="2" t="s">
        <v>10</v>
      </c>
      <c r="C506" s="2" t="s">
        <v>6</v>
      </c>
      <c r="D506" s="2">
        <v>2</v>
      </c>
      <c r="E506" s="1"/>
      <c r="F506" s="1">
        <f t="shared" ref="F506:F507" si="37">ROUND(F505-F505*0.055,1)</f>
        <v>53.2</v>
      </c>
      <c r="G506" s="4">
        <v>2361393.5</v>
      </c>
      <c r="I506">
        <f t="shared" si="34"/>
        <v>1256</v>
      </c>
    </row>
    <row r="507" spans="1:9" x14ac:dyDescent="0.3">
      <c r="A507" s="2">
        <v>2022</v>
      </c>
      <c r="B507" s="2" t="s">
        <v>10</v>
      </c>
      <c r="C507" s="2" t="s">
        <v>6</v>
      </c>
      <c r="D507" s="2">
        <v>2</v>
      </c>
      <c r="E507" s="1"/>
      <c r="F507" s="1">
        <f t="shared" si="37"/>
        <v>50.3</v>
      </c>
      <c r="G507" s="4">
        <v>2493071</v>
      </c>
      <c r="I507">
        <f t="shared" si="34"/>
        <v>1254</v>
      </c>
    </row>
    <row r="508" spans="1:9" x14ac:dyDescent="0.3">
      <c r="A508" s="2">
        <v>2000</v>
      </c>
      <c r="B508" s="2" t="s">
        <v>10</v>
      </c>
      <c r="C508" s="2" t="s">
        <v>6</v>
      </c>
      <c r="D508" s="2">
        <v>3</v>
      </c>
      <c r="E508" s="1">
        <v>158.19</v>
      </c>
      <c r="F508" s="1">
        <v>153.57</v>
      </c>
      <c r="G508" s="4">
        <v>302803.5</v>
      </c>
      <c r="H508">
        <f t="shared" si="33"/>
        <v>479</v>
      </c>
      <c r="I508">
        <f t="shared" si="34"/>
        <v>465</v>
      </c>
    </row>
    <row r="509" spans="1:9" x14ac:dyDescent="0.3">
      <c r="A509" s="2">
        <v>2001</v>
      </c>
      <c r="B509" s="2" t="s">
        <v>10</v>
      </c>
      <c r="C509" s="2" t="s">
        <v>6</v>
      </c>
      <c r="D509" s="2">
        <v>3</v>
      </c>
      <c r="E509" s="1">
        <v>164.09</v>
      </c>
      <c r="F509" s="1">
        <v>173.41</v>
      </c>
      <c r="G509" s="4">
        <v>313238.5</v>
      </c>
      <c r="H509">
        <f t="shared" si="33"/>
        <v>514</v>
      </c>
      <c r="I509">
        <f t="shared" si="34"/>
        <v>543</v>
      </c>
    </row>
    <row r="510" spans="1:9" x14ac:dyDescent="0.3">
      <c r="A510" s="2">
        <v>2002</v>
      </c>
      <c r="B510" s="2" t="s">
        <v>10</v>
      </c>
      <c r="C510" s="2" t="s">
        <v>6</v>
      </c>
      <c r="D510" s="2">
        <v>3</v>
      </c>
      <c r="E510" s="1">
        <v>205.21</v>
      </c>
      <c r="F510" s="1">
        <v>195.81</v>
      </c>
      <c r="G510" s="4">
        <v>325524</v>
      </c>
      <c r="H510">
        <f t="shared" si="33"/>
        <v>668</v>
      </c>
      <c r="I510">
        <f t="shared" si="34"/>
        <v>637</v>
      </c>
    </row>
    <row r="511" spans="1:9" x14ac:dyDescent="0.3">
      <c r="A511" s="2">
        <v>2003</v>
      </c>
      <c r="B511" s="2" t="s">
        <v>10</v>
      </c>
      <c r="C511" s="2" t="s">
        <v>6</v>
      </c>
      <c r="D511" s="2">
        <v>3</v>
      </c>
      <c r="E511" s="1">
        <v>194.75</v>
      </c>
      <c r="F511" s="1">
        <v>197.06</v>
      </c>
      <c r="G511" s="4">
        <v>341973.5</v>
      </c>
      <c r="H511">
        <f t="shared" si="33"/>
        <v>666</v>
      </c>
      <c r="I511">
        <f t="shared" si="34"/>
        <v>674</v>
      </c>
    </row>
    <row r="512" spans="1:9" x14ac:dyDescent="0.3">
      <c r="A512" s="2">
        <v>2004</v>
      </c>
      <c r="B512" s="2" t="s">
        <v>10</v>
      </c>
      <c r="C512" s="2" t="s">
        <v>6</v>
      </c>
      <c r="D512" s="2">
        <v>3</v>
      </c>
      <c r="E512" s="1">
        <v>192.45</v>
      </c>
      <c r="F512" s="1">
        <v>198.31</v>
      </c>
      <c r="G512" s="4">
        <v>361655</v>
      </c>
      <c r="H512">
        <f t="shared" si="33"/>
        <v>696</v>
      </c>
      <c r="I512">
        <f t="shared" si="34"/>
        <v>717</v>
      </c>
    </row>
    <row r="513" spans="1:9" x14ac:dyDescent="0.3">
      <c r="A513" s="2">
        <v>2005</v>
      </c>
      <c r="B513" s="2" t="s">
        <v>10</v>
      </c>
      <c r="C513" s="2" t="s">
        <v>6</v>
      </c>
      <c r="D513" s="2">
        <v>3</v>
      </c>
      <c r="E513" s="1">
        <v>191.31</v>
      </c>
      <c r="F513" s="1">
        <v>199.58</v>
      </c>
      <c r="G513" s="4">
        <v>381586</v>
      </c>
      <c r="H513">
        <f t="shared" si="33"/>
        <v>730</v>
      </c>
      <c r="I513">
        <f t="shared" si="34"/>
        <v>762</v>
      </c>
    </row>
    <row r="514" spans="1:9" x14ac:dyDescent="0.3">
      <c r="A514" s="2">
        <v>2006</v>
      </c>
      <c r="B514" s="2" t="s">
        <v>10</v>
      </c>
      <c r="C514" s="2" t="s">
        <v>6</v>
      </c>
      <c r="D514" s="2">
        <v>3</v>
      </c>
      <c r="E514" s="1">
        <v>205.88</v>
      </c>
      <c r="F514" s="1">
        <v>200.85</v>
      </c>
      <c r="G514" s="4">
        <v>401211.5</v>
      </c>
      <c r="H514">
        <f t="shared" si="33"/>
        <v>826</v>
      </c>
      <c r="I514">
        <f t="shared" si="34"/>
        <v>806</v>
      </c>
    </row>
    <row r="515" spans="1:9" x14ac:dyDescent="0.3">
      <c r="A515" s="2">
        <v>2007</v>
      </c>
      <c r="B515" s="2" t="s">
        <v>10</v>
      </c>
      <c r="C515" s="2" t="s">
        <v>6</v>
      </c>
      <c r="D515" s="2">
        <v>3</v>
      </c>
      <c r="E515" s="1">
        <v>206.05</v>
      </c>
      <c r="F515" s="1">
        <v>202.13</v>
      </c>
      <c r="G515" s="4">
        <v>425616.5</v>
      </c>
      <c r="H515">
        <f t="shared" ref="H515:H578" si="38">ROUND(E515*$G515/100000,0)</f>
        <v>877</v>
      </c>
      <c r="I515">
        <f t="shared" ref="I515:I578" si="39">ROUND(F515*$G515/100000,0)</f>
        <v>860</v>
      </c>
    </row>
    <row r="516" spans="1:9" x14ac:dyDescent="0.3">
      <c r="A516" s="2">
        <v>2008</v>
      </c>
      <c r="B516" s="2" t="s">
        <v>10</v>
      </c>
      <c r="C516" s="2" t="s">
        <v>6</v>
      </c>
      <c r="D516" s="2">
        <v>3</v>
      </c>
      <c r="E516" s="1">
        <v>204.01</v>
      </c>
      <c r="F516" s="1">
        <v>203.41</v>
      </c>
      <c r="G516" s="4">
        <v>455373</v>
      </c>
      <c r="H516">
        <f t="shared" si="38"/>
        <v>929</v>
      </c>
      <c r="I516">
        <f t="shared" si="39"/>
        <v>926</v>
      </c>
    </row>
    <row r="517" spans="1:9" x14ac:dyDescent="0.3">
      <c r="A517" s="2">
        <v>2009</v>
      </c>
      <c r="B517" s="2" t="s">
        <v>10</v>
      </c>
      <c r="C517" s="2" t="s">
        <v>6</v>
      </c>
      <c r="D517" s="2">
        <v>3</v>
      </c>
      <c r="E517" s="1">
        <v>207.08</v>
      </c>
      <c r="F517" s="1">
        <v>204.71</v>
      </c>
      <c r="G517" s="4">
        <v>493034.5</v>
      </c>
      <c r="H517">
        <f t="shared" si="38"/>
        <v>1021</v>
      </c>
      <c r="I517">
        <f t="shared" si="39"/>
        <v>1009</v>
      </c>
    </row>
    <row r="518" spans="1:9" x14ac:dyDescent="0.3">
      <c r="A518" s="2">
        <v>2010</v>
      </c>
      <c r="B518" s="2" t="s">
        <v>10</v>
      </c>
      <c r="C518" s="2" t="s">
        <v>6</v>
      </c>
      <c r="D518" s="2">
        <v>3</v>
      </c>
      <c r="E518" s="1">
        <v>210.93</v>
      </c>
      <c r="F518" s="1">
        <v>206.01</v>
      </c>
      <c r="G518" s="4">
        <v>540950</v>
      </c>
      <c r="H518">
        <f t="shared" si="38"/>
        <v>1141</v>
      </c>
      <c r="I518">
        <f t="shared" si="39"/>
        <v>1114</v>
      </c>
    </row>
    <row r="519" spans="1:9" x14ac:dyDescent="0.3">
      <c r="A519" s="2">
        <v>2011</v>
      </c>
      <c r="B519" s="2" t="s">
        <v>10</v>
      </c>
      <c r="C519" s="2" t="s">
        <v>6</v>
      </c>
      <c r="D519" s="2">
        <v>3</v>
      </c>
      <c r="E519" s="1">
        <v>203.19</v>
      </c>
      <c r="F519" s="1">
        <v>207.32</v>
      </c>
      <c r="G519" s="4">
        <v>592545.5</v>
      </c>
      <c r="H519">
        <f t="shared" si="38"/>
        <v>1204</v>
      </c>
      <c r="I519">
        <f t="shared" si="39"/>
        <v>1228</v>
      </c>
    </row>
    <row r="520" spans="1:9" x14ac:dyDescent="0.3">
      <c r="A520" s="2">
        <v>2012</v>
      </c>
      <c r="B520" s="2" t="s">
        <v>10</v>
      </c>
      <c r="C520" s="2" t="s">
        <v>6</v>
      </c>
      <c r="D520" s="2">
        <v>3</v>
      </c>
      <c r="E520" s="1">
        <v>209.84</v>
      </c>
      <c r="F520" s="1">
        <v>208.64</v>
      </c>
      <c r="G520" s="4">
        <v>643839</v>
      </c>
      <c r="H520">
        <f t="shared" si="38"/>
        <v>1351</v>
      </c>
      <c r="I520">
        <f t="shared" si="39"/>
        <v>1343</v>
      </c>
    </row>
    <row r="521" spans="1:9" x14ac:dyDescent="0.3">
      <c r="A521" s="2">
        <v>2013</v>
      </c>
      <c r="B521" s="2" t="s">
        <v>10</v>
      </c>
      <c r="C521" s="2" t="s">
        <v>6</v>
      </c>
      <c r="D521" s="2">
        <v>3</v>
      </c>
      <c r="E521" s="1">
        <v>192.57</v>
      </c>
      <c r="F521" s="1">
        <v>199.86</v>
      </c>
      <c r="G521" s="4">
        <v>696878</v>
      </c>
      <c r="H521">
        <f t="shared" si="38"/>
        <v>1342</v>
      </c>
      <c r="I521">
        <f t="shared" si="39"/>
        <v>1393</v>
      </c>
    </row>
    <row r="522" spans="1:9" x14ac:dyDescent="0.3">
      <c r="A522" s="2">
        <v>2014</v>
      </c>
      <c r="B522" s="2" t="s">
        <v>10</v>
      </c>
      <c r="C522" s="2" t="s">
        <v>6</v>
      </c>
      <c r="D522" s="2">
        <v>3</v>
      </c>
      <c r="E522" s="1">
        <v>193.78</v>
      </c>
      <c r="F522" s="1">
        <v>191.46</v>
      </c>
      <c r="G522" s="4">
        <v>755493</v>
      </c>
      <c r="H522">
        <f t="shared" si="38"/>
        <v>1464</v>
      </c>
      <c r="I522">
        <f t="shared" si="39"/>
        <v>1446</v>
      </c>
    </row>
    <row r="523" spans="1:9" x14ac:dyDescent="0.3">
      <c r="A523" s="2">
        <v>2015</v>
      </c>
      <c r="B523" s="2" t="s">
        <v>10</v>
      </c>
      <c r="C523" s="2" t="s">
        <v>6</v>
      </c>
      <c r="D523" s="2">
        <v>3</v>
      </c>
      <c r="E523" s="1">
        <v>184.97</v>
      </c>
      <c r="F523" s="1">
        <v>183.4</v>
      </c>
      <c r="G523" s="4">
        <v>813640.5</v>
      </c>
      <c r="H523">
        <f t="shared" si="38"/>
        <v>1505</v>
      </c>
      <c r="I523">
        <f t="shared" si="39"/>
        <v>1492</v>
      </c>
    </row>
    <row r="524" spans="1:9" x14ac:dyDescent="0.3">
      <c r="A524" s="2">
        <v>2016</v>
      </c>
      <c r="B524" s="2" t="s">
        <v>10</v>
      </c>
      <c r="C524" s="2" t="s">
        <v>6</v>
      </c>
      <c r="D524" s="2">
        <v>3</v>
      </c>
      <c r="E524" s="1">
        <v>173.24</v>
      </c>
      <c r="F524" s="1">
        <v>175.68</v>
      </c>
      <c r="G524" s="4">
        <v>873922.5</v>
      </c>
      <c r="H524">
        <f t="shared" si="38"/>
        <v>1514</v>
      </c>
      <c r="I524">
        <f t="shared" si="39"/>
        <v>1535</v>
      </c>
    </row>
    <row r="525" spans="1:9" x14ac:dyDescent="0.3">
      <c r="A525" s="2">
        <v>2017</v>
      </c>
      <c r="B525" s="2" t="s">
        <v>10</v>
      </c>
      <c r="C525" s="2" t="s">
        <v>6</v>
      </c>
      <c r="D525" s="2">
        <v>3</v>
      </c>
      <c r="E525" s="1">
        <v>173.63</v>
      </c>
      <c r="F525" s="1">
        <v>168.29</v>
      </c>
      <c r="G525" s="4">
        <v>951427</v>
      </c>
      <c r="H525">
        <f t="shared" si="38"/>
        <v>1652</v>
      </c>
      <c r="I525">
        <f t="shared" si="39"/>
        <v>1601</v>
      </c>
    </row>
    <row r="526" spans="1:9" x14ac:dyDescent="0.3">
      <c r="A526" s="2">
        <v>2018</v>
      </c>
      <c r="B526" s="2" t="s">
        <v>10</v>
      </c>
      <c r="C526" s="2" t="s">
        <v>6</v>
      </c>
      <c r="D526" s="2">
        <v>3</v>
      </c>
      <c r="E526" s="1">
        <v>159.44999999999999</v>
      </c>
      <c r="F526" s="1">
        <v>161.21</v>
      </c>
      <c r="G526" s="4">
        <v>1019142.5</v>
      </c>
      <c r="H526">
        <f t="shared" si="38"/>
        <v>1625</v>
      </c>
      <c r="I526">
        <f t="shared" si="39"/>
        <v>1643</v>
      </c>
    </row>
    <row r="527" spans="1:9" x14ac:dyDescent="0.3">
      <c r="A527" s="2">
        <v>2019</v>
      </c>
      <c r="B527" s="2" t="s">
        <v>10</v>
      </c>
      <c r="C527" s="2" t="s">
        <v>6</v>
      </c>
      <c r="D527" s="2">
        <v>3</v>
      </c>
      <c r="E527" s="1">
        <v>153.21</v>
      </c>
      <c r="F527" s="1">
        <v>154.43</v>
      </c>
      <c r="G527" s="4">
        <v>1062615.5</v>
      </c>
      <c r="H527">
        <f t="shared" si="38"/>
        <v>1628</v>
      </c>
      <c r="I527">
        <f t="shared" si="39"/>
        <v>1641</v>
      </c>
    </row>
    <row r="528" spans="1:9" x14ac:dyDescent="0.3">
      <c r="A528" s="2">
        <v>2020</v>
      </c>
      <c r="B528" s="2" t="s">
        <v>10</v>
      </c>
      <c r="C528" s="2" t="s">
        <v>6</v>
      </c>
      <c r="D528" s="2">
        <v>3</v>
      </c>
      <c r="E528" s="1"/>
      <c r="F528" s="1">
        <f>ROUND(F527-F527*0.0421,1)</f>
        <v>147.9</v>
      </c>
      <c r="G528" s="4">
        <v>1095494</v>
      </c>
      <c r="I528">
        <f t="shared" si="39"/>
        <v>1620</v>
      </c>
    </row>
    <row r="529" spans="1:9" x14ac:dyDescent="0.3">
      <c r="A529" s="2">
        <v>2021</v>
      </c>
      <c r="B529" s="2" t="s">
        <v>10</v>
      </c>
      <c r="C529" s="2" t="s">
        <v>6</v>
      </c>
      <c r="D529" s="2">
        <v>3</v>
      </c>
      <c r="E529" s="1"/>
      <c r="F529" s="1">
        <f t="shared" ref="F529:F530" si="40">ROUND(F528-F528*0.0421,1)</f>
        <v>141.69999999999999</v>
      </c>
      <c r="G529" s="4">
        <v>1127814</v>
      </c>
      <c r="I529">
        <f t="shared" si="39"/>
        <v>1598</v>
      </c>
    </row>
    <row r="530" spans="1:9" x14ac:dyDescent="0.3">
      <c r="A530" s="2">
        <v>2022</v>
      </c>
      <c r="B530" s="2" t="s">
        <v>10</v>
      </c>
      <c r="C530" s="2" t="s">
        <v>6</v>
      </c>
      <c r="D530" s="2">
        <v>3</v>
      </c>
      <c r="E530" s="1"/>
      <c r="F530" s="1">
        <f t="shared" si="40"/>
        <v>135.69999999999999</v>
      </c>
      <c r="G530" s="4">
        <v>1179118</v>
      </c>
      <c r="I530">
        <f t="shared" si="39"/>
        <v>1600</v>
      </c>
    </row>
    <row r="531" spans="1:9" x14ac:dyDescent="0.3">
      <c r="A531" s="2">
        <v>2000</v>
      </c>
      <c r="B531" s="2" t="s">
        <v>10</v>
      </c>
      <c r="C531" s="2" t="s">
        <v>6</v>
      </c>
      <c r="D531" s="2">
        <v>4</v>
      </c>
      <c r="E531" s="1">
        <v>217.41</v>
      </c>
      <c r="F531" s="1">
        <v>221.35</v>
      </c>
      <c r="G531" s="4">
        <v>43235.5</v>
      </c>
      <c r="H531">
        <f t="shared" si="38"/>
        <v>94</v>
      </c>
      <c r="I531">
        <f t="shared" si="39"/>
        <v>96</v>
      </c>
    </row>
    <row r="532" spans="1:9" x14ac:dyDescent="0.3">
      <c r="A532" s="2">
        <v>2001</v>
      </c>
      <c r="B532" s="2" t="s">
        <v>10</v>
      </c>
      <c r="C532" s="2" t="s">
        <v>6</v>
      </c>
      <c r="D532" s="2">
        <v>4</v>
      </c>
      <c r="E532" s="1">
        <v>156.97999999999999</v>
      </c>
      <c r="F532" s="1">
        <v>233.4</v>
      </c>
      <c r="G532" s="4">
        <v>45865</v>
      </c>
      <c r="H532">
        <f t="shared" si="38"/>
        <v>72</v>
      </c>
      <c r="I532">
        <f t="shared" si="39"/>
        <v>107</v>
      </c>
    </row>
    <row r="533" spans="1:9" x14ac:dyDescent="0.3">
      <c r="A533" s="2">
        <v>2002</v>
      </c>
      <c r="B533" s="2" t="s">
        <v>10</v>
      </c>
      <c r="C533" s="2" t="s">
        <v>6</v>
      </c>
      <c r="D533" s="2">
        <v>4</v>
      </c>
      <c r="E533" s="1">
        <v>269.83</v>
      </c>
      <c r="F533" s="1">
        <v>246.1</v>
      </c>
      <c r="G533" s="4">
        <v>49291</v>
      </c>
      <c r="H533">
        <f t="shared" si="38"/>
        <v>133</v>
      </c>
      <c r="I533">
        <f t="shared" si="39"/>
        <v>121</v>
      </c>
    </row>
    <row r="534" spans="1:9" x14ac:dyDescent="0.3">
      <c r="A534" s="2">
        <v>2003</v>
      </c>
      <c r="B534" s="2" t="s">
        <v>10</v>
      </c>
      <c r="C534" s="2" t="s">
        <v>6</v>
      </c>
      <c r="D534" s="2">
        <v>4</v>
      </c>
      <c r="E534" s="1">
        <v>293.39</v>
      </c>
      <c r="F534" s="1">
        <v>259.49</v>
      </c>
      <c r="G534" s="4">
        <v>52490.5</v>
      </c>
      <c r="H534">
        <f t="shared" si="38"/>
        <v>154</v>
      </c>
      <c r="I534">
        <f t="shared" si="39"/>
        <v>136</v>
      </c>
    </row>
    <row r="535" spans="1:9" x14ac:dyDescent="0.3">
      <c r="A535" s="2">
        <v>2004</v>
      </c>
      <c r="B535" s="2" t="s">
        <v>10</v>
      </c>
      <c r="C535" s="2" t="s">
        <v>6</v>
      </c>
      <c r="D535" s="2">
        <v>4</v>
      </c>
      <c r="E535" s="1">
        <v>299.06</v>
      </c>
      <c r="F535" s="1">
        <v>273.60000000000002</v>
      </c>
      <c r="G535" s="4">
        <v>56175.5</v>
      </c>
      <c r="H535">
        <f t="shared" si="38"/>
        <v>168</v>
      </c>
      <c r="I535">
        <f t="shared" si="39"/>
        <v>154</v>
      </c>
    </row>
    <row r="536" spans="1:9" x14ac:dyDescent="0.3">
      <c r="A536" s="2">
        <v>2005</v>
      </c>
      <c r="B536" s="2" t="s">
        <v>10</v>
      </c>
      <c r="C536" s="2" t="s">
        <v>6</v>
      </c>
      <c r="D536" s="2">
        <v>4</v>
      </c>
      <c r="E536" s="1">
        <v>309.39999999999998</v>
      </c>
      <c r="F536" s="1">
        <v>288.49</v>
      </c>
      <c r="G536" s="4">
        <v>60762</v>
      </c>
      <c r="H536">
        <f t="shared" si="38"/>
        <v>188</v>
      </c>
      <c r="I536">
        <f t="shared" si="39"/>
        <v>175</v>
      </c>
    </row>
    <row r="537" spans="1:9" x14ac:dyDescent="0.3">
      <c r="A537" s="2">
        <v>2006</v>
      </c>
      <c r="B537" s="2" t="s">
        <v>10</v>
      </c>
      <c r="C537" s="2" t="s">
        <v>6</v>
      </c>
      <c r="D537" s="2">
        <v>4</v>
      </c>
      <c r="E537" s="1">
        <v>284.58999999999997</v>
      </c>
      <c r="F537" s="1">
        <v>304.19</v>
      </c>
      <c r="G537" s="4">
        <v>65708.5</v>
      </c>
      <c r="H537">
        <f t="shared" si="38"/>
        <v>187</v>
      </c>
      <c r="I537">
        <f t="shared" si="39"/>
        <v>200</v>
      </c>
    </row>
    <row r="538" spans="1:9" x14ac:dyDescent="0.3">
      <c r="A538" s="2">
        <v>2007</v>
      </c>
      <c r="B538" s="2" t="s">
        <v>10</v>
      </c>
      <c r="C538" s="2" t="s">
        <v>6</v>
      </c>
      <c r="D538" s="2">
        <v>4</v>
      </c>
      <c r="E538" s="1">
        <v>318.5</v>
      </c>
      <c r="F538" s="1">
        <v>320.74</v>
      </c>
      <c r="G538" s="4">
        <v>71899</v>
      </c>
      <c r="H538">
        <f t="shared" si="38"/>
        <v>229</v>
      </c>
      <c r="I538">
        <f t="shared" si="39"/>
        <v>231</v>
      </c>
    </row>
    <row r="539" spans="1:9" x14ac:dyDescent="0.3">
      <c r="A539" s="2">
        <v>2008</v>
      </c>
      <c r="B539" s="2" t="s">
        <v>10</v>
      </c>
      <c r="C539" s="2" t="s">
        <v>6</v>
      </c>
      <c r="D539" s="2">
        <v>4</v>
      </c>
      <c r="E539" s="1">
        <v>323.69</v>
      </c>
      <c r="F539" s="1">
        <v>338.19</v>
      </c>
      <c r="G539" s="4">
        <v>79087</v>
      </c>
      <c r="H539">
        <f t="shared" si="38"/>
        <v>256</v>
      </c>
      <c r="I539">
        <f t="shared" si="39"/>
        <v>267</v>
      </c>
    </row>
    <row r="540" spans="1:9" x14ac:dyDescent="0.3">
      <c r="A540" s="2">
        <v>2009</v>
      </c>
      <c r="B540" s="2" t="s">
        <v>10</v>
      </c>
      <c r="C540" s="2" t="s">
        <v>6</v>
      </c>
      <c r="D540" s="2">
        <v>4</v>
      </c>
      <c r="E540" s="1">
        <v>313.08</v>
      </c>
      <c r="F540" s="1">
        <v>356.59</v>
      </c>
      <c r="G540" s="4">
        <v>85600</v>
      </c>
      <c r="H540">
        <f t="shared" si="38"/>
        <v>268</v>
      </c>
      <c r="I540">
        <f t="shared" si="39"/>
        <v>305</v>
      </c>
    </row>
    <row r="541" spans="1:9" x14ac:dyDescent="0.3">
      <c r="A541" s="2">
        <v>2010</v>
      </c>
      <c r="B541" s="2" t="s">
        <v>10</v>
      </c>
      <c r="C541" s="2" t="s">
        <v>6</v>
      </c>
      <c r="D541" s="2">
        <v>4</v>
      </c>
      <c r="E541" s="1">
        <v>397.13</v>
      </c>
      <c r="F541" s="1">
        <v>375.99</v>
      </c>
      <c r="G541" s="4">
        <v>90902.5</v>
      </c>
      <c r="H541">
        <f t="shared" si="38"/>
        <v>361</v>
      </c>
      <c r="I541">
        <f t="shared" si="39"/>
        <v>342</v>
      </c>
    </row>
    <row r="542" spans="1:9" x14ac:dyDescent="0.3">
      <c r="A542" s="2">
        <v>2011</v>
      </c>
      <c r="B542" s="2" t="s">
        <v>10</v>
      </c>
      <c r="C542" s="2" t="s">
        <v>6</v>
      </c>
      <c r="D542" s="2">
        <v>4</v>
      </c>
      <c r="E542" s="1">
        <v>356.92</v>
      </c>
      <c r="F542" s="1">
        <v>373.42</v>
      </c>
      <c r="G542" s="4">
        <v>95819.5</v>
      </c>
      <c r="H542">
        <f t="shared" si="38"/>
        <v>342</v>
      </c>
      <c r="I542">
        <f t="shared" si="39"/>
        <v>358</v>
      </c>
    </row>
    <row r="543" spans="1:9" x14ac:dyDescent="0.3">
      <c r="A543" s="2">
        <v>2012</v>
      </c>
      <c r="B543" s="2" t="s">
        <v>10</v>
      </c>
      <c r="C543" s="2" t="s">
        <v>6</v>
      </c>
      <c r="D543" s="2">
        <v>4</v>
      </c>
      <c r="E543" s="1">
        <v>403.03</v>
      </c>
      <c r="F543" s="1">
        <v>370.87</v>
      </c>
      <c r="G543" s="4">
        <v>101976.5</v>
      </c>
      <c r="H543">
        <f t="shared" si="38"/>
        <v>411</v>
      </c>
      <c r="I543">
        <f t="shared" si="39"/>
        <v>378</v>
      </c>
    </row>
    <row r="544" spans="1:9" x14ac:dyDescent="0.3">
      <c r="A544" s="2">
        <v>2013</v>
      </c>
      <c r="B544" s="2" t="s">
        <v>10</v>
      </c>
      <c r="C544" s="2" t="s">
        <v>6</v>
      </c>
      <c r="D544" s="2">
        <v>4</v>
      </c>
      <c r="E544" s="1">
        <v>360.64</v>
      </c>
      <c r="F544" s="1">
        <v>368.33</v>
      </c>
      <c r="G544" s="4">
        <v>110081.5</v>
      </c>
      <c r="H544">
        <f t="shared" si="38"/>
        <v>397</v>
      </c>
      <c r="I544">
        <f t="shared" si="39"/>
        <v>405</v>
      </c>
    </row>
    <row r="545" spans="1:9" x14ac:dyDescent="0.3">
      <c r="A545" s="2">
        <v>2014</v>
      </c>
      <c r="B545" s="2" t="s">
        <v>10</v>
      </c>
      <c r="C545" s="2" t="s">
        <v>6</v>
      </c>
      <c r="D545" s="2">
        <v>4</v>
      </c>
      <c r="E545" s="1">
        <v>375.62</v>
      </c>
      <c r="F545" s="1">
        <v>365.81</v>
      </c>
      <c r="G545" s="4">
        <v>120335.5</v>
      </c>
      <c r="H545">
        <f t="shared" si="38"/>
        <v>452</v>
      </c>
      <c r="I545">
        <f t="shared" si="39"/>
        <v>440</v>
      </c>
    </row>
    <row r="546" spans="1:9" x14ac:dyDescent="0.3">
      <c r="A546" s="2">
        <v>2015</v>
      </c>
      <c r="B546" s="2" t="s">
        <v>10</v>
      </c>
      <c r="C546" s="2" t="s">
        <v>6</v>
      </c>
      <c r="D546" s="2">
        <v>4</v>
      </c>
      <c r="E546" s="1">
        <v>365.12</v>
      </c>
      <c r="F546" s="1">
        <v>363.31</v>
      </c>
      <c r="G546" s="4">
        <v>130643</v>
      </c>
      <c r="H546">
        <f t="shared" si="38"/>
        <v>477</v>
      </c>
      <c r="I546">
        <f t="shared" si="39"/>
        <v>475</v>
      </c>
    </row>
    <row r="547" spans="1:9" x14ac:dyDescent="0.3">
      <c r="A547" s="2">
        <v>2016</v>
      </c>
      <c r="B547" s="2" t="s">
        <v>10</v>
      </c>
      <c r="C547" s="2" t="s">
        <v>6</v>
      </c>
      <c r="D547" s="2">
        <v>4</v>
      </c>
      <c r="E547" s="1">
        <v>348.79</v>
      </c>
      <c r="F547" s="1">
        <v>360.83</v>
      </c>
      <c r="G547" s="4">
        <v>140770.5</v>
      </c>
      <c r="H547">
        <f t="shared" si="38"/>
        <v>491</v>
      </c>
      <c r="I547">
        <f t="shared" si="39"/>
        <v>508</v>
      </c>
    </row>
    <row r="548" spans="1:9" x14ac:dyDescent="0.3">
      <c r="A548" s="2">
        <v>2017</v>
      </c>
      <c r="B548" s="2" t="s">
        <v>10</v>
      </c>
      <c r="C548" s="2" t="s">
        <v>6</v>
      </c>
      <c r="D548" s="2">
        <v>4</v>
      </c>
      <c r="E548" s="1">
        <v>362.3</v>
      </c>
      <c r="F548" s="1">
        <v>358.36</v>
      </c>
      <c r="G548" s="4">
        <v>154566</v>
      </c>
      <c r="H548">
        <f t="shared" si="38"/>
        <v>560</v>
      </c>
      <c r="I548">
        <f t="shared" si="39"/>
        <v>554</v>
      </c>
    </row>
    <row r="549" spans="1:9" x14ac:dyDescent="0.3">
      <c r="A549" s="2">
        <v>2018</v>
      </c>
      <c r="B549" s="2" t="s">
        <v>10</v>
      </c>
      <c r="C549" s="2" t="s">
        <v>6</v>
      </c>
      <c r="D549" s="2">
        <v>4</v>
      </c>
      <c r="E549" s="1">
        <v>359.04</v>
      </c>
      <c r="F549" s="1">
        <v>355.91</v>
      </c>
      <c r="G549" s="4">
        <v>171012</v>
      </c>
      <c r="H549">
        <f t="shared" si="38"/>
        <v>614</v>
      </c>
      <c r="I549">
        <f t="shared" si="39"/>
        <v>609</v>
      </c>
    </row>
    <row r="550" spans="1:9" x14ac:dyDescent="0.3">
      <c r="A550" s="2">
        <v>2019</v>
      </c>
      <c r="B550" s="2" t="s">
        <v>10</v>
      </c>
      <c r="C550" s="2" t="s">
        <v>6</v>
      </c>
      <c r="D550" s="2">
        <v>4</v>
      </c>
      <c r="E550" s="1">
        <v>349.17</v>
      </c>
      <c r="F550" s="1">
        <v>353.48</v>
      </c>
      <c r="G550" s="4">
        <v>190452</v>
      </c>
      <c r="H550">
        <f t="shared" si="38"/>
        <v>665</v>
      </c>
      <c r="I550">
        <f t="shared" si="39"/>
        <v>673</v>
      </c>
    </row>
    <row r="551" spans="1:9" x14ac:dyDescent="0.3">
      <c r="A551" s="2">
        <v>2020</v>
      </c>
      <c r="B551" s="2" t="s">
        <v>10</v>
      </c>
      <c r="C551" s="2" t="s">
        <v>6</v>
      </c>
      <c r="D551" s="2">
        <v>4</v>
      </c>
      <c r="E551" s="1"/>
      <c r="F551" s="1">
        <f>ROUND(F550-F550*0.0068,1)</f>
        <v>351.1</v>
      </c>
      <c r="G551" s="4">
        <v>214401</v>
      </c>
      <c r="I551">
        <f t="shared" si="39"/>
        <v>753</v>
      </c>
    </row>
    <row r="552" spans="1:9" x14ac:dyDescent="0.3">
      <c r="A552" s="2">
        <v>2021</v>
      </c>
      <c r="B552" s="2" t="s">
        <v>10</v>
      </c>
      <c r="C552" s="2" t="s">
        <v>6</v>
      </c>
      <c r="D552" s="2">
        <v>4</v>
      </c>
      <c r="E552" s="1"/>
      <c r="F552" s="1">
        <f t="shared" ref="F552:F553" si="41">ROUND(F551-F551*0.0068,1)</f>
        <v>348.7</v>
      </c>
      <c r="G552" s="4">
        <v>239912</v>
      </c>
      <c r="I552">
        <f t="shared" si="39"/>
        <v>837</v>
      </c>
    </row>
    <row r="553" spans="1:9" x14ac:dyDescent="0.3">
      <c r="A553" s="2">
        <v>2022</v>
      </c>
      <c r="B553" s="2" t="s">
        <v>10</v>
      </c>
      <c r="C553" s="2" t="s">
        <v>6</v>
      </c>
      <c r="D553" s="2">
        <v>4</v>
      </c>
      <c r="E553" s="1"/>
      <c r="F553" s="1">
        <f t="shared" si="41"/>
        <v>346.3</v>
      </c>
      <c r="G553" s="4">
        <v>266626</v>
      </c>
      <c r="I553">
        <f t="shared" si="39"/>
        <v>923</v>
      </c>
    </row>
    <row r="554" spans="1:9" x14ac:dyDescent="0.3">
      <c r="A554" s="2">
        <v>2000</v>
      </c>
      <c r="B554" s="2" t="s">
        <v>11</v>
      </c>
      <c r="C554" s="2" t="s">
        <v>4</v>
      </c>
      <c r="D554" s="2">
        <v>1</v>
      </c>
      <c r="E554" s="1">
        <v>63.31</v>
      </c>
      <c r="F554" s="1">
        <v>66.14</v>
      </c>
      <c r="G554" s="4">
        <v>2048635.5</v>
      </c>
      <c r="H554">
        <f t="shared" si="38"/>
        <v>1297</v>
      </c>
      <c r="I554">
        <f t="shared" si="39"/>
        <v>1355</v>
      </c>
    </row>
    <row r="555" spans="1:9" x14ac:dyDescent="0.3">
      <c r="A555" s="2">
        <v>2001</v>
      </c>
      <c r="B555" s="2" t="s">
        <v>11</v>
      </c>
      <c r="C555" s="2" t="s">
        <v>4</v>
      </c>
      <c r="D555" s="2">
        <v>1</v>
      </c>
      <c r="E555" s="1">
        <v>64.239999999999995</v>
      </c>
      <c r="F555" s="1">
        <v>65.680000000000007</v>
      </c>
      <c r="G555" s="4">
        <v>2146740</v>
      </c>
      <c r="H555">
        <f t="shared" si="38"/>
        <v>1379</v>
      </c>
      <c r="I555">
        <f t="shared" si="39"/>
        <v>1410</v>
      </c>
    </row>
    <row r="556" spans="1:9" x14ac:dyDescent="0.3">
      <c r="A556" s="2">
        <v>2002</v>
      </c>
      <c r="B556" s="2" t="s">
        <v>11</v>
      </c>
      <c r="C556" s="2" t="s">
        <v>4</v>
      </c>
      <c r="D556" s="2">
        <v>1</v>
      </c>
      <c r="E556" s="1">
        <v>68.48</v>
      </c>
      <c r="F556" s="1">
        <v>65.23</v>
      </c>
      <c r="G556" s="4">
        <v>2244414</v>
      </c>
      <c r="H556">
        <f t="shared" si="38"/>
        <v>1537</v>
      </c>
      <c r="I556">
        <f t="shared" si="39"/>
        <v>1464</v>
      </c>
    </row>
    <row r="557" spans="1:9" x14ac:dyDescent="0.3">
      <c r="A557" s="2">
        <v>2003</v>
      </c>
      <c r="B557" s="2" t="s">
        <v>11</v>
      </c>
      <c r="C557" s="2" t="s">
        <v>4</v>
      </c>
      <c r="D557" s="2">
        <v>1</v>
      </c>
      <c r="E557" s="1">
        <v>67.2</v>
      </c>
      <c r="F557" s="1">
        <v>64.77</v>
      </c>
      <c r="G557" s="4">
        <v>2345187.5</v>
      </c>
      <c r="H557">
        <f t="shared" si="38"/>
        <v>1576</v>
      </c>
      <c r="I557">
        <f t="shared" si="39"/>
        <v>1519</v>
      </c>
    </row>
    <row r="558" spans="1:9" x14ac:dyDescent="0.3">
      <c r="A558" s="2">
        <v>2004</v>
      </c>
      <c r="B558" s="2" t="s">
        <v>11</v>
      </c>
      <c r="C558" s="2" t="s">
        <v>4</v>
      </c>
      <c r="D558" s="2">
        <v>1</v>
      </c>
      <c r="E558" s="1">
        <v>65.400000000000006</v>
      </c>
      <c r="F558" s="1">
        <v>64.319999999999993</v>
      </c>
      <c r="G558" s="4">
        <v>2457117.5</v>
      </c>
      <c r="H558">
        <f t="shared" si="38"/>
        <v>1607</v>
      </c>
      <c r="I558">
        <f t="shared" si="39"/>
        <v>1580</v>
      </c>
    </row>
    <row r="559" spans="1:9" x14ac:dyDescent="0.3">
      <c r="A559" s="2">
        <v>2005</v>
      </c>
      <c r="B559" s="2" t="s">
        <v>11</v>
      </c>
      <c r="C559" s="2" t="s">
        <v>4</v>
      </c>
      <c r="D559" s="2">
        <v>1</v>
      </c>
      <c r="E559" s="1">
        <v>63.08</v>
      </c>
      <c r="F559" s="1">
        <v>63.88</v>
      </c>
      <c r="G559" s="4">
        <v>2571408.5</v>
      </c>
      <c r="H559">
        <f t="shared" si="38"/>
        <v>1622</v>
      </c>
      <c r="I559">
        <f t="shared" si="39"/>
        <v>1643</v>
      </c>
    </row>
    <row r="560" spans="1:9" x14ac:dyDescent="0.3">
      <c r="A560" s="2">
        <v>2006</v>
      </c>
      <c r="B560" s="2" t="s">
        <v>11</v>
      </c>
      <c r="C560" s="2" t="s">
        <v>4</v>
      </c>
      <c r="D560" s="2">
        <v>1</v>
      </c>
      <c r="E560" s="1">
        <v>62.18</v>
      </c>
      <c r="F560" s="1">
        <v>63.43</v>
      </c>
      <c r="G560" s="4">
        <v>2688788.5</v>
      </c>
      <c r="H560">
        <f t="shared" si="38"/>
        <v>1672</v>
      </c>
      <c r="I560">
        <f t="shared" si="39"/>
        <v>1705</v>
      </c>
    </row>
    <row r="561" spans="1:9" x14ac:dyDescent="0.3">
      <c r="A561" s="2">
        <v>2007</v>
      </c>
      <c r="B561" s="2" t="s">
        <v>11</v>
      </c>
      <c r="C561" s="2" t="s">
        <v>4</v>
      </c>
      <c r="D561" s="2">
        <v>1</v>
      </c>
      <c r="E561" s="1">
        <v>62.65</v>
      </c>
      <c r="F561" s="1">
        <v>62.99</v>
      </c>
      <c r="G561" s="4">
        <v>2833331</v>
      </c>
      <c r="H561">
        <f t="shared" si="38"/>
        <v>1775</v>
      </c>
      <c r="I561">
        <f t="shared" si="39"/>
        <v>1785</v>
      </c>
    </row>
    <row r="562" spans="1:9" x14ac:dyDescent="0.3">
      <c r="A562" s="2">
        <v>2008</v>
      </c>
      <c r="B562" s="2" t="s">
        <v>11</v>
      </c>
      <c r="C562" s="2" t="s">
        <v>4</v>
      </c>
      <c r="D562" s="2">
        <v>1</v>
      </c>
      <c r="E562" s="1">
        <v>62.24</v>
      </c>
      <c r="F562" s="1">
        <v>62.55</v>
      </c>
      <c r="G562" s="4">
        <v>2972543.5</v>
      </c>
      <c r="H562">
        <f t="shared" si="38"/>
        <v>1850</v>
      </c>
      <c r="I562">
        <f t="shared" si="39"/>
        <v>1859</v>
      </c>
    </row>
    <row r="563" spans="1:9" x14ac:dyDescent="0.3">
      <c r="A563" s="2">
        <v>2009</v>
      </c>
      <c r="B563" s="2" t="s">
        <v>11</v>
      </c>
      <c r="C563" s="2" t="s">
        <v>4</v>
      </c>
      <c r="D563" s="2">
        <v>1</v>
      </c>
      <c r="E563" s="1">
        <v>61.89</v>
      </c>
      <c r="F563" s="1">
        <v>62.12</v>
      </c>
      <c r="G563" s="4">
        <v>3084406.5</v>
      </c>
      <c r="H563">
        <f t="shared" si="38"/>
        <v>1909</v>
      </c>
      <c r="I563">
        <f t="shared" si="39"/>
        <v>1916</v>
      </c>
    </row>
    <row r="564" spans="1:9" x14ac:dyDescent="0.3">
      <c r="A564" s="2">
        <v>2010</v>
      </c>
      <c r="B564" s="2" t="s">
        <v>11</v>
      </c>
      <c r="C564" s="2" t="s">
        <v>4</v>
      </c>
      <c r="D564" s="2">
        <v>1</v>
      </c>
      <c r="E564" s="1">
        <v>63.46</v>
      </c>
      <c r="F564" s="1">
        <v>61.69</v>
      </c>
      <c r="G564" s="4">
        <v>3181467.5</v>
      </c>
      <c r="H564">
        <f t="shared" si="38"/>
        <v>2019</v>
      </c>
      <c r="I564">
        <f t="shared" si="39"/>
        <v>1963</v>
      </c>
    </row>
    <row r="565" spans="1:9" x14ac:dyDescent="0.3">
      <c r="A565" s="2">
        <v>2011</v>
      </c>
      <c r="B565" s="2" t="s">
        <v>11</v>
      </c>
      <c r="C565" s="2" t="s">
        <v>4</v>
      </c>
      <c r="D565" s="2">
        <v>1</v>
      </c>
      <c r="E565" s="1">
        <v>59</v>
      </c>
      <c r="F565" s="1">
        <v>61.26</v>
      </c>
      <c r="G565" s="4">
        <v>3274471.5</v>
      </c>
      <c r="H565">
        <f t="shared" si="38"/>
        <v>1932</v>
      </c>
      <c r="I565">
        <f t="shared" si="39"/>
        <v>2006</v>
      </c>
    </row>
    <row r="566" spans="1:9" x14ac:dyDescent="0.3">
      <c r="A566" s="2">
        <v>2012</v>
      </c>
      <c r="B566" s="2" t="s">
        <v>11</v>
      </c>
      <c r="C566" s="2" t="s">
        <v>4</v>
      </c>
      <c r="D566" s="2">
        <v>1</v>
      </c>
      <c r="E566" s="1">
        <v>60</v>
      </c>
      <c r="F566" s="1">
        <v>60.83</v>
      </c>
      <c r="G566" s="4">
        <v>3396398.5</v>
      </c>
      <c r="H566">
        <f t="shared" si="38"/>
        <v>2038</v>
      </c>
      <c r="I566">
        <f t="shared" si="39"/>
        <v>2066</v>
      </c>
    </row>
    <row r="567" spans="1:9" x14ac:dyDescent="0.3">
      <c r="A567" s="2">
        <v>2013</v>
      </c>
      <c r="B567" s="2" t="s">
        <v>11</v>
      </c>
      <c r="C567" s="2" t="s">
        <v>4</v>
      </c>
      <c r="D567" s="2">
        <v>1</v>
      </c>
      <c r="E567" s="1">
        <v>61.64</v>
      </c>
      <c r="F567" s="1">
        <v>60.41</v>
      </c>
      <c r="G567" s="4">
        <v>3536546.5</v>
      </c>
      <c r="H567">
        <f t="shared" si="38"/>
        <v>2180</v>
      </c>
      <c r="I567">
        <f t="shared" si="39"/>
        <v>2136</v>
      </c>
    </row>
    <row r="568" spans="1:9" x14ac:dyDescent="0.3">
      <c r="A568" s="2">
        <v>2014</v>
      </c>
      <c r="B568" s="2" t="s">
        <v>11</v>
      </c>
      <c r="C568" s="2" t="s">
        <v>4</v>
      </c>
      <c r="D568" s="2">
        <v>1</v>
      </c>
      <c r="E568" s="1">
        <v>60.24</v>
      </c>
      <c r="F568" s="1">
        <v>59.99</v>
      </c>
      <c r="G568" s="4">
        <v>3673662.5</v>
      </c>
      <c r="H568">
        <f t="shared" si="38"/>
        <v>2213</v>
      </c>
      <c r="I568">
        <f t="shared" si="39"/>
        <v>2204</v>
      </c>
    </row>
    <row r="569" spans="1:9" x14ac:dyDescent="0.3">
      <c r="A569" s="2">
        <v>2015</v>
      </c>
      <c r="B569" s="2" t="s">
        <v>11</v>
      </c>
      <c r="C569" s="2" t="s">
        <v>4</v>
      </c>
      <c r="D569" s="2">
        <v>1</v>
      </c>
      <c r="E569" s="1">
        <v>58.36</v>
      </c>
      <c r="F569" s="1">
        <v>57.86</v>
      </c>
      <c r="G569" s="4">
        <v>3805369.5</v>
      </c>
      <c r="H569">
        <f t="shared" si="38"/>
        <v>2221</v>
      </c>
      <c r="I569">
        <f t="shared" si="39"/>
        <v>2202</v>
      </c>
    </row>
    <row r="570" spans="1:9" x14ac:dyDescent="0.3">
      <c r="A570" s="2">
        <v>2016</v>
      </c>
      <c r="B570" s="2" t="s">
        <v>11</v>
      </c>
      <c r="C570" s="2" t="s">
        <v>4</v>
      </c>
      <c r="D570" s="2">
        <v>1</v>
      </c>
      <c r="E570" s="1">
        <v>56.39</v>
      </c>
      <c r="F570" s="1">
        <v>55.8</v>
      </c>
      <c r="G570" s="4">
        <v>3922900</v>
      </c>
      <c r="H570">
        <f t="shared" si="38"/>
        <v>2212</v>
      </c>
      <c r="I570">
        <f t="shared" si="39"/>
        <v>2189</v>
      </c>
    </row>
    <row r="571" spans="1:9" x14ac:dyDescent="0.3">
      <c r="A571" s="2">
        <v>2017</v>
      </c>
      <c r="B571" s="2" t="s">
        <v>11</v>
      </c>
      <c r="C571" s="2" t="s">
        <v>4</v>
      </c>
      <c r="D571" s="2">
        <v>1</v>
      </c>
      <c r="E571" s="1">
        <v>51.36</v>
      </c>
      <c r="F571" s="1">
        <v>53.82</v>
      </c>
      <c r="G571" s="4">
        <v>4069311.5</v>
      </c>
      <c r="H571">
        <f t="shared" si="38"/>
        <v>2090</v>
      </c>
      <c r="I571">
        <f t="shared" si="39"/>
        <v>2190</v>
      </c>
    </row>
    <row r="572" spans="1:9" x14ac:dyDescent="0.3">
      <c r="A572" s="2">
        <v>2018</v>
      </c>
      <c r="B572" s="2" t="s">
        <v>11</v>
      </c>
      <c r="C572" s="2" t="s">
        <v>4</v>
      </c>
      <c r="D572" s="2">
        <v>1</v>
      </c>
      <c r="E572" s="1">
        <v>52.81</v>
      </c>
      <c r="F572" s="1">
        <v>51.91</v>
      </c>
      <c r="G572" s="4">
        <v>4235626.5</v>
      </c>
      <c r="H572">
        <f t="shared" si="38"/>
        <v>2237</v>
      </c>
      <c r="I572">
        <f t="shared" si="39"/>
        <v>2199</v>
      </c>
    </row>
    <row r="573" spans="1:9" x14ac:dyDescent="0.3">
      <c r="A573" s="2">
        <v>2019</v>
      </c>
      <c r="B573" s="2" t="s">
        <v>11</v>
      </c>
      <c r="C573" s="2" t="s">
        <v>4</v>
      </c>
      <c r="D573" s="2">
        <v>1</v>
      </c>
      <c r="E573" s="1">
        <v>50.39</v>
      </c>
      <c r="F573" s="1">
        <v>50.06</v>
      </c>
      <c r="G573" s="4">
        <v>4403857</v>
      </c>
      <c r="H573">
        <f t="shared" si="38"/>
        <v>2219</v>
      </c>
      <c r="I573">
        <f t="shared" si="39"/>
        <v>2205</v>
      </c>
    </row>
    <row r="574" spans="1:9" x14ac:dyDescent="0.3">
      <c r="A574" s="2">
        <v>2020</v>
      </c>
      <c r="B574" s="2" t="s">
        <v>11</v>
      </c>
      <c r="C574" s="2" t="s">
        <v>4</v>
      </c>
      <c r="D574" s="2">
        <v>1</v>
      </c>
      <c r="E574" s="1"/>
      <c r="F574" s="1">
        <f>ROUND(F573-F573*0.0356,1)</f>
        <v>48.3</v>
      </c>
      <c r="G574" s="4">
        <v>4618720.5</v>
      </c>
      <c r="H574" s="1"/>
      <c r="I574">
        <f t="shared" si="39"/>
        <v>2231</v>
      </c>
    </row>
    <row r="575" spans="1:9" x14ac:dyDescent="0.3">
      <c r="A575" s="2">
        <v>2021</v>
      </c>
      <c r="B575" s="2" t="s">
        <v>11</v>
      </c>
      <c r="C575" s="2" t="s">
        <v>4</v>
      </c>
      <c r="D575" s="2">
        <v>1</v>
      </c>
      <c r="E575" s="1"/>
      <c r="F575" s="1">
        <f t="shared" ref="F575:F576" si="42">ROUND(F574-F574*0.0356,1)</f>
        <v>46.6</v>
      </c>
      <c r="G575" s="4">
        <v>4848710.5</v>
      </c>
      <c r="H575" s="1"/>
      <c r="I575">
        <f t="shared" si="39"/>
        <v>2259</v>
      </c>
    </row>
    <row r="576" spans="1:9" x14ac:dyDescent="0.3">
      <c r="A576" s="2">
        <v>2022</v>
      </c>
      <c r="B576" s="2" t="s">
        <v>11</v>
      </c>
      <c r="C576" s="2" t="s">
        <v>4</v>
      </c>
      <c r="D576" s="2">
        <v>1</v>
      </c>
      <c r="E576" s="1"/>
      <c r="F576" s="1">
        <f t="shared" si="42"/>
        <v>44.9</v>
      </c>
      <c r="G576" s="4">
        <v>5079597</v>
      </c>
      <c r="H576" s="1"/>
      <c r="I576">
        <f t="shared" si="39"/>
        <v>2281</v>
      </c>
    </row>
    <row r="577" spans="1:9" x14ac:dyDescent="0.3">
      <c r="A577" s="2">
        <v>2000</v>
      </c>
      <c r="B577" s="2" t="s">
        <v>11</v>
      </c>
      <c r="C577" s="2" t="s">
        <v>4</v>
      </c>
      <c r="D577" s="2">
        <v>2</v>
      </c>
      <c r="E577" s="1">
        <v>56.13</v>
      </c>
      <c r="F577" s="1">
        <v>59.68</v>
      </c>
      <c r="G577" s="4">
        <v>1311184.5</v>
      </c>
      <c r="H577">
        <f t="shared" si="38"/>
        <v>736</v>
      </c>
      <c r="I577">
        <f t="shared" si="39"/>
        <v>783</v>
      </c>
    </row>
    <row r="578" spans="1:9" x14ac:dyDescent="0.3">
      <c r="A578" s="2">
        <v>2001</v>
      </c>
      <c r="B578" s="2" t="s">
        <v>11</v>
      </c>
      <c r="C578" s="2" t="s">
        <v>4</v>
      </c>
      <c r="D578" s="2">
        <v>2</v>
      </c>
      <c r="E578" s="1">
        <v>56.09</v>
      </c>
      <c r="F578" s="1">
        <v>58.35</v>
      </c>
      <c r="G578" s="4">
        <v>1379973</v>
      </c>
      <c r="H578">
        <f t="shared" si="38"/>
        <v>774</v>
      </c>
      <c r="I578">
        <f t="shared" si="39"/>
        <v>805</v>
      </c>
    </row>
    <row r="579" spans="1:9" x14ac:dyDescent="0.3">
      <c r="A579" s="2">
        <v>2002</v>
      </c>
      <c r="B579" s="2" t="s">
        <v>11</v>
      </c>
      <c r="C579" s="2" t="s">
        <v>4</v>
      </c>
      <c r="D579" s="2">
        <v>2</v>
      </c>
      <c r="E579" s="1">
        <v>59.31</v>
      </c>
      <c r="F579" s="1">
        <v>57.04</v>
      </c>
      <c r="G579" s="4">
        <v>1443216.5</v>
      </c>
      <c r="H579">
        <f t="shared" ref="H579:H642" si="43">ROUND(E579*$G579/100000,0)</f>
        <v>856</v>
      </c>
      <c r="I579">
        <f t="shared" ref="I579:I642" si="44">ROUND(F579*$G579/100000,0)</f>
        <v>823</v>
      </c>
    </row>
    <row r="580" spans="1:9" x14ac:dyDescent="0.3">
      <c r="A580" s="2">
        <v>2003</v>
      </c>
      <c r="B580" s="2" t="s">
        <v>11</v>
      </c>
      <c r="C580" s="2" t="s">
        <v>4</v>
      </c>
      <c r="D580" s="2">
        <v>2</v>
      </c>
      <c r="E580" s="1">
        <v>59.4</v>
      </c>
      <c r="F580" s="1">
        <v>55.77</v>
      </c>
      <c r="G580" s="4">
        <v>1501742</v>
      </c>
      <c r="H580">
        <f t="shared" si="43"/>
        <v>892</v>
      </c>
      <c r="I580">
        <f t="shared" si="44"/>
        <v>838</v>
      </c>
    </row>
    <row r="581" spans="1:9" x14ac:dyDescent="0.3">
      <c r="A581" s="2">
        <v>2004</v>
      </c>
      <c r="B581" s="2" t="s">
        <v>11</v>
      </c>
      <c r="C581" s="2" t="s">
        <v>4</v>
      </c>
      <c r="D581" s="2">
        <v>2</v>
      </c>
      <c r="E581" s="1">
        <v>53.25</v>
      </c>
      <c r="F581" s="1">
        <v>54.52</v>
      </c>
      <c r="G581" s="4">
        <v>1566184</v>
      </c>
      <c r="H581">
        <f t="shared" si="43"/>
        <v>834</v>
      </c>
      <c r="I581">
        <f t="shared" si="44"/>
        <v>854</v>
      </c>
    </row>
    <row r="582" spans="1:9" x14ac:dyDescent="0.3">
      <c r="A582" s="2">
        <v>2005</v>
      </c>
      <c r="B582" s="2" t="s">
        <v>11</v>
      </c>
      <c r="C582" s="2" t="s">
        <v>4</v>
      </c>
      <c r="D582" s="2">
        <v>2</v>
      </c>
      <c r="E582" s="1">
        <v>52.19</v>
      </c>
      <c r="F582" s="1">
        <v>53.3</v>
      </c>
      <c r="G582" s="4">
        <v>1628514.5</v>
      </c>
      <c r="H582">
        <f t="shared" si="43"/>
        <v>850</v>
      </c>
      <c r="I582">
        <f t="shared" si="44"/>
        <v>868</v>
      </c>
    </row>
    <row r="583" spans="1:9" x14ac:dyDescent="0.3">
      <c r="A583" s="2">
        <v>2006</v>
      </c>
      <c r="B583" s="2" t="s">
        <v>11</v>
      </c>
      <c r="C583" s="2" t="s">
        <v>4</v>
      </c>
      <c r="D583" s="2">
        <v>2</v>
      </c>
      <c r="E583" s="1">
        <v>53.03</v>
      </c>
      <c r="F583" s="1">
        <v>52.11</v>
      </c>
      <c r="G583" s="4">
        <v>1693485.5</v>
      </c>
      <c r="H583">
        <f t="shared" si="43"/>
        <v>898</v>
      </c>
      <c r="I583">
        <f t="shared" si="44"/>
        <v>882</v>
      </c>
    </row>
    <row r="584" spans="1:9" x14ac:dyDescent="0.3">
      <c r="A584" s="2">
        <v>2007</v>
      </c>
      <c r="B584" s="2" t="s">
        <v>11</v>
      </c>
      <c r="C584" s="2" t="s">
        <v>4</v>
      </c>
      <c r="D584" s="2">
        <v>2</v>
      </c>
      <c r="E584" s="1">
        <v>52.51</v>
      </c>
      <c r="F584" s="1">
        <v>50.95</v>
      </c>
      <c r="G584" s="4">
        <v>1780568</v>
      </c>
      <c r="H584">
        <f t="shared" si="43"/>
        <v>935</v>
      </c>
      <c r="I584">
        <f t="shared" si="44"/>
        <v>907</v>
      </c>
    </row>
    <row r="585" spans="1:9" x14ac:dyDescent="0.3">
      <c r="A585" s="2">
        <v>2008</v>
      </c>
      <c r="B585" s="2" t="s">
        <v>11</v>
      </c>
      <c r="C585" s="2" t="s">
        <v>4</v>
      </c>
      <c r="D585" s="2">
        <v>2</v>
      </c>
      <c r="E585" s="1">
        <v>51.12</v>
      </c>
      <c r="F585" s="1">
        <v>49.81</v>
      </c>
      <c r="G585" s="4">
        <v>1854506</v>
      </c>
      <c r="H585">
        <f t="shared" si="43"/>
        <v>948</v>
      </c>
      <c r="I585">
        <f t="shared" si="44"/>
        <v>924</v>
      </c>
    </row>
    <row r="586" spans="1:9" x14ac:dyDescent="0.3">
      <c r="A586" s="2">
        <v>2009</v>
      </c>
      <c r="B586" s="2" t="s">
        <v>11</v>
      </c>
      <c r="C586" s="2" t="s">
        <v>4</v>
      </c>
      <c r="D586" s="2">
        <v>2</v>
      </c>
      <c r="E586" s="1">
        <v>48.97</v>
      </c>
      <c r="F586" s="1">
        <v>48.69</v>
      </c>
      <c r="G586" s="4">
        <v>1892943.5</v>
      </c>
      <c r="H586">
        <f t="shared" si="43"/>
        <v>927</v>
      </c>
      <c r="I586">
        <f t="shared" si="44"/>
        <v>922</v>
      </c>
    </row>
    <row r="587" spans="1:9" x14ac:dyDescent="0.3">
      <c r="A587" s="2">
        <v>2010</v>
      </c>
      <c r="B587" s="2" t="s">
        <v>11</v>
      </c>
      <c r="C587" s="2" t="s">
        <v>4</v>
      </c>
      <c r="D587" s="2">
        <v>2</v>
      </c>
      <c r="E587" s="1">
        <v>48.2</v>
      </c>
      <c r="F587" s="1">
        <v>47.6</v>
      </c>
      <c r="G587" s="4">
        <v>1906449.5</v>
      </c>
      <c r="H587">
        <f t="shared" si="43"/>
        <v>919</v>
      </c>
      <c r="I587">
        <f t="shared" si="44"/>
        <v>907</v>
      </c>
    </row>
    <row r="588" spans="1:9" x14ac:dyDescent="0.3">
      <c r="A588" s="2">
        <v>2011</v>
      </c>
      <c r="B588" s="2" t="s">
        <v>11</v>
      </c>
      <c r="C588" s="2" t="s">
        <v>4</v>
      </c>
      <c r="D588" s="2">
        <v>2</v>
      </c>
      <c r="E588" s="1">
        <v>43.79</v>
      </c>
      <c r="F588" s="1">
        <v>46.54</v>
      </c>
      <c r="G588" s="4">
        <v>1913663</v>
      </c>
      <c r="H588">
        <f t="shared" si="43"/>
        <v>838</v>
      </c>
      <c r="I588">
        <f t="shared" si="44"/>
        <v>891</v>
      </c>
    </row>
    <row r="589" spans="1:9" x14ac:dyDescent="0.3">
      <c r="A589" s="2">
        <v>2012</v>
      </c>
      <c r="B589" s="2" t="s">
        <v>11</v>
      </c>
      <c r="C589" s="2" t="s">
        <v>4</v>
      </c>
      <c r="D589" s="2">
        <v>2</v>
      </c>
      <c r="E589" s="1">
        <v>44.78</v>
      </c>
      <c r="F589" s="1">
        <v>45.5</v>
      </c>
      <c r="G589" s="4">
        <v>1951777.5</v>
      </c>
      <c r="H589">
        <f t="shared" si="43"/>
        <v>874</v>
      </c>
      <c r="I589">
        <f t="shared" si="44"/>
        <v>888</v>
      </c>
    </row>
    <row r="590" spans="1:9" x14ac:dyDescent="0.3">
      <c r="A590" s="2">
        <v>2013</v>
      </c>
      <c r="B590" s="2" t="s">
        <v>11</v>
      </c>
      <c r="C590" s="2" t="s">
        <v>4</v>
      </c>
      <c r="D590" s="2">
        <v>2</v>
      </c>
      <c r="E590" s="1">
        <v>44.53</v>
      </c>
      <c r="F590" s="1">
        <v>44.48</v>
      </c>
      <c r="G590" s="4">
        <v>2005498</v>
      </c>
      <c r="H590">
        <f t="shared" si="43"/>
        <v>893</v>
      </c>
      <c r="I590">
        <f t="shared" si="44"/>
        <v>892</v>
      </c>
    </row>
    <row r="591" spans="1:9" x14ac:dyDescent="0.3">
      <c r="A591" s="2">
        <v>2014</v>
      </c>
      <c r="B591" s="2" t="s">
        <v>11</v>
      </c>
      <c r="C591" s="2" t="s">
        <v>4</v>
      </c>
      <c r="D591" s="2">
        <v>2</v>
      </c>
      <c r="E591" s="1">
        <v>38.85</v>
      </c>
      <c r="F591" s="1">
        <v>41.28</v>
      </c>
      <c r="G591" s="4">
        <v>2046428.5</v>
      </c>
      <c r="H591">
        <f t="shared" si="43"/>
        <v>795</v>
      </c>
      <c r="I591">
        <f t="shared" si="44"/>
        <v>845</v>
      </c>
    </row>
    <row r="592" spans="1:9" x14ac:dyDescent="0.3">
      <c r="A592" s="2">
        <v>2015</v>
      </c>
      <c r="B592" s="2" t="s">
        <v>11</v>
      </c>
      <c r="C592" s="2" t="s">
        <v>4</v>
      </c>
      <c r="D592" s="2">
        <v>2</v>
      </c>
      <c r="E592" s="1">
        <v>41.8</v>
      </c>
      <c r="F592" s="1">
        <v>38.31</v>
      </c>
      <c r="G592" s="4">
        <v>2083952</v>
      </c>
      <c r="H592">
        <f t="shared" si="43"/>
        <v>871</v>
      </c>
      <c r="I592">
        <f t="shared" si="44"/>
        <v>798</v>
      </c>
    </row>
    <row r="593" spans="1:9" x14ac:dyDescent="0.3">
      <c r="A593" s="2">
        <v>2016</v>
      </c>
      <c r="B593" s="2" t="s">
        <v>11</v>
      </c>
      <c r="C593" s="2" t="s">
        <v>4</v>
      </c>
      <c r="D593" s="2">
        <v>2</v>
      </c>
      <c r="E593" s="1">
        <v>36.58</v>
      </c>
      <c r="F593" s="1">
        <v>35.549999999999997</v>
      </c>
      <c r="G593" s="4">
        <v>2107791</v>
      </c>
      <c r="H593">
        <f t="shared" si="43"/>
        <v>771</v>
      </c>
      <c r="I593">
        <f t="shared" si="44"/>
        <v>749</v>
      </c>
    </row>
    <row r="594" spans="1:9" x14ac:dyDescent="0.3">
      <c r="A594" s="2">
        <v>2017</v>
      </c>
      <c r="B594" s="2" t="s">
        <v>11</v>
      </c>
      <c r="C594" s="2" t="s">
        <v>4</v>
      </c>
      <c r="D594" s="2">
        <v>2</v>
      </c>
      <c r="E594" s="1">
        <v>30.93</v>
      </c>
      <c r="F594" s="1">
        <v>32.99</v>
      </c>
      <c r="G594" s="4">
        <v>2136982.5</v>
      </c>
      <c r="H594">
        <f t="shared" si="43"/>
        <v>661</v>
      </c>
      <c r="I594">
        <f t="shared" si="44"/>
        <v>705</v>
      </c>
    </row>
    <row r="595" spans="1:9" x14ac:dyDescent="0.3">
      <c r="A595" s="2">
        <v>2018</v>
      </c>
      <c r="B595" s="2" t="s">
        <v>11</v>
      </c>
      <c r="C595" s="2" t="s">
        <v>4</v>
      </c>
      <c r="D595" s="2">
        <v>2</v>
      </c>
      <c r="E595" s="1">
        <v>29.18</v>
      </c>
      <c r="F595" s="1">
        <v>30.61</v>
      </c>
      <c r="G595" s="4">
        <v>2196337</v>
      </c>
      <c r="H595">
        <f t="shared" si="43"/>
        <v>641</v>
      </c>
      <c r="I595">
        <f t="shared" si="44"/>
        <v>672</v>
      </c>
    </row>
    <row r="596" spans="1:9" x14ac:dyDescent="0.3">
      <c r="A596" s="2">
        <v>2019</v>
      </c>
      <c r="B596" s="2" t="s">
        <v>11</v>
      </c>
      <c r="C596" s="2" t="s">
        <v>4</v>
      </c>
      <c r="D596" s="2">
        <v>2</v>
      </c>
      <c r="E596" s="1">
        <v>29.5</v>
      </c>
      <c r="F596" s="1">
        <v>28.41</v>
      </c>
      <c r="G596" s="4">
        <v>2284380.5</v>
      </c>
      <c r="H596">
        <f t="shared" si="43"/>
        <v>674</v>
      </c>
      <c r="I596">
        <f t="shared" si="44"/>
        <v>649</v>
      </c>
    </row>
    <row r="597" spans="1:9" x14ac:dyDescent="0.3">
      <c r="A597" s="2">
        <v>2020</v>
      </c>
      <c r="B597" s="2" t="s">
        <v>11</v>
      </c>
      <c r="C597" s="2" t="s">
        <v>4</v>
      </c>
      <c r="D597" s="2">
        <v>2</v>
      </c>
      <c r="E597" s="1"/>
      <c r="F597" s="1">
        <f>ROUND(F596-F596*0.072,1)</f>
        <v>26.4</v>
      </c>
      <c r="G597" s="4">
        <v>2430241.5</v>
      </c>
      <c r="H597" s="1"/>
      <c r="I597">
        <f t="shared" si="44"/>
        <v>642</v>
      </c>
    </row>
    <row r="598" spans="1:9" x14ac:dyDescent="0.3">
      <c r="A598" s="2">
        <v>2021</v>
      </c>
      <c r="B598" s="2" t="s">
        <v>11</v>
      </c>
      <c r="C598" s="2" t="s">
        <v>4</v>
      </c>
      <c r="D598" s="2">
        <v>2</v>
      </c>
      <c r="E598" s="1"/>
      <c r="F598" s="1">
        <f t="shared" ref="F598:F599" si="45">ROUND(F597-F597*0.072,1)</f>
        <v>24.5</v>
      </c>
      <c r="G598" s="4">
        <v>2595613</v>
      </c>
      <c r="H598" s="1"/>
      <c r="I598">
        <f t="shared" si="44"/>
        <v>636</v>
      </c>
    </row>
    <row r="599" spans="1:9" x14ac:dyDescent="0.3">
      <c r="A599" s="2">
        <v>2022</v>
      </c>
      <c r="B599" s="2" t="s">
        <v>11</v>
      </c>
      <c r="C599" s="2" t="s">
        <v>4</v>
      </c>
      <c r="D599" s="2">
        <v>2</v>
      </c>
      <c r="E599" s="1"/>
      <c r="F599" s="1">
        <f t="shared" si="45"/>
        <v>22.7</v>
      </c>
      <c r="G599" s="4">
        <v>2738104</v>
      </c>
      <c r="H599" s="1"/>
      <c r="I599">
        <f t="shared" si="44"/>
        <v>622</v>
      </c>
    </row>
    <row r="600" spans="1:9" x14ac:dyDescent="0.3">
      <c r="A600" s="2">
        <v>2000</v>
      </c>
      <c r="B600" s="2" t="s">
        <v>11</v>
      </c>
      <c r="C600" s="2" t="s">
        <v>4</v>
      </c>
      <c r="D600" s="2">
        <v>3</v>
      </c>
      <c r="E600" s="1">
        <v>75.11</v>
      </c>
      <c r="F600" s="1">
        <v>82.55</v>
      </c>
      <c r="G600" s="4">
        <v>593760.5</v>
      </c>
      <c r="H600">
        <f t="shared" si="43"/>
        <v>446</v>
      </c>
      <c r="I600">
        <f t="shared" si="44"/>
        <v>490</v>
      </c>
    </row>
    <row r="601" spans="1:9" x14ac:dyDescent="0.3">
      <c r="A601" s="2">
        <v>2001</v>
      </c>
      <c r="B601" s="2" t="s">
        <v>11</v>
      </c>
      <c r="C601" s="2" t="s">
        <v>4</v>
      </c>
      <c r="D601" s="2">
        <v>3</v>
      </c>
      <c r="E601" s="1">
        <v>80.760000000000005</v>
      </c>
      <c r="F601" s="1">
        <v>82.41</v>
      </c>
      <c r="G601" s="4">
        <v>616624</v>
      </c>
      <c r="H601">
        <f t="shared" si="43"/>
        <v>498</v>
      </c>
      <c r="I601">
        <f t="shared" si="44"/>
        <v>508</v>
      </c>
    </row>
    <row r="602" spans="1:9" x14ac:dyDescent="0.3">
      <c r="A602" s="2">
        <v>2002</v>
      </c>
      <c r="B602" s="2" t="s">
        <v>11</v>
      </c>
      <c r="C602" s="2" t="s">
        <v>4</v>
      </c>
      <c r="D602" s="2">
        <v>3</v>
      </c>
      <c r="E602" s="1">
        <v>86.95</v>
      </c>
      <c r="F602" s="1">
        <v>82.27</v>
      </c>
      <c r="G602" s="4">
        <v>642878.5</v>
      </c>
      <c r="H602">
        <f t="shared" si="43"/>
        <v>559</v>
      </c>
      <c r="I602">
        <f t="shared" si="44"/>
        <v>529</v>
      </c>
    </row>
    <row r="603" spans="1:9" x14ac:dyDescent="0.3">
      <c r="A603" s="2">
        <v>2003</v>
      </c>
      <c r="B603" s="2" t="s">
        <v>11</v>
      </c>
      <c r="C603" s="2" t="s">
        <v>4</v>
      </c>
      <c r="D603" s="2">
        <v>3</v>
      </c>
      <c r="E603" s="1">
        <v>82.44</v>
      </c>
      <c r="F603" s="1">
        <v>82.13</v>
      </c>
      <c r="G603" s="4">
        <v>678065.5</v>
      </c>
      <c r="H603">
        <f t="shared" si="43"/>
        <v>559</v>
      </c>
      <c r="I603">
        <f t="shared" si="44"/>
        <v>557</v>
      </c>
    </row>
    <row r="604" spans="1:9" x14ac:dyDescent="0.3">
      <c r="A604" s="2">
        <v>2004</v>
      </c>
      <c r="B604" s="2" t="s">
        <v>11</v>
      </c>
      <c r="C604" s="2" t="s">
        <v>4</v>
      </c>
      <c r="D604" s="2">
        <v>3</v>
      </c>
      <c r="E604" s="1">
        <v>87.91</v>
      </c>
      <c r="F604" s="1">
        <v>82</v>
      </c>
      <c r="G604" s="4">
        <v>718949.5</v>
      </c>
      <c r="H604">
        <f t="shared" si="43"/>
        <v>632</v>
      </c>
      <c r="I604">
        <f t="shared" si="44"/>
        <v>590</v>
      </c>
    </row>
    <row r="605" spans="1:9" x14ac:dyDescent="0.3">
      <c r="A605" s="2">
        <v>2005</v>
      </c>
      <c r="B605" s="2" t="s">
        <v>11</v>
      </c>
      <c r="C605" s="2" t="s">
        <v>4</v>
      </c>
      <c r="D605" s="2">
        <v>3</v>
      </c>
      <c r="E605" s="1">
        <v>82.29</v>
      </c>
      <c r="F605" s="1">
        <v>81.86</v>
      </c>
      <c r="G605" s="4">
        <v>761932.5</v>
      </c>
      <c r="H605">
        <f t="shared" si="43"/>
        <v>627</v>
      </c>
      <c r="I605">
        <f t="shared" si="44"/>
        <v>624</v>
      </c>
    </row>
    <row r="606" spans="1:9" x14ac:dyDescent="0.3">
      <c r="A606" s="2">
        <v>2006</v>
      </c>
      <c r="B606" s="2" t="s">
        <v>11</v>
      </c>
      <c r="C606" s="2" t="s">
        <v>4</v>
      </c>
      <c r="D606" s="2">
        <v>3</v>
      </c>
      <c r="E606" s="1">
        <v>77.88</v>
      </c>
      <c r="F606" s="1">
        <v>81.72</v>
      </c>
      <c r="G606" s="4">
        <v>802531</v>
      </c>
      <c r="H606">
        <f t="shared" si="43"/>
        <v>625</v>
      </c>
      <c r="I606">
        <f t="shared" si="44"/>
        <v>656</v>
      </c>
    </row>
    <row r="607" spans="1:9" x14ac:dyDescent="0.3">
      <c r="A607" s="2">
        <v>2007</v>
      </c>
      <c r="B607" s="2" t="s">
        <v>11</v>
      </c>
      <c r="C607" s="2" t="s">
        <v>4</v>
      </c>
      <c r="D607" s="2">
        <v>3</v>
      </c>
      <c r="E607" s="1">
        <v>81.55</v>
      </c>
      <c r="F607" s="1">
        <v>81.58</v>
      </c>
      <c r="G607" s="4">
        <v>843653</v>
      </c>
      <c r="H607">
        <f t="shared" si="43"/>
        <v>688</v>
      </c>
      <c r="I607">
        <f t="shared" si="44"/>
        <v>688</v>
      </c>
    </row>
    <row r="608" spans="1:9" x14ac:dyDescent="0.3">
      <c r="A608" s="2">
        <v>2008</v>
      </c>
      <c r="B608" s="2" t="s">
        <v>11</v>
      </c>
      <c r="C608" s="2" t="s">
        <v>4</v>
      </c>
      <c r="D608" s="2">
        <v>3</v>
      </c>
      <c r="E608" s="1">
        <v>80.7</v>
      </c>
      <c r="F608" s="1">
        <v>81.44</v>
      </c>
      <c r="G608" s="4">
        <v>888518.5</v>
      </c>
      <c r="H608">
        <f t="shared" si="43"/>
        <v>717</v>
      </c>
      <c r="I608">
        <f t="shared" si="44"/>
        <v>724</v>
      </c>
    </row>
    <row r="609" spans="1:9" x14ac:dyDescent="0.3">
      <c r="A609" s="2">
        <v>2009</v>
      </c>
      <c r="B609" s="2" t="s">
        <v>11</v>
      </c>
      <c r="C609" s="2" t="s">
        <v>4</v>
      </c>
      <c r="D609" s="2">
        <v>3</v>
      </c>
      <c r="E609" s="1">
        <v>83.96</v>
      </c>
      <c r="F609" s="1">
        <v>81.31</v>
      </c>
      <c r="G609" s="4">
        <v>944535.5</v>
      </c>
      <c r="H609">
        <f t="shared" si="43"/>
        <v>793</v>
      </c>
      <c r="I609">
        <f t="shared" si="44"/>
        <v>768</v>
      </c>
    </row>
    <row r="610" spans="1:9" x14ac:dyDescent="0.3">
      <c r="A610" s="2">
        <v>2010</v>
      </c>
      <c r="B610" s="2" t="s">
        <v>11</v>
      </c>
      <c r="C610" s="2" t="s">
        <v>4</v>
      </c>
      <c r="D610" s="2">
        <v>3</v>
      </c>
      <c r="E610" s="1">
        <v>86.26</v>
      </c>
      <c r="F610" s="1">
        <v>81.17</v>
      </c>
      <c r="G610" s="4">
        <v>1012079.5</v>
      </c>
      <c r="H610">
        <f t="shared" si="43"/>
        <v>873</v>
      </c>
      <c r="I610">
        <f t="shared" si="44"/>
        <v>822</v>
      </c>
    </row>
    <row r="611" spans="1:9" x14ac:dyDescent="0.3">
      <c r="A611" s="2">
        <v>2011</v>
      </c>
      <c r="B611" s="2" t="s">
        <v>11</v>
      </c>
      <c r="C611" s="2" t="s">
        <v>4</v>
      </c>
      <c r="D611" s="2">
        <v>3</v>
      </c>
      <c r="E611" s="1">
        <v>77.959999999999994</v>
      </c>
      <c r="F611" s="1">
        <v>81.03</v>
      </c>
      <c r="G611" s="4">
        <v>1079995.5</v>
      </c>
      <c r="H611">
        <f t="shared" si="43"/>
        <v>842</v>
      </c>
      <c r="I611">
        <f t="shared" si="44"/>
        <v>875</v>
      </c>
    </row>
    <row r="612" spans="1:9" x14ac:dyDescent="0.3">
      <c r="A612" s="2">
        <v>2012</v>
      </c>
      <c r="B612" s="2" t="s">
        <v>11</v>
      </c>
      <c r="C612" s="2" t="s">
        <v>4</v>
      </c>
      <c r="D612" s="2">
        <v>3</v>
      </c>
      <c r="E612" s="1">
        <v>75.930000000000007</v>
      </c>
      <c r="F612" s="1">
        <v>80.900000000000006</v>
      </c>
      <c r="G612" s="4">
        <v>1143090.5</v>
      </c>
      <c r="H612">
        <f t="shared" si="43"/>
        <v>868</v>
      </c>
      <c r="I612">
        <f t="shared" si="44"/>
        <v>925</v>
      </c>
    </row>
    <row r="613" spans="1:9" x14ac:dyDescent="0.3">
      <c r="A613" s="2">
        <v>2013</v>
      </c>
      <c r="B613" s="2" t="s">
        <v>11</v>
      </c>
      <c r="C613" s="2" t="s">
        <v>4</v>
      </c>
      <c r="D613" s="2">
        <v>3</v>
      </c>
      <c r="E613" s="1">
        <v>81.33</v>
      </c>
      <c r="F613" s="1">
        <v>80.760000000000005</v>
      </c>
      <c r="G613" s="4">
        <v>1203700</v>
      </c>
      <c r="H613">
        <f t="shared" si="43"/>
        <v>979</v>
      </c>
      <c r="I613">
        <f t="shared" si="44"/>
        <v>972</v>
      </c>
    </row>
    <row r="614" spans="1:9" x14ac:dyDescent="0.3">
      <c r="A614" s="2">
        <v>2014</v>
      </c>
      <c r="B614" s="2" t="s">
        <v>11</v>
      </c>
      <c r="C614" s="2" t="s">
        <v>4</v>
      </c>
      <c r="D614" s="2">
        <v>3</v>
      </c>
      <c r="E614" s="1">
        <v>85.79</v>
      </c>
      <c r="F614" s="1">
        <v>80.62</v>
      </c>
      <c r="G614" s="4">
        <v>1270516.5</v>
      </c>
      <c r="H614">
        <f t="shared" si="43"/>
        <v>1090</v>
      </c>
      <c r="I614">
        <f t="shared" si="44"/>
        <v>1024</v>
      </c>
    </row>
    <row r="615" spans="1:9" x14ac:dyDescent="0.3">
      <c r="A615" s="2">
        <v>2015</v>
      </c>
      <c r="B615" s="2" t="s">
        <v>11</v>
      </c>
      <c r="C615" s="2" t="s">
        <v>4</v>
      </c>
      <c r="D615" s="2">
        <v>3</v>
      </c>
      <c r="E615" s="1">
        <v>72.03</v>
      </c>
      <c r="F615" s="1">
        <v>77.400000000000006</v>
      </c>
      <c r="G615" s="4">
        <v>1334216.5</v>
      </c>
      <c r="H615">
        <f t="shared" si="43"/>
        <v>961</v>
      </c>
      <c r="I615">
        <f t="shared" si="44"/>
        <v>1033</v>
      </c>
    </row>
    <row r="616" spans="1:9" x14ac:dyDescent="0.3">
      <c r="A616" s="2">
        <v>2016</v>
      </c>
      <c r="B616" s="2" t="s">
        <v>11</v>
      </c>
      <c r="C616" s="2" t="s">
        <v>4</v>
      </c>
      <c r="D616" s="2">
        <v>3</v>
      </c>
      <c r="E616" s="1">
        <v>75.36</v>
      </c>
      <c r="F616" s="1">
        <v>74.31</v>
      </c>
      <c r="G616" s="4">
        <v>1398575</v>
      </c>
      <c r="H616">
        <f t="shared" si="43"/>
        <v>1054</v>
      </c>
      <c r="I616">
        <f t="shared" si="44"/>
        <v>1039</v>
      </c>
    </row>
    <row r="617" spans="1:9" x14ac:dyDescent="0.3">
      <c r="A617" s="2">
        <v>2017</v>
      </c>
      <c r="B617" s="2" t="s">
        <v>11</v>
      </c>
      <c r="C617" s="2" t="s">
        <v>4</v>
      </c>
      <c r="D617" s="2">
        <v>3</v>
      </c>
      <c r="E617" s="1">
        <v>68.22</v>
      </c>
      <c r="F617" s="1">
        <v>71.349999999999994</v>
      </c>
      <c r="G617" s="4">
        <v>1483491</v>
      </c>
      <c r="H617">
        <f t="shared" si="43"/>
        <v>1012</v>
      </c>
      <c r="I617">
        <f t="shared" si="44"/>
        <v>1058</v>
      </c>
    </row>
    <row r="618" spans="1:9" x14ac:dyDescent="0.3">
      <c r="A618" s="2">
        <v>2018</v>
      </c>
      <c r="B618" s="2" t="s">
        <v>11</v>
      </c>
      <c r="C618" s="2" t="s">
        <v>4</v>
      </c>
      <c r="D618" s="2">
        <v>3</v>
      </c>
      <c r="E618" s="1">
        <v>70.959999999999994</v>
      </c>
      <c r="F618" s="1">
        <v>68.5</v>
      </c>
      <c r="G618" s="4">
        <v>1555848</v>
      </c>
      <c r="H618">
        <f t="shared" si="43"/>
        <v>1104</v>
      </c>
      <c r="I618">
        <f t="shared" si="44"/>
        <v>1066</v>
      </c>
    </row>
    <row r="619" spans="1:9" x14ac:dyDescent="0.3">
      <c r="A619" s="2">
        <v>2019</v>
      </c>
      <c r="B619" s="2" t="s">
        <v>11</v>
      </c>
      <c r="C619" s="2" t="s">
        <v>4</v>
      </c>
      <c r="D619" s="2">
        <v>3</v>
      </c>
      <c r="E619" s="1">
        <v>66.010000000000005</v>
      </c>
      <c r="F619" s="1">
        <v>65.760000000000005</v>
      </c>
      <c r="G619" s="4">
        <v>1596795</v>
      </c>
      <c r="H619">
        <f t="shared" si="43"/>
        <v>1054</v>
      </c>
      <c r="I619">
        <f t="shared" si="44"/>
        <v>1050</v>
      </c>
    </row>
    <row r="620" spans="1:9" x14ac:dyDescent="0.3">
      <c r="A620" s="2">
        <v>2020</v>
      </c>
      <c r="B620" s="2" t="s">
        <v>11</v>
      </c>
      <c r="C620" s="2" t="s">
        <v>4</v>
      </c>
      <c r="D620" s="2">
        <v>3</v>
      </c>
      <c r="E620" s="1"/>
      <c r="F620" s="1">
        <f>ROUND(F619-F619*0.0399,1)</f>
        <v>63.1</v>
      </c>
      <c r="G620" s="4">
        <v>1618080</v>
      </c>
      <c r="H620" s="1"/>
      <c r="I620">
        <f t="shared" si="44"/>
        <v>1021</v>
      </c>
    </row>
    <row r="621" spans="1:9" x14ac:dyDescent="0.3">
      <c r="A621" s="2">
        <v>2021</v>
      </c>
      <c r="B621" s="2" t="s">
        <v>11</v>
      </c>
      <c r="C621" s="2" t="s">
        <v>4</v>
      </c>
      <c r="D621" s="2">
        <v>3</v>
      </c>
      <c r="E621" s="1"/>
      <c r="F621" s="1">
        <f t="shared" ref="F621:F622" si="46">ROUND(F620-F620*0.0399,1)</f>
        <v>60.6</v>
      </c>
      <c r="G621" s="4">
        <v>1633413.5</v>
      </c>
      <c r="H621" s="1"/>
      <c r="I621">
        <f t="shared" si="44"/>
        <v>990</v>
      </c>
    </row>
    <row r="622" spans="1:9" x14ac:dyDescent="0.3">
      <c r="A622" s="2">
        <v>2022</v>
      </c>
      <c r="B622" s="2" t="s">
        <v>11</v>
      </c>
      <c r="C622" s="2" t="s">
        <v>4</v>
      </c>
      <c r="D622" s="2">
        <v>3</v>
      </c>
      <c r="E622" s="1"/>
      <c r="F622" s="1">
        <f t="shared" si="46"/>
        <v>58.2</v>
      </c>
      <c r="G622" s="4">
        <v>1668740</v>
      </c>
      <c r="H622" s="1"/>
      <c r="I622">
        <f t="shared" si="44"/>
        <v>971</v>
      </c>
    </row>
    <row r="623" spans="1:9" x14ac:dyDescent="0.3">
      <c r="A623" s="2">
        <v>2000</v>
      </c>
      <c r="B623" s="2" t="s">
        <v>11</v>
      </c>
      <c r="C623" s="2" t="s">
        <v>4</v>
      </c>
      <c r="D623" s="2">
        <v>4</v>
      </c>
      <c r="E623" s="1">
        <v>80.03</v>
      </c>
      <c r="F623" s="1">
        <v>73.569999999999993</v>
      </c>
      <c r="G623" s="4">
        <v>143690.5</v>
      </c>
      <c r="H623">
        <f t="shared" si="43"/>
        <v>115</v>
      </c>
      <c r="I623">
        <f t="shared" si="44"/>
        <v>106</v>
      </c>
    </row>
    <row r="624" spans="1:9" x14ac:dyDescent="0.3">
      <c r="A624" s="2">
        <v>2001</v>
      </c>
      <c r="B624" s="2" t="s">
        <v>11</v>
      </c>
      <c r="C624" s="2" t="s">
        <v>4</v>
      </c>
      <c r="D624" s="2">
        <v>4</v>
      </c>
      <c r="E624" s="1">
        <v>71.27</v>
      </c>
      <c r="F624" s="1">
        <v>74.75</v>
      </c>
      <c r="G624" s="4">
        <v>150143</v>
      </c>
      <c r="H624">
        <f t="shared" si="43"/>
        <v>107</v>
      </c>
      <c r="I624">
        <f t="shared" si="44"/>
        <v>112</v>
      </c>
    </row>
    <row r="625" spans="1:9" x14ac:dyDescent="0.3">
      <c r="A625" s="2">
        <v>2002</v>
      </c>
      <c r="B625" s="2" t="s">
        <v>11</v>
      </c>
      <c r="C625" s="2" t="s">
        <v>4</v>
      </c>
      <c r="D625" s="2">
        <v>4</v>
      </c>
      <c r="E625" s="1">
        <v>77.06</v>
      </c>
      <c r="F625" s="1">
        <v>75.95</v>
      </c>
      <c r="G625" s="4">
        <v>158319</v>
      </c>
      <c r="H625">
        <f t="shared" si="43"/>
        <v>122</v>
      </c>
      <c r="I625">
        <f t="shared" si="44"/>
        <v>120</v>
      </c>
    </row>
    <row r="626" spans="1:9" x14ac:dyDescent="0.3">
      <c r="A626" s="2">
        <v>2003</v>
      </c>
      <c r="B626" s="2" t="s">
        <v>11</v>
      </c>
      <c r="C626" s="2" t="s">
        <v>4</v>
      </c>
      <c r="D626" s="2">
        <v>4</v>
      </c>
      <c r="E626" s="1">
        <v>75.58</v>
      </c>
      <c r="F626" s="1">
        <v>77.17</v>
      </c>
      <c r="G626" s="4">
        <v>165380</v>
      </c>
      <c r="H626">
        <f t="shared" si="43"/>
        <v>125</v>
      </c>
      <c r="I626">
        <f t="shared" si="44"/>
        <v>128</v>
      </c>
    </row>
    <row r="627" spans="1:9" x14ac:dyDescent="0.3">
      <c r="A627" s="2">
        <v>2004</v>
      </c>
      <c r="B627" s="2" t="s">
        <v>11</v>
      </c>
      <c r="C627" s="2" t="s">
        <v>4</v>
      </c>
      <c r="D627" s="2">
        <v>4</v>
      </c>
      <c r="E627" s="1">
        <v>81.98</v>
      </c>
      <c r="F627" s="1">
        <v>78.41</v>
      </c>
      <c r="G627" s="4">
        <v>171984</v>
      </c>
      <c r="H627">
        <f t="shared" si="43"/>
        <v>141</v>
      </c>
      <c r="I627">
        <f t="shared" si="44"/>
        <v>135</v>
      </c>
    </row>
    <row r="628" spans="1:9" x14ac:dyDescent="0.3">
      <c r="A628" s="2">
        <v>2005</v>
      </c>
      <c r="B628" s="2" t="s">
        <v>11</v>
      </c>
      <c r="C628" s="2" t="s">
        <v>4</v>
      </c>
      <c r="D628" s="2">
        <v>4</v>
      </c>
      <c r="E628" s="1">
        <v>80.13</v>
      </c>
      <c r="F628" s="1">
        <v>79.67</v>
      </c>
      <c r="G628" s="4">
        <v>180961.5</v>
      </c>
      <c r="H628">
        <f t="shared" si="43"/>
        <v>145</v>
      </c>
      <c r="I628">
        <f t="shared" si="44"/>
        <v>144</v>
      </c>
    </row>
    <row r="629" spans="1:9" x14ac:dyDescent="0.3">
      <c r="A629" s="2">
        <v>2006</v>
      </c>
      <c r="B629" s="2" t="s">
        <v>11</v>
      </c>
      <c r="C629" s="2" t="s">
        <v>4</v>
      </c>
      <c r="D629" s="2">
        <v>4</v>
      </c>
      <c r="E629" s="1">
        <v>77.290000000000006</v>
      </c>
      <c r="F629" s="1">
        <v>80.95</v>
      </c>
      <c r="G629" s="4">
        <v>192772</v>
      </c>
      <c r="H629">
        <f t="shared" si="43"/>
        <v>149</v>
      </c>
      <c r="I629">
        <f t="shared" si="44"/>
        <v>156</v>
      </c>
    </row>
    <row r="630" spans="1:9" x14ac:dyDescent="0.3">
      <c r="A630" s="2">
        <v>2007</v>
      </c>
      <c r="B630" s="2" t="s">
        <v>11</v>
      </c>
      <c r="C630" s="2" t="s">
        <v>4</v>
      </c>
      <c r="D630" s="2">
        <v>4</v>
      </c>
      <c r="E630" s="1">
        <v>72.69</v>
      </c>
      <c r="F630" s="1">
        <v>82.25</v>
      </c>
      <c r="G630" s="4">
        <v>209110</v>
      </c>
      <c r="H630">
        <f t="shared" si="43"/>
        <v>152</v>
      </c>
      <c r="I630">
        <f t="shared" si="44"/>
        <v>172</v>
      </c>
    </row>
    <row r="631" spans="1:9" x14ac:dyDescent="0.3">
      <c r="A631" s="2">
        <v>2008</v>
      </c>
      <c r="B631" s="2" t="s">
        <v>11</v>
      </c>
      <c r="C631" s="2" t="s">
        <v>4</v>
      </c>
      <c r="D631" s="2">
        <v>4</v>
      </c>
      <c r="E631" s="1">
        <v>80.599999999999994</v>
      </c>
      <c r="F631" s="1">
        <v>83.57</v>
      </c>
      <c r="G631" s="4">
        <v>229519</v>
      </c>
      <c r="H631">
        <f t="shared" si="43"/>
        <v>185</v>
      </c>
      <c r="I631">
        <f t="shared" si="44"/>
        <v>192</v>
      </c>
    </row>
    <row r="632" spans="1:9" x14ac:dyDescent="0.3">
      <c r="A632" s="2">
        <v>2009</v>
      </c>
      <c r="B632" s="2" t="s">
        <v>11</v>
      </c>
      <c r="C632" s="2" t="s">
        <v>4</v>
      </c>
      <c r="D632" s="2">
        <v>4</v>
      </c>
      <c r="E632" s="1">
        <v>76.540000000000006</v>
      </c>
      <c r="F632" s="1">
        <v>84.91</v>
      </c>
      <c r="G632" s="4">
        <v>246927.5</v>
      </c>
      <c r="H632">
        <f t="shared" si="43"/>
        <v>189</v>
      </c>
      <c r="I632">
        <f t="shared" si="44"/>
        <v>210</v>
      </c>
    </row>
    <row r="633" spans="1:9" x14ac:dyDescent="0.3">
      <c r="A633" s="2">
        <v>2010</v>
      </c>
      <c r="B633" s="2" t="s">
        <v>11</v>
      </c>
      <c r="C633" s="2" t="s">
        <v>4</v>
      </c>
      <c r="D633" s="2">
        <v>4</v>
      </c>
      <c r="E633" s="1">
        <v>86.33</v>
      </c>
      <c r="F633" s="1">
        <v>86.27</v>
      </c>
      <c r="G633" s="4">
        <v>262938.5</v>
      </c>
      <c r="H633">
        <f t="shared" si="43"/>
        <v>227</v>
      </c>
      <c r="I633">
        <f t="shared" si="44"/>
        <v>227</v>
      </c>
    </row>
    <row r="634" spans="1:9" x14ac:dyDescent="0.3">
      <c r="A634" s="2">
        <v>2011</v>
      </c>
      <c r="B634" s="2" t="s">
        <v>11</v>
      </c>
      <c r="C634" s="2" t="s">
        <v>4</v>
      </c>
      <c r="D634" s="2">
        <v>4</v>
      </c>
      <c r="E634" s="1">
        <v>89.74</v>
      </c>
      <c r="F634" s="1">
        <v>87.66</v>
      </c>
      <c r="G634" s="4">
        <v>280813</v>
      </c>
      <c r="H634">
        <f t="shared" si="43"/>
        <v>252</v>
      </c>
      <c r="I634">
        <f t="shared" si="44"/>
        <v>246</v>
      </c>
    </row>
    <row r="635" spans="1:9" x14ac:dyDescent="0.3">
      <c r="A635" s="2">
        <v>2012</v>
      </c>
      <c r="B635" s="2" t="s">
        <v>11</v>
      </c>
      <c r="C635" s="2" t="s">
        <v>4</v>
      </c>
      <c r="D635" s="2">
        <v>4</v>
      </c>
      <c r="E635" s="1">
        <v>98.17</v>
      </c>
      <c r="F635" s="1">
        <v>89.07</v>
      </c>
      <c r="G635" s="4">
        <v>301530.5</v>
      </c>
      <c r="H635">
        <f t="shared" si="43"/>
        <v>296</v>
      </c>
      <c r="I635">
        <f t="shared" si="44"/>
        <v>269</v>
      </c>
    </row>
    <row r="636" spans="1:9" x14ac:dyDescent="0.3">
      <c r="A636" s="2">
        <v>2013</v>
      </c>
      <c r="B636" s="2" t="s">
        <v>11</v>
      </c>
      <c r="C636" s="2" t="s">
        <v>4</v>
      </c>
      <c r="D636" s="2">
        <v>4</v>
      </c>
      <c r="E636" s="1">
        <v>94.09</v>
      </c>
      <c r="F636" s="1">
        <v>90.5</v>
      </c>
      <c r="G636" s="4">
        <v>327348.5</v>
      </c>
      <c r="H636">
        <f t="shared" si="43"/>
        <v>308</v>
      </c>
      <c r="I636">
        <f t="shared" si="44"/>
        <v>296</v>
      </c>
    </row>
    <row r="637" spans="1:9" x14ac:dyDescent="0.3">
      <c r="A637" s="2">
        <v>2014</v>
      </c>
      <c r="B637" s="2" t="s">
        <v>11</v>
      </c>
      <c r="C637" s="2" t="s">
        <v>4</v>
      </c>
      <c r="D637" s="2">
        <v>4</v>
      </c>
      <c r="E637" s="1">
        <v>91.95</v>
      </c>
      <c r="F637" s="1">
        <v>91.95</v>
      </c>
      <c r="G637" s="4">
        <v>356717.5</v>
      </c>
      <c r="H637">
        <f t="shared" si="43"/>
        <v>328</v>
      </c>
      <c r="I637">
        <f t="shared" si="44"/>
        <v>328</v>
      </c>
    </row>
    <row r="638" spans="1:9" x14ac:dyDescent="0.3">
      <c r="A638" s="2">
        <v>2015</v>
      </c>
      <c r="B638" s="2" t="s">
        <v>11</v>
      </c>
      <c r="C638" s="2" t="s">
        <v>4</v>
      </c>
      <c r="D638" s="2">
        <v>4</v>
      </c>
      <c r="E638" s="1">
        <v>100.46</v>
      </c>
      <c r="F638" s="1">
        <v>93.43</v>
      </c>
      <c r="G638" s="4">
        <v>387201</v>
      </c>
      <c r="H638">
        <f t="shared" si="43"/>
        <v>389</v>
      </c>
      <c r="I638">
        <f t="shared" si="44"/>
        <v>362</v>
      </c>
    </row>
    <row r="639" spans="1:9" x14ac:dyDescent="0.3">
      <c r="A639" s="2">
        <v>2016</v>
      </c>
      <c r="B639" s="2" t="s">
        <v>11</v>
      </c>
      <c r="C639" s="2" t="s">
        <v>4</v>
      </c>
      <c r="D639" s="2">
        <v>4</v>
      </c>
      <c r="E639" s="1">
        <v>92.91</v>
      </c>
      <c r="F639" s="1">
        <v>94.93</v>
      </c>
      <c r="G639" s="4">
        <v>416534</v>
      </c>
      <c r="H639">
        <f t="shared" si="43"/>
        <v>387</v>
      </c>
      <c r="I639">
        <f t="shared" si="44"/>
        <v>395</v>
      </c>
    </row>
    <row r="640" spans="1:9" x14ac:dyDescent="0.3">
      <c r="A640" s="2">
        <v>2017</v>
      </c>
      <c r="B640" s="2" t="s">
        <v>11</v>
      </c>
      <c r="C640" s="2" t="s">
        <v>4</v>
      </c>
      <c r="D640" s="2">
        <v>4</v>
      </c>
      <c r="E640" s="1">
        <v>92.91</v>
      </c>
      <c r="F640" s="1">
        <v>96.45</v>
      </c>
      <c r="G640" s="4">
        <v>448838</v>
      </c>
      <c r="H640">
        <f t="shared" si="43"/>
        <v>417</v>
      </c>
      <c r="I640">
        <f t="shared" si="44"/>
        <v>433</v>
      </c>
    </row>
    <row r="641" spans="1:9" x14ac:dyDescent="0.3">
      <c r="A641" s="2">
        <v>2018</v>
      </c>
      <c r="B641" s="2" t="s">
        <v>11</v>
      </c>
      <c r="C641" s="2" t="s">
        <v>4</v>
      </c>
      <c r="D641" s="2">
        <v>4</v>
      </c>
      <c r="E641" s="1">
        <v>101.77</v>
      </c>
      <c r="F641" s="1">
        <v>98</v>
      </c>
      <c r="G641" s="4">
        <v>483441.5</v>
      </c>
      <c r="H641">
        <f t="shared" si="43"/>
        <v>492</v>
      </c>
      <c r="I641">
        <f t="shared" si="44"/>
        <v>474</v>
      </c>
    </row>
    <row r="642" spans="1:9" x14ac:dyDescent="0.3">
      <c r="A642" s="2">
        <v>2019</v>
      </c>
      <c r="B642" s="2" t="s">
        <v>11</v>
      </c>
      <c r="C642" s="2" t="s">
        <v>4</v>
      </c>
      <c r="D642" s="2">
        <v>4</v>
      </c>
      <c r="E642" s="1">
        <v>93.94</v>
      </c>
      <c r="F642" s="1">
        <v>99.58</v>
      </c>
      <c r="G642" s="4">
        <v>522681.5</v>
      </c>
      <c r="H642">
        <f t="shared" si="43"/>
        <v>491</v>
      </c>
      <c r="I642">
        <f t="shared" si="44"/>
        <v>520</v>
      </c>
    </row>
    <row r="643" spans="1:9" x14ac:dyDescent="0.3">
      <c r="A643" s="2">
        <v>2020</v>
      </c>
      <c r="B643" s="2" t="s">
        <v>11</v>
      </c>
      <c r="C643" s="2" t="s">
        <v>4</v>
      </c>
      <c r="D643" s="2">
        <v>4</v>
      </c>
      <c r="E643" s="1"/>
      <c r="F643" s="1">
        <f>ROUND(F642+F642*0.0161,1)</f>
        <v>101.2</v>
      </c>
      <c r="G643" s="4">
        <v>570399</v>
      </c>
      <c r="H643" s="1"/>
      <c r="I643">
        <f t="shared" ref="I643:I706" si="47">ROUND(F643*$G643/100000,0)</f>
        <v>577</v>
      </c>
    </row>
    <row r="644" spans="1:9" x14ac:dyDescent="0.3">
      <c r="A644" s="2">
        <v>2021</v>
      </c>
      <c r="B644" s="2" t="s">
        <v>11</v>
      </c>
      <c r="C644" s="2" t="s">
        <v>4</v>
      </c>
      <c r="D644" s="2">
        <v>4</v>
      </c>
      <c r="E644" s="1"/>
      <c r="F644" s="1">
        <f t="shared" ref="F644:F645" si="48">ROUND(F643+F643*0.0161,1)</f>
        <v>102.8</v>
      </c>
      <c r="G644" s="4">
        <v>619684</v>
      </c>
      <c r="H644" s="1"/>
      <c r="I644">
        <f t="shared" si="47"/>
        <v>637</v>
      </c>
    </row>
    <row r="645" spans="1:9" x14ac:dyDescent="0.3">
      <c r="A645" s="2">
        <v>2022</v>
      </c>
      <c r="B645" s="2" t="s">
        <v>11</v>
      </c>
      <c r="C645" s="2" t="s">
        <v>4</v>
      </c>
      <c r="D645" s="2">
        <v>4</v>
      </c>
      <c r="E645" s="1"/>
      <c r="F645" s="1">
        <f t="shared" si="48"/>
        <v>104.5</v>
      </c>
      <c r="G645" s="4">
        <v>672753</v>
      </c>
      <c r="H645" s="1"/>
      <c r="I645">
        <f t="shared" si="47"/>
        <v>703</v>
      </c>
    </row>
    <row r="646" spans="1:9" x14ac:dyDescent="0.3">
      <c r="A646" s="2">
        <v>2000</v>
      </c>
      <c r="B646" s="2" t="s">
        <v>11</v>
      </c>
      <c r="C646" s="2" t="s">
        <v>6</v>
      </c>
      <c r="D646" s="2">
        <v>1</v>
      </c>
      <c r="E646" s="1">
        <v>201.65</v>
      </c>
      <c r="F646" s="1">
        <v>201.79</v>
      </c>
      <c r="G646" s="4">
        <v>1219422.5</v>
      </c>
      <c r="H646">
        <f t="shared" ref="H643:H706" si="49">ROUND(E646*$G646/100000,0)</f>
        <v>2459</v>
      </c>
      <c r="I646">
        <f t="shared" si="47"/>
        <v>2461</v>
      </c>
    </row>
    <row r="647" spans="1:9" x14ac:dyDescent="0.3">
      <c r="A647" s="2">
        <v>2001</v>
      </c>
      <c r="B647" s="2" t="s">
        <v>11</v>
      </c>
      <c r="C647" s="2" t="s">
        <v>6</v>
      </c>
      <c r="D647" s="2">
        <v>1</v>
      </c>
      <c r="E647" s="1">
        <v>192.09</v>
      </c>
      <c r="F647" s="1">
        <v>198.57</v>
      </c>
      <c r="G647" s="4">
        <v>1297802</v>
      </c>
      <c r="H647">
        <f t="shared" si="49"/>
        <v>2493</v>
      </c>
      <c r="I647">
        <f t="shared" si="47"/>
        <v>2577</v>
      </c>
    </row>
    <row r="648" spans="1:9" x14ac:dyDescent="0.3">
      <c r="A648" s="2">
        <v>2002</v>
      </c>
      <c r="B648" s="2" t="s">
        <v>11</v>
      </c>
      <c r="C648" s="2" t="s">
        <v>6</v>
      </c>
      <c r="D648" s="2">
        <v>1</v>
      </c>
      <c r="E648" s="1">
        <v>203.68</v>
      </c>
      <c r="F648" s="1">
        <v>195.39</v>
      </c>
      <c r="G648" s="4">
        <v>1378634</v>
      </c>
      <c r="H648">
        <f t="shared" si="49"/>
        <v>2808</v>
      </c>
      <c r="I648">
        <f t="shared" si="47"/>
        <v>2694</v>
      </c>
    </row>
    <row r="649" spans="1:9" x14ac:dyDescent="0.3">
      <c r="A649" s="2">
        <v>2003</v>
      </c>
      <c r="B649" s="2" t="s">
        <v>11</v>
      </c>
      <c r="C649" s="2" t="s">
        <v>6</v>
      </c>
      <c r="D649" s="2">
        <v>1</v>
      </c>
      <c r="E649" s="1">
        <v>194.38</v>
      </c>
      <c r="F649" s="1">
        <v>192.27</v>
      </c>
      <c r="G649" s="4">
        <v>1463617.5</v>
      </c>
      <c r="H649">
        <f t="shared" si="49"/>
        <v>2845</v>
      </c>
      <c r="I649">
        <f t="shared" si="47"/>
        <v>2814</v>
      </c>
    </row>
    <row r="650" spans="1:9" x14ac:dyDescent="0.3">
      <c r="A650" s="2">
        <v>2004</v>
      </c>
      <c r="B650" s="2" t="s">
        <v>11</v>
      </c>
      <c r="C650" s="2" t="s">
        <v>6</v>
      </c>
      <c r="D650" s="2">
        <v>1</v>
      </c>
      <c r="E650" s="1">
        <v>183.97</v>
      </c>
      <c r="F650" s="1">
        <v>189.19</v>
      </c>
      <c r="G650" s="4">
        <v>1557847.5</v>
      </c>
      <c r="H650">
        <f t="shared" si="49"/>
        <v>2866</v>
      </c>
      <c r="I650">
        <f t="shared" si="47"/>
        <v>2947</v>
      </c>
    </row>
    <row r="651" spans="1:9" x14ac:dyDescent="0.3">
      <c r="A651" s="2">
        <v>2005</v>
      </c>
      <c r="B651" s="2" t="s">
        <v>11</v>
      </c>
      <c r="C651" s="2" t="s">
        <v>6</v>
      </c>
      <c r="D651" s="2">
        <v>1</v>
      </c>
      <c r="E651" s="1">
        <v>187.38</v>
      </c>
      <c r="F651" s="1">
        <v>186.17</v>
      </c>
      <c r="G651" s="4">
        <v>1653326.5</v>
      </c>
      <c r="H651">
        <f t="shared" si="49"/>
        <v>3098</v>
      </c>
      <c r="I651">
        <f t="shared" si="47"/>
        <v>3078</v>
      </c>
    </row>
    <row r="652" spans="1:9" x14ac:dyDescent="0.3">
      <c r="A652" s="2">
        <v>2006</v>
      </c>
      <c r="B652" s="2" t="s">
        <v>11</v>
      </c>
      <c r="C652" s="2" t="s">
        <v>6</v>
      </c>
      <c r="D652" s="2">
        <v>1</v>
      </c>
      <c r="E652" s="1">
        <v>178.5</v>
      </c>
      <c r="F652" s="1">
        <v>183.19</v>
      </c>
      <c r="G652" s="4">
        <v>1751840</v>
      </c>
      <c r="H652">
        <f t="shared" si="49"/>
        <v>3127</v>
      </c>
      <c r="I652">
        <f t="shared" si="47"/>
        <v>3209</v>
      </c>
    </row>
    <row r="653" spans="1:9" x14ac:dyDescent="0.3">
      <c r="A653" s="2">
        <v>2007</v>
      </c>
      <c r="B653" s="2" t="s">
        <v>11</v>
      </c>
      <c r="C653" s="2" t="s">
        <v>6</v>
      </c>
      <c r="D653" s="2">
        <v>1</v>
      </c>
      <c r="E653" s="1">
        <v>181.1</v>
      </c>
      <c r="F653" s="1">
        <v>180.26</v>
      </c>
      <c r="G653" s="4">
        <v>1875773.5</v>
      </c>
      <c r="H653">
        <f t="shared" si="49"/>
        <v>3397</v>
      </c>
      <c r="I653">
        <f t="shared" si="47"/>
        <v>3381</v>
      </c>
    </row>
    <row r="654" spans="1:9" x14ac:dyDescent="0.3">
      <c r="A654" s="2">
        <v>2008</v>
      </c>
      <c r="B654" s="2" t="s">
        <v>11</v>
      </c>
      <c r="C654" s="2" t="s">
        <v>6</v>
      </c>
      <c r="D654" s="2">
        <v>1</v>
      </c>
      <c r="E654" s="1">
        <v>185.26</v>
      </c>
      <c r="F654" s="1">
        <v>177.38</v>
      </c>
      <c r="G654" s="4">
        <v>1992831</v>
      </c>
      <c r="H654">
        <f t="shared" si="49"/>
        <v>3692</v>
      </c>
      <c r="I654">
        <f t="shared" si="47"/>
        <v>3535</v>
      </c>
    </row>
    <row r="655" spans="1:9" x14ac:dyDescent="0.3">
      <c r="A655" s="2">
        <v>2009</v>
      </c>
      <c r="B655" s="2" t="s">
        <v>11</v>
      </c>
      <c r="C655" s="2" t="s">
        <v>6</v>
      </c>
      <c r="D655" s="2">
        <v>1</v>
      </c>
      <c r="E655" s="1">
        <v>171.06</v>
      </c>
      <c r="F655" s="1">
        <v>174.55</v>
      </c>
      <c r="G655" s="4">
        <v>2084084</v>
      </c>
      <c r="H655">
        <f t="shared" si="49"/>
        <v>3565</v>
      </c>
      <c r="I655">
        <f t="shared" si="47"/>
        <v>3638</v>
      </c>
    </row>
    <row r="656" spans="1:9" x14ac:dyDescent="0.3">
      <c r="A656" s="2">
        <v>2010</v>
      </c>
      <c r="B656" s="2" t="s">
        <v>11</v>
      </c>
      <c r="C656" s="2" t="s">
        <v>6</v>
      </c>
      <c r="D656" s="2">
        <v>1</v>
      </c>
      <c r="E656" s="1">
        <v>172.47</v>
      </c>
      <c r="F656" s="1">
        <v>171.75</v>
      </c>
      <c r="G656" s="4">
        <v>2166714.5</v>
      </c>
      <c r="H656">
        <f t="shared" si="49"/>
        <v>3737</v>
      </c>
      <c r="I656">
        <f t="shared" si="47"/>
        <v>3721</v>
      </c>
    </row>
    <row r="657" spans="1:9" x14ac:dyDescent="0.3">
      <c r="A657" s="2">
        <v>2011</v>
      </c>
      <c r="B657" s="2" t="s">
        <v>11</v>
      </c>
      <c r="C657" s="2" t="s">
        <v>6</v>
      </c>
      <c r="D657" s="2">
        <v>1</v>
      </c>
      <c r="E657" s="1">
        <v>164.8</v>
      </c>
      <c r="F657" s="1">
        <v>169.01</v>
      </c>
      <c r="G657" s="4">
        <v>2251158</v>
      </c>
      <c r="H657">
        <f t="shared" si="49"/>
        <v>3710</v>
      </c>
      <c r="I657">
        <f t="shared" si="47"/>
        <v>3805</v>
      </c>
    </row>
    <row r="658" spans="1:9" x14ac:dyDescent="0.3">
      <c r="A658" s="2">
        <v>2012</v>
      </c>
      <c r="B658" s="2" t="s">
        <v>11</v>
      </c>
      <c r="C658" s="2" t="s">
        <v>6</v>
      </c>
      <c r="D658" s="2">
        <v>1</v>
      </c>
      <c r="E658" s="1">
        <v>169.5</v>
      </c>
      <c r="F658" s="1">
        <v>166.31</v>
      </c>
      <c r="G658" s="4">
        <v>2363394.5</v>
      </c>
      <c r="H658">
        <f t="shared" si="49"/>
        <v>4006</v>
      </c>
      <c r="I658">
        <f t="shared" si="47"/>
        <v>3931</v>
      </c>
    </row>
    <row r="659" spans="1:9" x14ac:dyDescent="0.3">
      <c r="A659" s="2">
        <v>2013</v>
      </c>
      <c r="B659" s="2" t="s">
        <v>11</v>
      </c>
      <c r="C659" s="2" t="s">
        <v>6</v>
      </c>
      <c r="D659" s="2">
        <v>1</v>
      </c>
      <c r="E659" s="1">
        <v>162.79</v>
      </c>
      <c r="F659" s="1">
        <v>163.65</v>
      </c>
      <c r="G659" s="4">
        <v>2494008.5</v>
      </c>
      <c r="H659">
        <f t="shared" si="49"/>
        <v>4060</v>
      </c>
      <c r="I659">
        <f t="shared" si="47"/>
        <v>4081</v>
      </c>
    </row>
    <row r="660" spans="1:9" x14ac:dyDescent="0.3">
      <c r="A660" s="2">
        <v>2014</v>
      </c>
      <c r="B660" s="2" t="s">
        <v>11</v>
      </c>
      <c r="C660" s="2" t="s">
        <v>6</v>
      </c>
      <c r="D660" s="2">
        <v>1</v>
      </c>
      <c r="E660" s="1">
        <v>161.21</v>
      </c>
      <c r="F660" s="1">
        <v>161.03</v>
      </c>
      <c r="G660" s="4">
        <v>2623268.5</v>
      </c>
      <c r="H660">
        <f t="shared" si="49"/>
        <v>4229</v>
      </c>
      <c r="I660">
        <f t="shared" si="47"/>
        <v>4224</v>
      </c>
    </row>
    <row r="661" spans="1:9" x14ac:dyDescent="0.3">
      <c r="A661" s="2">
        <v>2015</v>
      </c>
      <c r="B661" s="2" t="s">
        <v>11</v>
      </c>
      <c r="C661" s="2" t="s">
        <v>6</v>
      </c>
      <c r="D661" s="2">
        <v>1</v>
      </c>
      <c r="E661" s="1">
        <v>155.51</v>
      </c>
      <c r="F661" s="1">
        <v>154.02000000000001</v>
      </c>
      <c r="G661" s="4">
        <v>2747158.5</v>
      </c>
      <c r="H661">
        <f t="shared" si="49"/>
        <v>4272</v>
      </c>
      <c r="I661">
        <f t="shared" si="47"/>
        <v>4231</v>
      </c>
    </row>
    <row r="662" spans="1:9" x14ac:dyDescent="0.3">
      <c r="A662" s="2">
        <v>2016</v>
      </c>
      <c r="B662" s="2" t="s">
        <v>11</v>
      </c>
      <c r="C662" s="2" t="s">
        <v>6</v>
      </c>
      <c r="D662" s="2">
        <v>1</v>
      </c>
      <c r="E662" s="1">
        <v>144.63</v>
      </c>
      <c r="F662" s="1">
        <v>147.31</v>
      </c>
      <c r="G662" s="4">
        <v>2858258.5</v>
      </c>
      <c r="H662">
        <f t="shared" si="49"/>
        <v>4134</v>
      </c>
      <c r="I662">
        <f t="shared" si="47"/>
        <v>4211</v>
      </c>
    </row>
    <row r="663" spans="1:9" x14ac:dyDescent="0.3">
      <c r="A663" s="2">
        <v>2017</v>
      </c>
      <c r="B663" s="2" t="s">
        <v>11</v>
      </c>
      <c r="C663" s="2" t="s">
        <v>6</v>
      </c>
      <c r="D663" s="2">
        <v>1</v>
      </c>
      <c r="E663" s="1">
        <v>141.38</v>
      </c>
      <c r="F663" s="1">
        <v>140.9</v>
      </c>
      <c r="G663" s="4">
        <v>2996889.5</v>
      </c>
      <c r="H663">
        <f t="shared" si="49"/>
        <v>4237</v>
      </c>
      <c r="I663">
        <f t="shared" si="47"/>
        <v>4223</v>
      </c>
    </row>
    <row r="664" spans="1:9" x14ac:dyDescent="0.3">
      <c r="A664" s="2">
        <v>2018</v>
      </c>
      <c r="B664" s="2" t="s">
        <v>11</v>
      </c>
      <c r="C664" s="2" t="s">
        <v>6</v>
      </c>
      <c r="D664" s="2">
        <v>1</v>
      </c>
      <c r="E664" s="1">
        <v>134.57</v>
      </c>
      <c r="F664" s="1">
        <v>134.76</v>
      </c>
      <c r="G664" s="4">
        <v>3153847</v>
      </c>
      <c r="H664">
        <f t="shared" si="49"/>
        <v>4244</v>
      </c>
      <c r="I664">
        <f t="shared" si="47"/>
        <v>4250</v>
      </c>
    </row>
    <row r="665" spans="1:9" x14ac:dyDescent="0.3">
      <c r="A665" s="2">
        <v>2019</v>
      </c>
      <c r="B665" s="2" t="s">
        <v>11</v>
      </c>
      <c r="C665" s="2" t="s">
        <v>6</v>
      </c>
      <c r="D665" s="2">
        <v>1</v>
      </c>
      <c r="E665" s="1">
        <v>129.44999999999999</v>
      </c>
      <c r="F665" s="1">
        <v>128.9</v>
      </c>
      <c r="G665" s="4">
        <v>3314758.5</v>
      </c>
      <c r="H665">
        <f t="shared" si="49"/>
        <v>4291</v>
      </c>
      <c r="I665">
        <f t="shared" si="47"/>
        <v>4273</v>
      </c>
    </row>
    <row r="666" spans="1:9" x14ac:dyDescent="0.3">
      <c r="A666" s="2">
        <v>2020</v>
      </c>
      <c r="B666" s="2" t="s">
        <v>11</v>
      </c>
      <c r="C666" s="2" t="s">
        <v>6</v>
      </c>
      <c r="D666" s="2">
        <v>1</v>
      </c>
      <c r="E666" s="1"/>
      <c r="F666" s="1">
        <f>ROUND(F665-F665*0.0435,1)</f>
        <v>123.3</v>
      </c>
      <c r="G666" s="4">
        <v>3515954</v>
      </c>
      <c r="H666" s="1"/>
      <c r="I666">
        <f t="shared" si="47"/>
        <v>4335</v>
      </c>
    </row>
    <row r="667" spans="1:9" x14ac:dyDescent="0.3">
      <c r="A667" s="2">
        <v>2021</v>
      </c>
      <c r="B667" s="2" t="s">
        <v>11</v>
      </c>
      <c r="C667" s="2" t="s">
        <v>6</v>
      </c>
      <c r="D667" s="2">
        <v>1</v>
      </c>
      <c r="E667" s="1"/>
      <c r="F667" s="1">
        <f t="shared" ref="F667:F668" si="50">ROUND(F666-F666*0.0435,1)</f>
        <v>117.9</v>
      </c>
      <c r="G667" s="4">
        <v>3729119.5</v>
      </c>
      <c r="H667" s="1"/>
      <c r="I667">
        <f t="shared" si="47"/>
        <v>4397</v>
      </c>
    </row>
    <row r="668" spans="1:9" x14ac:dyDescent="0.3">
      <c r="A668" s="2">
        <v>2022</v>
      </c>
      <c r="B668" s="2" t="s">
        <v>11</v>
      </c>
      <c r="C668" s="2" t="s">
        <v>6</v>
      </c>
      <c r="D668" s="2">
        <v>1</v>
      </c>
      <c r="E668" s="1"/>
      <c r="F668" s="1">
        <f t="shared" si="50"/>
        <v>112.8</v>
      </c>
      <c r="G668" s="4">
        <v>3938815</v>
      </c>
      <c r="H668" s="1"/>
      <c r="I668">
        <f t="shared" si="47"/>
        <v>4443</v>
      </c>
    </row>
    <row r="669" spans="1:9" x14ac:dyDescent="0.3">
      <c r="A669" s="2">
        <v>2000</v>
      </c>
      <c r="B669" s="2" t="s">
        <v>11</v>
      </c>
      <c r="C669" s="2" t="s">
        <v>6</v>
      </c>
      <c r="D669" s="2">
        <v>2</v>
      </c>
      <c r="E669" s="1">
        <v>194.3</v>
      </c>
      <c r="F669" s="1">
        <v>194.39</v>
      </c>
      <c r="G669" s="4">
        <v>873383.5</v>
      </c>
      <c r="H669">
        <f t="shared" si="49"/>
        <v>1697</v>
      </c>
      <c r="I669">
        <f t="shared" si="47"/>
        <v>1698</v>
      </c>
    </row>
    <row r="670" spans="1:9" x14ac:dyDescent="0.3">
      <c r="A670" s="2">
        <v>2001</v>
      </c>
      <c r="B670" s="2" t="s">
        <v>11</v>
      </c>
      <c r="C670" s="2" t="s">
        <v>6</v>
      </c>
      <c r="D670" s="2">
        <v>2</v>
      </c>
      <c r="E670" s="1">
        <v>181.42</v>
      </c>
      <c r="F670" s="1">
        <v>189.67</v>
      </c>
      <c r="G670" s="4">
        <v>938698.5</v>
      </c>
      <c r="H670">
        <f t="shared" si="49"/>
        <v>1703</v>
      </c>
      <c r="I670">
        <f t="shared" si="47"/>
        <v>1780</v>
      </c>
    </row>
    <row r="671" spans="1:9" x14ac:dyDescent="0.3">
      <c r="A671" s="2">
        <v>2002</v>
      </c>
      <c r="B671" s="2" t="s">
        <v>11</v>
      </c>
      <c r="C671" s="2" t="s">
        <v>6</v>
      </c>
      <c r="D671" s="2">
        <v>2</v>
      </c>
      <c r="E671" s="1">
        <v>188.38</v>
      </c>
      <c r="F671" s="1">
        <v>185.05</v>
      </c>
      <c r="G671" s="4">
        <v>1003819</v>
      </c>
      <c r="H671">
        <f t="shared" si="49"/>
        <v>1891</v>
      </c>
      <c r="I671">
        <f t="shared" si="47"/>
        <v>1858</v>
      </c>
    </row>
    <row r="672" spans="1:9" x14ac:dyDescent="0.3">
      <c r="A672" s="2">
        <v>2003</v>
      </c>
      <c r="B672" s="2" t="s">
        <v>11</v>
      </c>
      <c r="C672" s="2" t="s">
        <v>6</v>
      </c>
      <c r="D672" s="2">
        <v>2</v>
      </c>
      <c r="E672" s="1">
        <v>183.14</v>
      </c>
      <c r="F672" s="1">
        <v>180.55</v>
      </c>
      <c r="G672" s="4">
        <v>1069153.5</v>
      </c>
      <c r="H672">
        <f t="shared" si="49"/>
        <v>1958</v>
      </c>
      <c r="I672">
        <f t="shared" si="47"/>
        <v>1930</v>
      </c>
    </row>
    <row r="673" spans="1:9" x14ac:dyDescent="0.3">
      <c r="A673" s="2">
        <v>2004</v>
      </c>
      <c r="B673" s="2" t="s">
        <v>11</v>
      </c>
      <c r="C673" s="2" t="s">
        <v>6</v>
      </c>
      <c r="D673" s="2">
        <v>2</v>
      </c>
      <c r="E673" s="1">
        <v>172.98</v>
      </c>
      <c r="F673" s="1">
        <v>176.16</v>
      </c>
      <c r="G673" s="4">
        <v>1140017</v>
      </c>
      <c r="H673">
        <f t="shared" si="49"/>
        <v>1972</v>
      </c>
      <c r="I673">
        <f t="shared" si="47"/>
        <v>2008</v>
      </c>
    </row>
    <row r="674" spans="1:9" x14ac:dyDescent="0.3">
      <c r="A674" s="2">
        <v>2005</v>
      </c>
      <c r="B674" s="2" t="s">
        <v>11</v>
      </c>
      <c r="C674" s="2" t="s">
        <v>6</v>
      </c>
      <c r="D674" s="2">
        <v>2</v>
      </c>
      <c r="E674" s="1">
        <v>175.97</v>
      </c>
      <c r="F674" s="1">
        <v>171.88</v>
      </c>
      <c r="G674" s="4">
        <v>1210978.5</v>
      </c>
      <c r="H674">
        <f t="shared" si="49"/>
        <v>2131</v>
      </c>
      <c r="I674">
        <f t="shared" si="47"/>
        <v>2081</v>
      </c>
    </row>
    <row r="675" spans="1:9" x14ac:dyDescent="0.3">
      <c r="A675" s="2">
        <v>2006</v>
      </c>
      <c r="B675" s="2" t="s">
        <v>11</v>
      </c>
      <c r="C675" s="2" t="s">
        <v>6</v>
      </c>
      <c r="D675" s="2">
        <v>2</v>
      </c>
      <c r="E675" s="1">
        <v>165.38</v>
      </c>
      <c r="F675" s="1">
        <v>167.7</v>
      </c>
      <c r="G675" s="4">
        <v>1284920</v>
      </c>
      <c r="H675">
        <f t="shared" si="49"/>
        <v>2125</v>
      </c>
      <c r="I675">
        <f t="shared" si="47"/>
        <v>2155</v>
      </c>
    </row>
    <row r="676" spans="1:9" x14ac:dyDescent="0.3">
      <c r="A676" s="2">
        <v>2007</v>
      </c>
      <c r="B676" s="2" t="s">
        <v>11</v>
      </c>
      <c r="C676" s="2" t="s">
        <v>6</v>
      </c>
      <c r="D676" s="2">
        <v>2</v>
      </c>
      <c r="E676" s="1">
        <v>165.14</v>
      </c>
      <c r="F676" s="1">
        <v>163.62</v>
      </c>
      <c r="G676" s="4">
        <v>1378258</v>
      </c>
      <c r="H676">
        <f t="shared" si="49"/>
        <v>2276</v>
      </c>
      <c r="I676">
        <f t="shared" si="47"/>
        <v>2255</v>
      </c>
    </row>
    <row r="677" spans="1:9" x14ac:dyDescent="0.3">
      <c r="A677" s="2">
        <v>2008</v>
      </c>
      <c r="B677" s="2" t="s">
        <v>11</v>
      </c>
      <c r="C677" s="2" t="s">
        <v>6</v>
      </c>
      <c r="D677" s="2">
        <v>2</v>
      </c>
      <c r="E677" s="1">
        <v>167.38</v>
      </c>
      <c r="F677" s="1">
        <v>159.63999999999999</v>
      </c>
      <c r="G677" s="4">
        <v>1458371</v>
      </c>
      <c r="H677">
        <f t="shared" si="49"/>
        <v>2441</v>
      </c>
      <c r="I677">
        <f t="shared" si="47"/>
        <v>2328</v>
      </c>
    </row>
    <row r="678" spans="1:9" x14ac:dyDescent="0.3">
      <c r="A678" s="2">
        <v>2009</v>
      </c>
      <c r="B678" s="2" t="s">
        <v>11</v>
      </c>
      <c r="C678" s="2" t="s">
        <v>6</v>
      </c>
      <c r="D678" s="2">
        <v>2</v>
      </c>
      <c r="E678" s="1">
        <v>152.91</v>
      </c>
      <c r="F678" s="1">
        <v>155.75</v>
      </c>
      <c r="G678" s="4">
        <v>1505449.5</v>
      </c>
      <c r="H678">
        <f t="shared" si="49"/>
        <v>2302</v>
      </c>
      <c r="I678">
        <f t="shared" si="47"/>
        <v>2345</v>
      </c>
    </row>
    <row r="679" spans="1:9" x14ac:dyDescent="0.3">
      <c r="A679" s="2">
        <v>2010</v>
      </c>
      <c r="B679" s="2" t="s">
        <v>11</v>
      </c>
      <c r="C679" s="2" t="s">
        <v>6</v>
      </c>
      <c r="D679" s="2">
        <v>2</v>
      </c>
      <c r="E679" s="1">
        <v>151.02000000000001</v>
      </c>
      <c r="F679" s="1">
        <v>151.97</v>
      </c>
      <c r="G679" s="4">
        <v>1534862</v>
      </c>
      <c r="H679">
        <f t="shared" si="49"/>
        <v>2318</v>
      </c>
      <c r="I679">
        <f t="shared" si="47"/>
        <v>2333</v>
      </c>
    </row>
    <row r="680" spans="1:9" x14ac:dyDescent="0.3">
      <c r="A680" s="2">
        <v>2011</v>
      </c>
      <c r="B680" s="2" t="s">
        <v>11</v>
      </c>
      <c r="C680" s="2" t="s">
        <v>6</v>
      </c>
      <c r="D680" s="2">
        <v>2</v>
      </c>
      <c r="E680" s="1">
        <v>143.59</v>
      </c>
      <c r="F680" s="1">
        <v>148.27000000000001</v>
      </c>
      <c r="G680" s="4">
        <v>1562793</v>
      </c>
      <c r="H680">
        <f t="shared" si="49"/>
        <v>2244</v>
      </c>
      <c r="I680">
        <f t="shared" si="47"/>
        <v>2317</v>
      </c>
    </row>
    <row r="681" spans="1:9" x14ac:dyDescent="0.3">
      <c r="A681" s="2">
        <v>2012</v>
      </c>
      <c r="B681" s="2" t="s">
        <v>11</v>
      </c>
      <c r="C681" s="2" t="s">
        <v>6</v>
      </c>
      <c r="D681" s="2">
        <v>2</v>
      </c>
      <c r="E681" s="1">
        <v>147.81</v>
      </c>
      <c r="F681" s="1">
        <v>144.66</v>
      </c>
      <c r="G681" s="4">
        <v>1617579</v>
      </c>
      <c r="H681">
        <f t="shared" si="49"/>
        <v>2391</v>
      </c>
      <c r="I681">
        <f t="shared" si="47"/>
        <v>2340</v>
      </c>
    </row>
    <row r="682" spans="1:9" x14ac:dyDescent="0.3">
      <c r="A682" s="2">
        <v>2013</v>
      </c>
      <c r="B682" s="2" t="s">
        <v>11</v>
      </c>
      <c r="C682" s="2" t="s">
        <v>6</v>
      </c>
      <c r="D682" s="2">
        <v>2</v>
      </c>
      <c r="E682" s="1">
        <v>137.99</v>
      </c>
      <c r="F682" s="1">
        <v>141.15</v>
      </c>
      <c r="G682" s="4">
        <v>1687049</v>
      </c>
      <c r="H682">
        <f t="shared" si="49"/>
        <v>2328</v>
      </c>
      <c r="I682">
        <f t="shared" si="47"/>
        <v>2381</v>
      </c>
    </row>
    <row r="683" spans="1:9" x14ac:dyDescent="0.3">
      <c r="A683" s="2">
        <v>2014</v>
      </c>
      <c r="B683" s="2" t="s">
        <v>11</v>
      </c>
      <c r="C683" s="2" t="s">
        <v>6</v>
      </c>
      <c r="D683" s="2">
        <v>2</v>
      </c>
      <c r="E683" s="1">
        <v>133.44999999999999</v>
      </c>
      <c r="F683" s="1">
        <v>131.59</v>
      </c>
      <c r="G683" s="4">
        <v>1747440</v>
      </c>
      <c r="H683">
        <f t="shared" si="49"/>
        <v>2332</v>
      </c>
      <c r="I683">
        <f t="shared" si="47"/>
        <v>2299</v>
      </c>
    </row>
    <row r="684" spans="1:9" x14ac:dyDescent="0.3">
      <c r="A684" s="2">
        <v>2015</v>
      </c>
      <c r="B684" s="2" t="s">
        <v>11</v>
      </c>
      <c r="C684" s="2" t="s">
        <v>6</v>
      </c>
      <c r="D684" s="2">
        <v>2</v>
      </c>
      <c r="E684" s="1">
        <v>124.3</v>
      </c>
      <c r="F684" s="1">
        <v>122.68</v>
      </c>
      <c r="G684" s="4">
        <v>1802875</v>
      </c>
      <c r="H684">
        <f t="shared" si="49"/>
        <v>2241</v>
      </c>
      <c r="I684">
        <f t="shared" si="47"/>
        <v>2212</v>
      </c>
    </row>
    <row r="685" spans="1:9" x14ac:dyDescent="0.3">
      <c r="A685" s="2">
        <v>2016</v>
      </c>
      <c r="B685" s="2" t="s">
        <v>11</v>
      </c>
      <c r="C685" s="2" t="s">
        <v>6</v>
      </c>
      <c r="D685" s="2">
        <v>2</v>
      </c>
      <c r="E685" s="1">
        <v>111.58</v>
      </c>
      <c r="F685" s="1">
        <v>114.38</v>
      </c>
      <c r="G685" s="4">
        <v>1843565.5</v>
      </c>
      <c r="H685">
        <f t="shared" si="49"/>
        <v>2057</v>
      </c>
      <c r="I685">
        <f t="shared" si="47"/>
        <v>2109</v>
      </c>
    </row>
    <row r="686" spans="1:9" x14ac:dyDescent="0.3">
      <c r="A686" s="2">
        <v>2017</v>
      </c>
      <c r="B686" s="2" t="s">
        <v>11</v>
      </c>
      <c r="C686" s="2" t="s">
        <v>6</v>
      </c>
      <c r="D686" s="2">
        <v>2</v>
      </c>
      <c r="E686" s="1">
        <v>107.94</v>
      </c>
      <c r="F686" s="1">
        <v>106.63</v>
      </c>
      <c r="G686" s="4">
        <v>1890896.5</v>
      </c>
      <c r="H686">
        <f t="shared" si="49"/>
        <v>2041</v>
      </c>
      <c r="I686">
        <f t="shared" si="47"/>
        <v>2016</v>
      </c>
    </row>
    <row r="687" spans="1:9" x14ac:dyDescent="0.3">
      <c r="A687" s="2">
        <v>2018</v>
      </c>
      <c r="B687" s="2" t="s">
        <v>11</v>
      </c>
      <c r="C687" s="2" t="s">
        <v>6</v>
      </c>
      <c r="D687" s="2">
        <v>2</v>
      </c>
      <c r="E687" s="1">
        <v>97.52</v>
      </c>
      <c r="F687" s="1">
        <v>99.41</v>
      </c>
      <c r="G687" s="4">
        <v>1963692.5</v>
      </c>
      <c r="H687">
        <f t="shared" si="49"/>
        <v>1915</v>
      </c>
      <c r="I687">
        <f t="shared" si="47"/>
        <v>1952</v>
      </c>
    </row>
    <row r="688" spans="1:9" x14ac:dyDescent="0.3">
      <c r="A688" s="2">
        <v>2019</v>
      </c>
      <c r="B688" s="2" t="s">
        <v>11</v>
      </c>
      <c r="C688" s="2" t="s">
        <v>6</v>
      </c>
      <c r="D688" s="2">
        <v>2</v>
      </c>
      <c r="E688" s="1">
        <v>93.85</v>
      </c>
      <c r="F688" s="1">
        <v>92.68</v>
      </c>
      <c r="G688" s="4">
        <v>2061691</v>
      </c>
      <c r="H688">
        <f t="shared" si="49"/>
        <v>1935</v>
      </c>
      <c r="I688">
        <f t="shared" si="47"/>
        <v>1911</v>
      </c>
    </row>
    <row r="689" spans="1:9" x14ac:dyDescent="0.3">
      <c r="A689" s="2">
        <v>2020</v>
      </c>
      <c r="B689" s="2" t="s">
        <v>11</v>
      </c>
      <c r="C689" s="2" t="s">
        <v>6</v>
      </c>
      <c r="D689" s="2">
        <v>2</v>
      </c>
      <c r="E689" s="1"/>
      <c r="F689" s="1">
        <f>ROUND(F688-F688*0.0677,1)</f>
        <v>86.4</v>
      </c>
      <c r="G689" s="4">
        <v>2206059</v>
      </c>
      <c r="H689" s="1"/>
      <c r="I689">
        <f t="shared" si="47"/>
        <v>1906</v>
      </c>
    </row>
    <row r="690" spans="1:9" x14ac:dyDescent="0.3">
      <c r="A690" s="2">
        <v>2021</v>
      </c>
      <c r="B690" s="2" t="s">
        <v>11</v>
      </c>
      <c r="C690" s="2" t="s">
        <v>6</v>
      </c>
      <c r="D690" s="2">
        <v>2</v>
      </c>
      <c r="E690" s="1"/>
      <c r="F690" s="1">
        <f t="shared" ref="F690:F691" si="51">ROUND(F689-F689*0.0677,1)</f>
        <v>80.599999999999994</v>
      </c>
      <c r="G690" s="4">
        <v>2361393.5</v>
      </c>
      <c r="H690" s="1"/>
      <c r="I690">
        <f t="shared" si="47"/>
        <v>1903</v>
      </c>
    </row>
    <row r="691" spans="1:9" x14ac:dyDescent="0.3">
      <c r="A691" s="2">
        <v>2022</v>
      </c>
      <c r="B691" s="2" t="s">
        <v>11</v>
      </c>
      <c r="C691" s="2" t="s">
        <v>6</v>
      </c>
      <c r="D691" s="2">
        <v>2</v>
      </c>
      <c r="E691" s="1"/>
      <c r="F691" s="1">
        <f t="shared" si="51"/>
        <v>75.099999999999994</v>
      </c>
      <c r="G691" s="4">
        <v>2493071</v>
      </c>
      <c r="H691" s="1"/>
      <c r="I691">
        <f t="shared" si="47"/>
        <v>1872</v>
      </c>
    </row>
    <row r="692" spans="1:9" x14ac:dyDescent="0.3">
      <c r="A692" s="2">
        <v>2000</v>
      </c>
      <c r="B692" s="2" t="s">
        <v>11</v>
      </c>
      <c r="C692" s="2" t="s">
        <v>6</v>
      </c>
      <c r="D692" s="2">
        <v>3</v>
      </c>
      <c r="E692" s="1">
        <v>225.56</v>
      </c>
      <c r="F692" s="1">
        <v>235.87</v>
      </c>
      <c r="G692" s="4">
        <v>302803.5</v>
      </c>
      <c r="H692">
        <f t="shared" si="49"/>
        <v>683</v>
      </c>
      <c r="I692">
        <f t="shared" si="47"/>
        <v>714</v>
      </c>
    </row>
    <row r="693" spans="1:9" x14ac:dyDescent="0.3">
      <c r="A693" s="2">
        <v>2001</v>
      </c>
      <c r="B693" s="2" t="s">
        <v>11</v>
      </c>
      <c r="C693" s="2" t="s">
        <v>6</v>
      </c>
      <c r="D693" s="2">
        <v>3</v>
      </c>
      <c r="E693" s="1">
        <v>226.98</v>
      </c>
      <c r="F693" s="1">
        <v>233.93</v>
      </c>
      <c r="G693" s="4">
        <v>313238.5</v>
      </c>
      <c r="H693">
        <f t="shared" si="49"/>
        <v>711</v>
      </c>
      <c r="I693">
        <f t="shared" si="47"/>
        <v>733</v>
      </c>
    </row>
    <row r="694" spans="1:9" x14ac:dyDescent="0.3">
      <c r="A694" s="2">
        <v>2002</v>
      </c>
      <c r="B694" s="2" t="s">
        <v>11</v>
      </c>
      <c r="C694" s="2" t="s">
        <v>6</v>
      </c>
      <c r="D694" s="2">
        <v>3</v>
      </c>
      <c r="E694" s="1">
        <v>253.44</v>
      </c>
      <c r="F694" s="1">
        <v>232</v>
      </c>
      <c r="G694" s="4">
        <v>325524</v>
      </c>
      <c r="H694">
        <f t="shared" si="49"/>
        <v>825</v>
      </c>
      <c r="I694">
        <f t="shared" si="47"/>
        <v>755</v>
      </c>
    </row>
    <row r="695" spans="1:9" x14ac:dyDescent="0.3">
      <c r="A695" s="2">
        <v>2003</v>
      </c>
      <c r="B695" s="2" t="s">
        <v>11</v>
      </c>
      <c r="C695" s="2" t="s">
        <v>6</v>
      </c>
      <c r="D695" s="2">
        <v>3</v>
      </c>
      <c r="E695" s="1">
        <v>231.6</v>
      </c>
      <c r="F695" s="1">
        <v>230.1</v>
      </c>
      <c r="G695" s="4">
        <v>341973.5</v>
      </c>
      <c r="H695">
        <f t="shared" si="49"/>
        <v>792</v>
      </c>
      <c r="I695">
        <f t="shared" si="47"/>
        <v>787</v>
      </c>
    </row>
    <row r="696" spans="1:9" x14ac:dyDescent="0.3">
      <c r="A696" s="2">
        <v>2004</v>
      </c>
      <c r="B696" s="2" t="s">
        <v>11</v>
      </c>
      <c r="C696" s="2" t="s">
        <v>6</v>
      </c>
      <c r="D696" s="2">
        <v>3</v>
      </c>
      <c r="E696" s="1">
        <v>219.27</v>
      </c>
      <c r="F696" s="1">
        <v>228.21</v>
      </c>
      <c r="G696" s="4">
        <v>361655</v>
      </c>
      <c r="H696">
        <f t="shared" si="49"/>
        <v>793</v>
      </c>
      <c r="I696">
        <f t="shared" si="47"/>
        <v>825</v>
      </c>
    </row>
    <row r="697" spans="1:9" x14ac:dyDescent="0.3">
      <c r="A697" s="2">
        <v>2005</v>
      </c>
      <c r="B697" s="2" t="s">
        <v>11</v>
      </c>
      <c r="C697" s="2" t="s">
        <v>6</v>
      </c>
      <c r="D697" s="2">
        <v>3</v>
      </c>
      <c r="E697" s="1">
        <v>221.97</v>
      </c>
      <c r="F697" s="1">
        <v>226.33</v>
      </c>
      <c r="G697" s="4">
        <v>381586</v>
      </c>
      <c r="H697">
        <f t="shared" si="49"/>
        <v>847</v>
      </c>
      <c r="I697">
        <f t="shared" si="47"/>
        <v>864</v>
      </c>
    </row>
    <row r="698" spans="1:9" x14ac:dyDescent="0.3">
      <c r="A698" s="2">
        <v>2006</v>
      </c>
      <c r="B698" s="2" t="s">
        <v>11</v>
      </c>
      <c r="C698" s="2" t="s">
        <v>6</v>
      </c>
      <c r="D698" s="2">
        <v>3</v>
      </c>
      <c r="E698" s="1">
        <v>214.85</v>
      </c>
      <c r="F698" s="1">
        <v>224.47</v>
      </c>
      <c r="G698" s="4">
        <v>401211.5</v>
      </c>
      <c r="H698">
        <f t="shared" si="49"/>
        <v>862</v>
      </c>
      <c r="I698">
        <f t="shared" si="47"/>
        <v>901</v>
      </c>
    </row>
    <row r="699" spans="1:9" x14ac:dyDescent="0.3">
      <c r="A699" s="2">
        <v>2007</v>
      </c>
      <c r="B699" s="2" t="s">
        <v>11</v>
      </c>
      <c r="C699" s="2" t="s">
        <v>6</v>
      </c>
      <c r="D699" s="2">
        <v>3</v>
      </c>
      <c r="E699" s="1">
        <v>229.55</v>
      </c>
      <c r="F699" s="1">
        <v>222.62</v>
      </c>
      <c r="G699" s="4">
        <v>425616.5</v>
      </c>
      <c r="H699">
        <f t="shared" si="49"/>
        <v>977</v>
      </c>
      <c r="I699">
        <f t="shared" si="47"/>
        <v>948</v>
      </c>
    </row>
    <row r="700" spans="1:9" x14ac:dyDescent="0.3">
      <c r="A700" s="2">
        <v>2008</v>
      </c>
      <c r="B700" s="2" t="s">
        <v>11</v>
      </c>
      <c r="C700" s="2" t="s">
        <v>6</v>
      </c>
      <c r="D700" s="2">
        <v>3</v>
      </c>
      <c r="E700" s="1">
        <v>233.44</v>
      </c>
      <c r="F700" s="1">
        <v>220.79</v>
      </c>
      <c r="G700" s="4">
        <v>455373</v>
      </c>
      <c r="H700">
        <f t="shared" si="49"/>
        <v>1063</v>
      </c>
      <c r="I700">
        <f t="shared" si="47"/>
        <v>1005</v>
      </c>
    </row>
    <row r="701" spans="1:9" x14ac:dyDescent="0.3">
      <c r="A701" s="2">
        <v>2009</v>
      </c>
      <c r="B701" s="2" t="s">
        <v>11</v>
      </c>
      <c r="C701" s="2" t="s">
        <v>6</v>
      </c>
      <c r="D701" s="2">
        <v>3</v>
      </c>
      <c r="E701" s="1">
        <v>218.44</v>
      </c>
      <c r="F701" s="1">
        <v>218.98</v>
      </c>
      <c r="G701" s="4">
        <v>493034.5</v>
      </c>
      <c r="H701">
        <f t="shared" si="49"/>
        <v>1077</v>
      </c>
      <c r="I701">
        <f t="shared" si="47"/>
        <v>1080</v>
      </c>
    </row>
    <row r="702" spans="1:9" x14ac:dyDescent="0.3">
      <c r="A702" s="2">
        <v>2010</v>
      </c>
      <c r="B702" s="2" t="s">
        <v>11</v>
      </c>
      <c r="C702" s="2" t="s">
        <v>6</v>
      </c>
      <c r="D702" s="2">
        <v>3</v>
      </c>
      <c r="E702" s="1">
        <v>221.83</v>
      </c>
      <c r="F702" s="1">
        <v>217.18</v>
      </c>
      <c r="G702" s="4">
        <v>540950</v>
      </c>
      <c r="H702">
        <f t="shared" si="49"/>
        <v>1200</v>
      </c>
      <c r="I702">
        <f t="shared" si="47"/>
        <v>1175</v>
      </c>
    </row>
    <row r="703" spans="1:9" x14ac:dyDescent="0.3">
      <c r="A703" s="2">
        <v>2011</v>
      </c>
      <c r="B703" s="2" t="s">
        <v>11</v>
      </c>
      <c r="C703" s="2" t="s">
        <v>6</v>
      </c>
      <c r="D703" s="2">
        <v>3</v>
      </c>
      <c r="E703" s="1">
        <v>209.94</v>
      </c>
      <c r="F703" s="1">
        <v>215.39</v>
      </c>
      <c r="G703" s="4">
        <v>592545.5</v>
      </c>
      <c r="H703">
        <f t="shared" si="49"/>
        <v>1244</v>
      </c>
      <c r="I703">
        <f t="shared" si="47"/>
        <v>1276</v>
      </c>
    </row>
    <row r="704" spans="1:9" x14ac:dyDescent="0.3">
      <c r="A704" s="2">
        <v>2012</v>
      </c>
      <c r="B704" s="2" t="s">
        <v>11</v>
      </c>
      <c r="C704" s="2" t="s">
        <v>6</v>
      </c>
      <c r="D704" s="2">
        <v>3</v>
      </c>
      <c r="E704" s="1">
        <v>211.08</v>
      </c>
      <c r="F704" s="1">
        <v>213.62</v>
      </c>
      <c r="G704" s="4">
        <v>643839</v>
      </c>
      <c r="H704">
        <f t="shared" si="49"/>
        <v>1359</v>
      </c>
      <c r="I704">
        <f t="shared" si="47"/>
        <v>1375</v>
      </c>
    </row>
    <row r="705" spans="1:9" x14ac:dyDescent="0.3">
      <c r="A705" s="2">
        <v>2013</v>
      </c>
      <c r="B705" s="2" t="s">
        <v>11</v>
      </c>
      <c r="C705" s="2" t="s">
        <v>6</v>
      </c>
      <c r="D705" s="2">
        <v>3</v>
      </c>
      <c r="E705" s="1">
        <v>211.23</v>
      </c>
      <c r="F705" s="1">
        <v>211.87</v>
      </c>
      <c r="G705" s="4">
        <v>696878</v>
      </c>
      <c r="H705">
        <f t="shared" si="49"/>
        <v>1472</v>
      </c>
      <c r="I705">
        <f t="shared" si="47"/>
        <v>1476</v>
      </c>
    </row>
    <row r="706" spans="1:9" x14ac:dyDescent="0.3">
      <c r="A706" s="2">
        <v>2014</v>
      </c>
      <c r="B706" s="2" t="s">
        <v>11</v>
      </c>
      <c r="C706" s="2" t="s">
        <v>6</v>
      </c>
      <c r="D706" s="2">
        <v>3</v>
      </c>
      <c r="E706" s="1">
        <v>212.97</v>
      </c>
      <c r="F706" s="1">
        <v>210.13</v>
      </c>
      <c r="G706" s="4">
        <v>755493</v>
      </c>
      <c r="H706">
        <f t="shared" si="49"/>
        <v>1609</v>
      </c>
      <c r="I706">
        <f t="shared" si="47"/>
        <v>1588</v>
      </c>
    </row>
    <row r="707" spans="1:9" x14ac:dyDescent="0.3">
      <c r="A707" s="2">
        <v>2015</v>
      </c>
      <c r="B707" s="2" t="s">
        <v>11</v>
      </c>
      <c r="C707" s="2" t="s">
        <v>6</v>
      </c>
      <c r="D707" s="2">
        <v>3</v>
      </c>
      <c r="E707" s="1">
        <v>207.83</v>
      </c>
      <c r="F707" s="1">
        <v>208.4</v>
      </c>
      <c r="G707" s="4">
        <v>813640.5</v>
      </c>
      <c r="H707">
        <f t="shared" ref="H707:H770" si="52">ROUND(E707*$G707/100000,0)</f>
        <v>1691</v>
      </c>
      <c r="I707">
        <f t="shared" ref="I707:I770" si="53">ROUND(F707*$G707/100000,0)</f>
        <v>1696</v>
      </c>
    </row>
    <row r="708" spans="1:9" x14ac:dyDescent="0.3">
      <c r="A708" s="2">
        <v>2016</v>
      </c>
      <c r="B708" s="2" t="s">
        <v>11</v>
      </c>
      <c r="C708" s="2" t="s">
        <v>6</v>
      </c>
      <c r="D708" s="2">
        <v>3</v>
      </c>
      <c r="E708" s="1">
        <v>198.19</v>
      </c>
      <c r="F708" s="1">
        <v>200.81</v>
      </c>
      <c r="G708" s="4">
        <v>873922.5</v>
      </c>
      <c r="H708">
        <f t="shared" si="52"/>
        <v>1732</v>
      </c>
      <c r="I708">
        <f t="shared" si="53"/>
        <v>1755</v>
      </c>
    </row>
    <row r="709" spans="1:9" x14ac:dyDescent="0.3">
      <c r="A709" s="2">
        <v>2017</v>
      </c>
      <c r="B709" s="2" t="s">
        <v>11</v>
      </c>
      <c r="C709" s="2" t="s">
        <v>6</v>
      </c>
      <c r="D709" s="2">
        <v>3</v>
      </c>
      <c r="E709" s="1">
        <v>192.24</v>
      </c>
      <c r="F709" s="1">
        <v>193.49</v>
      </c>
      <c r="G709" s="4">
        <v>951427</v>
      </c>
      <c r="H709">
        <f t="shared" si="52"/>
        <v>1829</v>
      </c>
      <c r="I709">
        <f t="shared" si="53"/>
        <v>1841</v>
      </c>
    </row>
    <row r="710" spans="1:9" x14ac:dyDescent="0.3">
      <c r="A710" s="2">
        <v>2018</v>
      </c>
      <c r="B710" s="2" t="s">
        <v>11</v>
      </c>
      <c r="C710" s="2" t="s">
        <v>6</v>
      </c>
      <c r="D710" s="2">
        <v>3</v>
      </c>
      <c r="E710" s="1">
        <v>188.98</v>
      </c>
      <c r="F710" s="1">
        <v>186.44</v>
      </c>
      <c r="G710" s="4">
        <v>1019142.5</v>
      </c>
      <c r="H710">
        <f t="shared" si="52"/>
        <v>1926</v>
      </c>
      <c r="I710">
        <f t="shared" si="53"/>
        <v>1900</v>
      </c>
    </row>
    <row r="711" spans="1:9" x14ac:dyDescent="0.3">
      <c r="A711" s="2">
        <v>2019</v>
      </c>
      <c r="B711" s="2" t="s">
        <v>11</v>
      </c>
      <c r="C711" s="2" t="s">
        <v>6</v>
      </c>
      <c r="D711" s="2">
        <v>3</v>
      </c>
      <c r="E711" s="1">
        <v>178.9</v>
      </c>
      <c r="F711" s="1">
        <v>179.65</v>
      </c>
      <c r="G711" s="4">
        <v>1062615.5</v>
      </c>
      <c r="H711">
        <f t="shared" si="52"/>
        <v>1901</v>
      </c>
      <c r="I711">
        <f t="shared" si="53"/>
        <v>1909</v>
      </c>
    </row>
    <row r="712" spans="1:9" x14ac:dyDescent="0.3">
      <c r="A712" s="2">
        <v>2020</v>
      </c>
      <c r="B712" s="2" t="s">
        <v>11</v>
      </c>
      <c r="C712" s="2" t="s">
        <v>6</v>
      </c>
      <c r="D712" s="2">
        <v>3</v>
      </c>
      <c r="E712" s="1"/>
      <c r="F712" s="1">
        <f>ROUND(F711-F711*0.0364,1)</f>
        <v>173.1</v>
      </c>
      <c r="G712" s="4">
        <v>1095494</v>
      </c>
      <c r="H712" s="1"/>
      <c r="I712">
        <f t="shared" si="53"/>
        <v>1896</v>
      </c>
    </row>
    <row r="713" spans="1:9" x14ac:dyDescent="0.3">
      <c r="A713" s="2">
        <v>2021</v>
      </c>
      <c r="B713" s="2" t="s">
        <v>11</v>
      </c>
      <c r="C713" s="2" t="s">
        <v>6</v>
      </c>
      <c r="D713" s="2">
        <v>3</v>
      </c>
      <c r="E713" s="1"/>
      <c r="F713" s="1">
        <f t="shared" ref="F713:F714" si="54">ROUND(F712-F712*0.0364,1)</f>
        <v>166.8</v>
      </c>
      <c r="G713" s="4">
        <v>1127814</v>
      </c>
      <c r="H713" s="1"/>
      <c r="I713">
        <f t="shared" si="53"/>
        <v>1881</v>
      </c>
    </row>
    <row r="714" spans="1:9" x14ac:dyDescent="0.3">
      <c r="A714" s="2">
        <v>2022</v>
      </c>
      <c r="B714" s="2" t="s">
        <v>11</v>
      </c>
      <c r="C714" s="2" t="s">
        <v>6</v>
      </c>
      <c r="D714" s="2">
        <v>3</v>
      </c>
      <c r="E714" s="1"/>
      <c r="F714" s="1">
        <f t="shared" si="54"/>
        <v>160.69999999999999</v>
      </c>
      <c r="G714" s="4">
        <v>1179118</v>
      </c>
      <c r="H714" s="1"/>
      <c r="I714">
        <f t="shared" si="53"/>
        <v>1895</v>
      </c>
    </row>
    <row r="715" spans="1:9" x14ac:dyDescent="0.3">
      <c r="A715" s="2">
        <v>2000</v>
      </c>
      <c r="B715" s="2" t="s">
        <v>11</v>
      </c>
      <c r="C715" s="2" t="s">
        <v>6</v>
      </c>
      <c r="D715" s="2">
        <v>4</v>
      </c>
      <c r="E715" s="1">
        <v>182.72</v>
      </c>
      <c r="F715" s="1">
        <v>171.16</v>
      </c>
      <c r="G715" s="4">
        <v>43235.5</v>
      </c>
      <c r="H715">
        <f t="shared" si="52"/>
        <v>79</v>
      </c>
      <c r="I715">
        <f t="shared" si="53"/>
        <v>74</v>
      </c>
    </row>
    <row r="716" spans="1:9" x14ac:dyDescent="0.3">
      <c r="A716" s="2">
        <v>2001</v>
      </c>
      <c r="B716" s="2" t="s">
        <v>11</v>
      </c>
      <c r="C716" s="2" t="s">
        <v>6</v>
      </c>
      <c r="D716" s="2">
        <v>4</v>
      </c>
      <c r="E716" s="1">
        <v>172.24</v>
      </c>
      <c r="F716" s="1">
        <v>176.5</v>
      </c>
      <c r="G716" s="4">
        <v>45865</v>
      </c>
      <c r="H716">
        <f t="shared" si="52"/>
        <v>79</v>
      </c>
      <c r="I716">
        <f t="shared" si="53"/>
        <v>81</v>
      </c>
    </row>
    <row r="717" spans="1:9" x14ac:dyDescent="0.3">
      <c r="A717" s="2">
        <v>2002</v>
      </c>
      <c r="B717" s="2" t="s">
        <v>11</v>
      </c>
      <c r="C717" s="2" t="s">
        <v>6</v>
      </c>
      <c r="D717" s="2">
        <v>4</v>
      </c>
      <c r="E717" s="1">
        <v>186.65</v>
      </c>
      <c r="F717" s="1">
        <v>182.01</v>
      </c>
      <c r="G717" s="4">
        <v>49291</v>
      </c>
      <c r="H717">
        <f t="shared" si="52"/>
        <v>92</v>
      </c>
      <c r="I717">
        <f t="shared" si="53"/>
        <v>90</v>
      </c>
    </row>
    <row r="718" spans="1:9" x14ac:dyDescent="0.3">
      <c r="A718" s="2">
        <v>2003</v>
      </c>
      <c r="B718" s="2" t="s">
        <v>11</v>
      </c>
      <c r="C718" s="2" t="s">
        <v>6</v>
      </c>
      <c r="D718" s="2">
        <v>4</v>
      </c>
      <c r="E718" s="1">
        <v>180.99</v>
      </c>
      <c r="F718" s="1">
        <v>187.69</v>
      </c>
      <c r="G718" s="4">
        <v>52490.5</v>
      </c>
      <c r="H718">
        <f t="shared" si="52"/>
        <v>95</v>
      </c>
      <c r="I718">
        <f t="shared" si="53"/>
        <v>99</v>
      </c>
    </row>
    <row r="719" spans="1:9" x14ac:dyDescent="0.3">
      <c r="A719" s="2">
        <v>2004</v>
      </c>
      <c r="B719" s="2" t="s">
        <v>11</v>
      </c>
      <c r="C719" s="2" t="s">
        <v>6</v>
      </c>
      <c r="D719" s="2">
        <v>4</v>
      </c>
      <c r="E719" s="1">
        <v>179.79</v>
      </c>
      <c r="F719" s="1">
        <v>193.55</v>
      </c>
      <c r="G719" s="4">
        <v>56175.5</v>
      </c>
      <c r="H719">
        <f t="shared" si="52"/>
        <v>101</v>
      </c>
      <c r="I719">
        <f t="shared" si="53"/>
        <v>109</v>
      </c>
    </row>
    <row r="720" spans="1:9" x14ac:dyDescent="0.3">
      <c r="A720" s="2">
        <v>2005</v>
      </c>
      <c r="B720" s="2" t="s">
        <v>11</v>
      </c>
      <c r="C720" s="2" t="s">
        <v>6</v>
      </c>
      <c r="D720" s="2">
        <v>4</v>
      </c>
      <c r="E720" s="1">
        <v>197.49</v>
      </c>
      <c r="F720" s="1">
        <v>199.59</v>
      </c>
      <c r="G720" s="4">
        <v>60762</v>
      </c>
      <c r="H720">
        <f t="shared" si="52"/>
        <v>120</v>
      </c>
      <c r="I720">
        <f t="shared" si="53"/>
        <v>121</v>
      </c>
    </row>
    <row r="721" spans="1:9" x14ac:dyDescent="0.3">
      <c r="A721" s="2">
        <v>2006</v>
      </c>
      <c r="B721" s="2" t="s">
        <v>11</v>
      </c>
      <c r="C721" s="2" t="s">
        <v>6</v>
      </c>
      <c r="D721" s="2">
        <v>4</v>
      </c>
      <c r="E721" s="1">
        <v>213.06</v>
      </c>
      <c r="F721" s="1">
        <v>205.81</v>
      </c>
      <c r="G721" s="4">
        <v>65708.5</v>
      </c>
      <c r="H721">
        <f t="shared" si="52"/>
        <v>140</v>
      </c>
      <c r="I721">
        <f t="shared" si="53"/>
        <v>135</v>
      </c>
    </row>
    <row r="722" spans="1:9" x14ac:dyDescent="0.3">
      <c r="A722" s="2">
        <v>2007</v>
      </c>
      <c r="B722" s="2" t="s">
        <v>11</v>
      </c>
      <c r="C722" s="2" t="s">
        <v>6</v>
      </c>
      <c r="D722" s="2">
        <v>4</v>
      </c>
      <c r="E722" s="1">
        <v>200.28</v>
      </c>
      <c r="F722" s="1">
        <v>212.24</v>
      </c>
      <c r="G722" s="4">
        <v>71899</v>
      </c>
      <c r="H722">
        <f t="shared" si="52"/>
        <v>144</v>
      </c>
      <c r="I722">
        <f t="shared" si="53"/>
        <v>153</v>
      </c>
    </row>
    <row r="723" spans="1:9" x14ac:dyDescent="0.3">
      <c r="A723" s="2">
        <v>2008</v>
      </c>
      <c r="B723" s="2" t="s">
        <v>11</v>
      </c>
      <c r="C723" s="2" t="s">
        <v>6</v>
      </c>
      <c r="D723" s="2">
        <v>4</v>
      </c>
      <c r="E723" s="1">
        <v>237.71</v>
      </c>
      <c r="F723" s="1">
        <v>218.86</v>
      </c>
      <c r="G723" s="4">
        <v>79087</v>
      </c>
      <c r="H723">
        <f t="shared" si="52"/>
        <v>188</v>
      </c>
      <c r="I723">
        <f t="shared" si="53"/>
        <v>173</v>
      </c>
    </row>
    <row r="724" spans="1:9" x14ac:dyDescent="0.3">
      <c r="A724" s="2">
        <v>2009</v>
      </c>
      <c r="B724" s="2" t="s">
        <v>11</v>
      </c>
      <c r="C724" s="2" t="s">
        <v>6</v>
      </c>
      <c r="D724" s="2">
        <v>4</v>
      </c>
      <c r="E724" s="1">
        <v>217.29</v>
      </c>
      <c r="F724" s="1">
        <v>225.69</v>
      </c>
      <c r="G724" s="4">
        <v>85600</v>
      </c>
      <c r="H724">
        <f t="shared" si="52"/>
        <v>186</v>
      </c>
      <c r="I724">
        <f t="shared" si="53"/>
        <v>193</v>
      </c>
    </row>
    <row r="725" spans="1:9" x14ac:dyDescent="0.3">
      <c r="A725" s="2">
        <v>2010</v>
      </c>
      <c r="B725" s="2" t="s">
        <v>11</v>
      </c>
      <c r="C725" s="2" t="s">
        <v>6</v>
      </c>
      <c r="D725" s="2">
        <v>4</v>
      </c>
      <c r="E725" s="1">
        <v>240.92</v>
      </c>
      <c r="F725" s="1">
        <v>232.73</v>
      </c>
      <c r="G725" s="4">
        <v>90902.5</v>
      </c>
      <c r="H725">
        <f t="shared" si="52"/>
        <v>219</v>
      </c>
      <c r="I725">
        <f t="shared" si="53"/>
        <v>212</v>
      </c>
    </row>
    <row r="726" spans="1:9" x14ac:dyDescent="0.3">
      <c r="A726" s="2">
        <v>2011</v>
      </c>
      <c r="B726" s="2" t="s">
        <v>11</v>
      </c>
      <c r="C726" s="2" t="s">
        <v>6</v>
      </c>
      <c r="D726" s="2">
        <v>4</v>
      </c>
      <c r="E726" s="1">
        <v>231.69</v>
      </c>
      <c r="F726" s="1">
        <v>239.99</v>
      </c>
      <c r="G726" s="4">
        <v>95819.5</v>
      </c>
      <c r="H726">
        <f t="shared" si="52"/>
        <v>222</v>
      </c>
      <c r="I726">
        <f t="shared" si="53"/>
        <v>230</v>
      </c>
    </row>
    <row r="727" spans="1:9" x14ac:dyDescent="0.3">
      <c r="A727" s="2">
        <v>2012</v>
      </c>
      <c r="B727" s="2" t="s">
        <v>11</v>
      </c>
      <c r="C727" s="2" t="s">
        <v>6</v>
      </c>
      <c r="D727" s="2">
        <v>4</v>
      </c>
      <c r="E727" s="1">
        <v>251.04</v>
      </c>
      <c r="F727" s="1">
        <v>247.48</v>
      </c>
      <c r="G727" s="4">
        <v>101976.5</v>
      </c>
      <c r="H727">
        <f t="shared" si="52"/>
        <v>256</v>
      </c>
      <c r="I727">
        <f t="shared" si="53"/>
        <v>252</v>
      </c>
    </row>
    <row r="728" spans="1:9" x14ac:dyDescent="0.3">
      <c r="A728" s="2">
        <v>2013</v>
      </c>
      <c r="B728" s="2" t="s">
        <v>11</v>
      </c>
      <c r="C728" s="2" t="s">
        <v>6</v>
      </c>
      <c r="D728" s="2">
        <v>4</v>
      </c>
      <c r="E728" s="1">
        <v>236.19</v>
      </c>
      <c r="F728" s="1">
        <v>246.16</v>
      </c>
      <c r="G728" s="4">
        <v>110081.5</v>
      </c>
      <c r="H728">
        <f t="shared" si="52"/>
        <v>260</v>
      </c>
      <c r="I728">
        <f t="shared" si="53"/>
        <v>271</v>
      </c>
    </row>
    <row r="729" spans="1:9" x14ac:dyDescent="0.3">
      <c r="A729" s="2">
        <v>2014</v>
      </c>
      <c r="B729" s="2" t="s">
        <v>11</v>
      </c>
      <c r="C729" s="2" t="s">
        <v>6</v>
      </c>
      <c r="D729" s="2">
        <v>4</v>
      </c>
      <c r="E729" s="1">
        <v>239.33</v>
      </c>
      <c r="F729" s="1">
        <v>244.84</v>
      </c>
      <c r="G729" s="4">
        <v>120335.5</v>
      </c>
      <c r="H729">
        <f t="shared" si="52"/>
        <v>288</v>
      </c>
      <c r="I729">
        <f t="shared" si="53"/>
        <v>295</v>
      </c>
    </row>
    <row r="730" spans="1:9" x14ac:dyDescent="0.3">
      <c r="A730" s="2">
        <v>2015</v>
      </c>
      <c r="B730" s="2" t="s">
        <v>11</v>
      </c>
      <c r="C730" s="2" t="s">
        <v>6</v>
      </c>
      <c r="D730" s="2">
        <v>4</v>
      </c>
      <c r="E730" s="1">
        <v>260.25</v>
      </c>
      <c r="F730" s="1">
        <v>243.53</v>
      </c>
      <c r="G730" s="4">
        <v>130643</v>
      </c>
      <c r="H730">
        <f t="shared" si="52"/>
        <v>340</v>
      </c>
      <c r="I730">
        <f t="shared" si="53"/>
        <v>318</v>
      </c>
    </row>
    <row r="731" spans="1:9" x14ac:dyDescent="0.3">
      <c r="A731" s="2">
        <v>2016</v>
      </c>
      <c r="B731" s="2" t="s">
        <v>11</v>
      </c>
      <c r="C731" s="2" t="s">
        <v>6</v>
      </c>
      <c r="D731" s="2">
        <v>4</v>
      </c>
      <c r="E731" s="1">
        <v>245.08</v>
      </c>
      <c r="F731" s="1">
        <v>242.23</v>
      </c>
      <c r="G731" s="4">
        <v>140770.5</v>
      </c>
      <c r="H731">
        <f t="shared" si="52"/>
        <v>345</v>
      </c>
      <c r="I731">
        <f t="shared" si="53"/>
        <v>341</v>
      </c>
    </row>
    <row r="732" spans="1:9" x14ac:dyDescent="0.3">
      <c r="A732" s="2">
        <v>2017</v>
      </c>
      <c r="B732" s="2" t="s">
        <v>11</v>
      </c>
      <c r="C732" s="2" t="s">
        <v>6</v>
      </c>
      <c r="D732" s="2">
        <v>4</v>
      </c>
      <c r="E732" s="1">
        <v>237.44</v>
      </c>
      <c r="F732" s="1">
        <v>240.93</v>
      </c>
      <c r="G732" s="4">
        <v>154566</v>
      </c>
      <c r="H732">
        <f t="shared" si="52"/>
        <v>367</v>
      </c>
      <c r="I732">
        <f t="shared" si="53"/>
        <v>372</v>
      </c>
    </row>
    <row r="733" spans="1:9" x14ac:dyDescent="0.3">
      <c r="A733" s="2">
        <v>2018</v>
      </c>
      <c r="B733" s="2" t="s">
        <v>11</v>
      </c>
      <c r="C733" s="2" t="s">
        <v>6</v>
      </c>
      <c r="D733" s="2">
        <v>4</v>
      </c>
      <c r="E733" s="1">
        <v>235.66</v>
      </c>
      <c r="F733" s="1">
        <v>239.64</v>
      </c>
      <c r="G733" s="4">
        <v>171012</v>
      </c>
      <c r="H733">
        <f t="shared" si="52"/>
        <v>403</v>
      </c>
      <c r="I733">
        <f t="shared" si="53"/>
        <v>410</v>
      </c>
    </row>
    <row r="734" spans="1:9" x14ac:dyDescent="0.3">
      <c r="A734" s="2">
        <v>2019</v>
      </c>
      <c r="B734" s="2" t="s">
        <v>11</v>
      </c>
      <c r="C734" s="2" t="s">
        <v>6</v>
      </c>
      <c r="D734" s="2">
        <v>4</v>
      </c>
      <c r="E734" s="1">
        <v>238.91</v>
      </c>
      <c r="F734" s="1">
        <v>238.36</v>
      </c>
      <c r="G734" s="4">
        <v>190452</v>
      </c>
      <c r="H734">
        <f t="shared" si="52"/>
        <v>455</v>
      </c>
      <c r="I734">
        <f t="shared" si="53"/>
        <v>454</v>
      </c>
    </row>
    <row r="735" spans="1:9" x14ac:dyDescent="0.3">
      <c r="A735" s="2">
        <v>2020</v>
      </c>
      <c r="B735" s="2" t="s">
        <v>11</v>
      </c>
      <c r="C735" s="2" t="s">
        <v>6</v>
      </c>
      <c r="D735" s="2">
        <v>4</v>
      </c>
      <c r="E735" s="1"/>
      <c r="F735" s="1">
        <f>ROUND(F734-F734*0.0054,1)</f>
        <v>237.1</v>
      </c>
      <c r="G735" s="4">
        <v>214401</v>
      </c>
      <c r="H735" s="1"/>
      <c r="I735">
        <f t="shared" si="53"/>
        <v>508</v>
      </c>
    </row>
    <row r="736" spans="1:9" x14ac:dyDescent="0.3">
      <c r="A736" s="2">
        <v>2021</v>
      </c>
      <c r="B736" s="2" t="s">
        <v>11</v>
      </c>
      <c r="C736" s="2" t="s">
        <v>6</v>
      </c>
      <c r="D736" s="2">
        <v>4</v>
      </c>
      <c r="E736" s="1"/>
      <c r="F736" s="1">
        <f t="shared" ref="F736:F737" si="55">ROUND(F735-F735*0.0054,1)</f>
        <v>235.8</v>
      </c>
      <c r="G736" s="4">
        <v>239912</v>
      </c>
      <c r="H736" s="1"/>
      <c r="I736">
        <f t="shared" si="53"/>
        <v>566</v>
      </c>
    </row>
    <row r="737" spans="1:9" x14ac:dyDescent="0.3">
      <c r="A737" s="2">
        <v>2022</v>
      </c>
      <c r="B737" s="2" t="s">
        <v>11</v>
      </c>
      <c r="C737" s="2" t="s">
        <v>6</v>
      </c>
      <c r="D737" s="2">
        <v>4</v>
      </c>
      <c r="E737" s="1"/>
      <c r="F737" s="1">
        <f t="shared" si="55"/>
        <v>234.5</v>
      </c>
      <c r="G737" s="4">
        <v>266626</v>
      </c>
      <c r="H737" s="1"/>
      <c r="I737">
        <f t="shared" si="53"/>
        <v>625</v>
      </c>
    </row>
    <row r="738" spans="1:9" x14ac:dyDescent="0.3">
      <c r="A738" s="2">
        <v>2000</v>
      </c>
      <c r="B738" s="2" t="s">
        <v>12</v>
      </c>
      <c r="C738" s="2" t="s">
        <v>4</v>
      </c>
      <c r="D738" s="2">
        <v>1</v>
      </c>
      <c r="E738" s="1">
        <v>42.37</v>
      </c>
      <c r="F738" s="1">
        <v>23.54</v>
      </c>
      <c r="G738" s="4">
        <v>2048635.5</v>
      </c>
      <c r="H738">
        <f t="shared" si="52"/>
        <v>868</v>
      </c>
      <c r="I738">
        <f t="shared" si="53"/>
        <v>482</v>
      </c>
    </row>
    <row r="739" spans="1:9" x14ac:dyDescent="0.3">
      <c r="A739" s="2">
        <v>2001</v>
      </c>
      <c r="B739" s="2" t="s">
        <v>12</v>
      </c>
      <c r="C739" s="2" t="s">
        <v>4</v>
      </c>
      <c r="D739" s="2">
        <v>1</v>
      </c>
      <c r="E739" s="1">
        <v>41.63</v>
      </c>
      <c r="F739" s="1">
        <v>28.4</v>
      </c>
      <c r="G739" s="4">
        <v>2146740</v>
      </c>
      <c r="H739">
        <f t="shared" si="52"/>
        <v>894</v>
      </c>
      <c r="I739">
        <f t="shared" si="53"/>
        <v>610</v>
      </c>
    </row>
    <row r="740" spans="1:9" x14ac:dyDescent="0.3">
      <c r="A740" s="2">
        <v>2002</v>
      </c>
      <c r="B740" s="2" t="s">
        <v>12</v>
      </c>
      <c r="C740" s="2" t="s">
        <v>4</v>
      </c>
      <c r="D740" s="2">
        <v>1</v>
      </c>
      <c r="E740" s="1">
        <v>34.89</v>
      </c>
      <c r="F740" s="1">
        <v>34.26</v>
      </c>
      <c r="G740" s="4">
        <v>2244414</v>
      </c>
      <c r="H740">
        <f t="shared" si="52"/>
        <v>783</v>
      </c>
      <c r="I740">
        <f t="shared" si="53"/>
        <v>769</v>
      </c>
    </row>
    <row r="741" spans="1:9" x14ac:dyDescent="0.3">
      <c r="A741" s="2">
        <v>2003</v>
      </c>
      <c r="B741" s="2" t="s">
        <v>12</v>
      </c>
      <c r="C741" s="2" t="s">
        <v>4</v>
      </c>
      <c r="D741" s="2">
        <v>1</v>
      </c>
      <c r="E741" s="1">
        <v>33.06</v>
      </c>
      <c r="F741" s="1">
        <v>41.34</v>
      </c>
      <c r="G741" s="4">
        <v>2345187.5</v>
      </c>
      <c r="H741">
        <f t="shared" si="52"/>
        <v>775</v>
      </c>
      <c r="I741">
        <f t="shared" si="53"/>
        <v>970</v>
      </c>
    </row>
    <row r="742" spans="1:9" x14ac:dyDescent="0.3">
      <c r="A742" s="2">
        <v>2004</v>
      </c>
      <c r="B742" s="2" t="s">
        <v>12</v>
      </c>
      <c r="C742" s="2" t="s">
        <v>4</v>
      </c>
      <c r="D742" s="2">
        <v>1</v>
      </c>
      <c r="E742" s="1">
        <v>29.44</v>
      </c>
      <c r="F742" s="1">
        <v>49.88</v>
      </c>
      <c r="G742" s="4">
        <v>2457117.5</v>
      </c>
      <c r="H742">
        <f t="shared" si="52"/>
        <v>723</v>
      </c>
      <c r="I742">
        <f t="shared" si="53"/>
        <v>1226</v>
      </c>
    </row>
    <row r="743" spans="1:9" x14ac:dyDescent="0.3">
      <c r="A743" s="2">
        <v>2005</v>
      </c>
      <c r="B743" s="2" t="s">
        <v>12</v>
      </c>
      <c r="C743" s="2" t="s">
        <v>4</v>
      </c>
      <c r="D743" s="2">
        <v>1</v>
      </c>
      <c r="E743" s="1">
        <v>93.43</v>
      </c>
      <c r="F743" s="1">
        <v>60.18</v>
      </c>
      <c r="G743" s="4">
        <v>2571408.5</v>
      </c>
      <c r="H743">
        <f t="shared" si="52"/>
        <v>2402</v>
      </c>
      <c r="I743">
        <f t="shared" si="53"/>
        <v>1547</v>
      </c>
    </row>
    <row r="744" spans="1:9" x14ac:dyDescent="0.3">
      <c r="A744" s="2">
        <v>2006</v>
      </c>
      <c r="B744" s="2" t="s">
        <v>12</v>
      </c>
      <c r="C744" s="2" t="s">
        <v>4</v>
      </c>
      <c r="D744" s="2">
        <v>1</v>
      </c>
      <c r="E744" s="1">
        <v>82.11</v>
      </c>
      <c r="F744" s="1">
        <v>72.62</v>
      </c>
      <c r="G744" s="4">
        <v>2688788.5</v>
      </c>
      <c r="H744">
        <f t="shared" si="52"/>
        <v>2208</v>
      </c>
      <c r="I744">
        <f t="shared" si="53"/>
        <v>1953</v>
      </c>
    </row>
    <row r="745" spans="1:9" x14ac:dyDescent="0.3">
      <c r="A745" s="2">
        <v>2007</v>
      </c>
      <c r="B745" s="2" t="s">
        <v>12</v>
      </c>
      <c r="C745" s="2" t="s">
        <v>4</v>
      </c>
      <c r="D745" s="2">
        <v>1</v>
      </c>
      <c r="E745" s="1">
        <v>74.41</v>
      </c>
      <c r="F745" s="1">
        <v>87.62</v>
      </c>
      <c r="G745" s="4">
        <v>2833331</v>
      </c>
      <c r="H745">
        <f t="shared" si="52"/>
        <v>2108</v>
      </c>
      <c r="I745">
        <f t="shared" si="53"/>
        <v>2483</v>
      </c>
    </row>
    <row r="746" spans="1:9" x14ac:dyDescent="0.3">
      <c r="A746" s="2">
        <v>2008</v>
      </c>
      <c r="B746" s="2" t="s">
        <v>12</v>
      </c>
      <c r="C746" s="2" t="s">
        <v>4</v>
      </c>
      <c r="D746" s="2">
        <v>1</v>
      </c>
      <c r="E746" s="1">
        <v>72.91</v>
      </c>
      <c r="F746" s="1">
        <v>105.71</v>
      </c>
      <c r="G746" s="4">
        <v>2972543.5</v>
      </c>
      <c r="H746">
        <f t="shared" si="52"/>
        <v>2167</v>
      </c>
      <c r="I746">
        <f t="shared" si="53"/>
        <v>3142</v>
      </c>
    </row>
    <row r="747" spans="1:9" x14ac:dyDescent="0.3">
      <c r="A747" s="2">
        <v>2009</v>
      </c>
      <c r="B747" s="2" t="s">
        <v>12</v>
      </c>
      <c r="C747" s="2" t="s">
        <v>4</v>
      </c>
      <c r="D747" s="2">
        <v>1</v>
      </c>
      <c r="E747" s="1">
        <v>70.36</v>
      </c>
      <c r="F747" s="1">
        <v>127.55</v>
      </c>
      <c r="G747" s="4">
        <v>3084406.5</v>
      </c>
      <c r="H747">
        <f t="shared" si="52"/>
        <v>2170</v>
      </c>
      <c r="I747">
        <f t="shared" si="53"/>
        <v>3934</v>
      </c>
    </row>
    <row r="748" spans="1:9" x14ac:dyDescent="0.3">
      <c r="A748" s="2">
        <v>2010</v>
      </c>
      <c r="B748" s="2" t="s">
        <v>12</v>
      </c>
      <c r="C748" s="2" t="s">
        <v>4</v>
      </c>
      <c r="D748" s="2">
        <v>1</v>
      </c>
      <c r="E748" s="1">
        <v>240.16</v>
      </c>
      <c r="F748" s="1">
        <v>153.9</v>
      </c>
      <c r="G748" s="4">
        <v>3181467.5</v>
      </c>
      <c r="H748">
        <f t="shared" si="52"/>
        <v>7641</v>
      </c>
      <c r="I748">
        <f t="shared" si="53"/>
        <v>4896</v>
      </c>
    </row>
    <row r="749" spans="1:9" x14ac:dyDescent="0.3">
      <c r="A749" s="2">
        <v>2011</v>
      </c>
      <c r="B749" s="2" t="s">
        <v>12</v>
      </c>
      <c r="C749" s="2" t="s">
        <v>4</v>
      </c>
      <c r="D749" s="2">
        <v>1</v>
      </c>
      <c r="E749" s="1">
        <v>215.87</v>
      </c>
      <c r="F749" s="1">
        <v>185.69</v>
      </c>
      <c r="G749" s="4">
        <v>3274471.5</v>
      </c>
      <c r="H749">
        <f t="shared" si="52"/>
        <v>7069</v>
      </c>
      <c r="I749">
        <f t="shared" si="53"/>
        <v>6080</v>
      </c>
    </row>
    <row r="750" spans="1:9" x14ac:dyDescent="0.3">
      <c r="A750" s="2">
        <v>2012</v>
      </c>
      <c r="B750" s="2" t="s">
        <v>12</v>
      </c>
      <c r="C750" s="2" t="s">
        <v>4</v>
      </c>
      <c r="D750" s="2">
        <v>1</v>
      </c>
      <c r="E750" s="1">
        <v>171.52</v>
      </c>
      <c r="F750" s="1">
        <v>224.05</v>
      </c>
      <c r="G750" s="4">
        <v>3396398.5</v>
      </c>
      <c r="H750">
        <f t="shared" si="52"/>
        <v>5826</v>
      </c>
      <c r="I750">
        <f t="shared" si="53"/>
        <v>7610</v>
      </c>
    </row>
    <row r="751" spans="1:9" x14ac:dyDescent="0.3">
      <c r="A751" s="2">
        <v>2013</v>
      </c>
      <c r="B751" s="2" t="s">
        <v>12</v>
      </c>
      <c r="C751" s="2" t="s">
        <v>4</v>
      </c>
      <c r="D751" s="2">
        <v>1</v>
      </c>
      <c r="E751" s="1">
        <v>141.02000000000001</v>
      </c>
      <c r="F751" s="1">
        <v>270.33</v>
      </c>
      <c r="G751" s="4">
        <v>3536546.5</v>
      </c>
      <c r="H751">
        <f t="shared" si="52"/>
        <v>4987</v>
      </c>
      <c r="I751">
        <f t="shared" si="53"/>
        <v>9560</v>
      </c>
    </row>
    <row r="752" spans="1:9" x14ac:dyDescent="0.3">
      <c r="A752" s="2">
        <v>2014</v>
      </c>
      <c r="B752" s="2" t="s">
        <v>12</v>
      </c>
      <c r="C752" s="2" t="s">
        <v>4</v>
      </c>
      <c r="D752" s="2">
        <v>1</v>
      </c>
      <c r="E752" s="1">
        <v>118.19</v>
      </c>
      <c r="F752" s="1">
        <v>326.17</v>
      </c>
      <c r="G752" s="4">
        <v>3673662.5</v>
      </c>
      <c r="H752">
        <f t="shared" si="52"/>
        <v>4342</v>
      </c>
      <c r="I752">
        <f t="shared" si="53"/>
        <v>11982</v>
      </c>
    </row>
    <row r="753" spans="1:9" x14ac:dyDescent="0.3">
      <c r="A753" s="2">
        <v>2015</v>
      </c>
      <c r="B753" s="2" t="s">
        <v>12</v>
      </c>
      <c r="C753" s="2" t="s">
        <v>4</v>
      </c>
      <c r="D753" s="2">
        <v>1</v>
      </c>
      <c r="E753" s="1">
        <v>1204.67</v>
      </c>
      <c r="F753" s="1">
        <v>393.55</v>
      </c>
      <c r="G753" s="4">
        <v>3805369.5</v>
      </c>
      <c r="H753">
        <f t="shared" si="52"/>
        <v>45842</v>
      </c>
      <c r="I753">
        <f t="shared" si="53"/>
        <v>14976</v>
      </c>
    </row>
    <row r="754" spans="1:9" x14ac:dyDescent="0.3">
      <c r="A754" s="2">
        <v>2016</v>
      </c>
      <c r="B754" s="2" t="s">
        <v>12</v>
      </c>
      <c r="C754" s="2" t="s">
        <v>4</v>
      </c>
      <c r="D754" s="2">
        <v>1</v>
      </c>
      <c r="E754" s="1">
        <v>1057.08</v>
      </c>
      <c r="F754" s="1">
        <v>474.84</v>
      </c>
      <c r="G754" s="4">
        <v>3922900</v>
      </c>
      <c r="H754">
        <f t="shared" si="52"/>
        <v>41468</v>
      </c>
      <c r="I754">
        <f t="shared" si="53"/>
        <v>18627</v>
      </c>
    </row>
    <row r="755" spans="1:9" x14ac:dyDescent="0.3">
      <c r="A755" s="2">
        <v>2017</v>
      </c>
      <c r="B755" s="2" t="s">
        <v>12</v>
      </c>
      <c r="C755" s="2" t="s">
        <v>4</v>
      </c>
      <c r="D755" s="2">
        <v>1</v>
      </c>
      <c r="E755" s="1">
        <v>880.54</v>
      </c>
      <c r="F755" s="1">
        <v>572.92999999999995</v>
      </c>
      <c r="G755" s="4">
        <v>4069311.5</v>
      </c>
      <c r="H755">
        <f t="shared" si="52"/>
        <v>35832</v>
      </c>
      <c r="I755">
        <f t="shared" si="53"/>
        <v>23314</v>
      </c>
    </row>
    <row r="756" spans="1:9" x14ac:dyDescent="0.3">
      <c r="A756" s="2">
        <v>2018</v>
      </c>
      <c r="B756" s="2" t="s">
        <v>12</v>
      </c>
      <c r="C756" s="2" t="s">
        <v>4</v>
      </c>
      <c r="D756" s="2">
        <v>1</v>
      </c>
      <c r="E756" s="1">
        <v>670.91</v>
      </c>
      <c r="F756" s="1">
        <v>691.28</v>
      </c>
      <c r="G756" s="4">
        <v>4235626.5</v>
      </c>
      <c r="H756">
        <f t="shared" si="52"/>
        <v>28417</v>
      </c>
      <c r="I756">
        <f t="shared" si="53"/>
        <v>29280</v>
      </c>
    </row>
    <row r="757" spans="1:9" x14ac:dyDescent="0.3">
      <c r="A757" s="2">
        <v>2019</v>
      </c>
      <c r="B757" s="2" t="s">
        <v>12</v>
      </c>
      <c r="C757" s="2" t="s">
        <v>4</v>
      </c>
      <c r="D757" s="2">
        <v>1</v>
      </c>
      <c r="E757" s="1">
        <v>505.36</v>
      </c>
      <c r="F757" s="1">
        <v>834.08</v>
      </c>
      <c r="G757" s="4">
        <v>4403857</v>
      </c>
      <c r="H757">
        <f t="shared" si="52"/>
        <v>22255</v>
      </c>
      <c r="I757">
        <f t="shared" si="53"/>
        <v>36732</v>
      </c>
    </row>
    <row r="758" spans="1:9" x14ac:dyDescent="0.3">
      <c r="A758" s="2">
        <v>2020</v>
      </c>
      <c r="B758" s="2" t="s">
        <v>12</v>
      </c>
      <c r="C758" s="2" t="s">
        <v>4</v>
      </c>
      <c r="D758" s="2">
        <v>1</v>
      </c>
      <c r="E758" s="1"/>
      <c r="F758" s="1">
        <f>ROUND(F757+F757*0.2066,1)</f>
        <v>1006.4</v>
      </c>
      <c r="G758" s="4">
        <v>4618720.5</v>
      </c>
      <c r="H758" s="1"/>
      <c r="I758">
        <f t="shared" si="53"/>
        <v>46483</v>
      </c>
    </row>
    <row r="759" spans="1:9" x14ac:dyDescent="0.3">
      <c r="A759" s="2">
        <v>2021</v>
      </c>
      <c r="B759" s="2" t="s">
        <v>12</v>
      </c>
      <c r="C759" s="2" t="s">
        <v>4</v>
      </c>
      <c r="D759" s="2">
        <v>1</v>
      </c>
      <c r="E759" s="1"/>
      <c r="F759" s="1">
        <f t="shared" ref="F759:F760" si="56">ROUND(F758+F758*0.2066,1)</f>
        <v>1214.3</v>
      </c>
      <c r="G759" s="4">
        <v>4848710.5</v>
      </c>
      <c r="H759" s="1"/>
      <c r="I759">
        <f t="shared" si="53"/>
        <v>58878</v>
      </c>
    </row>
    <row r="760" spans="1:9" x14ac:dyDescent="0.3">
      <c r="A760" s="2">
        <v>2022</v>
      </c>
      <c r="B760" s="2" t="s">
        <v>12</v>
      </c>
      <c r="C760" s="2" t="s">
        <v>4</v>
      </c>
      <c r="D760" s="2">
        <v>1</v>
      </c>
      <c r="E760" s="1"/>
      <c r="F760" s="1">
        <f t="shared" si="56"/>
        <v>1465.2</v>
      </c>
      <c r="G760" s="4">
        <v>5079597</v>
      </c>
      <c r="H760" s="1"/>
      <c r="I760">
        <f t="shared" si="53"/>
        <v>74426</v>
      </c>
    </row>
    <row r="761" spans="1:9" x14ac:dyDescent="0.3">
      <c r="A761" s="2">
        <v>2000</v>
      </c>
      <c r="B761" s="2" t="s">
        <v>12</v>
      </c>
      <c r="C761" s="2" t="s">
        <v>4</v>
      </c>
      <c r="D761" s="2">
        <v>2</v>
      </c>
      <c r="E761" s="1">
        <v>19.52</v>
      </c>
      <c r="F761" s="1">
        <v>11.45</v>
      </c>
      <c r="G761" s="4">
        <v>1311184.5</v>
      </c>
      <c r="H761">
        <f t="shared" si="52"/>
        <v>256</v>
      </c>
      <c r="I761">
        <f t="shared" si="53"/>
        <v>150</v>
      </c>
    </row>
    <row r="762" spans="1:9" x14ac:dyDescent="0.3">
      <c r="A762" s="2">
        <v>2001</v>
      </c>
      <c r="B762" s="2" t="s">
        <v>12</v>
      </c>
      <c r="C762" s="2" t="s">
        <v>4</v>
      </c>
      <c r="D762" s="2">
        <v>2</v>
      </c>
      <c r="E762" s="1">
        <v>17.97</v>
      </c>
      <c r="F762" s="1">
        <v>13.23</v>
      </c>
      <c r="G762" s="4">
        <v>1379973</v>
      </c>
      <c r="H762">
        <f t="shared" si="52"/>
        <v>248</v>
      </c>
      <c r="I762">
        <f t="shared" si="53"/>
        <v>183</v>
      </c>
    </row>
    <row r="763" spans="1:9" x14ac:dyDescent="0.3">
      <c r="A763" s="2">
        <v>2002</v>
      </c>
      <c r="B763" s="2" t="s">
        <v>12</v>
      </c>
      <c r="C763" s="2" t="s">
        <v>4</v>
      </c>
      <c r="D763" s="2">
        <v>2</v>
      </c>
      <c r="E763" s="1">
        <v>14.43</v>
      </c>
      <c r="F763" s="1">
        <v>15.3</v>
      </c>
      <c r="G763" s="4">
        <v>1443216.5</v>
      </c>
      <c r="H763">
        <f t="shared" si="52"/>
        <v>208</v>
      </c>
      <c r="I763">
        <f t="shared" si="53"/>
        <v>221</v>
      </c>
    </row>
    <row r="764" spans="1:9" x14ac:dyDescent="0.3">
      <c r="A764" s="2">
        <v>2003</v>
      </c>
      <c r="B764" s="2" t="s">
        <v>12</v>
      </c>
      <c r="C764" s="2" t="s">
        <v>4</v>
      </c>
      <c r="D764" s="2">
        <v>2</v>
      </c>
      <c r="E764" s="1">
        <v>13.26</v>
      </c>
      <c r="F764" s="1">
        <v>17.690000000000001</v>
      </c>
      <c r="G764" s="4">
        <v>1501742</v>
      </c>
      <c r="H764">
        <f t="shared" si="52"/>
        <v>199</v>
      </c>
      <c r="I764">
        <f t="shared" si="53"/>
        <v>266</v>
      </c>
    </row>
    <row r="765" spans="1:9" x14ac:dyDescent="0.3">
      <c r="A765" s="2">
        <v>2004</v>
      </c>
      <c r="B765" s="2" t="s">
        <v>12</v>
      </c>
      <c r="C765" s="2" t="s">
        <v>4</v>
      </c>
      <c r="D765" s="2">
        <v>2</v>
      </c>
      <c r="E765" s="1">
        <v>12.48</v>
      </c>
      <c r="F765" s="1">
        <v>20.45</v>
      </c>
      <c r="G765" s="4">
        <v>1566184</v>
      </c>
      <c r="H765">
        <f t="shared" si="52"/>
        <v>195</v>
      </c>
      <c r="I765">
        <f t="shared" si="53"/>
        <v>320</v>
      </c>
    </row>
    <row r="766" spans="1:9" x14ac:dyDescent="0.3">
      <c r="A766" s="2">
        <v>2005</v>
      </c>
      <c r="B766" s="2" t="s">
        <v>12</v>
      </c>
      <c r="C766" s="2" t="s">
        <v>4</v>
      </c>
      <c r="D766" s="2">
        <v>2</v>
      </c>
      <c r="E766" s="1">
        <v>36.590000000000003</v>
      </c>
      <c r="F766" s="1">
        <v>23.64</v>
      </c>
      <c r="G766" s="4">
        <v>1628514.5</v>
      </c>
      <c r="H766">
        <f t="shared" si="52"/>
        <v>596</v>
      </c>
      <c r="I766">
        <f t="shared" si="53"/>
        <v>385</v>
      </c>
    </row>
    <row r="767" spans="1:9" x14ac:dyDescent="0.3">
      <c r="A767" s="2">
        <v>2006</v>
      </c>
      <c r="B767" s="2" t="s">
        <v>12</v>
      </c>
      <c r="C767" s="2" t="s">
        <v>4</v>
      </c>
      <c r="D767" s="2">
        <v>2</v>
      </c>
      <c r="E767" s="1">
        <v>31.56</v>
      </c>
      <c r="F767" s="1">
        <v>27.33</v>
      </c>
      <c r="G767" s="4">
        <v>1693485.5</v>
      </c>
      <c r="H767">
        <f t="shared" si="52"/>
        <v>534</v>
      </c>
      <c r="I767">
        <f t="shared" si="53"/>
        <v>463</v>
      </c>
    </row>
    <row r="768" spans="1:9" x14ac:dyDescent="0.3">
      <c r="A768" s="2">
        <v>2007</v>
      </c>
      <c r="B768" s="2" t="s">
        <v>12</v>
      </c>
      <c r="C768" s="2" t="s">
        <v>4</v>
      </c>
      <c r="D768" s="2">
        <v>2</v>
      </c>
      <c r="E768" s="1">
        <v>26.89</v>
      </c>
      <c r="F768" s="1">
        <v>31.6</v>
      </c>
      <c r="G768" s="4">
        <v>1780568</v>
      </c>
      <c r="H768">
        <f t="shared" si="52"/>
        <v>479</v>
      </c>
      <c r="I768">
        <f t="shared" si="53"/>
        <v>563</v>
      </c>
    </row>
    <row r="769" spans="1:9" x14ac:dyDescent="0.3">
      <c r="A769" s="2">
        <v>2008</v>
      </c>
      <c r="B769" s="2" t="s">
        <v>12</v>
      </c>
      <c r="C769" s="2" t="s">
        <v>4</v>
      </c>
      <c r="D769" s="2">
        <v>2</v>
      </c>
      <c r="E769" s="1">
        <v>26.43</v>
      </c>
      <c r="F769" s="1">
        <v>36.53</v>
      </c>
      <c r="G769" s="4">
        <v>1854506</v>
      </c>
      <c r="H769">
        <f t="shared" si="52"/>
        <v>490</v>
      </c>
      <c r="I769">
        <f t="shared" si="53"/>
        <v>677</v>
      </c>
    </row>
    <row r="770" spans="1:9" x14ac:dyDescent="0.3">
      <c r="A770" s="2">
        <v>2009</v>
      </c>
      <c r="B770" s="2" t="s">
        <v>12</v>
      </c>
      <c r="C770" s="2" t="s">
        <v>4</v>
      </c>
      <c r="D770" s="2">
        <v>2</v>
      </c>
      <c r="E770" s="1">
        <v>25.5</v>
      </c>
      <c r="F770" s="1">
        <v>42.23</v>
      </c>
      <c r="G770" s="4">
        <v>1892943.5</v>
      </c>
      <c r="H770">
        <f t="shared" si="52"/>
        <v>483</v>
      </c>
      <c r="I770">
        <f t="shared" si="53"/>
        <v>799</v>
      </c>
    </row>
    <row r="771" spans="1:9" x14ac:dyDescent="0.3">
      <c r="A771" s="2">
        <v>2010</v>
      </c>
      <c r="B771" s="2" t="s">
        <v>12</v>
      </c>
      <c r="C771" s="2" t="s">
        <v>4</v>
      </c>
      <c r="D771" s="2">
        <v>2</v>
      </c>
      <c r="E771" s="1">
        <v>74.599999999999994</v>
      </c>
      <c r="F771" s="1">
        <v>48.82</v>
      </c>
      <c r="G771" s="4">
        <v>1906449.5</v>
      </c>
      <c r="H771">
        <f t="shared" ref="H771:H834" si="57">ROUND(E771*$G771/100000,0)</f>
        <v>1422</v>
      </c>
      <c r="I771">
        <f t="shared" ref="I771:I834" si="58">ROUND(F771*$G771/100000,0)</f>
        <v>931</v>
      </c>
    </row>
    <row r="772" spans="1:9" x14ac:dyDescent="0.3">
      <c r="A772" s="2">
        <v>2011</v>
      </c>
      <c r="B772" s="2" t="s">
        <v>12</v>
      </c>
      <c r="C772" s="2" t="s">
        <v>4</v>
      </c>
      <c r="D772" s="2">
        <v>2</v>
      </c>
      <c r="E772" s="1">
        <v>67.33</v>
      </c>
      <c r="F772" s="1">
        <v>56.44</v>
      </c>
      <c r="G772" s="4">
        <v>1913663</v>
      </c>
      <c r="H772">
        <f t="shared" si="57"/>
        <v>1288</v>
      </c>
      <c r="I772">
        <f t="shared" si="58"/>
        <v>1080</v>
      </c>
    </row>
    <row r="773" spans="1:9" x14ac:dyDescent="0.3">
      <c r="A773" s="2">
        <v>2012</v>
      </c>
      <c r="B773" s="2" t="s">
        <v>12</v>
      </c>
      <c r="C773" s="2" t="s">
        <v>4</v>
      </c>
      <c r="D773" s="2">
        <v>2</v>
      </c>
      <c r="E773" s="1">
        <v>50.61</v>
      </c>
      <c r="F773" s="1">
        <v>65.260000000000005</v>
      </c>
      <c r="G773" s="4">
        <v>1951777.5</v>
      </c>
      <c r="H773">
        <f t="shared" si="57"/>
        <v>988</v>
      </c>
      <c r="I773">
        <f t="shared" si="58"/>
        <v>1274</v>
      </c>
    </row>
    <row r="774" spans="1:9" x14ac:dyDescent="0.3">
      <c r="A774" s="2">
        <v>2013</v>
      </c>
      <c r="B774" s="2" t="s">
        <v>12</v>
      </c>
      <c r="C774" s="2" t="s">
        <v>4</v>
      </c>
      <c r="D774" s="2">
        <v>2</v>
      </c>
      <c r="E774" s="1">
        <v>43.37</v>
      </c>
      <c r="F774" s="1">
        <v>75.44</v>
      </c>
      <c r="G774" s="4">
        <v>2005498</v>
      </c>
      <c r="H774">
        <f t="shared" si="57"/>
        <v>870</v>
      </c>
      <c r="I774">
        <f t="shared" si="58"/>
        <v>1513</v>
      </c>
    </row>
    <row r="775" spans="1:9" x14ac:dyDescent="0.3">
      <c r="A775" s="2">
        <v>2014</v>
      </c>
      <c r="B775" s="2" t="s">
        <v>12</v>
      </c>
      <c r="C775" s="2" t="s">
        <v>4</v>
      </c>
      <c r="D775" s="2">
        <v>2</v>
      </c>
      <c r="E775" s="1">
        <v>31.68</v>
      </c>
      <c r="F775" s="1">
        <v>87.22</v>
      </c>
      <c r="G775" s="4">
        <v>2046428.5</v>
      </c>
      <c r="H775">
        <f t="shared" si="57"/>
        <v>648</v>
      </c>
      <c r="I775">
        <f t="shared" si="58"/>
        <v>1785</v>
      </c>
    </row>
    <row r="776" spans="1:9" x14ac:dyDescent="0.3">
      <c r="A776" s="2">
        <v>2015</v>
      </c>
      <c r="B776" s="2" t="s">
        <v>12</v>
      </c>
      <c r="C776" s="2" t="s">
        <v>4</v>
      </c>
      <c r="D776" s="2">
        <v>2</v>
      </c>
      <c r="E776" s="1">
        <v>304.38</v>
      </c>
      <c r="F776" s="1">
        <v>100.84</v>
      </c>
      <c r="G776" s="4">
        <v>2083952</v>
      </c>
      <c r="H776">
        <f t="shared" si="57"/>
        <v>6343</v>
      </c>
      <c r="I776">
        <f t="shared" si="58"/>
        <v>2101</v>
      </c>
    </row>
    <row r="777" spans="1:9" x14ac:dyDescent="0.3">
      <c r="A777" s="2">
        <v>2016</v>
      </c>
      <c r="B777" s="2" t="s">
        <v>12</v>
      </c>
      <c r="C777" s="2" t="s">
        <v>4</v>
      </c>
      <c r="D777" s="2">
        <v>2</v>
      </c>
      <c r="E777" s="1">
        <v>256.95999999999998</v>
      </c>
      <c r="F777" s="1">
        <v>116.58</v>
      </c>
      <c r="G777" s="4">
        <v>2107791</v>
      </c>
      <c r="H777">
        <f t="shared" si="57"/>
        <v>5416</v>
      </c>
      <c r="I777">
        <f t="shared" si="58"/>
        <v>2457</v>
      </c>
    </row>
    <row r="778" spans="1:9" x14ac:dyDescent="0.3">
      <c r="A778" s="2">
        <v>2017</v>
      </c>
      <c r="B778" s="2" t="s">
        <v>12</v>
      </c>
      <c r="C778" s="2" t="s">
        <v>4</v>
      </c>
      <c r="D778" s="2">
        <v>2</v>
      </c>
      <c r="E778" s="1">
        <v>215.45</v>
      </c>
      <c r="F778" s="1">
        <v>134.78</v>
      </c>
      <c r="G778" s="4">
        <v>2136982.5</v>
      </c>
      <c r="H778">
        <f t="shared" si="57"/>
        <v>4604</v>
      </c>
      <c r="I778">
        <f t="shared" si="58"/>
        <v>2880</v>
      </c>
    </row>
    <row r="779" spans="1:9" x14ac:dyDescent="0.3">
      <c r="A779" s="2">
        <v>2018</v>
      </c>
      <c r="B779" s="2" t="s">
        <v>12</v>
      </c>
      <c r="C779" s="2" t="s">
        <v>4</v>
      </c>
      <c r="D779" s="2">
        <v>2</v>
      </c>
      <c r="E779" s="1">
        <v>156.71</v>
      </c>
      <c r="F779" s="1">
        <v>155.81</v>
      </c>
      <c r="G779" s="4">
        <v>2196337</v>
      </c>
      <c r="H779">
        <f t="shared" si="57"/>
        <v>3442</v>
      </c>
      <c r="I779">
        <f t="shared" si="58"/>
        <v>3422</v>
      </c>
    </row>
    <row r="780" spans="1:9" x14ac:dyDescent="0.3">
      <c r="A780" s="2">
        <v>2019</v>
      </c>
      <c r="B780" s="2" t="s">
        <v>12</v>
      </c>
      <c r="C780" s="2" t="s">
        <v>4</v>
      </c>
      <c r="D780" s="2">
        <v>2</v>
      </c>
      <c r="E780" s="1">
        <v>110.06</v>
      </c>
      <c r="F780" s="1">
        <v>180.14</v>
      </c>
      <c r="G780" s="4">
        <v>2284380.5</v>
      </c>
      <c r="H780">
        <f t="shared" si="57"/>
        <v>2514</v>
      </c>
      <c r="I780">
        <f t="shared" si="58"/>
        <v>4115</v>
      </c>
    </row>
    <row r="781" spans="1:9" x14ac:dyDescent="0.3">
      <c r="A781" s="2">
        <v>2020</v>
      </c>
      <c r="B781" s="2" t="s">
        <v>12</v>
      </c>
      <c r="C781" s="2" t="s">
        <v>4</v>
      </c>
      <c r="D781" s="2">
        <v>2</v>
      </c>
      <c r="E781" s="1"/>
      <c r="F781" s="1">
        <f>ROUND(F780+F780*0.1561,1)</f>
        <v>208.3</v>
      </c>
      <c r="G781" s="4">
        <v>2430241.5</v>
      </c>
      <c r="H781" s="1"/>
      <c r="I781">
        <f t="shared" si="58"/>
        <v>5062</v>
      </c>
    </row>
    <row r="782" spans="1:9" x14ac:dyDescent="0.3">
      <c r="A782" s="2">
        <v>2021</v>
      </c>
      <c r="B782" s="2" t="s">
        <v>12</v>
      </c>
      <c r="C782" s="2" t="s">
        <v>4</v>
      </c>
      <c r="D782" s="2">
        <v>2</v>
      </c>
      <c r="E782" s="1"/>
      <c r="F782" s="1">
        <f t="shared" ref="F782:F783" si="59">ROUND(F781+F781*0.1561,1)</f>
        <v>240.8</v>
      </c>
      <c r="G782" s="4">
        <v>2595613</v>
      </c>
      <c r="H782" s="1"/>
      <c r="I782">
        <f t="shared" si="58"/>
        <v>6250</v>
      </c>
    </row>
    <row r="783" spans="1:9" x14ac:dyDescent="0.3">
      <c r="A783" s="2">
        <v>2022</v>
      </c>
      <c r="B783" s="2" t="s">
        <v>12</v>
      </c>
      <c r="C783" s="2" t="s">
        <v>4</v>
      </c>
      <c r="D783" s="2">
        <v>2</v>
      </c>
      <c r="E783" s="1"/>
      <c r="F783" s="1">
        <f t="shared" si="59"/>
        <v>278.39999999999998</v>
      </c>
      <c r="G783" s="4">
        <v>2738104</v>
      </c>
      <c r="H783" s="1"/>
      <c r="I783">
        <f t="shared" si="58"/>
        <v>7623</v>
      </c>
    </row>
    <row r="784" spans="1:9" x14ac:dyDescent="0.3">
      <c r="A784" s="2">
        <v>2000</v>
      </c>
      <c r="B784" s="2" t="s">
        <v>12</v>
      </c>
      <c r="C784" s="2" t="s">
        <v>4</v>
      </c>
      <c r="D784" s="2">
        <v>3</v>
      </c>
      <c r="E784" s="1">
        <v>16.260000000000002</v>
      </c>
      <c r="F784" s="1">
        <v>9.86</v>
      </c>
      <c r="G784" s="4">
        <v>593760.5</v>
      </c>
      <c r="H784">
        <f t="shared" si="57"/>
        <v>97</v>
      </c>
      <c r="I784">
        <f t="shared" si="58"/>
        <v>59</v>
      </c>
    </row>
    <row r="785" spans="1:9" x14ac:dyDescent="0.3">
      <c r="A785" s="2">
        <v>2001</v>
      </c>
      <c r="B785" s="2" t="s">
        <v>12</v>
      </c>
      <c r="C785" s="2" t="s">
        <v>4</v>
      </c>
      <c r="D785" s="2">
        <v>3</v>
      </c>
      <c r="E785" s="1">
        <v>17.41</v>
      </c>
      <c r="F785" s="1">
        <v>11.91</v>
      </c>
      <c r="G785" s="4">
        <v>616624</v>
      </c>
      <c r="H785">
        <f t="shared" si="57"/>
        <v>107</v>
      </c>
      <c r="I785">
        <f t="shared" si="58"/>
        <v>73</v>
      </c>
    </row>
    <row r="786" spans="1:9" x14ac:dyDescent="0.3">
      <c r="A786" s="2">
        <v>2002</v>
      </c>
      <c r="B786" s="2" t="s">
        <v>12</v>
      </c>
      <c r="C786" s="2" t="s">
        <v>4</v>
      </c>
      <c r="D786" s="2">
        <v>3</v>
      </c>
      <c r="E786" s="1">
        <v>13.96</v>
      </c>
      <c r="F786" s="1">
        <v>14.39</v>
      </c>
      <c r="G786" s="4">
        <v>642878.5</v>
      </c>
      <c r="H786">
        <f t="shared" si="57"/>
        <v>90</v>
      </c>
      <c r="I786">
        <f t="shared" si="58"/>
        <v>93</v>
      </c>
    </row>
    <row r="787" spans="1:9" x14ac:dyDescent="0.3">
      <c r="A787" s="2">
        <v>2003</v>
      </c>
      <c r="B787" s="2" t="s">
        <v>12</v>
      </c>
      <c r="C787" s="2" t="s">
        <v>4</v>
      </c>
      <c r="D787" s="2">
        <v>3</v>
      </c>
      <c r="E787" s="1">
        <v>14.02</v>
      </c>
      <c r="F787" s="1">
        <v>17.39</v>
      </c>
      <c r="G787" s="4">
        <v>678065.5</v>
      </c>
      <c r="H787">
        <f t="shared" si="57"/>
        <v>95</v>
      </c>
      <c r="I787">
        <f t="shared" si="58"/>
        <v>118</v>
      </c>
    </row>
    <row r="788" spans="1:9" x14ac:dyDescent="0.3">
      <c r="A788" s="2">
        <v>2004</v>
      </c>
      <c r="B788" s="2" t="s">
        <v>12</v>
      </c>
      <c r="C788" s="2" t="s">
        <v>4</v>
      </c>
      <c r="D788" s="2">
        <v>3</v>
      </c>
      <c r="E788" s="1">
        <v>12.14</v>
      </c>
      <c r="F788" s="1">
        <v>21.01</v>
      </c>
      <c r="G788" s="4">
        <v>718949.5</v>
      </c>
      <c r="H788">
        <f t="shared" si="57"/>
        <v>87</v>
      </c>
      <c r="I788">
        <f t="shared" si="58"/>
        <v>151</v>
      </c>
    </row>
    <row r="789" spans="1:9" x14ac:dyDescent="0.3">
      <c r="A789" s="2">
        <v>2005</v>
      </c>
      <c r="B789" s="2" t="s">
        <v>12</v>
      </c>
      <c r="C789" s="2" t="s">
        <v>4</v>
      </c>
      <c r="D789" s="2">
        <v>3</v>
      </c>
      <c r="E789" s="1">
        <v>39.08</v>
      </c>
      <c r="F789" s="1">
        <v>25.38</v>
      </c>
      <c r="G789" s="4">
        <v>761932.5</v>
      </c>
      <c r="H789">
        <f t="shared" si="57"/>
        <v>298</v>
      </c>
      <c r="I789">
        <f t="shared" si="58"/>
        <v>193</v>
      </c>
    </row>
    <row r="790" spans="1:9" x14ac:dyDescent="0.3">
      <c r="A790" s="2">
        <v>2006</v>
      </c>
      <c r="B790" s="2" t="s">
        <v>12</v>
      </c>
      <c r="C790" s="2" t="s">
        <v>4</v>
      </c>
      <c r="D790" s="2">
        <v>3</v>
      </c>
      <c r="E790" s="1">
        <v>35.549999999999997</v>
      </c>
      <c r="F790" s="1">
        <v>30.67</v>
      </c>
      <c r="G790" s="4">
        <v>802531</v>
      </c>
      <c r="H790">
        <f t="shared" si="57"/>
        <v>285</v>
      </c>
      <c r="I790">
        <f t="shared" si="58"/>
        <v>246</v>
      </c>
    </row>
    <row r="791" spans="1:9" x14ac:dyDescent="0.3">
      <c r="A791" s="2">
        <v>2007</v>
      </c>
      <c r="B791" s="2" t="s">
        <v>12</v>
      </c>
      <c r="C791" s="2" t="s">
        <v>4</v>
      </c>
      <c r="D791" s="2">
        <v>3</v>
      </c>
      <c r="E791" s="1">
        <v>33.36</v>
      </c>
      <c r="F791" s="1">
        <v>37.049999999999997</v>
      </c>
      <c r="G791" s="4">
        <v>843653</v>
      </c>
      <c r="H791">
        <f t="shared" si="57"/>
        <v>281</v>
      </c>
      <c r="I791">
        <f t="shared" si="58"/>
        <v>313</v>
      </c>
    </row>
    <row r="792" spans="1:9" x14ac:dyDescent="0.3">
      <c r="A792" s="2">
        <v>2008</v>
      </c>
      <c r="B792" s="2" t="s">
        <v>12</v>
      </c>
      <c r="C792" s="2" t="s">
        <v>4</v>
      </c>
      <c r="D792" s="2">
        <v>3</v>
      </c>
      <c r="E792" s="1">
        <v>32.35</v>
      </c>
      <c r="F792" s="1">
        <v>44.77</v>
      </c>
      <c r="G792" s="4">
        <v>888518.5</v>
      </c>
      <c r="H792">
        <f t="shared" si="57"/>
        <v>287</v>
      </c>
      <c r="I792">
        <f t="shared" si="58"/>
        <v>398</v>
      </c>
    </row>
    <row r="793" spans="1:9" x14ac:dyDescent="0.3">
      <c r="A793" s="2">
        <v>2009</v>
      </c>
      <c r="B793" s="2" t="s">
        <v>12</v>
      </c>
      <c r="C793" s="2" t="s">
        <v>4</v>
      </c>
      <c r="D793" s="2">
        <v>3</v>
      </c>
      <c r="E793" s="1">
        <v>30.41</v>
      </c>
      <c r="F793" s="1">
        <v>54.09</v>
      </c>
      <c r="G793" s="4">
        <v>944535.5</v>
      </c>
      <c r="H793">
        <f t="shared" si="57"/>
        <v>287</v>
      </c>
      <c r="I793">
        <f t="shared" si="58"/>
        <v>511</v>
      </c>
    </row>
    <row r="794" spans="1:9" x14ac:dyDescent="0.3">
      <c r="A794" s="2">
        <v>2010</v>
      </c>
      <c r="B794" s="2" t="s">
        <v>12</v>
      </c>
      <c r="C794" s="2" t="s">
        <v>4</v>
      </c>
      <c r="D794" s="2">
        <v>3</v>
      </c>
      <c r="E794" s="1">
        <v>102.82</v>
      </c>
      <c r="F794" s="1">
        <v>65.349999999999994</v>
      </c>
      <c r="G794" s="4">
        <v>1012079.5</v>
      </c>
      <c r="H794">
        <f t="shared" si="57"/>
        <v>1041</v>
      </c>
      <c r="I794">
        <f t="shared" si="58"/>
        <v>661</v>
      </c>
    </row>
    <row r="795" spans="1:9" x14ac:dyDescent="0.3">
      <c r="A795" s="2">
        <v>2011</v>
      </c>
      <c r="B795" s="2" t="s">
        <v>12</v>
      </c>
      <c r="C795" s="2" t="s">
        <v>4</v>
      </c>
      <c r="D795" s="2">
        <v>3</v>
      </c>
      <c r="E795" s="1">
        <v>91.71</v>
      </c>
      <c r="F795" s="1">
        <v>78.959999999999994</v>
      </c>
      <c r="G795" s="4">
        <v>1079995.5</v>
      </c>
      <c r="H795">
        <f t="shared" si="57"/>
        <v>990</v>
      </c>
      <c r="I795">
        <f t="shared" si="58"/>
        <v>853</v>
      </c>
    </row>
    <row r="796" spans="1:9" x14ac:dyDescent="0.3">
      <c r="A796" s="2">
        <v>2012</v>
      </c>
      <c r="B796" s="2" t="s">
        <v>12</v>
      </c>
      <c r="C796" s="2" t="s">
        <v>4</v>
      </c>
      <c r="D796" s="2">
        <v>3</v>
      </c>
      <c r="E796" s="1">
        <v>70.75</v>
      </c>
      <c r="F796" s="1">
        <v>95.4</v>
      </c>
      <c r="G796" s="4">
        <v>1143090.5</v>
      </c>
      <c r="H796">
        <f t="shared" si="57"/>
        <v>809</v>
      </c>
      <c r="I796">
        <f t="shared" si="58"/>
        <v>1091</v>
      </c>
    </row>
    <row r="797" spans="1:9" x14ac:dyDescent="0.3">
      <c r="A797" s="2">
        <v>2013</v>
      </c>
      <c r="B797" s="2" t="s">
        <v>12</v>
      </c>
      <c r="C797" s="2" t="s">
        <v>4</v>
      </c>
      <c r="D797" s="2">
        <v>3</v>
      </c>
      <c r="E797" s="1">
        <v>60.13</v>
      </c>
      <c r="F797" s="1">
        <v>115.27</v>
      </c>
      <c r="G797" s="4">
        <v>1203700</v>
      </c>
      <c r="H797">
        <f t="shared" si="57"/>
        <v>724</v>
      </c>
      <c r="I797">
        <f t="shared" si="58"/>
        <v>1388</v>
      </c>
    </row>
    <row r="798" spans="1:9" x14ac:dyDescent="0.3">
      <c r="A798" s="2">
        <v>2014</v>
      </c>
      <c r="B798" s="2" t="s">
        <v>12</v>
      </c>
      <c r="C798" s="2" t="s">
        <v>4</v>
      </c>
      <c r="D798" s="2">
        <v>3</v>
      </c>
      <c r="E798" s="1">
        <v>51.35</v>
      </c>
      <c r="F798" s="1">
        <v>139.27000000000001</v>
      </c>
      <c r="G798" s="4">
        <v>1270516.5</v>
      </c>
      <c r="H798">
        <f t="shared" si="57"/>
        <v>652</v>
      </c>
      <c r="I798">
        <f t="shared" si="58"/>
        <v>1769</v>
      </c>
    </row>
    <row r="799" spans="1:9" x14ac:dyDescent="0.3">
      <c r="A799" s="2">
        <v>2015</v>
      </c>
      <c r="B799" s="2" t="s">
        <v>12</v>
      </c>
      <c r="C799" s="2" t="s">
        <v>4</v>
      </c>
      <c r="D799" s="2">
        <v>3</v>
      </c>
      <c r="E799" s="1">
        <v>531.21</v>
      </c>
      <c r="F799" s="1">
        <v>168.27</v>
      </c>
      <c r="G799" s="4">
        <v>1334216.5</v>
      </c>
      <c r="H799">
        <f t="shared" si="57"/>
        <v>7087</v>
      </c>
      <c r="I799">
        <f t="shared" si="58"/>
        <v>2245</v>
      </c>
    </row>
    <row r="800" spans="1:9" x14ac:dyDescent="0.3">
      <c r="A800" s="2">
        <v>2016</v>
      </c>
      <c r="B800" s="2" t="s">
        <v>12</v>
      </c>
      <c r="C800" s="2" t="s">
        <v>4</v>
      </c>
      <c r="D800" s="2">
        <v>3</v>
      </c>
      <c r="E800" s="1">
        <v>476.73</v>
      </c>
      <c r="F800" s="1">
        <v>203.3</v>
      </c>
      <c r="G800" s="4">
        <v>1398575</v>
      </c>
      <c r="H800">
        <f t="shared" si="57"/>
        <v>6667</v>
      </c>
      <c r="I800">
        <f t="shared" si="58"/>
        <v>2843</v>
      </c>
    </row>
    <row r="801" spans="1:9" x14ac:dyDescent="0.3">
      <c r="A801" s="2">
        <v>2017</v>
      </c>
      <c r="B801" s="2" t="s">
        <v>12</v>
      </c>
      <c r="C801" s="2" t="s">
        <v>4</v>
      </c>
      <c r="D801" s="2">
        <v>3</v>
      </c>
      <c r="E801" s="1">
        <v>370.81</v>
      </c>
      <c r="F801" s="1">
        <v>245.64</v>
      </c>
      <c r="G801" s="4">
        <v>1483491</v>
      </c>
      <c r="H801">
        <f t="shared" si="57"/>
        <v>5501</v>
      </c>
      <c r="I801">
        <f t="shared" si="58"/>
        <v>3644</v>
      </c>
    </row>
    <row r="802" spans="1:9" x14ac:dyDescent="0.3">
      <c r="A802" s="2">
        <v>2018</v>
      </c>
      <c r="B802" s="2" t="s">
        <v>12</v>
      </c>
      <c r="C802" s="2" t="s">
        <v>4</v>
      </c>
      <c r="D802" s="2">
        <v>3</v>
      </c>
      <c r="E802" s="1">
        <v>265.48</v>
      </c>
      <c r="F802" s="1">
        <v>296.77999999999997</v>
      </c>
      <c r="G802" s="4">
        <v>1555848</v>
      </c>
      <c r="H802">
        <f t="shared" si="57"/>
        <v>4130</v>
      </c>
      <c r="I802">
        <f t="shared" si="58"/>
        <v>4617</v>
      </c>
    </row>
    <row r="803" spans="1:9" x14ac:dyDescent="0.3">
      <c r="A803" s="2">
        <v>2019</v>
      </c>
      <c r="B803" s="2" t="s">
        <v>12</v>
      </c>
      <c r="C803" s="2" t="s">
        <v>4</v>
      </c>
      <c r="D803" s="2">
        <v>3</v>
      </c>
      <c r="E803" s="1">
        <v>198.99</v>
      </c>
      <c r="F803" s="1">
        <v>358.58</v>
      </c>
      <c r="G803" s="4">
        <v>1596795</v>
      </c>
      <c r="H803">
        <f t="shared" si="57"/>
        <v>3177</v>
      </c>
      <c r="I803">
        <f t="shared" si="58"/>
        <v>5726</v>
      </c>
    </row>
    <row r="804" spans="1:9" x14ac:dyDescent="0.3">
      <c r="A804" s="2">
        <v>2020</v>
      </c>
      <c r="B804" s="2" t="s">
        <v>12</v>
      </c>
      <c r="C804" s="2" t="s">
        <v>4</v>
      </c>
      <c r="D804" s="2">
        <v>3</v>
      </c>
      <c r="E804" s="1"/>
      <c r="F804" s="1">
        <f>ROUND(F803+F803*0.2082,1)</f>
        <v>433.2</v>
      </c>
      <c r="G804" s="4">
        <v>1618080</v>
      </c>
      <c r="H804" s="1"/>
      <c r="I804">
        <f t="shared" si="58"/>
        <v>7010</v>
      </c>
    </row>
    <row r="805" spans="1:9" x14ac:dyDescent="0.3">
      <c r="A805" s="2">
        <v>2021</v>
      </c>
      <c r="B805" s="2" t="s">
        <v>12</v>
      </c>
      <c r="C805" s="2" t="s">
        <v>4</v>
      </c>
      <c r="D805" s="2">
        <v>3</v>
      </c>
      <c r="E805" s="1"/>
      <c r="F805" s="1">
        <f t="shared" ref="F805:F806" si="60">ROUND(F804+F804*0.2082,1)</f>
        <v>523.4</v>
      </c>
      <c r="G805" s="4">
        <v>1633413.5</v>
      </c>
      <c r="H805" s="1"/>
      <c r="I805">
        <f t="shared" si="58"/>
        <v>8549</v>
      </c>
    </row>
    <row r="806" spans="1:9" x14ac:dyDescent="0.3">
      <c r="A806" s="2">
        <v>2022</v>
      </c>
      <c r="B806" s="2" t="s">
        <v>12</v>
      </c>
      <c r="C806" s="2" t="s">
        <v>4</v>
      </c>
      <c r="D806" s="2">
        <v>3</v>
      </c>
      <c r="E806" s="1"/>
      <c r="F806" s="1">
        <f t="shared" si="60"/>
        <v>632.4</v>
      </c>
      <c r="G806" s="4">
        <v>1668740</v>
      </c>
      <c r="H806" s="1"/>
      <c r="I806">
        <f t="shared" si="58"/>
        <v>10553</v>
      </c>
    </row>
    <row r="807" spans="1:9" x14ac:dyDescent="0.3">
      <c r="A807" s="2">
        <v>2000</v>
      </c>
      <c r="B807" s="2" t="s">
        <v>12</v>
      </c>
      <c r="C807" s="2" t="s">
        <v>4</v>
      </c>
      <c r="D807" s="2">
        <v>4</v>
      </c>
      <c r="E807" s="1">
        <v>3.58</v>
      </c>
      <c r="F807" s="1">
        <v>2.2599999999999998</v>
      </c>
      <c r="G807" s="4">
        <v>143690.5</v>
      </c>
      <c r="H807">
        <f t="shared" si="57"/>
        <v>5</v>
      </c>
      <c r="I807">
        <f t="shared" si="58"/>
        <v>3</v>
      </c>
    </row>
    <row r="808" spans="1:9" x14ac:dyDescent="0.3">
      <c r="A808" s="2">
        <v>2001</v>
      </c>
      <c r="B808" s="2" t="s">
        <v>12</v>
      </c>
      <c r="C808" s="2" t="s">
        <v>4</v>
      </c>
      <c r="D808" s="2">
        <v>4</v>
      </c>
      <c r="E808" s="1">
        <v>3.28</v>
      </c>
      <c r="F808" s="1">
        <v>2.87</v>
      </c>
      <c r="G808" s="4">
        <v>150143</v>
      </c>
      <c r="H808">
        <f t="shared" si="57"/>
        <v>5</v>
      </c>
      <c r="I808">
        <f t="shared" si="58"/>
        <v>4</v>
      </c>
    </row>
    <row r="809" spans="1:9" x14ac:dyDescent="0.3">
      <c r="A809" s="2">
        <v>2002</v>
      </c>
      <c r="B809" s="2" t="s">
        <v>12</v>
      </c>
      <c r="C809" s="2" t="s">
        <v>4</v>
      </c>
      <c r="D809" s="2">
        <v>4</v>
      </c>
      <c r="E809" s="1">
        <v>4.5199999999999996</v>
      </c>
      <c r="F809" s="1">
        <v>3.64</v>
      </c>
      <c r="G809" s="4">
        <v>158319</v>
      </c>
      <c r="H809">
        <f t="shared" si="57"/>
        <v>7</v>
      </c>
      <c r="I809">
        <f t="shared" si="58"/>
        <v>6</v>
      </c>
    </row>
    <row r="810" spans="1:9" x14ac:dyDescent="0.3">
      <c r="A810" s="2">
        <v>2003</v>
      </c>
      <c r="B810" s="2" t="s">
        <v>12</v>
      </c>
      <c r="C810" s="2" t="s">
        <v>4</v>
      </c>
      <c r="D810" s="2">
        <v>4</v>
      </c>
      <c r="E810" s="1">
        <v>3.65</v>
      </c>
      <c r="F810" s="1">
        <v>4.6100000000000003</v>
      </c>
      <c r="G810" s="4">
        <v>165380</v>
      </c>
      <c r="H810">
        <f t="shared" si="57"/>
        <v>6</v>
      </c>
      <c r="I810">
        <f t="shared" si="58"/>
        <v>8</v>
      </c>
    </row>
    <row r="811" spans="1:9" x14ac:dyDescent="0.3">
      <c r="A811" s="2">
        <v>2004</v>
      </c>
      <c r="B811" s="2" t="s">
        <v>12</v>
      </c>
      <c r="C811" s="2" t="s">
        <v>4</v>
      </c>
      <c r="D811" s="2">
        <v>4</v>
      </c>
      <c r="E811" s="1">
        <v>3.02</v>
      </c>
      <c r="F811" s="1">
        <v>5.85</v>
      </c>
      <c r="G811" s="4">
        <v>171984</v>
      </c>
      <c r="H811">
        <f t="shared" si="57"/>
        <v>5</v>
      </c>
      <c r="I811">
        <f t="shared" si="58"/>
        <v>10</v>
      </c>
    </row>
    <row r="812" spans="1:9" x14ac:dyDescent="0.3">
      <c r="A812" s="2">
        <v>2005</v>
      </c>
      <c r="B812" s="2" t="s">
        <v>12</v>
      </c>
      <c r="C812" s="2" t="s">
        <v>4</v>
      </c>
      <c r="D812" s="2">
        <v>4</v>
      </c>
      <c r="E812" s="1">
        <v>10.39</v>
      </c>
      <c r="F812" s="1">
        <v>7.42</v>
      </c>
      <c r="G812" s="4">
        <v>180961.5</v>
      </c>
      <c r="H812">
        <f t="shared" si="57"/>
        <v>19</v>
      </c>
      <c r="I812">
        <f t="shared" si="58"/>
        <v>13</v>
      </c>
    </row>
    <row r="813" spans="1:9" x14ac:dyDescent="0.3">
      <c r="A813" s="2">
        <v>2006</v>
      </c>
      <c r="B813" s="2" t="s">
        <v>12</v>
      </c>
      <c r="C813" s="2" t="s">
        <v>4</v>
      </c>
      <c r="D813" s="2">
        <v>4</v>
      </c>
      <c r="E813" s="1">
        <v>9.5500000000000007</v>
      </c>
      <c r="F813" s="1">
        <v>9.4</v>
      </c>
      <c r="G813" s="4">
        <v>192772</v>
      </c>
      <c r="H813">
        <f t="shared" si="57"/>
        <v>18</v>
      </c>
      <c r="I813">
        <f t="shared" si="58"/>
        <v>18</v>
      </c>
    </row>
    <row r="814" spans="1:9" x14ac:dyDescent="0.3">
      <c r="A814" s="2">
        <v>2007</v>
      </c>
      <c r="B814" s="2" t="s">
        <v>12</v>
      </c>
      <c r="C814" s="2" t="s">
        <v>4</v>
      </c>
      <c r="D814" s="2">
        <v>4</v>
      </c>
      <c r="E814" s="1">
        <v>12.28</v>
      </c>
      <c r="F814" s="1">
        <v>11.92</v>
      </c>
      <c r="G814" s="4">
        <v>209110</v>
      </c>
      <c r="H814">
        <f t="shared" si="57"/>
        <v>26</v>
      </c>
      <c r="I814">
        <f t="shared" si="58"/>
        <v>25</v>
      </c>
    </row>
    <row r="815" spans="1:9" x14ac:dyDescent="0.3">
      <c r="A815" s="2">
        <v>2008</v>
      </c>
      <c r="B815" s="2" t="s">
        <v>12</v>
      </c>
      <c r="C815" s="2" t="s">
        <v>4</v>
      </c>
      <c r="D815" s="2">
        <v>4</v>
      </c>
      <c r="E815" s="1">
        <v>11.08</v>
      </c>
      <c r="F815" s="1">
        <v>15.12</v>
      </c>
      <c r="G815" s="4">
        <v>229519</v>
      </c>
      <c r="H815">
        <f t="shared" si="57"/>
        <v>25</v>
      </c>
      <c r="I815">
        <f t="shared" si="58"/>
        <v>35</v>
      </c>
    </row>
    <row r="816" spans="1:9" x14ac:dyDescent="0.3">
      <c r="A816" s="2">
        <v>2009</v>
      </c>
      <c r="B816" s="2" t="s">
        <v>12</v>
      </c>
      <c r="C816" s="2" t="s">
        <v>4</v>
      </c>
      <c r="D816" s="2">
        <v>4</v>
      </c>
      <c r="E816" s="1">
        <v>11.82</v>
      </c>
      <c r="F816" s="1">
        <v>19.170000000000002</v>
      </c>
      <c r="G816" s="4">
        <v>246927.5</v>
      </c>
      <c r="H816">
        <f t="shared" si="57"/>
        <v>29</v>
      </c>
      <c r="I816">
        <f t="shared" si="58"/>
        <v>47</v>
      </c>
    </row>
    <row r="817" spans="1:9" x14ac:dyDescent="0.3">
      <c r="A817" s="2">
        <v>2010</v>
      </c>
      <c r="B817" s="2" t="s">
        <v>12</v>
      </c>
      <c r="C817" s="2" t="s">
        <v>4</v>
      </c>
      <c r="D817" s="2">
        <v>4</v>
      </c>
      <c r="E817" s="1">
        <v>44.98</v>
      </c>
      <c r="F817" s="1">
        <v>24.3</v>
      </c>
      <c r="G817" s="4">
        <v>262938.5</v>
      </c>
      <c r="H817">
        <f t="shared" si="57"/>
        <v>118</v>
      </c>
      <c r="I817">
        <f t="shared" si="58"/>
        <v>64</v>
      </c>
    </row>
    <row r="818" spans="1:9" x14ac:dyDescent="0.3">
      <c r="A818" s="2">
        <v>2011</v>
      </c>
      <c r="B818" s="2" t="s">
        <v>12</v>
      </c>
      <c r="C818" s="2" t="s">
        <v>4</v>
      </c>
      <c r="D818" s="2">
        <v>4</v>
      </c>
      <c r="E818" s="1">
        <v>35.92</v>
      </c>
      <c r="F818" s="1">
        <v>30.81</v>
      </c>
      <c r="G818" s="4">
        <v>280813</v>
      </c>
      <c r="H818">
        <f t="shared" si="57"/>
        <v>101</v>
      </c>
      <c r="I818">
        <f t="shared" si="58"/>
        <v>87</v>
      </c>
    </row>
    <row r="819" spans="1:9" x14ac:dyDescent="0.3">
      <c r="A819" s="2">
        <v>2012</v>
      </c>
      <c r="B819" s="2" t="s">
        <v>12</v>
      </c>
      <c r="C819" s="2" t="s">
        <v>4</v>
      </c>
      <c r="D819" s="2">
        <v>4</v>
      </c>
      <c r="E819" s="1">
        <v>30.56</v>
      </c>
      <c r="F819" s="1">
        <v>39.06</v>
      </c>
      <c r="G819" s="4">
        <v>301530.5</v>
      </c>
      <c r="H819">
        <f t="shared" si="57"/>
        <v>92</v>
      </c>
      <c r="I819">
        <f t="shared" si="58"/>
        <v>118</v>
      </c>
    </row>
    <row r="820" spans="1:9" x14ac:dyDescent="0.3">
      <c r="A820" s="2">
        <v>2013</v>
      </c>
      <c r="B820" s="2" t="s">
        <v>12</v>
      </c>
      <c r="C820" s="2" t="s">
        <v>4</v>
      </c>
      <c r="D820" s="2">
        <v>4</v>
      </c>
      <c r="E820" s="1">
        <v>24.43</v>
      </c>
      <c r="F820" s="1">
        <v>49.52</v>
      </c>
      <c r="G820" s="4">
        <v>327348.5</v>
      </c>
      <c r="H820">
        <f t="shared" si="57"/>
        <v>80</v>
      </c>
      <c r="I820">
        <f t="shared" si="58"/>
        <v>162</v>
      </c>
    </row>
    <row r="821" spans="1:9" x14ac:dyDescent="0.3">
      <c r="A821" s="2">
        <v>2014</v>
      </c>
      <c r="B821" s="2" t="s">
        <v>12</v>
      </c>
      <c r="C821" s="2" t="s">
        <v>4</v>
      </c>
      <c r="D821" s="2">
        <v>4</v>
      </c>
      <c r="E821" s="1">
        <v>24.05</v>
      </c>
      <c r="F821" s="1">
        <v>62.79</v>
      </c>
      <c r="G821" s="4">
        <v>356717.5</v>
      </c>
      <c r="H821">
        <f t="shared" si="57"/>
        <v>86</v>
      </c>
      <c r="I821">
        <f t="shared" si="58"/>
        <v>224</v>
      </c>
    </row>
    <row r="822" spans="1:9" x14ac:dyDescent="0.3">
      <c r="A822" s="2">
        <v>2015</v>
      </c>
      <c r="B822" s="2" t="s">
        <v>12</v>
      </c>
      <c r="C822" s="2" t="s">
        <v>4</v>
      </c>
      <c r="D822" s="2">
        <v>4</v>
      </c>
      <c r="E822" s="1">
        <v>261.82</v>
      </c>
      <c r="F822" s="1">
        <v>79.61</v>
      </c>
      <c r="G822" s="4">
        <v>387201</v>
      </c>
      <c r="H822">
        <f t="shared" si="57"/>
        <v>1014</v>
      </c>
      <c r="I822">
        <f t="shared" si="58"/>
        <v>308</v>
      </c>
    </row>
    <row r="823" spans="1:9" x14ac:dyDescent="0.3">
      <c r="A823" s="2">
        <v>2016</v>
      </c>
      <c r="B823" s="2" t="s">
        <v>12</v>
      </c>
      <c r="C823" s="2" t="s">
        <v>4</v>
      </c>
      <c r="D823" s="2">
        <v>4</v>
      </c>
      <c r="E823" s="1">
        <v>207.55</v>
      </c>
      <c r="F823" s="1">
        <v>100.93</v>
      </c>
      <c r="G823" s="4">
        <v>416534</v>
      </c>
      <c r="H823">
        <f t="shared" si="57"/>
        <v>865</v>
      </c>
      <c r="I823">
        <f t="shared" si="58"/>
        <v>420</v>
      </c>
    </row>
    <row r="824" spans="1:9" x14ac:dyDescent="0.3">
      <c r="A824" s="2">
        <v>2017</v>
      </c>
      <c r="B824" s="2" t="s">
        <v>12</v>
      </c>
      <c r="C824" s="2" t="s">
        <v>4</v>
      </c>
      <c r="D824" s="2">
        <v>4</v>
      </c>
      <c r="E824" s="1">
        <v>183.04</v>
      </c>
      <c r="F824" s="1">
        <v>127.97</v>
      </c>
      <c r="G824" s="4">
        <v>448838</v>
      </c>
      <c r="H824">
        <f t="shared" si="57"/>
        <v>822</v>
      </c>
      <c r="I824">
        <f t="shared" si="58"/>
        <v>574</v>
      </c>
    </row>
    <row r="825" spans="1:9" x14ac:dyDescent="0.3">
      <c r="A825" s="2">
        <v>2018</v>
      </c>
      <c r="B825" s="2" t="s">
        <v>12</v>
      </c>
      <c r="C825" s="2" t="s">
        <v>4</v>
      </c>
      <c r="D825" s="2">
        <v>4</v>
      </c>
      <c r="E825" s="1">
        <v>145.4</v>
      </c>
      <c r="F825" s="1">
        <v>162.25</v>
      </c>
      <c r="G825" s="4">
        <v>483441.5</v>
      </c>
      <c r="H825">
        <f t="shared" si="57"/>
        <v>703</v>
      </c>
      <c r="I825">
        <f t="shared" si="58"/>
        <v>784</v>
      </c>
    </row>
    <row r="826" spans="1:9" x14ac:dyDescent="0.3">
      <c r="A826" s="2">
        <v>2019</v>
      </c>
      <c r="B826" s="2" t="s">
        <v>12</v>
      </c>
      <c r="C826" s="2" t="s">
        <v>4</v>
      </c>
      <c r="D826" s="2">
        <v>4</v>
      </c>
      <c r="E826" s="1">
        <v>124.17</v>
      </c>
      <c r="F826" s="1">
        <v>205.71</v>
      </c>
      <c r="G826" s="4">
        <v>522681.5</v>
      </c>
      <c r="H826">
        <f t="shared" si="57"/>
        <v>649</v>
      </c>
      <c r="I826">
        <f t="shared" si="58"/>
        <v>1075</v>
      </c>
    </row>
    <row r="827" spans="1:9" x14ac:dyDescent="0.3">
      <c r="A827" s="2">
        <v>2020</v>
      </c>
      <c r="B827" s="2" t="s">
        <v>12</v>
      </c>
      <c r="C827" s="2" t="s">
        <v>4</v>
      </c>
      <c r="D827" s="2">
        <v>4</v>
      </c>
      <c r="E827" s="1"/>
      <c r="F827" s="1">
        <f>ROUND(F826+F826*0.2679,1)</f>
        <v>260.8</v>
      </c>
      <c r="G827" s="4">
        <v>570399</v>
      </c>
      <c r="H827" s="1"/>
      <c r="I827">
        <f t="shared" si="58"/>
        <v>1488</v>
      </c>
    </row>
    <row r="828" spans="1:9" x14ac:dyDescent="0.3">
      <c r="A828" s="2">
        <v>2021</v>
      </c>
      <c r="B828" s="2" t="s">
        <v>12</v>
      </c>
      <c r="C828" s="2" t="s">
        <v>4</v>
      </c>
      <c r="D828" s="2">
        <v>4</v>
      </c>
      <c r="E828" s="1"/>
      <c r="F828" s="1">
        <f t="shared" ref="F828:F829" si="61">ROUND(F827+F827*0.2679,1)</f>
        <v>330.7</v>
      </c>
      <c r="G828" s="4">
        <v>619684</v>
      </c>
      <c r="H828" s="1"/>
      <c r="I828">
        <f t="shared" si="58"/>
        <v>2049</v>
      </c>
    </row>
    <row r="829" spans="1:9" x14ac:dyDescent="0.3">
      <c r="A829" s="2">
        <v>2022</v>
      </c>
      <c r="B829" s="2" t="s">
        <v>12</v>
      </c>
      <c r="C829" s="2" t="s">
        <v>4</v>
      </c>
      <c r="D829" s="2">
        <v>4</v>
      </c>
      <c r="E829" s="1"/>
      <c r="F829" s="1">
        <f t="shared" si="61"/>
        <v>419.3</v>
      </c>
      <c r="G829" s="4">
        <v>672753</v>
      </c>
      <c r="H829" s="1"/>
      <c r="I829">
        <f t="shared" si="58"/>
        <v>2821</v>
      </c>
    </row>
    <row r="830" spans="1:9" x14ac:dyDescent="0.3">
      <c r="A830" s="2">
        <v>2000</v>
      </c>
      <c r="B830" s="2" t="s">
        <v>12</v>
      </c>
      <c r="C830" s="2" t="s">
        <v>6</v>
      </c>
      <c r="D830" s="2">
        <v>1</v>
      </c>
      <c r="E830" s="1">
        <v>61.09</v>
      </c>
      <c r="F830" s="1">
        <v>22.67</v>
      </c>
      <c r="G830" s="4">
        <v>1219422.5</v>
      </c>
      <c r="H830">
        <f t="shared" si="57"/>
        <v>745</v>
      </c>
      <c r="I830">
        <f t="shared" si="58"/>
        <v>276</v>
      </c>
    </row>
    <row r="831" spans="1:9" x14ac:dyDescent="0.3">
      <c r="A831" s="2">
        <v>2001</v>
      </c>
      <c r="B831" s="2" t="s">
        <v>12</v>
      </c>
      <c r="C831" s="2" t="s">
        <v>6</v>
      </c>
      <c r="D831" s="2">
        <v>1</v>
      </c>
      <c r="E831" s="1">
        <v>59.38</v>
      </c>
      <c r="F831" s="1">
        <v>28.94</v>
      </c>
      <c r="G831" s="4">
        <v>1297802</v>
      </c>
      <c r="H831">
        <f t="shared" si="57"/>
        <v>771</v>
      </c>
      <c r="I831">
        <f t="shared" si="58"/>
        <v>376</v>
      </c>
    </row>
    <row r="832" spans="1:9" x14ac:dyDescent="0.3">
      <c r="A832" s="2">
        <v>2002</v>
      </c>
      <c r="B832" s="2" t="s">
        <v>12</v>
      </c>
      <c r="C832" s="2" t="s">
        <v>6</v>
      </c>
      <c r="D832" s="2">
        <v>1</v>
      </c>
      <c r="E832" s="1">
        <v>45.51</v>
      </c>
      <c r="F832" s="1">
        <v>36.950000000000003</v>
      </c>
      <c r="G832" s="4">
        <v>1378634</v>
      </c>
      <c r="H832">
        <f t="shared" si="57"/>
        <v>627</v>
      </c>
      <c r="I832">
        <f t="shared" si="58"/>
        <v>509</v>
      </c>
    </row>
    <row r="833" spans="1:9" x14ac:dyDescent="0.3">
      <c r="A833" s="2">
        <v>2003</v>
      </c>
      <c r="B833" s="2" t="s">
        <v>12</v>
      </c>
      <c r="C833" s="2" t="s">
        <v>6</v>
      </c>
      <c r="D833" s="2">
        <v>1</v>
      </c>
      <c r="E833" s="1">
        <v>39.770000000000003</v>
      </c>
      <c r="F833" s="1">
        <v>47.17</v>
      </c>
      <c r="G833" s="4">
        <v>1463617.5</v>
      </c>
      <c r="H833">
        <f t="shared" si="57"/>
        <v>582</v>
      </c>
      <c r="I833">
        <f t="shared" si="58"/>
        <v>690</v>
      </c>
    </row>
    <row r="834" spans="1:9" x14ac:dyDescent="0.3">
      <c r="A834" s="2">
        <v>2004</v>
      </c>
      <c r="B834" s="2" t="s">
        <v>12</v>
      </c>
      <c r="C834" s="2" t="s">
        <v>6</v>
      </c>
      <c r="D834" s="2">
        <v>1</v>
      </c>
      <c r="E834" s="1">
        <v>36.67</v>
      </c>
      <c r="F834" s="1">
        <v>60.22</v>
      </c>
      <c r="G834" s="4">
        <v>1557847.5</v>
      </c>
      <c r="H834">
        <f t="shared" si="57"/>
        <v>571</v>
      </c>
      <c r="I834">
        <f t="shared" si="58"/>
        <v>938</v>
      </c>
    </row>
    <row r="835" spans="1:9" x14ac:dyDescent="0.3">
      <c r="A835" s="2">
        <v>2005</v>
      </c>
      <c r="B835" s="2" t="s">
        <v>12</v>
      </c>
      <c r="C835" s="2" t="s">
        <v>6</v>
      </c>
      <c r="D835" s="2">
        <v>1</v>
      </c>
      <c r="E835" s="1">
        <v>129.04</v>
      </c>
      <c r="F835" s="1">
        <v>76.87</v>
      </c>
      <c r="G835" s="4">
        <v>1653326.5</v>
      </c>
      <c r="H835">
        <f t="shared" ref="H835:H898" si="62">ROUND(E835*$G835/100000,0)</f>
        <v>2133</v>
      </c>
      <c r="I835">
        <f t="shared" ref="I835:I898" si="63">ROUND(F835*$G835/100000,0)</f>
        <v>1271</v>
      </c>
    </row>
    <row r="836" spans="1:9" x14ac:dyDescent="0.3">
      <c r="A836" s="2">
        <v>2006</v>
      </c>
      <c r="B836" s="2" t="s">
        <v>12</v>
      </c>
      <c r="C836" s="2" t="s">
        <v>6</v>
      </c>
      <c r="D836" s="2">
        <v>1</v>
      </c>
      <c r="E836" s="1">
        <v>103.07</v>
      </c>
      <c r="F836" s="1">
        <v>98.14</v>
      </c>
      <c r="G836" s="4">
        <v>1751840</v>
      </c>
      <c r="H836">
        <f t="shared" si="62"/>
        <v>1806</v>
      </c>
      <c r="I836">
        <f t="shared" si="63"/>
        <v>1719</v>
      </c>
    </row>
    <row r="837" spans="1:9" x14ac:dyDescent="0.3">
      <c r="A837" s="2">
        <v>2007</v>
      </c>
      <c r="B837" s="2" t="s">
        <v>12</v>
      </c>
      <c r="C837" s="2" t="s">
        <v>6</v>
      </c>
      <c r="D837" s="2">
        <v>1</v>
      </c>
      <c r="E837" s="1">
        <v>79.06</v>
      </c>
      <c r="F837" s="1">
        <v>125.28</v>
      </c>
      <c r="G837" s="4">
        <v>1875773.5</v>
      </c>
      <c r="H837">
        <f t="shared" si="62"/>
        <v>1483</v>
      </c>
      <c r="I837">
        <f t="shared" si="63"/>
        <v>2350</v>
      </c>
    </row>
    <row r="838" spans="1:9" x14ac:dyDescent="0.3">
      <c r="A838" s="2">
        <v>2008</v>
      </c>
      <c r="B838" s="2" t="s">
        <v>12</v>
      </c>
      <c r="C838" s="2" t="s">
        <v>6</v>
      </c>
      <c r="D838" s="2">
        <v>1</v>
      </c>
      <c r="E838" s="1">
        <v>73.88</v>
      </c>
      <c r="F838" s="1">
        <v>159.94</v>
      </c>
      <c r="G838" s="4">
        <v>1992831</v>
      </c>
      <c r="H838">
        <f t="shared" si="62"/>
        <v>1472</v>
      </c>
      <c r="I838">
        <f t="shared" si="63"/>
        <v>3187</v>
      </c>
    </row>
    <row r="839" spans="1:9" x14ac:dyDescent="0.3">
      <c r="A839" s="2">
        <v>2009</v>
      </c>
      <c r="B839" s="2" t="s">
        <v>12</v>
      </c>
      <c r="C839" s="2" t="s">
        <v>6</v>
      </c>
      <c r="D839" s="2">
        <v>1</v>
      </c>
      <c r="E839" s="1">
        <v>70.569999999999993</v>
      </c>
      <c r="F839" s="1">
        <v>204.18</v>
      </c>
      <c r="G839" s="4">
        <v>2084084</v>
      </c>
      <c r="H839">
        <f t="shared" si="62"/>
        <v>1471</v>
      </c>
      <c r="I839">
        <f t="shared" si="63"/>
        <v>4255</v>
      </c>
    </row>
    <row r="840" spans="1:9" x14ac:dyDescent="0.3">
      <c r="A840" s="2">
        <v>2010</v>
      </c>
      <c r="B840" s="2" t="s">
        <v>12</v>
      </c>
      <c r="C840" s="2" t="s">
        <v>6</v>
      </c>
      <c r="D840" s="2">
        <v>1</v>
      </c>
      <c r="E840" s="1">
        <v>422.72</v>
      </c>
      <c r="F840" s="1">
        <v>260.64999999999998</v>
      </c>
      <c r="G840" s="4">
        <v>2166714.5</v>
      </c>
      <c r="H840">
        <f t="shared" si="62"/>
        <v>9159</v>
      </c>
      <c r="I840">
        <f t="shared" si="63"/>
        <v>5648</v>
      </c>
    </row>
    <row r="841" spans="1:9" x14ac:dyDescent="0.3">
      <c r="A841" s="2">
        <v>2011</v>
      </c>
      <c r="B841" s="2" t="s">
        <v>12</v>
      </c>
      <c r="C841" s="2" t="s">
        <v>6</v>
      </c>
      <c r="D841" s="2">
        <v>1</v>
      </c>
      <c r="E841" s="1">
        <v>374.67</v>
      </c>
      <c r="F841" s="1">
        <v>332.75</v>
      </c>
      <c r="G841" s="4">
        <v>2251158</v>
      </c>
      <c r="H841">
        <f t="shared" si="62"/>
        <v>8434</v>
      </c>
      <c r="I841">
        <f t="shared" si="63"/>
        <v>7491</v>
      </c>
    </row>
    <row r="842" spans="1:9" x14ac:dyDescent="0.3">
      <c r="A842" s="2">
        <v>2012</v>
      </c>
      <c r="B842" s="2" t="s">
        <v>12</v>
      </c>
      <c r="C842" s="2" t="s">
        <v>6</v>
      </c>
      <c r="D842" s="2">
        <v>1</v>
      </c>
      <c r="E842" s="1">
        <v>295.36</v>
      </c>
      <c r="F842" s="1">
        <v>424.8</v>
      </c>
      <c r="G842" s="4">
        <v>2363394.5</v>
      </c>
      <c r="H842">
        <f t="shared" si="62"/>
        <v>6981</v>
      </c>
      <c r="I842">
        <f t="shared" si="63"/>
        <v>10040</v>
      </c>
    </row>
    <row r="843" spans="1:9" x14ac:dyDescent="0.3">
      <c r="A843" s="2">
        <v>2013</v>
      </c>
      <c r="B843" s="2" t="s">
        <v>12</v>
      </c>
      <c r="C843" s="2" t="s">
        <v>6</v>
      </c>
      <c r="D843" s="2">
        <v>1</v>
      </c>
      <c r="E843" s="1">
        <v>226.14</v>
      </c>
      <c r="F843" s="1">
        <v>542.29999999999995</v>
      </c>
      <c r="G843" s="4">
        <v>2494008.5</v>
      </c>
      <c r="H843">
        <f t="shared" si="62"/>
        <v>5640</v>
      </c>
      <c r="I843">
        <f t="shared" si="63"/>
        <v>13525</v>
      </c>
    </row>
    <row r="844" spans="1:9" x14ac:dyDescent="0.3">
      <c r="A844" s="2">
        <v>2014</v>
      </c>
      <c r="B844" s="2" t="s">
        <v>12</v>
      </c>
      <c r="C844" s="2" t="s">
        <v>6</v>
      </c>
      <c r="D844" s="2">
        <v>1</v>
      </c>
      <c r="E844" s="1">
        <v>173.47</v>
      </c>
      <c r="F844" s="1">
        <v>692.31</v>
      </c>
      <c r="G844" s="4">
        <v>2623268.5</v>
      </c>
      <c r="H844">
        <f t="shared" si="62"/>
        <v>4551</v>
      </c>
      <c r="I844">
        <f t="shared" si="63"/>
        <v>18161</v>
      </c>
    </row>
    <row r="845" spans="1:9" x14ac:dyDescent="0.3">
      <c r="A845" s="2">
        <v>2015</v>
      </c>
      <c r="B845" s="2" t="s">
        <v>12</v>
      </c>
      <c r="C845" s="2" t="s">
        <v>6</v>
      </c>
      <c r="D845" s="2">
        <v>1</v>
      </c>
      <c r="E845" s="1">
        <v>3860.25</v>
      </c>
      <c r="F845" s="1">
        <v>883.81</v>
      </c>
      <c r="G845" s="4">
        <v>2747158.5</v>
      </c>
      <c r="H845">
        <f t="shared" si="62"/>
        <v>106047</v>
      </c>
      <c r="I845">
        <f t="shared" si="63"/>
        <v>24280</v>
      </c>
    </row>
    <row r="846" spans="1:9" x14ac:dyDescent="0.3">
      <c r="A846" s="2">
        <v>2016</v>
      </c>
      <c r="B846" s="2" t="s">
        <v>12</v>
      </c>
      <c r="C846" s="2" t="s">
        <v>6</v>
      </c>
      <c r="D846" s="2">
        <v>1</v>
      </c>
      <c r="E846" s="1">
        <v>3125.92</v>
      </c>
      <c r="F846" s="1">
        <v>1128.28</v>
      </c>
      <c r="G846" s="4">
        <v>2858258.5</v>
      </c>
      <c r="H846">
        <f t="shared" si="62"/>
        <v>89347</v>
      </c>
      <c r="I846">
        <f t="shared" si="63"/>
        <v>32249</v>
      </c>
    </row>
    <row r="847" spans="1:9" x14ac:dyDescent="0.3">
      <c r="A847" s="2">
        <v>2017</v>
      </c>
      <c r="B847" s="2" t="s">
        <v>12</v>
      </c>
      <c r="C847" s="2" t="s">
        <v>6</v>
      </c>
      <c r="D847" s="2">
        <v>1</v>
      </c>
      <c r="E847" s="1">
        <v>2394.83</v>
      </c>
      <c r="F847" s="1">
        <v>1440.37</v>
      </c>
      <c r="G847" s="4">
        <v>2996889.5</v>
      </c>
      <c r="H847">
        <f t="shared" si="62"/>
        <v>71770</v>
      </c>
      <c r="I847">
        <f t="shared" si="63"/>
        <v>43166</v>
      </c>
    </row>
    <row r="848" spans="1:9" x14ac:dyDescent="0.3">
      <c r="A848" s="2">
        <v>2018</v>
      </c>
      <c r="B848" s="2" t="s">
        <v>12</v>
      </c>
      <c r="C848" s="2" t="s">
        <v>6</v>
      </c>
      <c r="D848" s="2">
        <v>1</v>
      </c>
      <c r="E848" s="1">
        <v>1966.14</v>
      </c>
      <c r="F848" s="1">
        <v>1838.8</v>
      </c>
      <c r="G848" s="4">
        <v>3153847</v>
      </c>
      <c r="H848">
        <f t="shared" si="62"/>
        <v>62009</v>
      </c>
      <c r="I848">
        <f t="shared" si="63"/>
        <v>57993</v>
      </c>
    </row>
    <row r="849" spans="1:9" x14ac:dyDescent="0.3">
      <c r="A849" s="2">
        <v>2019</v>
      </c>
      <c r="B849" s="2" t="s">
        <v>12</v>
      </c>
      <c r="C849" s="2" t="s">
        <v>6</v>
      </c>
      <c r="D849" s="2">
        <v>1</v>
      </c>
      <c r="E849" s="1">
        <v>1449.17</v>
      </c>
      <c r="F849" s="1">
        <v>2347.44</v>
      </c>
      <c r="G849" s="4">
        <v>3314758.5</v>
      </c>
      <c r="H849">
        <f t="shared" si="62"/>
        <v>48036</v>
      </c>
      <c r="I849">
        <f t="shared" si="63"/>
        <v>77812</v>
      </c>
    </row>
    <row r="850" spans="1:9" x14ac:dyDescent="0.3">
      <c r="A850" s="2">
        <v>2020</v>
      </c>
      <c r="B850" s="2" t="s">
        <v>12</v>
      </c>
      <c r="C850" s="2" t="s">
        <v>6</v>
      </c>
      <c r="D850" s="2">
        <v>1</v>
      </c>
      <c r="E850" s="1"/>
      <c r="F850" s="1">
        <f>ROUND(F849+F849*0.2766,1)</f>
        <v>2996.7</v>
      </c>
      <c r="G850" s="4">
        <v>3515954</v>
      </c>
      <c r="H850" s="1"/>
      <c r="I850">
        <f t="shared" si="63"/>
        <v>105363</v>
      </c>
    </row>
    <row r="851" spans="1:9" x14ac:dyDescent="0.3">
      <c r="A851" s="2">
        <v>2021</v>
      </c>
      <c r="B851" s="2" t="s">
        <v>12</v>
      </c>
      <c r="C851" s="2" t="s">
        <v>6</v>
      </c>
      <c r="D851" s="2">
        <v>1</v>
      </c>
      <c r="E851" s="1"/>
      <c r="F851" s="1">
        <f t="shared" ref="F851:F852" si="64">ROUND(F850+F850*0.2766,1)</f>
        <v>3825.6</v>
      </c>
      <c r="G851" s="4">
        <v>3729119.5</v>
      </c>
      <c r="H851" s="1"/>
      <c r="I851">
        <f t="shared" si="63"/>
        <v>142661</v>
      </c>
    </row>
    <row r="852" spans="1:9" x14ac:dyDescent="0.3">
      <c r="A852" s="2">
        <v>2022</v>
      </c>
      <c r="B852" s="2" t="s">
        <v>12</v>
      </c>
      <c r="C852" s="2" t="s">
        <v>6</v>
      </c>
      <c r="D852" s="2">
        <v>1</v>
      </c>
      <c r="E852" s="1"/>
      <c r="F852" s="1">
        <f t="shared" si="64"/>
        <v>4883.8</v>
      </c>
      <c r="G852" s="4">
        <v>3938815</v>
      </c>
      <c r="H852" s="1"/>
      <c r="I852">
        <f t="shared" si="63"/>
        <v>192364</v>
      </c>
    </row>
    <row r="853" spans="1:9" x14ac:dyDescent="0.3">
      <c r="A853" s="2">
        <v>2000</v>
      </c>
      <c r="B853" s="2" t="s">
        <v>12</v>
      </c>
      <c r="C853" s="2" t="s">
        <v>6</v>
      </c>
      <c r="D853" s="2">
        <v>2</v>
      </c>
      <c r="E853" s="1">
        <v>34.06</v>
      </c>
      <c r="F853" s="1">
        <v>14.26</v>
      </c>
      <c r="G853" s="4">
        <v>873383.5</v>
      </c>
      <c r="H853">
        <f t="shared" si="62"/>
        <v>297</v>
      </c>
      <c r="I853">
        <f t="shared" si="63"/>
        <v>125</v>
      </c>
    </row>
    <row r="854" spans="1:9" x14ac:dyDescent="0.3">
      <c r="A854" s="2">
        <v>2001</v>
      </c>
      <c r="B854" s="2" t="s">
        <v>12</v>
      </c>
      <c r="C854" s="2" t="s">
        <v>6</v>
      </c>
      <c r="D854" s="2">
        <v>2</v>
      </c>
      <c r="E854" s="1">
        <v>32.72</v>
      </c>
      <c r="F854" s="1">
        <v>17.600000000000001</v>
      </c>
      <c r="G854" s="4">
        <v>938698.5</v>
      </c>
      <c r="H854">
        <f t="shared" si="62"/>
        <v>307</v>
      </c>
      <c r="I854">
        <f t="shared" si="63"/>
        <v>165</v>
      </c>
    </row>
    <row r="855" spans="1:9" x14ac:dyDescent="0.3">
      <c r="A855" s="2">
        <v>2002</v>
      </c>
      <c r="B855" s="2" t="s">
        <v>12</v>
      </c>
      <c r="C855" s="2" t="s">
        <v>6</v>
      </c>
      <c r="D855" s="2">
        <v>2</v>
      </c>
      <c r="E855" s="1">
        <v>25</v>
      </c>
      <c r="F855" s="1">
        <v>21.71</v>
      </c>
      <c r="G855" s="4">
        <v>1003819</v>
      </c>
      <c r="H855">
        <f t="shared" si="62"/>
        <v>251</v>
      </c>
      <c r="I855">
        <f t="shared" si="63"/>
        <v>218</v>
      </c>
    </row>
    <row r="856" spans="1:9" x14ac:dyDescent="0.3">
      <c r="A856" s="2">
        <v>2003</v>
      </c>
      <c r="B856" s="2" t="s">
        <v>12</v>
      </c>
      <c r="C856" s="2" t="s">
        <v>6</v>
      </c>
      <c r="D856" s="2">
        <v>2</v>
      </c>
      <c r="E856" s="1">
        <v>21.49</v>
      </c>
      <c r="F856" s="1">
        <v>26.78</v>
      </c>
      <c r="G856" s="4">
        <v>1069153.5</v>
      </c>
      <c r="H856">
        <f t="shared" si="62"/>
        <v>230</v>
      </c>
      <c r="I856">
        <f t="shared" si="63"/>
        <v>286</v>
      </c>
    </row>
    <row r="857" spans="1:9" x14ac:dyDescent="0.3">
      <c r="A857" s="2">
        <v>2004</v>
      </c>
      <c r="B857" s="2" t="s">
        <v>12</v>
      </c>
      <c r="C857" s="2" t="s">
        <v>6</v>
      </c>
      <c r="D857" s="2">
        <v>2</v>
      </c>
      <c r="E857" s="1">
        <v>19.05</v>
      </c>
      <c r="F857" s="1">
        <v>33.04</v>
      </c>
      <c r="G857" s="4">
        <v>1140017</v>
      </c>
      <c r="H857">
        <f t="shared" si="62"/>
        <v>217</v>
      </c>
      <c r="I857">
        <f t="shared" si="63"/>
        <v>377</v>
      </c>
    </row>
    <row r="858" spans="1:9" x14ac:dyDescent="0.3">
      <c r="A858" s="2">
        <v>2005</v>
      </c>
      <c r="B858" s="2" t="s">
        <v>12</v>
      </c>
      <c r="C858" s="2" t="s">
        <v>6</v>
      </c>
      <c r="D858" s="2">
        <v>2</v>
      </c>
      <c r="E858" s="1">
        <v>65.2</v>
      </c>
      <c r="F858" s="1">
        <v>40.770000000000003</v>
      </c>
      <c r="G858" s="4">
        <v>1210978.5</v>
      </c>
      <c r="H858">
        <f t="shared" si="62"/>
        <v>790</v>
      </c>
      <c r="I858">
        <f t="shared" si="63"/>
        <v>494</v>
      </c>
    </row>
    <row r="859" spans="1:9" x14ac:dyDescent="0.3">
      <c r="A859" s="2">
        <v>2006</v>
      </c>
      <c r="B859" s="2" t="s">
        <v>12</v>
      </c>
      <c r="C859" s="2" t="s">
        <v>6</v>
      </c>
      <c r="D859" s="2">
        <v>2</v>
      </c>
      <c r="E859" s="1">
        <v>53.59</v>
      </c>
      <c r="F859" s="1">
        <v>50.29</v>
      </c>
      <c r="G859" s="4">
        <v>1284920</v>
      </c>
      <c r="H859">
        <f t="shared" si="62"/>
        <v>689</v>
      </c>
      <c r="I859">
        <f t="shared" si="63"/>
        <v>646</v>
      </c>
    </row>
    <row r="860" spans="1:9" x14ac:dyDescent="0.3">
      <c r="A860" s="2">
        <v>2007</v>
      </c>
      <c r="B860" s="2" t="s">
        <v>12</v>
      </c>
      <c r="C860" s="2" t="s">
        <v>6</v>
      </c>
      <c r="D860" s="2">
        <v>2</v>
      </c>
      <c r="E860" s="1">
        <v>39.26</v>
      </c>
      <c r="F860" s="1">
        <v>62.05</v>
      </c>
      <c r="G860" s="4">
        <v>1378258</v>
      </c>
      <c r="H860">
        <f t="shared" si="62"/>
        <v>541</v>
      </c>
      <c r="I860">
        <f t="shared" si="63"/>
        <v>855</v>
      </c>
    </row>
    <row r="861" spans="1:9" x14ac:dyDescent="0.3">
      <c r="A861" s="2">
        <v>2008</v>
      </c>
      <c r="B861" s="2" t="s">
        <v>12</v>
      </c>
      <c r="C861" s="2" t="s">
        <v>6</v>
      </c>
      <c r="D861" s="2">
        <v>2</v>
      </c>
      <c r="E861" s="1">
        <v>36.69</v>
      </c>
      <c r="F861" s="1">
        <v>76.55</v>
      </c>
      <c r="G861" s="4">
        <v>1458371</v>
      </c>
      <c r="H861">
        <f t="shared" si="62"/>
        <v>535</v>
      </c>
      <c r="I861">
        <f t="shared" si="63"/>
        <v>1116</v>
      </c>
    </row>
    <row r="862" spans="1:9" x14ac:dyDescent="0.3">
      <c r="A862" s="2">
        <v>2009</v>
      </c>
      <c r="B862" s="2" t="s">
        <v>12</v>
      </c>
      <c r="C862" s="2" t="s">
        <v>6</v>
      </c>
      <c r="D862" s="2">
        <v>2</v>
      </c>
      <c r="E862" s="1">
        <v>36.380000000000003</v>
      </c>
      <c r="F862" s="1">
        <v>94.44</v>
      </c>
      <c r="G862" s="4">
        <v>1505449.5</v>
      </c>
      <c r="H862">
        <f t="shared" si="62"/>
        <v>548</v>
      </c>
      <c r="I862">
        <f t="shared" si="63"/>
        <v>1422</v>
      </c>
    </row>
    <row r="863" spans="1:9" x14ac:dyDescent="0.3">
      <c r="A863" s="2">
        <v>2010</v>
      </c>
      <c r="B863" s="2" t="s">
        <v>12</v>
      </c>
      <c r="C863" s="2" t="s">
        <v>6</v>
      </c>
      <c r="D863" s="2">
        <v>2</v>
      </c>
      <c r="E863" s="1">
        <v>211.02</v>
      </c>
      <c r="F863" s="1">
        <v>116.52</v>
      </c>
      <c r="G863" s="4">
        <v>1534862</v>
      </c>
      <c r="H863">
        <f t="shared" si="62"/>
        <v>3239</v>
      </c>
      <c r="I863">
        <f t="shared" si="63"/>
        <v>1788</v>
      </c>
    </row>
    <row r="864" spans="1:9" x14ac:dyDescent="0.3">
      <c r="A864" s="2">
        <v>2011</v>
      </c>
      <c r="B864" s="2" t="s">
        <v>12</v>
      </c>
      <c r="C864" s="2" t="s">
        <v>6</v>
      </c>
      <c r="D864" s="2">
        <v>2</v>
      </c>
      <c r="E864" s="1">
        <v>165.62</v>
      </c>
      <c r="F864" s="1">
        <v>143.75</v>
      </c>
      <c r="G864" s="4">
        <v>1562793</v>
      </c>
      <c r="H864">
        <f t="shared" si="62"/>
        <v>2588</v>
      </c>
      <c r="I864">
        <f t="shared" si="63"/>
        <v>2247</v>
      </c>
    </row>
    <row r="865" spans="1:9" x14ac:dyDescent="0.3">
      <c r="A865" s="2">
        <v>2012</v>
      </c>
      <c r="B865" s="2" t="s">
        <v>12</v>
      </c>
      <c r="C865" s="2" t="s">
        <v>6</v>
      </c>
      <c r="D865" s="2">
        <v>2</v>
      </c>
      <c r="E865" s="1">
        <v>122.71</v>
      </c>
      <c r="F865" s="1">
        <v>177.35</v>
      </c>
      <c r="G865" s="4">
        <v>1617579</v>
      </c>
      <c r="H865">
        <f t="shared" si="62"/>
        <v>1985</v>
      </c>
      <c r="I865">
        <f t="shared" si="63"/>
        <v>2869</v>
      </c>
    </row>
    <row r="866" spans="1:9" x14ac:dyDescent="0.3">
      <c r="A866" s="2">
        <v>2013</v>
      </c>
      <c r="B866" s="2" t="s">
        <v>12</v>
      </c>
      <c r="C866" s="2" t="s">
        <v>6</v>
      </c>
      <c r="D866" s="2">
        <v>2</v>
      </c>
      <c r="E866" s="1">
        <v>93.27</v>
      </c>
      <c r="F866" s="1">
        <v>218.8</v>
      </c>
      <c r="G866" s="4">
        <v>1687049</v>
      </c>
      <c r="H866">
        <f t="shared" si="62"/>
        <v>1574</v>
      </c>
      <c r="I866">
        <f t="shared" si="63"/>
        <v>3691</v>
      </c>
    </row>
    <row r="867" spans="1:9" x14ac:dyDescent="0.3">
      <c r="A867" s="2">
        <v>2014</v>
      </c>
      <c r="B867" s="2" t="s">
        <v>12</v>
      </c>
      <c r="C867" s="2" t="s">
        <v>6</v>
      </c>
      <c r="D867" s="2">
        <v>2</v>
      </c>
      <c r="E867" s="1">
        <v>63.9</v>
      </c>
      <c r="F867" s="1">
        <v>269.93</v>
      </c>
      <c r="G867" s="4">
        <v>1747440</v>
      </c>
      <c r="H867">
        <f t="shared" si="62"/>
        <v>1117</v>
      </c>
      <c r="I867">
        <f t="shared" si="63"/>
        <v>4717</v>
      </c>
    </row>
    <row r="868" spans="1:9" x14ac:dyDescent="0.3">
      <c r="A868" s="2">
        <v>2015</v>
      </c>
      <c r="B868" s="2" t="s">
        <v>12</v>
      </c>
      <c r="C868" s="2" t="s">
        <v>6</v>
      </c>
      <c r="D868" s="2">
        <v>2</v>
      </c>
      <c r="E868" s="1">
        <v>1543.66</v>
      </c>
      <c r="F868" s="1">
        <v>333.02</v>
      </c>
      <c r="G868" s="4">
        <v>1802875</v>
      </c>
      <c r="H868">
        <f t="shared" si="62"/>
        <v>27830</v>
      </c>
      <c r="I868">
        <f t="shared" si="63"/>
        <v>6004</v>
      </c>
    </row>
    <row r="869" spans="1:9" x14ac:dyDescent="0.3">
      <c r="A869" s="2">
        <v>2016</v>
      </c>
      <c r="B869" s="2" t="s">
        <v>12</v>
      </c>
      <c r="C869" s="2" t="s">
        <v>6</v>
      </c>
      <c r="D869" s="2">
        <v>2</v>
      </c>
      <c r="E869" s="1">
        <v>1156.97</v>
      </c>
      <c r="F869" s="1">
        <v>410.86</v>
      </c>
      <c r="G869" s="4">
        <v>1843565.5</v>
      </c>
      <c r="H869">
        <f t="shared" si="62"/>
        <v>21329</v>
      </c>
      <c r="I869">
        <f t="shared" si="63"/>
        <v>7574</v>
      </c>
    </row>
    <row r="870" spans="1:9" x14ac:dyDescent="0.3">
      <c r="A870" s="2">
        <v>2017</v>
      </c>
      <c r="B870" s="2" t="s">
        <v>12</v>
      </c>
      <c r="C870" s="2" t="s">
        <v>6</v>
      </c>
      <c r="D870" s="2">
        <v>2</v>
      </c>
      <c r="E870" s="1">
        <v>827.1</v>
      </c>
      <c r="F870" s="1">
        <v>506.88</v>
      </c>
      <c r="G870" s="4">
        <v>1890896.5</v>
      </c>
      <c r="H870">
        <f t="shared" si="62"/>
        <v>15640</v>
      </c>
      <c r="I870">
        <f t="shared" si="63"/>
        <v>9585</v>
      </c>
    </row>
    <row r="871" spans="1:9" x14ac:dyDescent="0.3">
      <c r="A871" s="2">
        <v>2018</v>
      </c>
      <c r="B871" s="2" t="s">
        <v>12</v>
      </c>
      <c r="C871" s="2" t="s">
        <v>6</v>
      </c>
      <c r="D871" s="2">
        <v>2</v>
      </c>
      <c r="E871" s="1">
        <v>675.86</v>
      </c>
      <c r="F871" s="1">
        <v>625.35</v>
      </c>
      <c r="G871" s="4">
        <v>1963692.5</v>
      </c>
      <c r="H871">
        <f t="shared" si="62"/>
        <v>13272</v>
      </c>
      <c r="I871">
        <f t="shared" si="63"/>
        <v>12280</v>
      </c>
    </row>
    <row r="872" spans="1:9" x14ac:dyDescent="0.3">
      <c r="A872" s="2">
        <v>2019</v>
      </c>
      <c r="B872" s="2" t="s">
        <v>12</v>
      </c>
      <c r="C872" s="2" t="s">
        <v>6</v>
      </c>
      <c r="D872" s="2">
        <v>2</v>
      </c>
      <c r="E872" s="1">
        <v>476.17</v>
      </c>
      <c r="F872" s="1">
        <v>771.51</v>
      </c>
      <c r="G872" s="4">
        <v>2061691</v>
      </c>
      <c r="H872">
        <f t="shared" si="62"/>
        <v>9817</v>
      </c>
      <c r="I872">
        <f t="shared" si="63"/>
        <v>15906</v>
      </c>
    </row>
    <row r="873" spans="1:9" x14ac:dyDescent="0.3">
      <c r="A873" s="2">
        <v>2020</v>
      </c>
      <c r="B873" s="2" t="s">
        <v>12</v>
      </c>
      <c r="C873" s="2" t="s">
        <v>6</v>
      </c>
      <c r="D873" s="2">
        <v>2</v>
      </c>
      <c r="E873" s="1"/>
      <c r="F873" s="1">
        <f>ROUND(F872+F872*0.2337,1)</f>
        <v>951.8</v>
      </c>
      <c r="G873" s="4">
        <v>2206059</v>
      </c>
      <c r="H873" s="1"/>
      <c r="I873">
        <f t="shared" si="63"/>
        <v>20997</v>
      </c>
    </row>
    <row r="874" spans="1:9" x14ac:dyDescent="0.3">
      <c r="A874" s="2">
        <v>2021</v>
      </c>
      <c r="B874" s="2" t="s">
        <v>12</v>
      </c>
      <c r="C874" s="2" t="s">
        <v>6</v>
      </c>
      <c r="D874" s="2">
        <v>2</v>
      </c>
      <c r="E874" s="1"/>
      <c r="F874" s="1">
        <f t="shared" ref="F874:F875" si="65">ROUND(F873+F873*0.2337,1)</f>
        <v>1174.2</v>
      </c>
      <c r="G874" s="4">
        <v>2361393.5</v>
      </c>
      <c r="H874" s="1"/>
      <c r="I874">
        <f t="shared" si="63"/>
        <v>27727</v>
      </c>
    </row>
    <row r="875" spans="1:9" x14ac:dyDescent="0.3">
      <c r="A875" s="2">
        <v>2022</v>
      </c>
      <c r="B875" s="2" t="s">
        <v>12</v>
      </c>
      <c r="C875" s="2" t="s">
        <v>6</v>
      </c>
      <c r="D875" s="2">
        <v>2</v>
      </c>
      <c r="E875" s="1"/>
      <c r="F875" s="1">
        <f t="shared" si="65"/>
        <v>1448.6</v>
      </c>
      <c r="G875" s="4">
        <v>2493071</v>
      </c>
      <c r="H875" s="1"/>
      <c r="I875">
        <f t="shared" si="63"/>
        <v>36115</v>
      </c>
    </row>
    <row r="876" spans="1:9" x14ac:dyDescent="0.3">
      <c r="A876" s="2">
        <v>2000</v>
      </c>
      <c r="B876" s="2" t="s">
        <v>12</v>
      </c>
      <c r="C876" s="2" t="s">
        <v>6</v>
      </c>
      <c r="D876" s="2">
        <v>3</v>
      </c>
      <c r="E876" s="1">
        <v>18.79</v>
      </c>
      <c r="F876" s="1">
        <v>6.87</v>
      </c>
      <c r="G876" s="4">
        <v>302803.5</v>
      </c>
      <c r="H876">
        <f t="shared" si="62"/>
        <v>57</v>
      </c>
      <c r="I876">
        <f t="shared" si="63"/>
        <v>21</v>
      </c>
    </row>
    <row r="877" spans="1:9" x14ac:dyDescent="0.3">
      <c r="A877" s="2">
        <v>2001</v>
      </c>
      <c r="B877" s="2" t="s">
        <v>12</v>
      </c>
      <c r="C877" s="2" t="s">
        <v>6</v>
      </c>
      <c r="D877" s="2">
        <v>3</v>
      </c>
      <c r="E877" s="1">
        <v>18.95</v>
      </c>
      <c r="F877" s="1">
        <v>8.94</v>
      </c>
      <c r="G877" s="4">
        <v>313238.5</v>
      </c>
      <c r="H877">
        <f t="shared" si="62"/>
        <v>59</v>
      </c>
      <c r="I877">
        <f t="shared" si="63"/>
        <v>28</v>
      </c>
    </row>
    <row r="878" spans="1:9" x14ac:dyDescent="0.3">
      <c r="A878" s="2">
        <v>2002</v>
      </c>
      <c r="B878" s="2" t="s">
        <v>12</v>
      </c>
      <c r="C878" s="2" t="s">
        <v>6</v>
      </c>
      <c r="D878" s="2">
        <v>3</v>
      </c>
      <c r="E878" s="1">
        <v>14.91</v>
      </c>
      <c r="F878" s="1">
        <v>11.64</v>
      </c>
      <c r="G878" s="4">
        <v>325524</v>
      </c>
      <c r="H878">
        <f t="shared" si="62"/>
        <v>49</v>
      </c>
      <c r="I878">
        <f t="shared" si="63"/>
        <v>38</v>
      </c>
    </row>
    <row r="879" spans="1:9" x14ac:dyDescent="0.3">
      <c r="A879" s="2">
        <v>2003</v>
      </c>
      <c r="B879" s="2" t="s">
        <v>12</v>
      </c>
      <c r="C879" s="2" t="s">
        <v>6</v>
      </c>
      <c r="D879" s="2">
        <v>3</v>
      </c>
      <c r="E879" s="1">
        <v>13.04</v>
      </c>
      <c r="F879" s="1">
        <v>15.14</v>
      </c>
      <c r="G879" s="4">
        <v>341973.5</v>
      </c>
      <c r="H879">
        <f t="shared" si="62"/>
        <v>45</v>
      </c>
      <c r="I879">
        <f t="shared" si="63"/>
        <v>52</v>
      </c>
    </row>
    <row r="880" spans="1:9" x14ac:dyDescent="0.3">
      <c r="A880" s="2">
        <v>2004</v>
      </c>
      <c r="B880" s="2" t="s">
        <v>12</v>
      </c>
      <c r="C880" s="2" t="s">
        <v>6</v>
      </c>
      <c r="D880" s="2">
        <v>3</v>
      </c>
      <c r="E880" s="1">
        <v>13</v>
      </c>
      <c r="F880" s="1">
        <v>19.690000000000001</v>
      </c>
      <c r="G880" s="4">
        <v>361655</v>
      </c>
      <c r="H880">
        <f t="shared" si="62"/>
        <v>47</v>
      </c>
      <c r="I880">
        <f t="shared" si="63"/>
        <v>71</v>
      </c>
    </row>
    <row r="881" spans="1:9" x14ac:dyDescent="0.3">
      <c r="A881" s="2">
        <v>2005</v>
      </c>
      <c r="B881" s="2" t="s">
        <v>12</v>
      </c>
      <c r="C881" s="2" t="s">
        <v>6</v>
      </c>
      <c r="D881" s="2">
        <v>3</v>
      </c>
      <c r="E881" s="1">
        <v>42.44</v>
      </c>
      <c r="F881" s="1">
        <v>25.62</v>
      </c>
      <c r="G881" s="4">
        <v>381586</v>
      </c>
      <c r="H881">
        <f t="shared" si="62"/>
        <v>162</v>
      </c>
      <c r="I881">
        <f t="shared" si="63"/>
        <v>98</v>
      </c>
    </row>
    <row r="882" spans="1:9" x14ac:dyDescent="0.3">
      <c r="A882" s="2">
        <v>2006</v>
      </c>
      <c r="B882" s="2" t="s">
        <v>12</v>
      </c>
      <c r="C882" s="2" t="s">
        <v>6</v>
      </c>
      <c r="D882" s="2">
        <v>3</v>
      </c>
      <c r="E882" s="1">
        <v>34.01</v>
      </c>
      <c r="F882" s="1">
        <v>33.33</v>
      </c>
      <c r="G882" s="4">
        <v>401211.5</v>
      </c>
      <c r="H882">
        <f t="shared" si="62"/>
        <v>136</v>
      </c>
      <c r="I882">
        <f t="shared" si="63"/>
        <v>134</v>
      </c>
    </row>
    <row r="883" spans="1:9" x14ac:dyDescent="0.3">
      <c r="A883" s="2">
        <v>2007</v>
      </c>
      <c r="B883" s="2" t="s">
        <v>12</v>
      </c>
      <c r="C883" s="2" t="s">
        <v>6</v>
      </c>
      <c r="D883" s="2">
        <v>3</v>
      </c>
      <c r="E883" s="1">
        <v>29.64</v>
      </c>
      <c r="F883" s="1">
        <v>43.36</v>
      </c>
      <c r="G883" s="4">
        <v>425616.5</v>
      </c>
      <c r="H883">
        <f t="shared" si="62"/>
        <v>126</v>
      </c>
      <c r="I883">
        <f t="shared" si="63"/>
        <v>185</v>
      </c>
    </row>
    <row r="884" spans="1:9" x14ac:dyDescent="0.3">
      <c r="A884" s="2">
        <v>2008</v>
      </c>
      <c r="B884" s="2" t="s">
        <v>12</v>
      </c>
      <c r="C884" s="2" t="s">
        <v>6</v>
      </c>
      <c r="D884" s="2">
        <v>3</v>
      </c>
      <c r="E884" s="1">
        <v>25.92</v>
      </c>
      <c r="F884" s="1">
        <v>56.4</v>
      </c>
      <c r="G884" s="4">
        <v>455373</v>
      </c>
      <c r="H884">
        <f t="shared" si="62"/>
        <v>118</v>
      </c>
      <c r="I884">
        <f t="shared" si="63"/>
        <v>257</v>
      </c>
    </row>
    <row r="885" spans="1:9" x14ac:dyDescent="0.3">
      <c r="A885" s="2">
        <v>2009</v>
      </c>
      <c r="B885" s="2" t="s">
        <v>12</v>
      </c>
      <c r="C885" s="2" t="s">
        <v>6</v>
      </c>
      <c r="D885" s="2">
        <v>3</v>
      </c>
      <c r="E885" s="1">
        <v>25</v>
      </c>
      <c r="F885" s="1">
        <v>73.38</v>
      </c>
      <c r="G885" s="4">
        <v>493034.5</v>
      </c>
      <c r="H885">
        <f t="shared" si="62"/>
        <v>123</v>
      </c>
      <c r="I885">
        <f t="shared" si="63"/>
        <v>362</v>
      </c>
    </row>
    <row r="886" spans="1:9" x14ac:dyDescent="0.3">
      <c r="A886" s="2">
        <v>2010</v>
      </c>
      <c r="B886" s="2" t="s">
        <v>12</v>
      </c>
      <c r="C886" s="2" t="s">
        <v>6</v>
      </c>
      <c r="D886" s="2">
        <v>3</v>
      </c>
      <c r="E886" s="1">
        <v>154.21</v>
      </c>
      <c r="F886" s="1">
        <v>95.46</v>
      </c>
      <c r="G886" s="4">
        <v>540950</v>
      </c>
      <c r="H886">
        <f t="shared" si="62"/>
        <v>834</v>
      </c>
      <c r="I886">
        <f t="shared" si="63"/>
        <v>516</v>
      </c>
    </row>
    <row r="887" spans="1:9" x14ac:dyDescent="0.3">
      <c r="A887" s="2">
        <v>2011</v>
      </c>
      <c r="B887" s="2" t="s">
        <v>12</v>
      </c>
      <c r="C887" s="2" t="s">
        <v>6</v>
      </c>
      <c r="D887" s="2">
        <v>3</v>
      </c>
      <c r="E887" s="1">
        <v>140.57</v>
      </c>
      <c r="F887" s="1">
        <v>124.18</v>
      </c>
      <c r="G887" s="4">
        <v>592545.5</v>
      </c>
      <c r="H887">
        <f t="shared" si="62"/>
        <v>833</v>
      </c>
      <c r="I887">
        <f t="shared" si="63"/>
        <v>736</v>
      </c>
    </row>
    <row r="888" spans="1:9" x14ac:dyDescent="0.3">
      <c r="A888" s="2">
        <v>2012</v>
      </c>
      <c r="B888" s="2" t="s">
        <v>12</v>
      </c>
      <c r="C888" s="2" t="s">
        <v>6</v>
      </c>
      <c r="D888" s="2">
        <v>3</v>
      </c>
      <c r="E888" s="1">
        <v>107.77</v>
      </c>
      <c r="F888" s="1">
        <v>161.55000000000001</v>
      </c>
      <c r="G888" s="4">
        <v>643839</v>
      </c>
      <c r="H888">
        <f t="shared" si="62"/>
        <v>694</v>
      </c>
      <c r="I888">
        <f t="shared" si="63"/>
        <v>1040</v>
      </c>
    </row>
    <row r="889" spans="1:9" x14ac:dyDescent="0.3">
      <c r="A889" s="2">
        <v>2013</v>
      </c>
      <c r="B889" s="2" t="s">
        <v>12</v>
      </c>
      <c r="C889" s="2" t="s">
        <v>6</v>
      </c>
      <c r="D889" s="2">
        <v>3</v>
      </c>
      <c r="E889" s="1">
        <v>85.77</v>
      </c>
      <c r="F889" s="1">
        <v>210.17</v>
      </c>
      <c r="G889" s="4">
        <v>696878</v>
      </c>
      <c r="H889">
        <f t="shared" si="62"/>
        <v>598</v>
      </c>
      <c r="I889">
        <f t="shared" si="63"/>
        <v>1465</v>
      </c>
    </row>
    <row r="890" spans="1:9" x14ac:dyDescent="0.3">
      <c r="A890" s="2">
        <v>2014</v>
      </c>
      <c r="B890" s="2" t="s">
        <v>12</v>
      </c>
      <c r="C890" s="2" t="s">
        <v>6</v>
      </c>
      <c r="D890" s="2">
        <v>3</v>
      </c>
      <c r="E890" s="1">
        <v>70.349999999999994</v>
      </c>
      <c r="F890" s="1">
        <v>273.42</v>
      </c>
      <c r="G890" s="4">
        <v>755493</v>
      </c>
      <c r="H890">
        <f t="shared" si="62"/>
        <v>531</v>
      </c>
      <c r="I890">
        <f t="shared" si="63"/>
        <v>2066</v>
      </c>
    </row>
    <row r="891" spans="1:9" x14ac:dyDescent="0.3">
      <c r="A891" s="2">
        <v>2015</v>
      </c>
      <c r="B891" s="2" t="s">
        <v>12</v>
      </c>
      <c r="C891" s="2" t="s">
        <v>6</v>
      </c>
      <c r="D891" s="2">
        <v>3</v>
      </c>
      <c r="E891" s="1">
        <v>1533.75</v>
      </c>
      <c r="F891" s="1">
        <v>355.7</v>
      </c>
      <c r="G891" s="4">
        <v>813640.5</v>
      </c>
      <c r="H891">
        <f t="shared" si="62"/>
        <v>12479</v>
      </c>
      <c r="I891">
        <f t="shared" si="63"/>
        <v>2894</v>
      </c>
    </row>
    <row r="892" spans="1:9" x14ac:dyDescent="0.3">
      <c r="A892" s="2">
        <v>2016</v>
      </c>
      <c r="B892" s="2" t="s">
        <v>12</v>
      </c>
      <c r="C892" s="2" t="s">
        <v>6</v>
      </c>
      <c r="D892" s="2">
        <v>3</v>
      </c>
      <c r="E892" s="1">
        <v>1255.55</v>
      </c>
      <c r="F892" s="1">
        <v>462.74</v>
      </c>
      <c r="G892" s="4">
        <v>873922.5</v>
      </c>
      <c r="H892">
        <f t="shared" si="62"/>
        <v>10973</v>
      </c>
      <c r="I892">
        <f t="shared" si="63"/>
        <v>4044</v>
      </c>
    </row>
    <row r="893" spans="1:9" x14ac:dyDescent="0.3">
      <c r="A893" s="2">
        <v>2017</v>
      </c>
      <c r="B893" s="2" t="s">
        <v>12</v>
      </c>
      <c r="C893" s="2" t="s">
        <v>6</v>
      </c>
      <c r="D893" s="2">
        <v>3</v>
      </c>
      <c r="E893" s="1">
        <v>1028.57</v>
      </c>
      <c r="F893" s="1">
        <v>602</v>
      </c>
      <c r="G893" s="4">
        <v>951427</v>
      </c>
      <c r="H893">
        <f t="shared" si="62"/>
        <v>9786</v>
      </c>
      <c r="I893">
        <f t="shared" si="63"/>
        <v>5728</v>
      </c>
    </row>
    <row r="894" spans="1:9" x14ac:dyDescent="0.3">
      <c r="A894" s="2">
        <v>2018</v>
      </c>
      <c r="B894" s="2" t="s">
        <v>12</v>
      </c>
      <c r="C894" s="2" t="s">
        <v>6</v>
      </c>
      <c r="D894" s="2">
        <v>3</v>
      </c>
      <c r="E894" s="1">
        <v>839.32</v>
      </c>
      <c r="F894" s="1">
        <v>783.16</v>
      </c>
      <c r="G894" s="4">
        <v>1019142.5</v>
      </c>
      <c r="H894">
        <f t="shared" si="62"/>
        <v>8554</v>
      </c>
      <c r="I894">
        <f t="shared" si="63"/>
        <v>7982</v>
      </c>
    </row>
    <row r="895" spans="1:9" x14ac:dyDescent="0.3">
      <c r="A895" s="2">
        <v>2019</v>
      </c>
      <c r="B895" s="2" t="s">
        <v>12</v>
      </c>
      <c r="C895" s="2" t="s">
        <v>6</v>
      </c>
      <c r="D895" s="2">
        <v>3</v>
      </c>
      <c r="E895" s="1">
        <v>580.66</v>
      </c>
      <c r="F895" s="1">
        <v>1018.84</v>
      </c>
      <c r="G895" s="4">
        <v>1062615.5</v>
      </c>
      <c r="H895">
        <f t="shared" si="62"/>
        <v>6170</v>
      </c>
      <c r="I895">
        <f t="shared" si="63"/>
        <v>10826</v>
      </c>
    </row>
    <row r="896" spans="1:9" x14ac:dyDescent="0.3">
      <c r="A896" s="2">
        <v>2020</v>
      </c>
      <c r="B896" s="2" t="s">
        <v>12</v>
      </c>
      <c r="C896" s="2" t="s">
        <v>6</v>
      </c>
      <c r="D896" s="2">
        <v>3</v>
      </c>
      <c r="E896" s="1"/>
      <c r="F896" s="1">
        <f>ROUND(F895+F895*0.3009,1)</f>
        <v>1325.4</v>
      </c>
      <c r="G896" s="4">
        <v>1095494</v>
      </c>
      <c r="H896" s="1"/>
      <c r="I896">
        <f t="shared" si="63"/>
        <v>14520</v>
      </c>
    </row>
    <row r="897" spans="1:9" x14ac:dyDescent="0.3">
      <c r="A897" s="2">
        <v>2021</v>
      </c>
      <c r="B897" s="2" t="s">
        <v>12</v>
      </c>
      <c r="C897" s="2" t="s">
        <v>6</v>
      </c>
      <c r="D897" s="2">
        <v>3</v>
      </c>
      <c r="E897" s="1"/>
      <c r="F897" s="1">
        <f t="shared" ref="F897:F898" si="66">ROUND(F896+F896*0.3009,1)</f>
        <v>1724.2</v>
      </c>
      <c r="G897" s="4">
        <v>1127814</v>
      </c>
      <c r="H897" s="1"/>
      <c r="I897">
        <f t="shared" si="63"/>
        <v>19446</v>
      </c>
    </row>
    <row r="898" spans="1:9" x14ac:dyDescent="0.3">
      <c r="A898" s="2">
        <v>2022</v>
      </c>
      <c r="B898" s="2" t="s">
        <v>12</v>
      </c>
      <c r="C898" s="2" t="s">
        <v>6</v>
      </c>
      <c r="D898" s="2">
        <v>3</v>
      </c>
      <c r="E898" s="1"/>
      <c r="F898" s="1">
        <f t="shared" si="66"/>
        <v>2243</v>
      </c>
      <c r="G898" s="4">
        <v>1179118</v>
      </c>
      <c r="H898" s="1"/>
      <c r="I898">
        <f t="shared" si="63"/>
        <v>26448</v>
      </c>
    </row>
    <row r="899" spans="1:9" x14ac:dyDescent="0.3">
      <c r="A899" s="2">
        <v>2000</v>
      </c>
      <c r="B899" s="2" t="s">
        <v>12</v>
      </c>
      <c r="C899" s="2" t="s">
        <v>6</v>
      </c>
      <c r="D899" s="2">
        <v>4</v>
      </c>
      <c r="E899" s="1">
        <v>3.01</v>
      </c>
      <c r="F899" s="1">
        <v>1.1299999999999999</v>
      </c>
      <c r="G899" s="4">
        <v>43235.5</v>
      </c>
      <c r="H899">
        <f t="shared" ref="H899:H962" si="67">ROUND(E899*$G899/100000,0)</f>
        <v>1</v>
      </c>
      <c r="I899">
        <f t="shared" ref="I899:I962" si="68">ROUND(F899*$G899/100000,0)</f>
        <v>0</v>
      </c>
    </row>
    <row r="900" spans="1:9" x14ac:dyDescent="0.3">
      <c r="A900" s="2">
        <v>2001</v>
      </c>
      <c r="B900" s="2" t="s">
        <v>12</v>
      </c>
      <c r="C900" s="2" t="s">
        <v>6</v>
      </c>
      <c r="D900" s="2">
        <v>4</v>
      </c>
      <c r="E900" s="1">
        <v>2.77</v>
      </c>
      <c r="F900" s="1">
        <v>1.51</v>
      </c>
      <c r="G900" s="4">
        <v>45865</v>
      </c>
      <c r="H900">
        <f t="shared" si="67"/>
        <v>1</v>
      </c>
      <c r="I900">
        <f t="shared" si="68"/>
        <v>1</v>
      </c>
    </row>
    <row r="901" spans="1:9" x14ac:dyDescent="0.3">
      <c r="A901" s="2">
        <v>2002</v>
      </c>
      <c r="B901" s="2" t="s">
        <v>12</v>
      </c>
      <c r="C901" s="2" t="s">
        <v>6</v>
      </c>
      <c r="D901" s="2">
        <v>4</v>
      </c>
      <c r="E901" s="1">
        <v>2.8</v>
      </c>
      <c r="F901" s="1">
        <v>2.02</v>
      </c>
      <c r="G901" s="4">
        <v>49291</v>
      </c>
      <c r="H901">
        <f t="shared" si="67"/>
        <v>1</v>
      </c>
      <c r="I901">
        <f t="shared" si="68"/>
        <v>1</v>
      </c>
    </row>
    <row r="902" spans="1:9" x14ac:dyDescent="0.3">
      <c r="A902" s="2">
        <v>2003</v>
      </c>
      <c r="B902" s="2" t="s">
        <v>12</v>
      </c>
      <c r="C902" s="2" t="s">
        <v>6</v>
      </c>
      <c r="D902" s="2">
        <v>4</v>
      </c>
      <c r="E902" s="1">
        <v>2.2599999999999998</v>
      </c>
      <c r="F902" s="1">
        <v>2.7</v>
      </c>
      <c r="G902" s="4">
        <v>52490.5</v>
      </c>
      <c r="H902">
        <f t="shared" si="67"/>
        <v>1</v>
      </c>
      <c r="I902">
        <f t="shared" si="68"/>
        <v>1</v>
      </c>
    </row>
    <row r="903" spans="1:9" x14ac:dyDescent="0.3">
      <c r="A903" s="2">
        <v>2004</v>
      </c>
      <c r="B903" s="2" t="s">
        <v>12</v>
      </c>
      <c r="C903" s="2" t="s">
        <v>6</v>
      </c>
      <c r="D903" s="2">
        <v>4</v>
      </c>
      <c r="E903" s="1">
        <v>2.02</v>
      </c>
      <c r="F903" s="1">
        <v>3.61</v>
      </c>
      <c r="G903" s="4">
        <v>56175.5</v>
      </c>
      <c r="H903">
        <f t="shared" si="67"/>
        <v>1</v>
      </c>
      <c r="I903">
        <f t="shared" si="68"/>
        <v>2</v>
      </c>
    </row>
    <row r="904" spans="1:9" x14ac:dyDescent="0.3">
      <c r="A904" s="2">
        <v>2005</v>
      </c>
      <c r="B904" s="2" t="s">
        <v>12</v>
      </c>
      <c r="C904" s="2" t="s">
        <v>6</v>
      </c>
      <c r="D904" s="2">
        <v>4</v>
      </c>
      <c r="E904" s="1">
        <v>8.32</v>
      </c>
      <c r="F904" s="1">
        <v>4.83</v>
      </c>
      <c r="G904" s="4">
        <v>60762</v>
      </c>
      <c r="H904">
        <f t="shared" si="67"/>
        <v>5</v>
      </c>
      <c r="I904">
        <f t="shared" si="68"/>
        <v>3</v>
      </c>
    </row>
    <row r="905" spans="1:9" x14ac:dyDescent="0.3">
      <c r="A905" s="2">
        <v>2006</v>
      </c>
      <c r="B905" s="2" t="s">
        <v>12</v>
      </c>
      <c r="C905" s="2" t="s">
        <v>6</v>
      </c>
      <c r="D905" s="2">
        <v>4</v>
      </c>
      <c r="E905" s="1">
        <v>6.46</v>
      </c>
      <c r="F905" s="1">
        <v>6.46</v>
      </c>
      <c r="G905" s="4">
        <v>65708.5</v>
      </c>
      <c r="H905">
        <f t="shared" si="67"/>
        <v>4</v>
      </c>
      <c r="I905">
        <f t="shared" si="68"/>
        <v>4</v>
      </c>
    </row>
    <row r="906" spans="1:9" x14ac:dyDescent="0.3">
      <c r="A906" s="2">
        <v>2007</v>
      </c>
      <c r="B906" s="2" t="s">
        <v>12</v>
      </c>
      <c r="C906" s="2" t="s">
        <v>6</v>
      </c>
      <c r="D906" s="2">
        <v>4</v>
      </c>
      <c r="E906" s="1">
        <v>6.85</v>
      </c>
      <c r="F906" s="1">
        <v>8.64</v>
      </c>
      <c r="G906" s="4">
        <v>71899</v>
      </c>
      <c r="H906">
        <f t="shared" si="67"/>
        <v>5</v>
      </c>
      <c r="I906">
        <f t="shared" si="68"/>
        <v>6</v>
      </c>
    </row>
    <row r="907" spans="1:9" x14ac:dyDescent="0.3">
      <c r="A907" s="2">
        <v>2008</v>
      </c>
      <c r="B907" s="2" t="s">
        <v>12</v>
      </c>
      <c r="C907" s="2" t="s">
        <v>6</v>
      </c>
      <c r="D907" s="2">
        <v>4</v>
      </c>
      <c r="E907" s="1">
        <v>6.82</v>
      </c>
      <c r="F907" s="1">
        <v>11.56</v>
      </c>
      <c r="G907" s="4">
        <v>79087</v>
      </c>
      <c r="H907">
        <f t="shared" si="67"/>
        <v>5</v>
      </c>
      <c r="I907">
        <f t="shared" si="68"/>
        <v>9</v>
      </c>
    </row>
    <row r="908" spans="1:9" x14ac:dyDescent="0.3">
      <c r="A908" s="2">
        <v>2009</v>
      </c>
      <c r="B908" s="2" t="s">
        <v>12</v>
      </c>
      <c r="C908" s="2" t="s">
        <v>6</v>
      </c>
      <c r="D908" s="2">
        <v>4</v>
      </c>
      <c r="E908" s="1">
        <v>5.92</v>
      </c>
      <c r="F908" s="1">
        <v>15.47</v>
      </c>
      <c r="G908" s="4">
        <v>85600</v>
      </c>
      <c r="H908">
        <f t="shared" si="67"/>
        <v>5</v>
      </c>
      <c r="I908">
        <f t="shared" si="68"/>
        <v>13</v>
      </c>
    </row>
    <row r="909" spans="1:9" x14ac:dyDescent="0.3">
      <c r="A909" s="2">
        <v>2010</v>
      </c>
      <c r="B909" s="2" t="s">
        <v>12</v>
      </c>
      <c r="C909" s="2" t="s">
        <v>6</v>
      </c>
      <c r="D909" s="2">
        <v>4</v>
      </c>
      <c r="E909" s="1">
        <v>34.21</v>
      </c>
      <c r="F909" s="1">
        <v>20.69</v>
      </c>
      <c r="G909" s="4">
        <v>90902.5</v>
      </c>
      <c r="H909">
        <f t="shared" si="67"/>
        <v>31</v>
      </c>
      <c r="I909">
        <f t="shared" si="68"/>
        <v>19</v>
      </c>
    </row>
    <row r="910" spans="1:9" x14ac:dyDescent="0.3">
      <c r="A910" s="2">
        <v>2011</v>
      </c>
      <c r="B910" s="2" t="s">
        <v>12</v>
      </c>
      <c r="C910" s="2" t="s">
        <v>6</v>
      </c>
      <c r="D910" s="2">
        <v>4</v>
      </c>
      <c r="E910" s="1">
        <v>37.36</v>
      </c>
      <c r="F910" s="1">
        <v>27.68</v>
      </c>
      <c r="G910" s="4">
        <v>95819.5</v>
      </c>
      <c r="H910">
        <f t="shared" si="67"/>
        <v>36</v>
      </c>
      <c r="I910">
        <f t="shared" si="68"/>
        <v>27</v>
      </c>
    </row>
    <row r="911" spans="1:9" x14ac:dyDescent="0.3">
      <c r="A911" s="2">
        <v>2012</v>
      </c>
      <c r="B911" s="2" t="s">
        <v>12</v>
      </c>
      <c r="C911" s="2" t="s">
        <v>6</v>
      </c>
      <c r="D911" s="2">
        <v>4</v>
      </c>
      <c r="E911" s="1">
        <v>26.5</v>
      </c>
      <c r="F911" s="1">
        <v>37.04</v>
      </c>
      <c r="G911" s="4">
        <v>101976.5</v>
      </c>
      <c r="H911">
        <f t="shared" si="67"/>
        <v>27</v>
      </c>
      <c r="I911">
        <f t="shared" si="68"/>
        <v>38</v>
      </c>
    </row>
    <row r="912" spans="1:9" x14ac:dyDescent="0.3">
      <c r="A912" s="2">
        <v>2013</v>
      </c>
      <c r="B912" s="2" t="s">
        <v>12</v>
      </c>
      <c r="C912" s="2" t="s">
        <v>6</v>
      </c>
      <c r="D912" s="2">
        <v>4</v>
      </c>
      <c r="E912" s="1">
        <v>19.420000000000002</v>
      </c>
      <c r="F912" s="1">
        <v>49.55</v>
      </c>
      <c r="G912" s="4">
        <v>110081.5</v>
      </c>
      <c r="H912">
        <f t="shared" si="67"/>
        <v>21</v>
      </c>
      <c r="I912">
        <f t="shared" si="68"/>
        <v>55</v>
      </c>
    </row>
    <row r="913" spans="1:9" x14ac:dyDescent="0.3">
      <c r="A913" s="2">
        <v>2014</v>
      </c>
      <c r="B913" s="2" t="s">
        <v>12</v>
      </c>
      <c r="C913" s="2" t="s">
        <v>6</v>
      </c>
      <c r="D913" s="2">
        <v>4</v>
      </c>
      <c r="E913" s="1">
        <v>17.97</v>
      </c>
      <c r="F913" s="1">
        <v>66.3</v>
      </c>
      <c r="G913" s="4">
        <v>120335.5</v>
      </c>
      <c r="H913">
        <f t="shared" si="67"/>
        <v>22</v>
      </c>
      <c r="I913">
        <f t="shared" si="68"/>
        <v>80</v>
      </c>
    </row>
    <row r="914" spans="1:9" x14ac:dyDescent="0.3">
      <c r="A914" s="2">
        <v>2015</v>
      </c>
      <c r="B914" s="2" t="s">
        <v>12</v>
      </c>
      <c r="C914" s="2" t="s">
        <v>6</v>
      </c>
      <c r="D914" s="2">
        <v>4</v>
      </c>
      <c r="E914" s="1">
        <v>390.55</v>
      </c>
      <c r="F914" s="1">
        <v>88.7</v>
      </c>
      <c r="G914" s="4">
        <v>130643</v>
      </c>
      <c r="H914">
        <f t="shared" si="67"/>
        <v>510</v>
      </c>
      <c r="I914">
        <f t="shared" si="68"/>
        <v>116</v>
      </c>
    </row>
    <row r="915" spans="1:9" x14ac:dyDescent="0.3">
      <c r="A915" s="2">
        <v>2016</v>
      </c>
      <c r="B915" s="2" t="s">
        <v>12</v>
      </c>
      <c r="C915" s="2" t="s">
        <v>6</v>
      </c>
      <c r="D915" s="2">
        <v>4</v>
      </c>
      <c r="E915" s="1">
        <v>317.11</v>
      </c>
      <c r="F915" s="1">
        <v>118.66</v>
      </c>
      <c r="G915" s="4">
        <v>140770.5</v>
      </c>
      <c r="H915">
        <f t="shared" si="67"/>
        <v>446</v>
      </c>
      <c r="I915">
        <f t="shared" si="68"/>
        <v>167</v>
      </c>
    </row>
    <row r="916" spans="1:9" x14ac:dyDescent="0.3">
      <c r="A916" s="2">
        <v>2017</v>
      </c>
      <c r="B916" s="2" t="s">
        <v>12</v>
      </c>
      <c r="C916" s="2" t="s">
        <v>6</v>
      </c>
      <c r="D916" s="2">
        <v>4</v>
      </c>
      <c r="E916" s="1">
        <v>261.95</v>
      </c>
      <c r="F916" s="1">
        <v>158.76</v>
      </c>
      <c r="G916" s="4">
        <v>154566</v>
      </c>
      <c r="H916">
        <f t="shared" si="67"/>
        <v>405</v>
      </c>
      <c r="I916">
        <f t="shared" si="68"/>
        <v>245</v>
      </c>
    </row>
    <row r="917" spans="1:9" x14ac:dyDescent="0.3">
      <c r="A917" s="2">
        <v>2018</v>
      </c>
      <c r="B917" s="2" t="s">
        <v>12</v>
      </c>
      <c r="C917" s="2" t="s">
        <v>6</v>
      </c>
      <c r="D917" s="2">
        <v>4</v>
      </c>
      <c r="E917" s="1">
        <v>192.13</v>
      </c>
      <c r="F917" s="1">
        <v>212.4</v>
      </c>
      <c r="G917" s="4">
        <v>171012</v>
      </c>
      <c r="H917">
        <f t="shared" si="67"/>
        <v>329</v>
      </c>
      <c r="I917">
        <f t="shared" si="68"/>
        <v>363</v>
      </c>
    </row>
    <row r="918" spans="1:9" x14ac:dyDescent="0.3">
      <c r="A918" s="2">
        <v>2019</v>
      </c>
      <c r="B918" s="2" t="s">
        <v>12</v>
      </c>
      <c r="C918" s="2" t="s">
        <v>6</v>
      </c>
      <c r="D918" s="2">
        <v>4</v>
      </c>
      <c r="E918" s="1">
        <v>163.30000000000001</v>
      </c>
      <c r="F918" s="1">
        <v>284.17</v>
      </c>
      <c r="G918" s="4">
        <v>190452</v>
      </c>
      <c r="H918">
        <f t="shared" si="67"/>
        <v>311</v>
      </c>
      <c r="I918">
        <f t="shared" si="68"/>
        <v>541</v>
      </c>
    </row>
    <row r="919" spans="1:9" x14ac:dyDescent="0.3">
      <c r="A919" s="2">
        <v>2020</v>
      </c>
      <c r="B919" s="2" t="s">
        <v>12</v>
      </c>
      <c r="C919" s="2" t="s">
        <v>6</v>
      </c>
      <c r="D919" s="2">
        <v>4</v>
      </c>
      <c r="E919" s="1"/>
      <c r="F919" s="1">
        <f>ROUND(F918+F918*0.3379,1)</f>
        <v>380.2</v>
      </c>
      <c r="G919" s="4">
        <v>214401</v>
      </c>
      <c r="H919" s="1"/>
      <c r="I919">
        <f t="shared" si="68"/>
        <v>815</v>
      </c>
    </row>
    <row r="920" spans="1:9" x14ac:dyDescent="0.3">
      <c r="A920" s="2">
        <v>2021</v>
      </c>
      <c r="B920" s="2" t="s">
        <v>12</v>
      </c>
      <c r="C920" s="2" t="s">
        <v>6</v>
      </c>
      <c r="D920" s="2">
        <v>4</v>
      </c>
      <c r="E920" s="1"/>
      <c r="F920" s="1">
        <f t="shared" ref="F920:F921" si="69">ROUND(F919+F919*0.3379,1)</f>
        <v>508.7</v>
      </c>
      <c r="G920" s="4">
        <v>239912</v>
      </c>
      <c r="H920" s="1"/>
      <c r="I920">
        <f t="shared" si="68"/>
        <v>1220</v>
      </c>
    </row>
    <row r="921" spans="1:9" x14ac:dyDescent="0.3">
      <c r="A921" s="2">
        <v>2022</v>
      </c>
      <c r="B921" s="2" t="s">
        <v>12</v>
      </c>
      <c r="C921" s="2" t="s">
        <v>6</v>
      </c>
      <c r="D921" s="2">
        <v>4</v>
      </c>
      <c r="E921" s="1"/>
      <c r="F921" s="1">
        <f t="shared" si="69"/>
        <v>680.6</v>
      </c>
      <c r="G921" s="4">
        <v>266626</v>
      </c>
      <c r="H921" s="1"/>
      <c r="I921">
        <f t="shared" si="68"/>
        <v>1815</v>
      </c>
    </row>
    <row r="922" spans="1:9" x14ac:dyDescent="0.3">
      <c r="A922" s="2">
        <v>2000</v>
      </c>
      <c r="B922" s="2" t="s">
        <v>13</v>
      </c>
      <c r="C922" s="2" t="s">
        <v>4</v>
      </c>
      <c r="D922" s="2">
        <v>1</v>
      </c>
      <c r="E922" s="1">
        <v>38.71</v>
      </c>
      <c r="F922" s="1">
        <v>38.200000000000003</v>
      </c>
      <c r="G922" s="4">
        <v>2048635.5</v>
      </c>
      <c r="H922">
        <f t="shared" si="67"/>
        <v>793</v>
      </c>
      <c r="I922">
        <f t="shared" si="68"/>
        <v>783</v>
      </c>
    </row>
    <row r="923" spans="1:9" x14ac:dyDescent="0.3">
      <c r="A923" s="2">
        <v>2001</v>
      </c>
      <c r="B923" s="2" t="s">
        <v>13</v>
      </c>
      <c r="C923" s="2" t="s">
        <v>4</v>
      </c>
      <c r="D923" s="2">
        <v>1</v>
      </c>
      <c r="E923" s="1">
        <v>39.130000000000003</v>
      </c>
      <c r="F923" s="1">
        <v>38.96</v>
      </c>
      <c r="G923" s="4">
        <v>2146740</v>
      </c>
      <c r="H923">
        <f t="shared" si="67"/>
        <v>840</v>
      </c>
      <c r="I923">
        <f t="shared" si="68"/>
        <v>836</v>
      </c>
    </row>
    <row r="924" spans="1:9" x14ac:dyDescent="0.3">
      <c r="A924" s="2">
        <v>2002</v>
      </c>
      <c r="B924" s="2" t="s">
        <v>13</v>
      </c>
      <c r="C924" s="2" t="s">
        <v>4</v>
      </c>
      <c r="D924" s="2">
        <v>1</v>
      </c>
      <c r="E924" s="1">
        <v>38.58</v>
      </c>
      <c r="F924" s="1">
        <v>39.74</v>
      </c>
      <c r="G924" s="4">
        <v>2244414</v>
      </c>
      <c r="H924">
        <f t="shared" si="67"/>
        <v>866</v>
      </c>
      <c r="I924">
        <f t="shared" si="68"/>
        <v>892</v>
      </c>
    </row>
    <row r="925" spans="1:9" x14ac:dyDescent="0.3">
      <c r="A925" s="2">
        <v>2003</v>
      </c>
      <c r="B925" s="2" t="s">
        <v>13</v>
      </c>
      <c r="C925" s="2" t="s">
        <v>4</v>
      </c>
      <c r="D925" s="2">
        <v>1</v>
      </c>
      <c r="E925" s="1">
        <v>41.62</v>
      </c>
      <c r="F925" s="1">
        <v>40.54</v>
      </c>
      <c r="G925" s="4">
        <v>2345187.5</v>
      </c>
      <c r="H925">
        <f t="shared" si="67"/>
        <v>976</v>
      </c>
      <c r="I925">
        <f t="shared" si="68"/>
        <v>951</v>
      </c>
    </row>
    <row r="926" spans="1:9" x14ac:dyDescent="0.3">
      <c r="A926" s="2">
        <v>2004</v>
      </c>
      <c r="B926" s="2" t="s">
        <v>13</v>
      </c>
      <c r="C926" s="2" t="s">
        <v>4</v>
      </c>
      <c r="D926" s="2">
        <v>1</v>
      </c>
      <c r="E926" s="1">
        <v>38.5</v>
      </c>
      <c r="F926" s="1">
        <v>41.35</v>
      </c>
      <c r="G926" s="4">
        <v>2457117.5</v>
      </c>
      <c r="H926">
        <f t="shared" si="67"/>
        <v>946</v>
      </c>
      <c r="I926">
        <f t="shared" si="68"/>
        <v>1016</v>
      </c>
    </row>
    <row r="927" spans="1:9" x14ac:dyDescent="0.3">
      <c r="A927" s="2">
        <v>2005</v>
      </c>
      <c r="B927" s="2" t="s">
        <v>13</v>
      </c>
      <c r="C927" s="2" t="s">
        <v>4</v>
      </c>
      <c r="D927" s="2">
        <v>1</v>
      </c>
      <c r="E927" s="1">
        <v>43.48</v>
      </c>
      <c r="F927" s="1">
        <v>42.17</v>
      </c>
      <c r="G927" s="4">
        <v>2571408.5</v>
      </c>
      <c r="H927">
        <f t="shared" si="67"/>
        <v>1118</v>
      </c>
      <c r="I927">
        <f t="shared" si="68"/>
        <v>1084</v>
      </c>
    </row>
    <row r="928" spans="1:9" x14ac:dyDescent="0.3">
      <c r="A928" s="2">
        <v>2006</v>
      </c>
      <c r="B928" s="2" t="s">
        <v>13</v>
      </c>
      <c r="C928" s="2" t="s">
        <v>4</v>
      </c>
      <c r="D928" s="2">
        <v>1</v>
      </c>
      <c r="E928" s="1">
        <v>43.07</v>
      </c>
      <c r="F928" s="1">
        <v>43.02</v>
      </c>
      <c r="G928" s="4">
        <v>2688788.5</v>
      </c>
      <c r="H928">
        <f t="shared" si="67"/>
        <v>1158</v>
      </c>
      <c r="I928">
        <f t="shared" si="68"/>
        <v>1157</v>
      </c>
    </row>
    <row r="929" spans="1:9" x14ac:dyDescent="0.3">
      <c r="A929" s="2">
        <v>2007</v>
      </c>
      <c r="B929" s="2" t="s">
        <v>13</v>
      </c>
      <c r="C929" s="2" t="s">
        <v>4</v>
      </c>
      <c r="D929" s="2">
        <v>1</v>
      </c>
      <c r="E929" s="1">
        <v>44.65</v>
      </c>
      <c r="F929" s="1">
        <v>43.88</v>
      </c>
      <c r="G929" s="4">
        <v>2833331</v>
      </c>
      <c r="H929">
        <f t="shared" si="67"/>
        <v>1265</v>
      </c>
      <c r="I929">
        <f t="shared" si="68"/>
        <v>1243</v>
      </c>
    </row>
    <row r="930" spans="1:9" x14ac:dyDescent="0.3">
      <c r="A930" s="2">
        <v>2008</v>
      </c>
      <c r="B930" s="2" t="s">
        <v>13</v>
      </c>
      <c r="C930" s="2" t="s">
        <v>4</v>
      </c>
      <c r="D930" s="2">
        <v>1</v>
      </c>
      <c r="E930" s="1">
        <v>42.19</v>
      </c>
      <c r="F930" s="1">
        <v>44.75</v>
      </c>
      <c r="G930" s="4">
        <v>2972543.5</v>
      </c>
      <c r="H930">
        <f t="shared" si="67"/>
        <v>1254</v>
      </c>
      <c r="I930">
        <f t="shared" si="68"/>
        <v>1330</v>
      </c>
    </row>
    <row r="931" spans="1:9" x14ac:dyDescent="0.3">
      <c r="A931" s="2">
        <v>2009</v>
      </c>
      <c r="B931" s="2" t="s">
        <v>13</v>
      </c>
      <c r="C931" s="2" t="s">
        <v>4</v>
      </c>
      <c r="D931" s="2">
        <v>1</v>
      </c>
      <c r="E931" s="1">
        <v>45.97</v>
      </c>
      <c r="F931" s="1">
        <v>45.65</v>
      </c>
      <c r="G931" s="4">
        <v>3084406.5</v>
      </c>
      <c r="H931">
        <f t="shared" si="67"/>
        <v>1418</v>
      </c>
      <c r="I931">
        <f t="shared" si="68"/>
        <v>1408</v>
      </c>
    </row>
    <row r="932" spans="1:9" x14ac:dyDescent="0.3">
      <c r="A932" s="2">
        <v>2010</v>
      </c>
      <c r="B932" s="2" t="s">
        <v>13</v>
      </c>
      <c r="C932" s="2" t="s">
        <v>4</v>
      </c>
      <c r="D932" s="2">
        <v>1</v>
      </c>
      <c r="E932" s="1">
        <v>48.47</v>
      </c>
      <c r="F932" s="1">
        <v>46.56</v>
      </c>
      <c r="G932" s="4">
        <v>3181467.5</v>
      </c>
      <c r="H932">
        <f t="shared" si="67"/>
        <v>1542</v>
      </c>
      <c r="I932">
        <f t="shared" si="68"/>
        <v>1481</v>
      </c>
    </row>
    <row r="933" spans="1:9" x14ac:dyDescent="0.3">
      <c r="A933" s="2">
        <v>2011</v>
      </c>
      <c r="B933" s="2" t="s">
        <v>13</v>
      </c>
      <c r="C933" s="2" t="s">
        <v>4</v>
      </c>
      <c r="D933" s="2">
        <v>1</v>
      </c>
      <c r="E933" s="1">
        <v>46.97</v>
      </c>
      <c r="F933" s="1">
        <v>47.49</v>
      </c>
      <c r="G933" s="4">
        <v>3274471.5</v>
      </c>
      <c r="H933">
        <f t="shared" si="67"/>
        <v>1538</v>
      </c>
      <c r="I933">
        <f t="shared" si="68"/>
        <v>1555</v>
      </c>
    </row>
    <row r="934" spans="1:9" x14ac:dyDescent="0.3">
      <c r="A934" s="2">
        <v>2012</v>
      </c>
      <c r="B934" s="2" t="s">
        <v>13</v>
      </c>
      <c r="C934" s="2" t="s">
        <v>4</v>
      </c>
      <c r="D934" s="2">
        <v>1</v>
      </c>
      <c r="E934" s="1">
        <v>49.26</v>
      </c>
      <c r="F934" s="1">
        <v>48.44</v>
      </c>
      <c r="G934" s="4">
        <v>3396398.5</v>
      </c>
      <c r="H934">
        <f t="shared" si="67"/>
        <v>1673</v>
      </c>
      <c r="I934">
        <f t="shared" si="68"/>
        <v>1645</v>
      </c>
    </row>
    <row r="935" spans="1:9" x14ac:dyDescent="0.3">
      <c r="A935" s="2">
        <v>2013</v>
      </c>
      <c r="B935" s="2" t="s">
        <v>13</v>
      </c>
      <c r="C935" s="2" t="s">
        <v>4</v>
      </c>
      <c r="D935" s="2">
        <v>1</v>
      </c>
      <c r="E935" s="1">
        <v>48.27</v>
      </c>
      <c r="F935" s="1">
        <v>49.41</v>
      </c>
      <c r="G935" s="4">
        <v>3536546.5</v>
      </c>
      <c r="H935">
        <f t="shared" si="67"/>
        <v>1707</v>
      </c>
      <c r="I935">
        <f t="shared" si="68"/>
        <v>1747</v>
      </c>
    </row>
    <row r="936" spans="1:9" x14ac:dyDescent="0.3">
      <c r="A936" s="2">
        <v>2014</v>
      </c>
      <c r="B936" s="2" t="s">
        <v>13</v>
      </c>
      <c r="C936" s="2" t="s">
        <v>4</v>
      </c>
      <c r="D936" s="2">
        <v>1</v>
      </c>
      <c r="E936" s="1">
        <v>49.92</v>
      </c>
      <c r="F936" s="1">
        <v>50.4</v>
      </c>
      <c r="G936" s="4">
        <v>3673662.5</v>
      </c>
      <c r="H936">
        <f t="shared" si="67"/>
        <v>1834</v>
      </c>
      <c r="I936">
        <f t="shared" si="68"/>
        <v>1852</v>
      </c>
    </row>
    <row r="937" spans="1:9" x14ac:dyDescent="0.3">
      <c r="A937" s="2">
        <v>2015</v>
      </c>
      <c r="B937" s="2" t="s">
        <v>13</v>
      </c>
      <c r="C937" s="2" t="s">
        <v>4</v>
      </c>
      <c r="D937" s="2">
        <v>1</v>
      </c>
      <c r="E937" s="1">
        <v>52.48</v>
      </c>
      <c r="F937" s="1">
        <v>51.41</v>
      </c>
      <c r="G937" s="4">
        <v>3805369.5</v>
      </c>
      <c r="H937">
        <f t="shared" si="67"/>
        <v>1997</v>
      </c>
      <c r="I937">
        <f t="shared" si="68"/>
        <v>1956</v>
      </c>
    </row>
    <row r="938" spans="1:9" x14ac:dyDescent="0.3">
      <c r="A938" s="2">
        <v>2016</v>
      </c>
      <c r="B938" s="2" t="s">
        <v>13</v>
      </c>
      <c r="C938" s="2" t="s">
        <v>4</v>
      </c>
      <c r="D938" s="2">
        <v>1</v>
      </c>
      <c r="E938" s="1">
        <v>54.3</v>
      </c>
      <c r="F938" s="1">
        <v>52.43</v>
      </c>
      <c r="G938" s="4">
        <v>3922900</v>
      </c>
      <c r="H938">
        <f t="shared" si="67"/>
        <v>2130</v>
      </c>
      <c r="I938">
        <f t="shared" si="68"/>
        <v>2057</v>
      </c>
    </row>
    <row r="939" spans="1:9" x14ac:dyDescent="0.3">
      <c r="A939" s="2">
        <v>2017</v>
      </c>
      <c r="B939" s="2" t="s">
        <v>13</v>
      </c>
      <c r="C939" s="2" t="s">
        <v>4</v>
      </c>
      <c r="D939" s="2">
        <v>1</v>
      </c>
      <c r="E939" s="1">
        <v>54.6</v>
      </c>
      <c r="F939" s="1">
        <v>53.48</v>
      </c>
      <c r="G939" s="4">
        <v>4069311.5</v>
      </c>
      <c r="H939">
        <f t="shared" si="67"/>
        <v>2222</v>
      </c>
      <c r="I939">
        <f t="shared" si="68"/>
        <v>2176</v>
      </c>
    </row>
    <row r="940" spans="1:9" x14ac:dyDescent="0.3">
      <c r="A940" s="2">
        <v>2018</v>
      </c>
      <c r="B940" s="2" t="s">
        <v>13</v>
      </c>
      <c r="C940" s="2" t="s">
        <v>4</v>
      </c>
      <c r="D940" s="2">
        <v>1</v>
      </c>
      <c r="E940" s="1">
        <v>53.62</v>
      </c>
      <c r="F940" s="1">
        <v>54.55</v>
      </c>
      <c r="G940" s="4">
        <v>4235626.5</v>
      </c>
      <c r="H940">
        <f t="shared" si="67"/>
        <v>2271</v>
      </c>
      <c r="I940">
        <f t="shared" si="68"/>
        <v>2311</v>
      </c>
    </row>
    <row r="941" spans="1:9" x14ac:dyDescent="0.3">
      <c r="A941" s="2">
        <v>2019</v>
      </c>
      <c r="B941" s="2" t="s">
        <v>13</v>
      </c>
      <c r="C941" s="2" t="s">
        <v>4</v>
      </c>
      <c r="D941" s="2">
        <v>1</v>
      </c>
      <c r="E941" s="1">
        <v>53.84</v>
      </c>
      <c r="F941" s="1">
        <v>55.64</v>
      </c>
      <c r="G941" s="4">
        <v>4403857</v>
      </c>
      <c r="H941">
        <f t="shared" si="67"/>
        <v>2371</v>
      </c>
      <c r="I941">
        <f t="shared" si="68"/>
        <v>2450</v>
      </c>
    </row>
    <row r="942" spans="1:9" x14ac:dyDescent="0.3">
      <c r="A942" s="2">
        <v>2020</v>
      </c>
      <c r="B942" s="2" t="s">
        <v>13</v>
      </c>
      <c r="C942" s="2" t="s">
        <v>4</v>
      </c>
      <c r="D942" s="2">
        <v>1</v>
      </c>
      <c r="E942" s="1"/>
      <c r="F942" s="1">
        <f>ROUND(F941+F941*0.02,1)</f>
        <v>56.8</v>
      </c>
      <c r="G942" s="4">
        <v>4618720.5</v>
      </c>
      <c r="H942" s="1"/>
      <c r="I942">
        <f t="shared" si="68"/>
        <v>2623</v>
      </c>
    </row>
    <row r="943" spans="1:9" x14ac:dyDescent="0.3">
      <c r="A943" s="2">
        <v>2021</v>
      </c>
      <c r="B943" s="2" t="s">
        <v>13</v>
      </c>
      <c r="C943" s="2" t="s">
        <v>4</v>
      </c>
      <c r="D943" s="2">
        <v>1</v>
      </c>
      <c r="E943" s="1"/>
      <c r="F943" s="1">
        <f t="shared" ref="F943:F944" si="70">ROUND(F942+F942*0.02,1)</f>
        <v>57.9</v>
      </c>
      <c r="G943" s="4">
        <v>4848710.5</v>
      </c>
      <c r="H943" s="1"/>
      <c r="I943">
        <f t="shared" si="68"/>
        <v>2807</v>
      </c>
    </row>
    <row r="944" spans="1:9" x14ac:dyDescent="0.3">
      <c r="A944" s="2">
        <v>2022</v>
      </c>
      <c r="B944" s="2" t="s">
        <v>13</v>
      </c>
      <c r="C944" s="2" t="s">
        <v>4</v>
      </c>
      <c r="D944" s="2">
        <v>1</v>
      </c>
      <c r="E944" s="1"/>
      <c r="F944" s="1">
        <f t="shared" si="70"/>
        <v>59.1</v>
      </c>
      <c r="G944" s="4">
        <v>5079597</v>
      </c>
      <c r="H944" s="1"/>
      <c r="I944">
        <f t="shared" si="68"/>
        <v>3002</v>
      </c>
    </row>
    <row r="945" spans="1:9" x14ac:dyDescent="0.3">
      <c r="A945" s="2">
        <v>2000</v>
      </c>
      <c r="B945" s="2" t="s">
        <v>13</v>
      </c>
      <c r="C945" s="2" t="s">
        <v>4</v>
      </c>
      <c r="D945" s="2">
        <v>2</v>
      </c>
      <c r="E945" s="1">
        <v>33.33</v>
      </c>
      <c r="F945" s="1">
        <v>31.74</v>
      </c>
      <c r="G945" s="4">
        <v>1311184.5</v>
      </c>
      <c r="H945">
        <f t="shared" si="67"/>
        <v>437</v>
      </c>
      <c r="I945">
        <f t="shared" si="68"/>
        <v>416</v>
      </c>
    </row>
    <row r="946" spans="1:9" x14ac:dyDescent="0.3">
      <c r="A946" s="2">
        <v>2001</v>
      </c>
      <c r="B946" s="2" t="s">
        <v>13</v>
      </c>
      <c r="C946" s="2" t="s">
        <v>4</v>
      </c>
      <c r="D946" s="2">
        <v>2</v>
      </c>
      <c r="E946" s="1">
        <v>31.52</v>
      </c>
      <c r="F946" s="1">
        <v>31.77</v>
      </c>
      <c r="G946" s="4">
        <v>1379973</v>
      </c>
      <c r="H946">
        <f t="shared" si="67"/>
        <v>435</v>
      </c>
      <c r="I946">
        <f t="shared" si="68"/>
        <v>438</v>
      </c>
    </row>
    <row r="947" spans="1:9" x14ac:dyDescent="0.3">
      <c r="A947" s="2">
        <v>2002</v>
      </c>
      <c r="B947" s="2" t="s">
        <v>13</v>
      </c>
      <c r="C947" s="2" t="s">
        <v>4</v>
      </c>
      <c r="D947" s="2">
        <v>2</v>
      </c>
      <c r="E947" s="1">
        <v>28.69</v>
      </c>
      <c r="F947" s="1">
        <v>31.81</v>
      </c>
      <c r="G947" s="4">
        <v>1443216.5</v>
      </c>
      <c r="H947">
        <f t="shared" si="67"/>
        <v>414</v>
      </c>
      <c r="I947">
        <f t="shared" si="68"/>
        <v>459</v>
      </c>
    </row>
    <row r="948" spans="1:9" x14ac:dyDescent="0.3">
      <c r="A948" s="2">
        <v>2003</v>
      </c>
      <c r="B948" s="2" t="s">
        <v>13</v>
      </c>
      <c r="C948" s="2" t="s">
        <v>4</v>
      </c>
      <c r="D948" s="2">
        <v>2</v>
      </c>
      <c r="E948" s="1">
        <v>33.96</v>
      </c>
      <c r="F948" s="1">
        <v>31.84</v>
      </c>
      <c r="G948" s="4">
        <v>1501742</v>
      </c>
      <c r="H948">
        <f t="shared" si="67"/>
        <v>510</v>
      </c>
      <c r="I948">
        <f t="shared" si="68"/>
        <v>478</v>
      </c>
    </row>
    <row r="949" spans="1:9" x14ac:dyDescent="0.3">
      <c r="A949" s="2">
        <v>2004</v>
      </c>
      <c r="B949" s="2" t="s">
        <v>13</v>
      </c>
      <c r="C949" s="2" t="s">
        <v>4</v>
      </c>
      <c r="D949" s="2">
        <v>2</v>
      </c>
      <c r="E949" s="1">
        <v>30.46</v>
      </c>
      <c r="F949" s="1">
        <v>31.87</v>
      </c>
      <c r="G949" s="4">
        <v>1566184</v>
      </c>
      <c r="H949">
        <f t="shared" si="67"/>
        <v>477</v>
      </c>
      <c r="I949">
        <f t="shared" si="68"/>
        <v>499</v>
      </c>
    </row>
    <row r="950" spans="1:9" x14ac:dyDescent="0.3">
      <c r="A950" s="2">
        <v>2005</v>
      </c>
      <c r="B950" s="2" t="s">
        <v>13</v>
      </c>
      <c r="C950" s="2" t="s">
        <v>4</v>
      </c>
      <c r="D950" s="2">
        <v>2</v>
      </c>
      <c r="E950" s="1">
        <v>32.24</v>
      </c>
      <c r="F950" s="1">
        <v>31.91</v>
      </c>
      <c r="G950" s="4">
        <v>1628514.5</v>
      </c>
      <c r="H950">
        <f t="shared" si="67"/>
        <v>525</v>
      </c>
      <c r="I950">
        <f t="shared" si="68"/>
        <v>520</v>
      </c>
    </row>
    <row r="951" spans="1:9" x14ac:dyDescent="0.3">
      <c r="A951" s="2">
        <v>2006</v>
      </c>
      <c r="B951" s="2" t="s">
        <v>13</v>
      </c>
      <c r="C951" s="2" t="s">
        <v>4</v>
      </c>
      <c r="D951" s="2">
        <v>2</v>
      </c>
      <c r="E951" s="1">
        <v>30.88</v>
      </c>
      <c r="F951" s="1">
        <v>31.94</v>
      </c>
      <c r="G951" s="4">
        <v>1693485.5</v>
      </c>
      <c r="H951">
        <f t="shared" si="67"/>
        <v>523</v>
      </c>
      <c r="I951">
        <f t="shared" si="68"/>
        <v>541</v>
      </c>
    </row>
    <row r="952" spans="1:9" x14ac:dyDescent="0.3">
      <c r="A952" s="2">
        <v>2007</v>
      </c>
      <c r="B952" s="2" t="s">
        <v>13</v>
      </c>
      <c r="C952" s="2" t="s">
        <v>4</v>
      </c>
      <c r="D952" s="2">
        <v>2</v>
      </c>
      <c r="E952" s="1">
        <v>32.57</v>
      </c>
      <c r="F952" s="1">
        <v>31.98</v>
      </c>
      <c r="G952" s="4">
        <v>1780568</v>
      </c>
      <c r="H952">
        <f t="shared" si="67"/>
        <v>580</v>
      </c>
      <c r="I952">
        <f t="shared" si="68"/>
        <v>569</v>
      </c>
    </row>
    <row r="953" spans="1:9" x14ac:dyDescent="0.3">
      <c r="A953" s="2">
        <v>2008</v>
      </c>
      <c r="B953" s="2" t="s">
        <v>13</v>
      </c>
      <c r="C953" s="2" t="s">
        <v>4</v>
      </c>
      <c r="D953" s="2">
        <v>2</v>
      </c>
      <c r="E953" s="1">
        <v>30.2</v>
      </c>
      <c r="F953" s="1">
        <v>32.01</v>
      </c>
      <c r="G953" s="4">
        <v>1854506</v>
      </c>
      <c r="H953">
        <f t="shared" si="67"/>
        <v>560</v>
      </c>
      <c r="I953">
        <f t="shared" si="68"/>
        <v>594</v>
      </c>
    </row>
    <row r="954" spans="1:9" x14ac:dyDescent="0.3">
      <c r="A954" s="2">
        <v>2009</v>
      </c>
      <c r="B954" s="2" t="s">
        <v>13</v>
      </c>
      <c r="C954" s="2" t="s">
        <v>4</v>
      </c>
      <c r="D954" s="2">
        <v>2</v>
      </c>
      <c r="E954" s="1">
        <v>31.59</v>
      </c>
      <c r="F954" s="1">
        <v>32.049999999999997</v>
      </c>
      <c r="G954" s="4">
        <v>1892943.5</v>
      </c>
      <c r="H954">
        <f t="shared" si="67"/>
        <v>598</v>
      </c>
      <c r="I954">
        <f t="shared" si="68"/>
        <v>607</v>
      </c>
    </row>
    <row r="955" spans="1:9" x14ac:dyDescent="0.3">
      <c r="A955" s="2">
        <v>2010</v>
      </c>
      <c r="B955" s="2" t="s">
        <v>13</v>
      </c>
      <c r="C955" s="2" t="s">
        <v>4</v>
      </c>
      <c r="D955" s="2">
        <v>2</v>
      </c>
      <c r="E955" s="1">
        <v>33.26</v>
      </c>
      <c r="F955" s="1">
        <v>32.08</v>
      </c>
      <c r="G955" s="4">
        <v>1906449.5</v>
      </c>
      <c r="H955">
        <f t="shared" si="67"/>
        <v>634</v>
      </c>
      <c r="I955">
        <f t="shared" si="68"/>
        <v>612</v>
      </c>
    </row>
    <row r="956" spans="1:9" x14ac:dyDescent="0.3">
      <c r="A956" s="2">
        <v>2011</v>
      </c>
      <c r="B956" s="2" t="s">
        <v>13</v>
      </c>
      <c r="C956" s="2" t="s">
        <v>4</v>
      </c>
      <c r="D956" s="2">
        <v>2</v>
      </c>
      <c r="E956" s="1">
        <v>32.19</v>
      </c>
      <c r="F956" s="1">
        <v>32.119999999999997</v>
      </c>
      <c r="G956" s="4">
        <v>1913663</v>
      </c>
      <c r="H956">
        <f t="shared" si="67"/>
        <v>616</v>
      </c>
      <c r="I956">
        <f t="shared" si="68"/>
        <v>615</v>
      </c>
    </row>
    <row r="957" spans="1:9" x14ac:dyDescent="0.3">
      <c r="A957" s="2">
        <v>2012</v>
      </c>
      <c r="B957" s="2" t="s">
        <v>13</v>
      </c>
      <c r="C957" s="2" t="s">
        <v>4</v>
      </c>
      <c r="D957" s="2">
        <v>2</v>
      </c>
      <c r="E957" s="1">
        <v>32.79</v>
      </c>
      <c r="F957" s="1">
        <v>32.15</v>
      </c>
      <c r="G957" s="4">
        <v>1951777.5</v>
      </c>
      <c r="H957">
        <f t="shared" si="67"/>
        <v>640</v>
      </c>
      <c r="I957">
        <f t="shared" si="68"/>
        <v>627</v>
      </c>
    </row>
    <row r="958" spans="1:9" x14ac:dyDescent="0.3">
      <c r="A958" s="2">
        <v>2013</v>
      </c>
      <c r="B958" s="2" t="s">
        <v>13</v>
      </c>
      <c r="C958" s="2" t="s">
        <v>4</v>
      </c>
      <c r="D958" s="2">
        <v>2</v>
      </c>
      <c r="E958" s="1">
        <v>32.51</v>
      </c>
      <c r="F958" s="1">
        <v>32.19</v>
      </c>
      <c r="G958" s="4">
        <v>2005498</v>
      </c>
      <c r="H958">
        <f t="shared" si="67"/>
        <v>652</v>
      </c>
      <c r="I958">
        <f t="shared" si="68"/>
        <v>646</v>
      </c>
    </row>
    <row r="959" spans="1:9" x14ac:dyDescent="0.3">
      <c r="A959" s="2">
        <v>2014</v>
      </c>
      <c r="B959" s="2" t="s">
        <v>13</v>
      </c>
      <c r="C959" s="2" t="s">
        <v>4</v>
      </c>
      <c r="D959" s="2">
        <v>2</v>
      </c>
      <c r="E959" s="1">
        <v>33.130000000000003</v>
      </c>
      <c r="F959" s="1">
        <v>32.22</v>
      </c>
      <c r="G959" s="4">
        <v>2046428.5</v>
      </c>
      <c r="H959">
        <f t="shared" si="67"/>
        <v>678</v>
      </c>
      <c r="I959">
        <f t="shared" si="68"/>
        <v>659</v>
      </c>
    </row>
    <row r="960" spans="1:9" x14ac:dyDescent="0.3">
      <c r="A960" s="2">
        <v>2015</v>
      </c>
      <c r="B960" s="2" t="s">
        <v>13</v>
      </c>
      <c r="C960" s="2" t="s">
        <v>4</v>
      </c>
      <c r="D960" s="2">
        <v>2</v>
      </c>
      <c r="E960" s="1">
        <v>34.74</v>
      </c>
      <c r="F960" s="1">
        <v>32.26</v>
      </c>
      <c r="G960" s="4">
        <v>2083952</v>
      </c>
      <c r="H960">
        <f t="shared" si="67"/>
        <v>724</v>
      </c>
      <c r="I960">
        <f t="shared" si="68"/>
        <v>672</v>
      </c>
    </row>
    <row r="961" spans="1:9" x14ac:dyDescent="0.3">
      <c r="A961" s="2">
        <v>2016</v>
      </c>
      <c r="B961" s="2" t="s">
        <v>13</v>
      </c>
      <c r="C961" s="2" t="s">
        <v>4</v>
      </c>
      <c r="D961" s="2">
        <v>2</v>
      </c>
      <c r="E961" s="1">
        <v>32.31</v>
      </c>
      <c r="F961" s="1">
        <v>32.29</v>
      </c>
      <c r="G961" s="4">
        <v>2107791</v>
      </c>
      <c r="H961">
        <f t="shared" si="67"/>
        <v>681</v>
      </c>
      <c r="I961">
        <f t="shared" si="68"/>
        <v>681</v>
      </c>
    </row>
    <row r="962" spans="1:9" x14ac:dyDescent="0.3">
      <c r="A962" s="2">
        <v>2017</v>
      </c>
      <c r="B962" s="2" t="s">
        <v>13</v>
      </c>
      <c r="C962" s="2" t="s">
        <v>4</v>
      </c>
      <c r="D962" s="2">
        <v>2</v>
      </c>
      <c r="E962" s="1">
        <v>33.18</v>
      </c>
      <c r="F962" s="1">
        <v>32.32</v>
      </c>
      <c r="G962" s="4">
        <v>2136982.5</v>
      </c>
      <c r="H962">
        <f t="shared" si="67"/>
        <v>709</v>
      </c>
      <c r="I962">
        <f t="shared" si="68"/>
        <v>691</v>
      </c>
    </row>
    <row r="963" spans="1:9" x14ac:dyDescent="0.3">
      <c r="A963" s="2">
        <v>2018</v>
      </c>
      <c r="B963" s="2" t="s">
        <v>13</v>
      </c>
      <c r="C963" s="2" t="s">
        <v>4</v>
      </c>
      <c r="D963" s="2">
        <v>2</v>
      </c>
      <c r="E963" s="1">
        <v>30.51</v>
      </c>
      <c r="F963" s="1">
        <v>32.36</v>
      </c>
      <c r="G963" s="4">
        <v>2196337</v>
      </c>
      <c r="H963">
        <f t="shared" ref="H963:H1026" si="71">ROUND(E963*$G963/100000,0)</f>
        <v>670</v>
      </c>
      <c r="I963">
        <f t="shared" ref="I963:I1026" si="72">ROUND(F963*$G963/100000,0)</f>
        <v>711</v>
      </c>
    </row>
    <row r="964" spans="1:9" x14ac:dyDescent="0.3">
      <c r="A964" s="2">
        <v>2019</v>
      </c>
      <c r="B964" s="2" t="s">
        <v>13</v>
      </c>
      <c r="C964" s="2" t="s">
        <v>4</v>
      </c>
      <c r="D964" s="2">
        <v>2</v>
      </c>
      <c r="E964" s="1">
        <v>30.64</v>
      </c>
      <c r="F964" s="1">
        <v>32.39</v>
      </c>
      <c r="G964" s="4">
        <v>2284380.5</v>
      </c>
      <c r="H964">
        <f t="shared" si="71"/>
        <v>700</v>
      </c>
      <c r="I964">
        <f t="shared" si="72"/>
        <v>740</v>
      </c>
    </row>
    <row r="965" spans="1:9" x14ac:dyDescent="0.3">
      <c r="A965" s="2">
        <v>2020</v>
      </c>
      <c r="B965" s="2" t="s">
        <v>13</v>
      </c>
      <c r="C965" s="2" t="s">
        <v>4</v>
      </c>
      <c r="D965" s="2">
        <v>2</v>
      </c>
      <c r="E965" s="1"/>
      <c r="F965" s="1">
        <f>ROUND(F964+F964*0.0011,1)</f>
        <v>32.4</v>
      </c>
      <c r="G965" s="4">
        <v>2430241.5</v>
      </c>
      <c r="H965" s="1"/>
      <c r="I965">
        <f t="shared" si="72"/>
        <v>787</v>
      </c>
    </row>
    <row r="966" spans="1:9" x14ac:dyDescent="0.3">
      <c r="A966" s="2">
        <v>2021</v>
      </c>
      <c r="B966" s="2" t="s">
        <v>13</v>
      </c>
      <c r="C966" s="2" t="s">
        <v>4</v>
      </c>
      <c r="D966" s="2">
        <v>2</v>
      </c>
      <c r="E966" s="1"/>
      <c r="F966" s="1">
        <f t="shared" ref="F966:F967" si="73">ROUND(F965+F965*0.0011,1)</f>
        <v>32.4</v>
      </c>
      <c r="G966" s="4">
        <v>2595613</v>
      </c>
      <c r="H966" s="1"/>
      <c r="I966">
        <f t="shared" si="72"/>
        <v>841</v>
      </c>
    </row>
    <row r="967" spans="1:9" x14ac:dyDescent="0.3">
      <c r="A967" s="2">
        <v>2022</v>
      </c>
      <c r="B967" s="2" t="s">
        <v>13</v>
      </c>
      <c r="C967" s="2" t="s">
        <v>4</v>
      </c>
      <c r="D967" s="2">
        <v>2</v>
      </c>
      <c r="E967" s="1"/>
      <c r="F967" s="1">
        <f t="shared" si="73"/>
        <v>32.4</v>
      </c>
      <c r="G967" s="4">
        <v>2738104</v>
      </c>
      <c r="H967" s="1"/>
      <c r="I967">
        <f t="shared" si="72"/>
        <v>887</v>
      </c>
    </row>
    <row r="968" spans="1:9" x14ac:dyDescent="0.3">
      <c r="A968" s="2">
        <v>2000</v>
      </c>
      <c r="B968" s="2" t="s">
        <v>13</v>
      </c>
      <c r="C968" s="2" t="s">
        <v>4</v>
      </c>
      <c r="D968" s="2">
        <v>3</v>
      </c>
      <c r="E968" s="1">
        <v>48.17</v>
      </c>
      <c r="F968" s="1">
        <v>54.97</v>
      </c>
      <c r="G968" s="4">
        <v>593760.5</v>
      </c>
      <c r="H968">
        <f t="shared" si="71"/>
        <v>286</v>
      </c>
      <c r="I968">
        <f t="shared" si="72"/>
        <v>326</v>
      </c>
    </row>
    <row r="969" spans="1:9" x14ac:dyDescent="0.3">
      <c r="A969" s="2">
        <v>2001</v>
      </c>
      <c r="B969" s="2" t="s">
        <v>13</v>
      </c>
      <c r="C969" s="2" t="s">
        <v>4</v>
      </c>
      <c r="D969" s="2">
        <v>3</v>
      </c>
      <c r="E969" s="1">
        <v>54.98</v>
      </c>
      <c r="F969" s="1">
        <v>55.85</v>
      </c>
      <c r="G969" s="4">
        <v>616624</v>
      </c>
      <c r="H969">
        <f t="shared" si="71"/>
        <v>339</v>
      </c>
      <c r="I969">
        <f t="shared" si="72"/>
        <v>344</v>
      </c>
    </row>
    <row r="970" spans="1:9" x14ac:dyDescent="0.3">
      <c r="A970" s="2">
        <v>2002</v>
      </c>
      <c r="B970" s="2" t="s">
        <v>13</v>
      </c>
      <c r="C970" s="2" t="s">
        <v>4</v>
      </c>
      <c r="D970" s="2">
        <v>3</v>
      </c>
      <c r="E970" s="1">
        <v>57.4</v>
      </c>
      <c r="F970" s="1">
        <v>56.75</v>
      </c>
      <c r="G970" s="4">
        <v>642878.5</v>
      </c>
      <c r="H970">
        <f t="shared" si="71"/>
        <v>369</v>
      </c>
      <c r="I970">
        <f t="shared" si="72"/>
        <v>365</v>
      </c>
    </row>
    <row r="971" spans="1:9" x14ac:dyDescent="0.3">
      <c r="A971" s="2">
        <v>2003</v>
      </c>
      <c r="B971" s="2" t="s">
        <v>13</v>
      </c>
      <c r="C971" s="2" t="s">
        <v>4</v>
      </c>
      <c r="D971" s="2">
        <v>3</v>
      </c>
      <c r="E971" s="1">
        <v>57.22</v>
      </c>
      <c r="F971" s="1">
        <v>57.66</v>
      </c>
      <c r="G971" s="4">
        <v>678065.5</v>
      </c>
      <c r="H971">
        <f t="shared" si="71"/>
        <v>388</v>
      </c>
      <c r="I971">
        <f t="shared" si="72"/>
        <v>391</v>
      </c>
    </row>
    <row r="972" spans="1:9" x14ac:dyDescent="0.3">
      <c r="A972" s="2">
        <v>2004</v>
      </c>
      <c r="B972" s="2" t="s">
        <v>13</v>
      </c>
      <c r="C972" s="2" t="s">
        <v>4</v>
      </c>
      <c r="D972" s="2">
        <v>3</v>
      </c>
      <c r="E972" s="1">
        <v>53.27</v>
      </c>
      <c r="F972" s="1">
        <v>58.59</v>
      </c>
      <c r="G972" s="4">
        <v>718949.5</v>
      </c>
      <c r="H972">
        <f t="shared" si="71"/>
        <v>383</v>
      </c>
      <c r="I972">
        <f t="shared" si="72"/>
        <v>421</v>
      </c>
    </row>
    <row r="973" spans="1:9" x14ac:dyDescent="0.3">
      <c r="A973" s="2">
        <v>2005</v>
      </c>
      <c r="B973" s="2" t="s">
        <v>13</v>
      </c>
      <c r="C973" s="2" t="s">
        <v>4</v>
      </c>
      <c r="D973" s="2">
        <v>3</v>
      </c>
      <c r="E973" s="1">
        <v>63</v>
      </c>
      <c r="F973" s="1">
        <v>59.53</v>
      </c>
      <c r="G973" s="4">
        <v>761932.5</v>
      </c>
      <c r="H973">
        <f t="shared" si="71"/>
        <v>480</v>
      </c>
      <c r="I973">
        <f t="shared" si="72"/>
        <v>454</v>
      </c>
    </row>
    <row r="974" spans="1:9" x14ac:dyDescent="0.3">
      <c r="A974" s="2">
        <v>2006</v>
      </c>
      <c r="B974" s="2" t="s">
        <v>13</v>
      </c>
      <c r="C974" s="2" t="s">
        <v>4</v>
      </c>
      <c r="D974" s="2">
        <v>3</v>
      </c>
      <c r="E974" s="1">
        <v>63.55</v>
      </c>
      <c r="F974" s="1">
        <v>60.49</v>
      </c>
      <c r="G974" s="4">
        <v>802531</v>
      </c>
      <c r="H974">
        <f t="shared" si="71"/>
        <v>510</v>
      </c>
      <c r="I974">
        <f t="shared" si="72"/>
        <v>485</v>
      </c>
    </row>
    <row r="975" spans="1:9" x14ac:dyDescent="0.3">
      <c r="A975" s="2">
        <v>2007</v>
      </c>
      <c r="B975" s="2" t="s">
        <v>13</v>
      </c>
      <c r="C975" s="2" t="s">
        <v>4</v>
      </c>
      <c r="D975" s="2">
        <v>3</v>
      </c>
      <c r="E975" s="1">
        <v>64.959999999999994</v>
      </c>
      <c r="F975" s="1">
        <v>61.46</v>
      </c>
      <c r="G975" s="4">
        <v>843653</v>
      </c>
      <c r="H975">
        <f t="shared" si="71"/>
        <v>548</v>
      </c>
      <c r="I975">
        <f t="shared" si="72"/>
        <v>519</v>
      </c>
    </row>
    <row r="976" spans="1:9" x14ac:dyDescent="0.3">
      <c r="A976" s="2">
        <v>2008</v>
      </c>
      <c r="B976" s="2" t="s">
        <v>13</v>
      </c>
      <c r="C976" s="2" t="s">
        <v>4</v>
      </c>
      <c r="D976" s="2">
        <v>3</v>
      </c>
      <c r="E976" s="1">
        <v>61.23</v>
      </c>
      <c r="F976" s="1">
        <v>62.45</v>
      </c>
      <c r="G976" s="4">
        <v>888518.5</v>
      </c>
      <c r="H976">
        <f t="shared" si="71"/>
        <v>544</v>
      </c>
      <c r="I976">
        <f t="shared" si="72"/>
        <v>555</v>
      </c>
    </row>
    <row r="977" spans="1:9" x14ac:dyDescent="0.3">
      <c r="A977" s="2">
        <v>2009</v>
      </c>
      <c r="B977" s="2" t="s">
        <v>13</v>
      </c>
      <c r="C977" s="2" t="s">
        <v>4</v>
      </c>
      <c r="D977" s="2">
        <v>3</v>
      </c>
      <c r="E977" s="1">
        <v>67.23</v>
      </c>
      <c r="F977" s="1">
        <v>63.45</v>
      </c>
      <c r="G977" s="4">
        <v>944535.5</v>
      </c>
      <c r="H977">
        <f t="shared" si="71"/>
        <v>635</v>
      </c>
      <c r="I977">
        <f t="shared" si="72"/>
        <v>599</v>
      </c>
    </row>
    <row r="978" spans="1:9" x14ac:dyDescent="0.3">
      <c r="A978" s="2">
        <v>2010</v>
      </c>
      <c r="B978" s="2" t="s">
        <v>13</v>
      </c>
      <c r="C978" s="2" t="s">
        <v>4</v>
      </c>
      <c r="D978" s="2">
        <v>3</v>
      </c>
      <c r="E978" s="1">
        <v>67.78</v>
      </c>
      <c r="F978" s="1">
        <v>64.47</v>
      </c>
      <c r="G978" s="4">
        <v>1012079.5</v>
      </c>
      <c r="H978">
        <f t="shared" si="71"/>
        <v>686</v>
      </c>
      <c r="I978">
        <f t="shared" si="72"/>
        <v>652</v>
      </c>
    </row>
    <row r="979" spans="1:9" x14ac:dyDescent="0.3">
      <c r="A979" s="2">
        <v>2011</v>
      </c>
      <c r="B979" s="2" t="s">
        <v>13</v>
      </c>
      <c r="C979" s="2" t="s">
        <v>4</v>
      </c>
      <c r="D979" s="2">
        <v>3</v>
      </c>
      <c r="E979" s="1">
        <v>66.02</v>
      </c>
      <c r="F979" s="1">
        <v>65.510000000000005</v>
      </c>
      <c r="G979" s="4">
        <v>1079995.5</v>
      </c>
      <c r="H979">
        <f t="shared" si="71"/>
        <v>713</v>
      </c>
      <c r="I979">
        <f t="shared" si="72"/>
        <v>708</v>
      </c>
    </row>
    <row r="980" spans="1:9" x14ac:dyDescent="0.3">
      <c r="A980" s="2">
        <v>2012</v>
      </c>
      <c r="B980" s="2" t="s">
        <v>13</v>
      </c>
      <c r="C980" s="2" t="s">
        <v>4</v>
      </c>
      <c r="D980" s="2">
        <v>3</v>
      </c>
      <c r="E980" s="1">
        <v>65.17</v>
      </c>
      <c r="F980" s="1">
        <v>66.56</v>
      </c>
      <c r="G980" s="4">
        <v>1143090.5</v>
      </c>
      <c r="H980">
        <f t="shared" si="71"/>
        <v>745</v>
      </c>
      <c r="I980">
        <f t="shared" si="72"/>
        <v>761</v>
      </c>
    </row>
    <row r="981" spans="1:9" x14ac:dyDescent="0.3">
      <c r="A981" s="2">
        <v>2013</v>
      </c>
      <c r="B981" s="2" t="s">
        <v>13</v>
      </c>
      <c r="C981" s="2" t="s">
        <v>4</v>
      </c>
      <c r="D981" s="2">
        <v>3</v>
      </c>
      <c r="E981" s="1">
        <v>63.06</v>
      </c>
      <c r="F981" s="1">
        <v>67.63</v>
      </c>
      <c r="G981" s="4">
        <v>1203700</v>
      </c>
      <c r="H981">
        <f t="shared" si="71"/>
        <v>759</v>
      </c>
      <c r="I981">
        <f t="shared" si="72"/>
        <v>814</v>
      </c>
    </row>
    <row r="982" spans="1:9" x14ac:dyDescent="0.3">
      <c r="A982" s="2">
        <v>2014</v>
      </c>
      <c r="B982" s="2" t="s">
        <v>13</v>
      </c>
      <c r="C982" s="2" t="s">
        <v>4</v>
      </c>
      <c r="D982" s="2">
        <v>3</v>
      </c>
      <c r="E982" s="1">
        <v>68.709999999999994</v>
      </c>
      <c r="F982" s="1">
        <v>68.72</v>
      </c>
      <c r="G982" s="4">
        <v>1270516.5</v>
      </c>
      <c r="H982">
        <f t="shared" si="71"/>
        <v>873</v>
      </c>
      <c r="I982">
        <f t="shared" si="72"/>
        <v>873</v>
      </c>
    </row>
    <row r="983" spans="1:9" x14ac:dyDescent="0.3">
      <c r="A983" s="2">
        <v>2015</v>
      </c>
      <c r="B983" s="2" t="s">
        <v>13</v>
      </c>
      <c r="C983" s="2" t="s">
        <v>4</v>
      </c>
      <c r="D983" s="2">
        <v>3</v>
      </c>
      <c r="E983" s="1">
        <v>69.55</v>
      </c>
      <c r="F983" s="1">
        <v>69.83</v>
      </c>
      <c r="G983" s="4">
        <v>1334216.5</v>
      </c>
      <c r="H983">
        <f t="shared" si="71"/>
        <v>928</v>
      </c>
      <c r="I983">
        <f t="shared" si="72"/>
        <v>932</v>
      </c>
    </row>
    <row r="984" spans="1:9" x14ac:dyDescent="0.3">
      <c r="A984" s="2">
        <v>2016</v>
      </c>
      <c r="B984" s="2" t="s">
        <v>13</v>
      </c>
      <c r="C984" s="2" t="s">
        <v>4</v>
      </c>
      <c r="D984" s="2">
        <v>3</v>
      </c>
      <c r="E984" s="1">
        <v>74</v>
      </c>
      <c r="F984" s="1">
        <v>70.95</v>
      </c>
      <c r="G984" s="4">
        <v>1398575</v>
      </c>
      <c r="H984">
        <f t="shared" si="71"/>
        <v>1035</v>
      </c>
      <c r="I984">
        <f t="shared" si="72"/>
        <v>992</v>
      </c>
    </row>
    <row r="985" spans="1:9" x14ac:dyDescent="0.3">
      <c r="A985" s="2">
        <v>2017</v>
      </c>
      <c r="B985" s="2" t="s">
        <v>13</v>
      </c>
      <c r="C985" s="2" t="s">
        <v>4</v>
      </c>
      <c r="D985" s="2">
        <v>3</v>
      </c>
      <c r="E985" s="1">
        <v>71.66</v>
      </c>
      <c r="F985" s="1">
        <v>72.09</v>
      </c>
      <c r="G985" s="4">
        <v>1483491</v>
      </c>
      <c r="H985">
        <f t="shared" si="71"/>
        <v>1063</v>
      </c>
      <c r="I985">
        <f t="shared" si="72"/>
        <v>1069</v>
      </c>
    </row>
    <row r="986" spans="1:9" x14ac:dyDescent="0.3">
      <c r="A986" s="2">
        <v>2018</v>
      </c>
      <c r="B986" s="2" t="s">
        <v>13</v>
      </c>
      <c r="C986" s="2" t="s">
        <v>4</v>
      </c>
      <c r="D986" s="2">
        <v>3</v>
      </c>
      <c r="E986" s="1">
        <v>72.5</v>
      </c>
      <c r="F986" s="1">
        <v>73.25</v>
      </c>
      <c r="G986" s="4">
        <v>1555848</v>
      </c>
      <c r="H986">
        <f t="shared" si="71"/>
        <v>1128</v>
      </c>
      <c r="I986">
        <f t="shared" si="72"/>
        <v>1140</v>
      </c>
    </row>
    <row r="987" spans="1:9" x14ac:dyDescent="0.3">
      <c r="A987" s="2">
        <v>2019</v>
      </c>
      <c r="B987" s="2" t="s">
        <v>13</v>
      </c>
      <c r="C987" s="2" t="s">
        <v>4</v>
      </c>
      <c r="D987" s="2">
        <v>3</v>
      </c>
      <c r="E987" s="1">
        <v>72.959999999999994</v>
      </c>
      <c r="F987" s="1">
        <v>74.430000000000007</v>
      </c>
      <c r="G987" s="4">
        <v>1596795</v>
      </c>
      <c r="H987">
        <f t="shared" si="71"/>
        <v>1165</v>
      </c>
      <c r="I987">
        <f t="shared" si="72"/>
        <v>1188</v>
      </c>
    </row>
    <row r="988" spans="1:9" x14ac:dyDescent="0.3">
      <c r="A988" s="2">
        <v>2020</v>
      </c>
      <c r="B988" s="2" t="s">
        <v>13</v>
      </c>
      <c r="C988" s="2" t="s">
        <v>4</v>
      </c>
      <c r="D988" s="2">
        <v>3</v>
      </c>
      <c r="E988" s="1"/>
      <c r="F988" s="1">
        <f>ROUND(F987+F987*0.0161,1)</f>
        <v>75.599999999999994</v>
      </c>
      <c r="G988" s="4">
        <v>1618080</v>
      </c>
      <c r="H988" s="1"/>
      <c r="I988">
        <f t="shared" si="72"/>
        <v>1223</v>
      </c>
    </row>
    <row r="989" spans="1:9" x14ac:dyDescent="0.3">
      <c r="A989" s="2">
        <v>2021</v>
      </c>
      <c r="B989" s="2" t="s">
        <v>13</v>
      </c>
      <c r="C989" s="2" t="s">
        <v>4</v>
      </c>
      <c r="D989" s="2">
        <v>3</v>
      </c>
      <c r="E989" s="1"/>
      <c r="F989" s="1">
        <f t="shared" ref="F989:F990" si="74">ROUND(F988+F988*0.0161,1)</f>
        <v>76.8</v>
      </c>
      <c r="G989" s="4">
        <v>1633413.5</v>
      </c>
      <c r="H989" s="1"/>
      <c r="I989">
        <f t="shared" si="72"/>
        <v>1254</v>
      </c>
    </row>
    <row r="990" spans="1:9" x14ac:dyDescent="0.3">
      <c r="A990" s="2">
        <v>2022</v>
      </c>
      <c r="B990" s="2" t="s">
        <v>13</v>
      </c>
      <c r="C990" s="2" t="s">
        <v>4</v>
      </c>
      <c r="D990" s="2">
        <v>3</v>
      </c>
      <c r="E990" s="1"/>
      <c r="F990" s="1">
        <f t="shared" si="74"/>
        <v>78</v>
      </c>
      <c r="G990" s="4">
        <v>1668740</v>
      </c>
      <c r="H990" s="1"/>
      <c r="I990">
        <f t="shared" si="72"/>
        <v>1302</v>
      </c>
    </row>
    <row r="991" spans="1:9" x14ac:dyDescent="0.3">
      <c r="A991" s="2">
        <v>2000</v>
      </c>
      <c r="B991" s="2" t="s">
        <v>13</v>
      </c>
      <c r="C991" s="2" t="s">
        <v>4</v>
      </c>
      <c r="D991" s="2">
        <v>4</v>
      </c>
      <c r="E991" s="1">
        <v>48.72</v>
      </c>
      <c r="F991" s="1">
        <v>49.97</v>
      </c>
      <c r="G991" s="4">
        <v>143690.5</v>
      </c>
      <c r="H991">
        <f t="shared" si="71"/>
        <v>70</v>
      </c>
      <c r="I991">
        <f t="shared" si="72"/>
        <v>72</v>
      </c>
    </row>
    <row r="992" spans="1:9" x14ac:dyDescent="0.3">
      <c r="A992" s="2">
        <v>2001</v>
      </c>
      <c r="B992" s="2" t="s">
        <v>13</v>
      </c>
      <c r="C992" s="2" t="s">
        <v>4</v>
      </c>
      <c r="D992" s="2">
        <v>4</v>
      </c>
      <c r="E992" s="1">
        <v>43.96</v>
      </c>
      <c r="F992" s="1">
        <v>51.99</v>
      </c>
      <c r="G992" s="4">
        <v>150143</v>
      </c>
      <c r="H992">
        <f t="shared" si="71"/>
        <v>66</v>
      </c>
      <c r="I992">
        <f t="shared" si="72"/>
        <v>78</v>
      </c>
    </row>
    <row r="993" spans="1:9" x14ac:dyDescent="0.3">
      <c r="A993" s="2">
        <v>2002</v>
      </c>
      <c r="B993" s="2" t="s">
        <v>13</v>
      </c>
      <c r="C993" s="2" t="s">
        <v>4</v>
      </c>
      <c r="D993" s="2">
        <v>4</v>
      </c>
      <c r="E993" s="1">
        <v>52.43</v>
      </c>
      <c r="F993" s="1">
        <v>54.08</v>
      </c>
      <c r="G993" s="4">
        <v>158319</v>
      </c>
      <c r="H993">
        <f t="shared" si="71"/>
        <v>83</v>
      </c>
      <c r="I993">
        <f t="shared" si="72"/>
        <v>86</v>
      </c>
    </row>
    <row r="994" spans="1:9" x14ac:dyDescent="0.3">
      <c r="A994" s="2">
        <v>2003</v>
      </c>
      <c r="B994" s="2" t="s">
        <v>13</v>
      </c>
      <c r="C994" s="2" t="s">
        <v>4</v>
      </c>
      <c r="D994" s="2">
        <v>4</v>
      </c>
      <c r="E994" s="1">
        <v>47.16</v>
      </c>
      <c r="F994" s="1">
        <v>56.26</v>
      </c>
      <c r="G994" s="4">
        <v>165380</v>
      </c>
      <c r="H994">
        <f t="shared" si="71"/>
        <v>78</v>
      </c>
      <c r="I994">
        <f t="shared" si="72"/>
        <v>93</v>
      </c>
    </row>
    <row r="995" spans="1:9" x14ac:dyDescent="0.3">
      <c r="A995" s="2">
        <v>2004</v>
      </c>
      <c r="B995" s="2" t="s">
        <v>13</v>
      </c>
      <c r="C995" s="2" t="s">
        <v>4</v>
      </c>
      <c r="D995" s="2">
        <v>4</v>
      </c>
      <c r="E995" s="1">
        <v>50</v>
      </c>
      <c r="F995" s="1">
        <v>58.52</v>
      </c>
      <c r="G995" s="4">
        <v>171984</v>
      </c>
      <c r="H995">
        <f t="shared" si="71"/>
        <v>86</v>
      </c>
      <c r="I995">
        <f t="shared" si="72"/>
        <v>101</v>
      </c>
    </row>
    <row r="996" spans="1:9" x14ac:dyDescent="0.3">
      <c r="A996" s="2">
        <v>2005</v>
      </c>
      <c r="B996" s="2" t="s">
        <v>13</v>
      </c>
      <c r="C996" s="2" t="s">
        <v>4</v>
      </c>
      <c r="D996" s="2">
        <v>4</v>
      </c>
      <c r="E996" s="1">
        <v>62.44</v>
      </c>
      <c r="F996" s="1">
        <v>60.88</v>
      </c>
      <c r="G996" s="4">
        <v>180961.5</v>
      </c>
      <c r="H996">
        <f t="shared" si="71"/>
        <v>113</v>
      </c>
      <c r="I996">
        <f t="shared" si="72"/>
        <v>110</v>
      </c>
    </row>
    <row r="997" spans="1:9" x14ac:dyDescent="0.3">
      <c r="A997" s="2">
        <v>2006</v>
      </c>
      <c r="B997" s="2" t="s">
        <v>13</v>
      </c>
      <c r="C997" s="2" t="s">
        <v>4</v>
      </c>
      <c r="D997" s="2">
        <v>4</v>
      </c>
      <c r="E997" s="1">
        <v>64.84</v>
      </c>
      <c r="F997" s="1">
        <v>63.33</v>
      </c>
      <c r="G997" s="4">
        <v>192772</v>
      </c>
      <c r="H997">
        <f t="shared" si="71"/>
        <v>125</v>
      </c>
      <c r="I997">
        <f t="shared" si="72"/>
        <v>122</v>
      </c>
    </row>
    <row r="998" spans="1:9" x14ac:dyDescent="0.3">
      <c r="A998" s="2">
        <v>2007</v>
      </c>
      <c r="B998" s="2" t="s">
        <v>13</v>
      </c>
      <c r="C998" s="2" t="s">
        <v>4</v>
      </c>
      <c r="D998" s="2">
        <v>4</v>
      </c>
      <c r="E998" s="1">
        <v>65.52</v>
      </c>
      <c r="F998" s="1">
        <v>65.88</v>
      </c>
      <c r="G998" s="4">
        <v>209110</v>
      </c>
      <c r="H998">
        <f t="shared" si="71"/>
        <v>137</v>
      </c>
      <c r="I998">
        <f t="shared" si="72"/>
        <v>138</v>
      </c>
    </row>
    <row r="999" spans="1:9" x14ac:dyDescent="0.3">
      <c r="A999" s="2">
        <v>2008</v>
      </c>
      <c r="B999" s="2" t="s">
        <v>13</v>
      </c>
      <c r="C999" s="2" t="s">
        <v>4</v>
      </c>
      <c r="D999" s="2">
        <v>4</v>
      </c>
      <c r="E999" s="1">
        <v>65.349999999999994</v>
      </c>
      <c r="F999" s="1">
        <v>68.540000000000006</v>
      </c>
      <c r="G999" s="4">
        <v>229519</v>
      </c>
      <c r="H999">
        <f t="shared" si="71"/>
        <v>150</v>
      </c>
      <c r="I999">
        <f t="shared" si="72"/>
        <v>157</v>
      </c>
    </row>
    <row r="1000" spans="1:9" x14ac:dyDescent="0.3">
      <c r="A1000" s="2">
        <v>2009</v>
      </c>
      <c r="B1000" s="2" t="s">
        <v>13</v>
      </c>
      <c r="C1000" s="2" t="s">
        <v>4</v>
      </c>
      <c r="D1000" s="2">
        <v>4</v>
      </c>
      <c r="E1000" s="1">
        <v>74.92</v>
      </c>
      <c r="F1000" s="1">
        <v>71.3</v>
      </c>
      <c r="G1000" s="4">
        <v>246927.5</v>
      </c>
      <c r="H1000">
        <f t="shared" si="71"/>
        <v>185</v>
      </c>
      <c r="I1000">
        <f t="shared" si="72"/>
        <v>176</v>
      </c>
    </row>
    <row r="1001" spans="1:9" x14ac:dyDescent="0.3">
      <c r="A1001" s="2">
        <v>2010</v>
      </c>
      <c r="B1001" s="2" t="s">
        <v>13</v>
      </c>
      <c r="C1001" s="2" t="s">
        <v>4</v>
      </c>
      <c r="D1001" s="2">
        <v>4</v>
      </c>
      <c r="E1001" s="1">
        <v>84.43</v>
      </c>
      <c r="F1001" s="1">
        <v>74.17</v>
      </c>
      <c r="G1001" s="4">
        <v>262938.5</v>
      </c>
      <c r="H1001">
        <f t="shared" si="71"/>
        <v>222</v>
      </c>
      <c r="I1001">
        <f t="shared" si="72"/>
        <v>195</v>
      </c>
    </row>
    <row r="1002" spans="1:9" x14ac:dyDescent="0.3">
      <c r="A1002" s="2">
        <v>2011</v>
      </c>
      <c r="B1002" s="2" t="s">
        <v>13</v>
      </c>
      <c r="C1002" s="2" t="s">
        <v>4</v>
      </c>
      <c r="D1002" s="2">
        <v>4</v>
      </c>
      <c r="E1002" s="1">
        <v>74.430000000000007</v>
      </c>
      <c r="F1002" s="1">
        <v>77.150000000000006</v>
      </c>
      <c r="G1002" s="4">
        <v>280813</v>
      </c>
      <c r="H1002">
        <f t="shared" si="71"/>
        <v>209</v>
      </c>
      <c r="I1002">
        <f t="shared" si="72"/>
        <v>217</v>
      </c>
    </row>
    <row r="1003" spans="1:9" x14ac:dyDescent="0.3">
      <c r="A1003" s="2">
        <v>2012</v>
      </c>
      <c r="B1003" s="2" t="s">
        <v>13</v>
      </c>
      <c r="C1003" s="2" t="s">
        <v>4</v>
      </c>
      <c r="D1003" s="2">
        <v>4</v>
      </c>
      <c r="E1003" s="1">
        <v>95.51</v>
      </c>
      <c r="F1003" s="1">
        <v>80.260000000000005</v>
      </c>
      <c r="G1003" s="4">
        <v>301530.5</v>
      </c>
      <c r="H1003">
        <f t="shared" si="71"/>
        <v>288</v>
      </c>
      <c r="I1003">
        <f t="shared" si="72"/>
        <v>242</v>
      </c>
    </row>
    <row r="1004" spans="1:9" x14ac:dyDescent="0.3">
      <c r="A1004" s="2">
        <v>2013</v>
      </c>
      <c r="B1004" s="2" t="s">
        <v>13</v>
      </c>
      <c r="C1004" s="2" t="s">
        <v>4</v>
      </c>
      <c r="D1004" s="2">
        <v>4</v>
      </c>
      <c r="E1004" s="1">
        <v>90.42</v>
      </c>
      <c r="F1004" s="1">
        <v>83.49</v>
      </c>
      <c r="G1004" s="4">
        <v>327348.5</v>
      </c>
      <c r="H1004">
        <f t="shared" si="71"/>
        <v>296</v>
      </c>
      <c r="I1004">
        <f t="shared" si="72"/>
        <v>273</v>
      </c>
    </row>
    <row r="1005" spans="1:9" x14ac:dyDescent="0.3">
      <c r="A1005" s="2">
        <v>2014</v>
      </c>
      <c r="B1005" s="2" t="s">
        <v>13</v>
      </c>
      <c r="C1005" s="2" t="s">
        <v>4</v>
      </c>
      <c r="D1005" s="2">
        <v>4</v>
      </c>
      <c r="E1005" s="1">
        <v>79.33</v>
      </c>
      <c r="F1005" s="1">
        <v>86.85</v>
      </c>
      <c r="G1005" s="4">
        <v>356717.5</v>
      </c>
      <c r="H1005">
        <f t="shared" si="71"/>
        <v>283</v>
      </c>
      <c r="I1005">
        <f t="shared" si="72"/>
        <v>310</v>
      </c>
    </row>
    <row r="1006" spans="1:9" x14ac:dyDescent="0.3">
      <c r="A1006" s="2">
        <v>2015</v>
      </c>
      <c r="B1006" s="2" t="s">
        <v>13</v>
      </c>
      <c r="C1006" s="2" t="s">
        <v>4</v>
      </c>
      <c r="D1006" s="2">
        <v>4</v>
      </c>
      <c r="E1006" s="1">
        <v>89.1</v>
      </c>
      <c r="F1006" s="1">
        <v>90.35</v>
      </c>
      <c r="G1006" s="4">
        <v>387201</v>
      </c>
      <c r="H1006">
        <f t="shared" si="71"/>
        <v>345</v>
      </c>
      <c r="I1006">
        <f t="shared" si="72"/>
        <v>350</v>
      </c>
    </row>
    <row r="1007" spans="1:9" x14ac:dyDescent="0.3">
      <c r="A1007" s="2">
        <v>2016</v>
      </c>
      <c r="B1007" s="2" t="s">
        <v>13</v>
      </c>
      <c r="C1007" s="2" t="s">
        <v>4</v>
      </c>
      <c r="D1007" s="2">
        <v>4</v>
      </c>
      <c r="E1007" s="1">
        <v>99.39</v>
      </c>
      <c r="F1007" s="1">
        <v>93.99</v>
      </c>
      <c r="G1007" s="4">
        <v>416534</v>
      </c>
      <c r="H1007">
        <f t="shared" si="71"/>
        <v>414</v>
      </c>
      <c r="I1007">
        <f t="shared" si="72"/>
        <v>392</v>
      </c>
    </row>
    <row r="1008" spans="1:9" x14ac:dyDescent="0.3">
      <c r="A1008" s="2">
        <v>2017</v>
      </c>
      <c r="B1008" s="2" t="s">
        <v>13</v>
      </c>
      <c r="C1008" s="2" t="s">
        <v>4</v>
      </c>
      <c r="D1008" s="2">
        <v>4</v>
      </c>
      <c r="E1008" s="1">
        <v>100.26</v>
      </c>
      <c r="F1008" s="1">
        <v>97.77</v>
      </c>
      <c r="G1008" s="4">
        <v>448838</v>
      </c>
      <c r="H1008">
        <f t="shared" si="71"/>
        <v>450</v>
      </c>
      <c r="I1008">
        <f t="shared" si="72"/>
        <v>439</v>
      </c>
    </row>
    <row r="1009" spans="1:9" x14ac:dyDescent="0.3">
      <c r="A1009" s="2">
        <v>2018</v>
      </c>
      <c r="B1009" s="2" t="s">
        <v>13</v>
      </c>
      <c r="C1009" s="2" t="s">
        <v>4</v>
      </c>
      <c r="D1009" s="2">
        <v>4</v>
      </c>
      <c r="E1009" s="1">
        <v>97.84</v>
      </c>
      <c r="F1009" s="1">
        <v>101.71</v>
      </c>
      <c r="G1009" s="4">
        <v>483441.5</v>
      </c>
      <c r="H1009">
        <f t="shared" si="71"/>
        <v>473</v>
      </c>
      <c r="I1009">
        <f t="shared" si="72"/>
        <v>492</v>
      </c>
    </row>
    <row r="1010" spans="1:9" x14ac:dyDescent="0.3">
      <c r="A1010" s="2">
        <v>2019</v>
      </c>
      <c r="B1010" s="2" t="s">
        <v>13</v>
      </c>
      <c r="C1010" s="2" t="s">
        <v>4</v>
      </c>
      <c r="D1010" s="2">
        <v>4</v>
      </c>
      <c r="E1010" s="1">
        <v>96.81</v>
      </c>
      <c r="F1010" s="1">
        <v>105.81</v>
      </c>
      <c r="G1010" s="4">
        <v>522681.5</v>
      </c>
      <c r="H1010">
        <f t="shared" si="71"/>
        <v>506</v>
      </c>
      <c r="I1010">
        <f t="shared" si="72"/>
        <v>553</v>
      </c>
    </row>
    <row r="1011" spans="1:9" x14ac:dyDescent="0.3">
      <c r="A1011" s="2">
        <v>2020</v>
      </c>
      <c r="B1011" s="2" t="s">
        <v>13</v>
      </c>
      <c r="C1011" s="2" t="s">
        <v>4</v>
      </c>
      <c r="D1011" s="2">
        <v>4</v>
      </c>
      <c r="E1011" s="1"/>
      <c r="F1011" s="1">
        <f>ROUND(F1010+F1010*0.0403,1)</f>
        <v>110.1</v>
      </c>
      <c r="G1011" s="4">
        <v>570399</v>
      </c>
      <c r="H1011" s="1"/>
      <c r="I1011">
        <f t="shared" si="72"/>
        <v>628</v>
      </c>
    </row>
    <row r="1012" spans="1:9" x14ac:dyDescent="0.3">
      <c r="A1012" s="2">
        <v>2021</v>
      </c>
      <c r="B1012" s="2" t="s">
        <v>13</v>
      </c>
      <c r="C1012" s="2" t="s">
        <v>4</v>
      </c>
      <c r="D1012" s="2">
        <v>4</v>
      </c>
      <c r="E1012" s="1"/>
      <c r="F1012" s="1">
        <f t="shared" ref="F1012:F1013" si="75">ROUND(F1011+F1011*0.0403,1)</f>
        <v>114.5</v>
      </c>
      <c r="G1012" s="4">
        <v>619684</v>
      </c>
      <c r="H1012" s="1"/>
      <c r="I1012">
        <f t="shared" si="72"/>
        <v>710</v>
      </c>
    </row>
    <row r="1013" spans="1:9" x14ac:dyDescent="0.3">
      <c r="A1013" s="2">
        <v>2022</v>
      </c>
      <c r="B1013" s="2" t="s">
        <v>13</v>
      </c>
      <c r="C1013" s="2" t="s">
        <v>4</v>
      </c>
      <c r="D1013" s="2">
        <v>4</v>
      </c>
      <c r="E1013" s="1"/>
      <c r="F1013" s="1">
        <f t="shared" si="75"/>
        <v>119.1</v>
      </c>
      <c r="G1013" s="4">
        <v>672753</v>
      </c>
      <c r="H1013" s="1"/>
      <c r="I1013">
        <f t="shared" si="72"/>
        <v>801</v>
      </c>
    </row>
    <row r="1014" spans="1:9" x14ac:dyDescent="0.3">
      <c r="A1014" s="2">
        <v>2000</v>
      </c>
      <c r="B1014" s="2" t="s">
        <v>13</v>
      </c>
      <c r="C1014" s="2" t="s">
        <v>6</v>
      </c>
      <c r="D1014" s="2">
        <v>1</v>
      </c>
      <c r="E1014" s="1">
        <v>63.47</v>
      </c>
      <c r="F1014" s="1">
        <v>63.65</v>
      </c>
      <c r="G1014" s="4">
        <v>1219422.5</v>
      </c>
      <c r="H1014">
        <f t="shared" si="71"/>
        <v>774</v>
      </c>
      <c r="I1014">
        <f t="shared" si="72"/>
        <v>776</v>
      </c>
    </row>
    <row r="1015" spans="1:9" x14ac:dyDescent="0.3">
      <c r="A1015" s="2">
        <v>2001</v>
      </c>
      <c r="B1015" s="2" t="s">
        <v>13</v>
      </c>
      <c r="C1015" s="2" t="s">
        <v>6</v>
      </c>
      <c r="D1015" s="2">
        <v>1</v>
      </c>
      <c r="E1015" s="1">
        <v>66.19</v>
      </c>
      <c r="F1015" s="1">
        <v>63.9</v>
      </c>
      <c r="G1015" s="4">
        <v>1297802</v>
      </c>
      <c r="H1015">
        <f t="shared" si="71"/>
        <v>859</v>
      </c>
      <c r="I1015">
        <f t="shared" si="72"/>
        <v>829</v>
      </c>
    </row>
    <row r="1016" spans="1:9" x14ac:dyDescent="0.3">
      <c r="A1016" s="2">
        <v>2002</v>
      </c>
      <c r="B1016" s="2" t="s">
        <v>13</v>
      </c>
      <c r="C1016" s="2" t="s">
        <v>6</v>
      </c>
      <c r="D1016" s="2">
        <v>1</v>
      </c>
      <c r="E1016" s="1">
        <v>65.64</v>
      </c>
      <c r="F1016" s="1">
        <v>64.16</v>
      </c>
      <c r="G1016" s="4">
        <v>1378634</v>
      </c>
      <c r="H1016">
        <f t="shared" si="71"/>
        <v>905</v>
      </c>
      <c r="I1016">
        <f t="shared" si="72"/>
        <v>885</v>
      </c>
    </row>
    <row r="1017" spans="1:9" x14ac:dyDescent="0.3">
      <c r="A1017" s="2">
        <v>2003</v>
      </c>
      <c r="B1017" s="2" t="s">
        <v>13</v>
      </c>
      <c r="C1017" s="2" t="s">
        <v>6</v>
      </c>
      <c r="D1017" s="2">
        <v>1</v>
      </c>
      <c r="E1017" s="1">
        <v>64.63</v>
      </c>
      <c r="F1017" s="1">
        <v>64.42</v>
      </c>
      <c r="G1017" s="4">
        <v>1463617.5</v>
      </c>
      <c r="H1017">
        <f t="shared" si="71"/>
        <v>946</v>
      </c>
      <c r="I1017">
        <f t="shared" si="72"/>
        <v>943</v>
      </c>
    </row>
    <row r="1018" spans="1:9" x14ac:dyDescent="0.3">
      <c r="A1018" s="2">
        <v>2004</v>
      </c>
      <c r="B1018" s="2" t="s">
        <v>13</v>
      </c>
      <c r="C1018" s="2" t="s">
        <v>6</v>
      </c>
      <c r="D1018" s="2">
        <v>1</v>
      </c>
      <c r="E1018" s="1">
        <v>62.71</v>
      </c>
      <c r="F1018" s="1">
        <v>64.67</v>
      </c>
      <c r="G1018" s="4">
        <v>1557847.5</v>
      </c>
      <c r="H1018">
        <f t="shared" si="71"/>
        <v>977</v>
      </c>
      <c r="I1018">
        <f t="shared" si="72"/>
        <v>1007</v>
      </c>
    </row>
    <row r="1019" spans="1:9" x14ac:dyDescent="0.3">
      <c r="A1019" s="2">
        <v>2005</v>
      </c>
      <c r="B1019" s="2" t="s">
        <v>13</v>
      </c>
      <c r="C1019" s="2" t="s">
        <v>6</v>
      </c>
      <c r="D1019" s="2">
        <v>1</v>
      </c>
      <c r="E1019" s="1">
        <v>65.75</v>
      </c>
      <c r="F1019" s="1">
        <v>64.930000000000007</v>
      </c>
      <c r="G1019" s="4">
        <v>1653326.5</v>
      </c>
      <c r="H1019">
        <f t="shared" si="71"/>
        <v>1087</v>
      </c>
      <c r="I1019">
        <f t="shared" si="72"/>
        <v>1074</v>
      </c>
    </row>
    <row r="1020" spans="1:9" x14ac:dyDescent="0.3">
      <c r="A1020" s="2">
        <v>2006</v>
      </c>
      <c r="B1020" s="2" t="s">
        <v>13</v>
      </c>
      <c r="C1020" s="2" t="s">
        <v>6</v>
      </c>
      <c r="D1020" s="2">
        <v>1</v>
      </c>
      <c r="E1020" s="1">
        <v>64.45</v>
      </c>
      <c r="F1020" s="1">
        <v>65.19</v>
      </c>
      <c r="G1020" s="4">
        <v>1751840</v>
      </c>
      <c r="H1020">
        <f t="shared" si="71"/>
        <v>1129</v>
      </c>
      <c r="I1020">
        <f t="shared" si="72"/>
        <v>1142</v>
      </c>
    </row>
    <row r="1021" spans="1:9" x14ac:dyDescent="0.3">
      <c r="A1021" s="2">
        <v>2007</v>
      </c>
      <c r="B1021" s="2" t="s">
        <v>13</v>
      </c>
      <c r="C1021" s="2" t="s">
        <v>6</v>
      </c>
      <c r="D1021" s="2">
        <v>1</v>
      </c>
      <c r="E1021" s="1">
        <v>60.03</v>
      </c>
      <c r="F1021" s="1">
        <v>65.45</v>
      </c>
      <c r="G1021" s="4">
        <v>1875773.5</v>
      </c>
      <c r="H1021">
        <f t="shared" si="71"/>
        <v>1126</v>
      </c>
      <c r="I1021">
        <f t="shared" si="72"/>
        <v>1228</v>
      </c>
    </row>
    <row r="1022" spans="1:9" x14ac:dyDescent="0.3">
      <c r="A1022" s="2">
        <v>2008</v>
      </c>
      <c r="B1022" s="2" t="s">
        <v>13</v>
      </c>
      <c r="C1022" s="2" t="s">
        <v>6</v>
      </c>
      <c r="D1022" s="2">
        <v>1</v>
      </c>
      <c r="E1022" s="1">
        <v>65.69</v>
      </c>
      <c r="F1022" s="1">
        <v>65.709999999999994</v>
      </c>
      <c r="G1022" s="4">
        <v>1992831</v>
      </c>
      <c r="H1022">
        <f t="shared" si="71"/>
        <v>1309</v>
      </c>
      <c r="I1022">
        <f t="shared" si="72"/>
        <v>1309</v>
      </c>
    </row>
    <row r="1023" spans="1:9" x14ac:dyDescent="0.3">
      <c r="A1023" s="2">
        <v>2009</v>
      </c>
      <c r="B1023" s="2" t="s">
        <v>13</v>
      </c>
      <c r="C1023" s="2" t="s">
        <v>6</v>
      </c>
      <c r="D1023" s="2">
        <v>1</v>
      </c>
      <c r="E1023" s="1">
        <v>66.94</v>
      </c>
      <c r="F1023" s="1">
        <v>65.97</v>
      </c>
      <c r="G1023" s="4">
        <v>2084084</v>
      </c>
      <c r="H1023">
        <f t="shared" si="71"/>
        <v>1395</v>
      </c>
      <c r="I1023">
        <f t="shared" si="72"/>
        <v>1375</v>
      </c>
    </row>
    <row r="1024" spans="1:9" x14ac:dyDescent="0.3">
      <c r="A1024" s="2">
        <v>2010</v>
      </c>
      <c r="B1024" s="2" t="s">
        <v>13</v>
      </c>
      <c r="C1024" s="2" t="s">
        <v>6</v>
      </c>
      <c r="D1024" s="2">
        <v>1</v>
      </c>
      <c r="E1024" s="1">
        <v>66.180000000000007</v>
      </c>
      <c r="F1024" s="1">
        <v>66.239999999999995</v>
      </c>
      <c r="G1024" s="4">
        <v>2166714.5</v>
      </c>
      <c r="H1024">
        <f t="shared" si="71"/>
        <v>1434</v>
      </c>
      <c r="I1024">
        <f t="shared" si="72"/>
        <v>1435</v>
      </c>
    </row>
    <row r="1025" spans="1:9" x14ac:dyDescent="0.3">
      <c r="A1025" s="2">
        <v>2011</v>
      </c>
      <c r="B1025" s="2" t="s">
        <v>13</v>
      </c>
      <c r="C1025" s="2" t="s">
        <v>6</v>
      </c>
      <c r="D1025" s="2">
        <v>1</v>
      </c>
      <c r="E1025" s="1">
        <v>66.05</v>
      </c>
      <c r="F1025" s="1">
        <v>66.5</v>
      </c>
      <c r="G1025" s="4">
        <v>2251158</v>
      </c>
      <c r="H1025">
        <f t="shared" si="71"/>
        <v>1487</v>
      </c>
      <c r="I1025">
        <f t="shared" si="72"/>
        <v>1497</v>
      </c>
    </row>
    <row r="1026" spans="1:9" x14ac:dyDescent="0.3">
      <c r="A1026" s="2">
        <v>2012</v>
      </c>
      <c r="B1026" s="2" t="s">
        <v>13</v>
      </c>
      <c r="C1026" s="2" t="s">
        <v>6</v>
      </c>
      <c r="D1026" s="2">
        <v>1</v>
      </c>
      <c r="E1026" s="1">
        <v>71.17</v>
      </c>
      <c r="F1026" s="1">
        <v>66.77</v>
      </c>
      <c r="G1026" s="4">
        <v>2363394.5</v>
      </c>
      <c r="H1026">
        <f t="shared" si="71"/>
        <v>1682</v>
      </c>
      <c r="I1026">
        <f t="shared" si="72"/>
        <v>1578</v>
      </c>
    </row>
    <row r="1027" spans="1:9" x14ac:dyDescent="0.3">
      <c r="A1027" s="2">
        <v>2013</v>
      </c>
      <c r="B1027" s="2" t="s">
        <v>13</v>
      </c>
      <c r="C1027" s="2" t="s">
        <v>6</v>
      </c>
      <c r="D1027" s="2">
        <v>1</v>
      </c>
      <c r="E1027" s="1">
        <v>66.239999999999995</v>
      </c>
      <c r="F1027" s="1">
        <v>67.03</v>
      </c>
      <c r="G1027" s="4">
        <v>2494008.5</v>
      </c>
      <c r="H1027">
        <f t="shared" ref="H1027:H1090" si="76">ROUND(E1027*$G1027/100000,0)</f>
        <v>1652</v>
      </c>
      <c r="I1027">
        <f t="shared" ref="I1027:I1090" si="77">ROUND(F1027*$G1027/100000,0)</f>
        <v>1672</v>
      </c>
    </row>
    <row r="1028" spans="1:9" x14ac:dyDescent="0.3">
      <c r="A1028" s="2">
        <v>2014</v>
      </c>
      <c r="B1028" s="2" t="s">
        <v>13</v>
      </c>
      <c r="C1028" s="2" t="s">
        <v>6</v>
      </c>
      <c r="D1028" s="2">
        <v>1</v>
      </c>
      <c r="E1028" s="1">
        <v>68.239999999999995</v>
      </c>
      <c r="F1028" s="1">
        <v>67.3</v>
      </c>
      <c r="G1028" s="4">
        <v>2623268.5</v>
      </c>
      <c r="H1028">
        <f t="shared" si="76"/>
        <v>1790</v>
      </c>
      <c r="I1028">
        <f t="shared" si="77"/>
        <v>1765</v>
      </c>
    </row>
    <row r="1029" spans="1:9" x14ac:dyDescent="0.3">
      <c r="A1029" s="2">
        <v>2015</v>
      </c>
      <c r="B1029" s="2" t="s">
        <v>13</v>
      </c>
      <c r="C1029" s="2" t="s">
        <v>6</v>
      </c>
      <c r="D1029" s="2">
        <v>1</v>
      </c>
      <c r="E1029" s="1">
        <v>68.8</v>
      </c>
      <c r="F1029" s="1">
        <v>67.569999999999993</v>
      </c>
      <c r="G1029" s="4">
        <v>2747158.5</v>
      </c>
      <c r="H1029">
        <f t="shared" si="76"/>
        <v>1890</v>
      </c>
      <c r="I1029">
        <f t="shared" si="77"/>
        <v>1856</v>
      </c>
    </row>
    <row r="1030" spans="1:9" x14ac:dyDescent="0.3">
      <c r="A1030" s="2">
        <v>2016</v>
      </c>
      <c r="B1030" s="2" t="s">
        <v>13</v>
      </c>
      <c r="C1030" s="2" t="s">
        <v>6</v>
      </c>
      <c r="D1030" s="2">
        <v>1</v>
      </c>
      <c r="E1030" s="1">
        <v>66.72</v>
      </c>
      <c r="F1030" s="1">
        <v>67.84</v>
      </c>
      <c r="G1030" s="4">
        <v>2858258.5</v>
      </c>
      <c r="H1030">
        <f t="shared" si="76"/>
        <v>1907</v>
      </c>
      <c r="I1030">
        <f t="shared" si="77"/>
        <v>1939</v>
      </c>
    </row>
    <row r="1031" spans="1:9" x14ac:dyDescent="0.3">
      <c r="A1031" s="2">
        <v>2017</v>
      </c>
      <c r="B1031" s="2" t="s">
        <v>13</v>
      </c>
      <c r="C1031" s="2" t="s">
        <v>6</v>
      </c>
      <c r="D1031" s="2">
        <v>1</v>
      </c>
      <c r="E1031" s="1">
        <v>64.27</v>
      </c>
      <c r="F1031" s="1">
        <v>68.11</v>
      </c>
      <c r="G1031" s="4">
        <v>2996889.5</v>
      </c>
      <c r="H1031">
        <f t="shared" si="76"/>
        <v>1926</v>
      </c>
      <c r="I1031">
        <f t="shared" si="77"/>
        <v>2041</v>
      </c>
    </row>
    <row r="1032" spans="1:9" x14ac:dyDescent="0.3">
      <c r="A1032" s="2">
        <v>2018</v>
      </c>
      <c r="B1032" s="2" t="s">
        <v>13</v>
      </c>
      <c r="C1032" s="2" t="s">
        <v>6</v>
      </c>
      <c r="D1032" s="2">
        <v>1</v>
      </c>
      <c r="E1032" s="1">
        <v>68.709999999999994</v>
      </c>
      <c r="F1032" s="1">
        <v>68.38</v>
      </c>
      <c r="G1032" s="4">
        <v>3153847</v>
      </c>
      <c r="H1032">
        <f t="shared" si="76"/>
        <v>2167</v>
      </c>
      <c r="I1032">
        <f t="shared" si="77"/>
        <v>2157</v>
      </c>
    </row>
    <row r="1033" spans="1:9" x14ac:dyDescent="0.3">
      <c r="A1033" s="2">
        <v>2019</v>
      </c>
      <c r="B1033" s="2" t="s">
        <v>13</v>
      </c>
      <c r="C1033" s="2" t="s">
        <v>6</v>
      </c>
      <c r="D1033" s="2">
        <v>1</v>
      </c>
      <c r="E1033" s="1">
        <v>70.23</v>
      </c>
      <c r="F1033" s="1">
        <v>68.650000000000006</v>
      </c>
      <c r="G1033" s="4">
        <v>3314758.5</v>
      </c>
      <c r="H1033">
        <f t="shared" si="76"/>
        <v>2328</v>
      </c>
      <c r="I1033">
        <f t="shared" si="77"/>
        <v>2276</v>
      </c>
    </row>
    <row r="1034" spans="1:9" x14ac:dyDescent="0.3">
      <c r="A1034" s="2">
        <v>2020</v>
      </c>
      <c r="B1034" s="2" t="s">
        <v>13</v>
      </c>
      <c r="C1034" s="2" t="s">
        <v>6</v>
      </c>
      <c r="D1034" s="2">
        <v>1</v>
      </c>
      <c r="E1034" s="1"/>
      <c r="F1034" s="1">
        <f>ROUND(F1033+F1033*0.004,1)</f>
        <v>68.900000000000006</v>
      </c>
      <c r="G1034" s="4">
        <v>3515954</v>
      </c>
      <c r="H1034" s="1"/>
      <c r="I1034">
        <f t="shared" si="77"/>
        <v>2422</v>
      </c>
    </row>
    <row r="1035" spans="1:9" x14ac:dyDescent="0.3">
      <c r="A1035" s="2">
        <v>2021</v>
      </c>
      <c r="B1035" s="2" t="s">
        <v>13</v>
      </c>
      <c r="C1035" s="2" t="s">
        <v>6</v>
      </c>
      <c r="D1035" s="2">
        <v>1</v>
      </c>
      <c r="E1035" s="1"/>
      <c r="F1035" s="1">
        <f t="shared" ref="F1035:F1036" si="78">ROUND(F1034+F1034*0.004,1)</f>
        <v>69.2</v>
      </c>
      <c r="G1035" s="4">
        <v>3729119.5</v>
      </c>
      <c r="H1035" s="1"/>
      <c r="I1035">
        <f t="shared" si="77"/>
        <v>2581</v>
      </c>
    </row>
    <row r="1036" spans="1:9" x14ac:dyDescent="0.3">
      <c r="A1036" s="2">
        <v>2022</v>
      </c>
      <c r="B1036" s="2" t="s">
        <v>13</v>
      </c>
      <c r="C1036" s="2" t="s">
        <v>6</v>
      </c>
      <c r="D1036" s="2">
        <v>1</v>
      </c>
      <c r="E1036" s="1"/>
      <c r="F1036" s="1">
        <f t="shared" si="78"/>
        <v>69.5</v>
      </c>
      <c r="G1036" s="4">
        <v>3938815</v>
      </c>
      <c r="H1036" s="1"/>
      <c r="I1036">
        <f t="shared" si="77"/>
        <v>2737</v>
      </c>
    </row>
    <row r="1037" spans="1:9" x14ac:dyDescent="0.3">
      <c r="A1037" s="2">
        <v>2000</v>
      </c>
      <c r="B1037" s="2" t="s">
        <v>13</v>
      </c>
      <c r="C1037" s="2" t="s">
        <v>6</v>
      </c>
      <c r="D1037" s="2">
        <v>2</v>
      </c>
      <c r="E1037" s="1">
        <v>55.07</v>
      </c>
      <c r="F1037" s="1">
        <v>55.63</v>
      </c>
      <c r="G1037" s="4">
        <v>873383.5</v>
      </c>
      <c r="H1037">
        <f t="shared" si="76"/>
        <v>481</v>
      </c>
      <c r="I1037">
        <f t="shared" si="77"/>
        <v>486</v>
      </c>
    </row>
    <row r="1038" spans="1:9" x14ac:dyDescent="0.3">
      <c r="A1038" s="2">
        <v>2001</v>
      </c>
      <c r="B1038" s="2" t="s">
        <v>13</v>
      </c>
      <c r="C1038" s="2" t="s">
        <v>6</v>
      </c>
      <c r="D1038" s="2">
        <v>2</v>
      </c>
      <c r="E1038" s="1">
        <v>57.95</v>
      </c>
      <c r="F1038" s="1">
        <v>55.32</v>
      </c>
      <c r="G1038" s="4">
        <v>938698.5</v>
      </c>
      <c r="H1038">
        <f t="shared" si="76"/>
        <v>544</v>
      </c>
      <c r="I1038">
        <f t="shared" si="77"/>
        <v>519</v>
      </c>
    </row>
    <row r="1039" spans="1:9" x14ac:dyDescent="0.3">
      <c r="A1039" s="2">
        <v>2002</v>
      </c>
      <c r="B1039" s="2" t="s">
        <v>13</v>
      </c>
      <c r="C1039" s="2" t="s">
        <v>6</v>
      </c>
      <c r="D1039" s="2">
        <v>2</v>
      </c>
      <c r="E1039" s="1">
        <v>54.09</v>
      </c>
      <c r="F1039" s="1">
        <v>55.02</v>
      </c>
      <c r="G1039" s="4">
        <v>1003819</v>
      </c>
      <c r="H1039">
        <f t="shared" si="76"/>
        <v>543</v>
      </c>
      <c r="I1039">
        <f t="shared" si="77"/>
        <v>552</v>
      </c>
    </row>
    <row r="1040" spans="1:9" x14ac:dyDescent="0.3">
      <c r="A1040" s="2">
        <v>2003</v>
      </c>
      <c r="B1040" s="2" t="s">
        <v>13</v>
      </c>
      <c r="C1040" s="2" t="s">
        <v>6</v>
      </c>
      <c r="D1040" s="2">
        <v>2</v>
      </c>
      <c r="E1040" s="1">
        <v>52.28</v>
      </c>
      <c r="F1040" s="1">
        <v>54.72</v>
      </c>
      <c r="G1040" s="4">
        <v>1069153.5</v>
      </c>
      <c r="H1040">
        <f t="shared" si="76"/>
        <v>559</v>
      </c>
      <c r="I1040">
        <f t="shared" si="77"/>
        <v>585</v>
      </c>
    </row>
    <row r="1041" spans="1:9" x14ac:dyDescent="0.3">
      <c r="A1041" s="2">
        <v>2004</v>
      </c>
      <c r="B1041" s="2" t="s">
        <v>13</v>
      </c>
      <c r="C1041" s="2" t="s">
        <v>6</v>
      </c>
      <c r="D1041" s="2">
        <v>2</v>
      </c>
      <c r="E1041" s="1">
        <v>52.19</v>
      </c>
      <c r="F1041" s="1">
        <v>54.42</v>
      </c>
      <c r="G1041" s="4">
        <v>1140017</v>
      </c>
      <c r="H1041">
        <f t="shared" si="76"/>
        <v>595</v>
      </c>
      <c r="I1041">
        <f t="shared" si="77"/>
        <v>620</v>
      </c>
    </row>
    <row r="1042" spans="1:9" x14ac:dyDescent="0.3">
      <c r="A1042" s="2">
        <v>2005</v>
      </c>
      <c r="B1042" s="2" t="s">
        <v>13</v>
      </c>
      <c r="C1042" s="2" t="s">
        <v>6</v>
      </c>
      <c r="D1042" s="2">
        <v>2</v>
      </c>
      <c r="E1042" s="1">
        <v>54.91</v>
      </c>
      <c r="F1042" s="1">
        <v>54.12</v>
      </c>
      <c r="G1042" s="4">
        <v>1210978.5</v>
      </c>
      <c r="H1042">
        <f t="shared" si="76"/>
        <v>665</v>
      </c>
      <c r="I1042">
        <f t="shared" si="77"/>
        <v>655</v>
      </c>
    </row>
    <row r="1043" spans="1:9" x14ac:dyDescent="0.3">
      <c r="A1043" s="2">
        <v>2006</v>
      </c>
      <c r="B1043" s="2" t="s">
        <v>13</v>
      </c>
      <c r="C1043" s="2" t="s">
        <v>6</v>
      </c>
      <c r="D1043" s="2">
        <v>2</v>
      </c>
      <c r="E1043" s="1">
        <v>53.47</v>
      </c>
      <c r="F1043" s="1">
        <v>53.82</v>
      </c>
      <c r="G1043" s="4">
        <v>1284920</v>
      </c>
      <c r="H1043">
        <f t="shared" si="76"/>
        <v>687</v>
      </c>
      <c r="I1043">
        <f t="shared" si="77"/>
        <v>692</v>
      </c>
    </row>
    <row r="1044" spans="1:9" x14ac:dyDescent="0.3">
      <c r="A1044" s="2">
        <v>2007</v>
      </c>
      <c r="B1044" s="2" t="s">
        <v>13</v>
      </c>
      <c r="C1044" s="2" t="s">
        <v>6</v>
      </c>
      <c r="D1044" s="2">
        <v>2</v>
      </c>
      <c r="E1044" s="1">
        <v>50.14</v>
      </c>
      <c r="F1044" s="1">
        <v>53.53</v>
      </c>
      <c r="G1044" s="4">
        <v>1378258</v>
      </c>
      <c r="H1044">
        <f t="shared" si="76"/>
        <v>691</v>
      </c>
      <c r="I1044">
        <f t="shared" si="77"/>
        <v>738</v>
      </c>
    </row>
    <row r="1045" spans="1:9" x14ac:dyDescent="0.3">
      <c r="A1045" s="2">
        <v>2008</v>
      </c>
      <c r="B1045" s="2" t="s">
        <v>13</v>
      </c>
      <c r="C1045" s="2" t="s">
        <v>6</v>
      </c>
      <c r="D1045" s="2">
        <v>2</v>
      </c>
      <c r="E1045" s="1">
        <v>53.35</v>
      </c>
      <c r="F1045" s="1">
        <v>53.23</v>
      </c>
      <c r="G1045" s="4">
        <v>1458371</v>
      </c>
      <c r="H1045">
        <f t="shared" si="76"/>
        <v>778</v>
      </c>
      <c r="I1045">
        <f t="shared" si="77"/>
        <v>776</v>
      </c>
    </row>
    <row r="1046" spans="1:9" x14ac:dyDescent="0.3">
      <c r="A1046" s="2">
        <v>2009</v>
      </c>
      <c r="B1046" s="2" t="s">
        <v>13</v>
      </c>
      <c r="C1046" s="2" t="s">
        <v>6</v>
      </c>
      <c r="D1046" s="2">
        <v>2</v>
      </c>
      <c r="E1046" s="1">
        <v>54.8</v>
      </c>
      <c r="F1046" s="1">
        <v>52.94</v>
      </c>
      <c r="G1046" s="4">
        <v>1505449.5</v>
      </c>
      <c r="H1046">
        <f t="shared" si="76"/>
        <v>825</v>
      </c>
      <c r="I1046">
        <f t="shared" si="77"/>
        <v>797</v>
      </c>
    </row>
    <row r="1047" spans="1:9" x14ac:dyDescent="0.3">
      <c r="A1047" s="2">
        <v>2010</v>
      </c>
      <c r="B1047" s="2" t="s">
        <v>13</v>
      </c>
      <c r="C1047" s="2" t="s">
        <v>6</v>
      </c>
      <c r="D1047" s="2">
        <v>2</v>
      </c>
      <c r="E1047" s="1">
        <v>54.66</v>
      </c>
      <c r="F1047" s="1">
        <v>52.65</v>
      </c>
      <c r="G1047" s="4">
        <v>1534862</v>
      </c>
      <c r="H1047">
        <f t="shared" si="76"/>
        <v>839</v>
      </c>
      <c r="I1047">
        <f t="shared" si="77"/>
        <v>808</v>
      </c>
    </row>
    <row r="1048" spans="1:9" x14ac:dyDescent="0.3">
      <c r="A1048" s="2">
        <v>2011</v>
      </c>
      <c r="B1048" s="2" t="s">
        <v>13</v>
      </c>
      <c r="C1048" s="2" t="s">
        <v>6</v>
      </c>
      <c r="D1048" s="2">
        <v>2</v>
      </c>
      <c r="E1048" s="1">
        <v>51.89</v>
      </c>
      <c r="F1048" s="1">
        <v>52.36</v>
      </c>
      <c r="G1048" s="4">
        <v>1562793</v>
      </c>
      <c r="H1048">
        <f t="shared" si="76"/>
        <v>811</v>
      </c>
      <c r="I1048">
        <f t="shared" si="77"/>
        <v>818</v>
      </c>
    </row>
    <row r="1049" spans="1:9" x14ac:dyDescent="0.3">
      <c r="A1049" s="2">
        <v>2012</v>
      </c>
      <c r="B1049" s="2" t="s">
        <v>13</v>
      </c>
      <c r="C1049" s="2" t="s">
        <v>6</v>
      </c>
      <c r="D1049" s="2">
        <v>2</v>
      </c>
      <c r="E1049" s="1">
        <v>56.88</v>
      </c>
      <c r="F1049" s="1">
        <v>52.07</v>
      </c>
      <c r="G1049" s="4">
        <v>1617579</v>
      </c>
      <c r="H1049">
        <f t="shared" si="76"/>
        <v>920</v>
      </c>
      <c r="I1049">
        <f t="shared" si="77"/>
        <v>842</v>
      </c>
    </row>
    <row r="1050" spans="1:9" x14ac:dyDescent="0.3">
      <c r="A1050" s="2">
        <v>2013</v>
      </c>
      <c r="B1050" s="2" t="s">
        <v>13</v>
      </c>
      <c r="C1050" s="2" t="s">
        <v>6</v>
      </c>
      <c r="D1050" s="2">
        <v>2</v>
      </c>
      <c r="E1050" s="1">
        <v>52.7</v>
      </c>
      <c r="F1050" s="1">
        <v>51.79</v>
      </c>
      <c r="G1050" s="4">
        <v>1687049</v>
      </c>
      <c r="H1050">
        <f t="shared" si="76"/>
        <v>889</v>
      </c>
      <c r="I1050">
        <f t="shared" si="77"/>
        <v>874</v>
      </c>
    </row>
    <row r="1051" spans="1:9" x14ac:dyDescent="0.3">
      <c r="A1051" s="2">
        <v>2014</v>
      </c>
      <c r="B1051" s="2" t="s">
        <v>13</v>
      </c>
      <c r="C1051" s="2" t="s">
        <v>6</v>
      </c>
      <c r="D1051" s="2">
        <v>2</v>
      </c>
      <c r="E1051" s="1">
        <v>51.28</v>
      </c>
      <c r="F1051" s="1">
        <v>51.51</v>
      </c>
      <c r="G1051" s="4">
        <v>1747440</v>
      </c>
      <c r="H1051">
        <f t="shared" si="76"/>
        <v>896</v>
      </c>
      <c r="I1051">
        <f t="shared" si="77"/>
        <v>900</v>
      </c>
    </row>
    <row r="1052" spans="1:9" x14ac:dyDescent="0.3">
      <c r="A1052" s="2">
        <v>2015</v>
      </c>
      <c r="B1052" s="2" t="s">
        <v>13</v>
      </c>
      <c r="C1052" s="2" t="s">
        <v>6</v>
      </c>
      <c r="D1052" s="2">
        <v>2</v>
      </c>
      <c r="E1052" s="1">
        <v>51.92</v>
      </c>
      <c r="F1052" s="1">
        <v>51.22</v>
      </c>
      <c r="G1052" s="4">
        <v>1802875</v>
      </c>
      <c r="H1052">
        <f t="shared" si="76"/>
        <v>936</v>
      </c>
      <c r="I1052">
        <f t="shared" si="77"/>
        <v>923</v>
      </c>
    </row>
    <row r="1053" spans="1:9" x14ac:dyDescent="0.3">
      <c r="A1053" s="2">
        <v>2016</v>
      </c>
      <c r="B1053" s="2" t="s">
        <v>13</v>
      </c>
      <c r="C1053" s="2" t="s">
        <v>6</v>
      </c>
      <c r="D1053" s="2">
        <v>2</v>
      </c>
      <c r="E1053" s="1">
        <v>51.26</v>
      </c>
      <c r="F1053" s="1">
        <v>50.94</v>
      </c>
      <c r="G1053" s="4">
        <v>1843565.5</v>
      </c>
      <c r="H1053">
        <f t="shared" si="76"/>
        <v>945</v>
      </c>
      <c r="I1053">
        <f t="shared" si="77"/>
        <v>939</v>
      </c>
    </row>
    <row r="1054" spans="1:9" x14ac:dyDescent="0.3">
      <c r="A1054" s="2">
        <v>2017</v>
      </c>
      <c r="B1054" s="2" t="s">
        <v>13</v>
      </c>
      <c r="C1054" s="2" t="s">
        <v>6</v>
      </c>
      <c r="D1054" s="2">
        <v>2</v>
      </c>
      <c r="E1054" s="1">
        <v>46.27</v>
      </c>
      <c r="F1054" s="1">
        <v>50.66</v>
      </c>
      <c r="G1054" s="4">
        <v>1890896.5</v>
      </c>
      <c r="H1054">
        <f t="shared" si="76"/>
        <v>875</v>
      </c>
      <c r="I1054">
        <f t="shared" si="77"/>
        <v>958</v>
      </c>
    </row>
    <row r="1055" spans="1:9" x14ac:dyDescent="0.3">
      <c r="A1055" s="2">
        <v>2018</v>
      </c>
      <c r="B1055" s="2" t="s">
        <v>13</v>
      </c>
      <c r="C1055" s="2" t="s">
        <v>6</v>
      </c>
      <c r="D1055" s="2">
        <v>2</v>
      </c>
      <c r="E1055" s="1">
        <v>48.28</v>
      </c>
      <c r="F1055" s="1">
        <v>50.38</v>
      </c>
      <c r="G1055" s="4">
        <v>1963692.5</v>
      </c>
      <c r="H1055">
        <f t="shared" si="76"/>
        <v>948</v>
      </c>
      <c r="I1055">
        <f t="shared" si="77"/>
        <v>989</v>
      </c>
    </row>
    <row r="1056" spans="1:9" x14ac:dyDescent="0.3">
      <c r="A1056" s="2">
        <v>2019</v>
      </c>
      <c r="B1056" s="2" t="s">
        <v>13</v>
      </c>
      <c r="C1056" s="2" t="s">
        <v>6</v>
      </c>
      <c r="D1056" s="2">
        <v>2</v>
      </c>
      <c r="E1056" s="1">
        <v>51.71</v>
      </c>
      <c r="F1056" s="1">
        <v>50.11</v>
      </c>
      <c r="G1056" s="4">
        <v>2061691</v>
      </c>
      <c r="H1056">
        <f t="shared" si="76"/>
        <v>1066</v>
      </c>
      <c r="I1056">
        <f t="shared" si="77"/>
        <v>1033</v>
      </c>
    </row>
    <row r="1057" spans="1:9" x14ac:dyDescent="0.3">
      <c r="A1057" s="2">
        <v>2020</v>
      </c>
      <c r="B1057" s="2" t="s">
        <v>13</v>
      </c>
      <c r="C1057" s="2" t="s">
        <v>6</v>
      </c>
      <c r="D1057" s="2">
        <v>2</v>
      </c>
      <c r="E1057" s="1"/>
      <c r="F1057" s="1">
        <f>ROUND(F1056-F1056*0.0055,1)</f>
        <v>49.8</v>
      </c>
      <c r="G1057" s="4">
        <v>2206059</v>
      </c>
      <c r="H1057" s="1"/>
      <c r="I1057">
        <f t="shared" si="77"/>
        <v>1099</v>
      </c>
    </row>
    <row r="1058" spans="1:9" x14ac:dyDescent="0.3">
      <c r="A1058" s="2">
        <v>2021</v>
      </c>
      <c r="B1058" s="2" t="s">
        <v>13</v>
      </c>
      <c r="C1058" s="2" t="s">
        <v>6</v>
      </c>
      <c r="D1058" s="2">
        <v>2</v>
      </c>
      <c r="E1058" s="1"/>
      <c r="F1058" s="1">
        <f t="shared" ref="F1058:F1059" si="79">ROUND(F1057-F1057*0.0055,1)</f>
        <v>49.5</v>
      </c>
      <c r="G1058" s="4">
        <v>2361393.5</v>
      </c>
      <c r="H1058" s="1"/>
      <c r="I1058">
        <f t="shared" si="77"/>
        <v>1169</v>
      </c>
    </row>
    <row r="1059" spans="1:9" x14ac:dyDescent="0.3">
      <c r="A1059" s="2">
        <v>2022</v>
      </c>
      <c r="B1059" s="2" t="s">
        <v>13</v>
      </c>
      <c r="C1059" s="2" t="s">
        <v>6</v>
      </c>
      <c r="D1059" s="2">
        <v>2</v>
      </c>
      <c r="E1059" s="1"/>
      <c r="F1059" s="1">
        <f t="shared" si="79"/>
        <v>49.2</v>
      </c>
      <c r="G1059" s="4">
        <v>2493071</v>
      </c>
      <c r="H1059" s="1"/>
      <c r="I1059">
        <f t="shared" si="77"/>
        <v>1227</v>
      </c>
    </row>
    <row r="1060" spans="1:9" x14ac:dyDescent="0.3">
      <c r="A1060" s="2">
        <v>2000</v>
      </c>
      <c r="B1060" s="2" t="s">
        <v>13</v>
      </c>
      <c r="C1060" s="2" t="s">
        <v>6</v>
      </c>
      <c r="D1060" s="2">
        <v>3</v>
      </c>
      <c r="E1060" s="1">
        <v>87.52</v>
      </c>
      <c r="F1060" s="1">
        <v>91.94</v>
      </c>
      <c r="G1060" s="4">
        <v>302803.5</v>
      </c>
      <c r="H1060">
        <f t="shared" si="76"/>
        <v>265</v>
      </c>
      <c r="I1060">
        <f t="shared" si="77"/>
        <v>278</v>
      </c>
    </row>
    <row r="1061" spans="1:9" x14ac:dyDescent="0.3">
      <c r="A1061" s="2">
        <v>2001</v>
      </c>
      <c r="B1061" s="2" t="s">
        <v>13</v>
      </c>
      <c r="C1061" s="2" t="s">
        <v>6</v>
      </c>
      <c r="D1061" s="2">
        <v>3</v>
      </c>
      <c r="E1061" s="1">
        <v>87.15</v>
      </c>
      <c r="F1061" s="1">
        <v>92.1</v>
      </c>
      <c r="G1061" s="4">
        <v>313238.5</v>
      </c>
      <c r="H1061">
        <f t="shared" si="76"/>
        <v>273</v>
      </c>
      <c r="I1061">
        <f t="shared" si="77"/>
        <v>288</v>
      </c>
    </row>
    <row r="1062" spans="1:9" x14ac:dyDescent="0.3">
      <c r="A1062" s="2">
        <v>2002</v>
      </c>
      <c r="B1062" s="2" t="s">
        <v>13</v>
      </c>
      <c r="C1062" s="2" t="s">
        <v>6</v>
      </c>
      <c r="D1062" s="2">
        <v>3</v>
      </c>
      <c r="E1062" s="1">
        <v>97.07</v>
      </c>
      <c r="F1062" s="1">
        <v>92.25</v>
      </c>
      <c r="G1062" s="4">
        <v>325524</v>
      </c>
      <c r="H1062">
        <f t="shared" si="76"/>
        <v>316</v>
      </c>
      <c r="I1062">
        <f t="shared" si="77"/>
        <v>300</v>
      </c>
    </row>
    <row r="1063" spans="1:9" x14ac:dyDescent="0.3">
      <c r="A1063" s="2">
        <v>2003</v>
      </c>
      <c r="B1063" s="2" t="s">
        <v>13</v>
      </c>
      <c r="C1063" s="2" t="s">
        <v>6</v>
      </c>
      <c r="D1063" s="2">
        <v>3</v>
      </c>
      <c r="E1063" s="1">
        <v>101.18</v>
      </c>
      <c r="F1063" s="1">
        <v>92.41</v>
      </c>
      <c r="G1063" s="4">
        <v>341973.5</v>
      </c>
      <c r="H1063">
        <f t="shared" si="76"/>
        <v>346</v>
      </c>
      <c r="I1063">
        <f t="shared" si="77"/>
        <v>316</v>
      </c>
    </row>
    <row r="1064" spans="1:9" x14ac:dyDescent="0.3">
      <c r="A1064" s="2">
        <v>2004</v>
      </c>
      <c r="B1064" s="2" t="s">
        <v>13</v>
      </c>
      <c r="C1064" s="2" t="s">
        <v>6</v>
      </c>
      <c r="D1064" s="2">
        <v>3</v>
      </c>
      <c r="E1064" s="1">
        <v>90.69</v>
      </c>
      <c r="F1064" s="1">
        <v>92.57</v>
      </c>
      <c r="G1064" s="4">
        <v>361655</v>
      </c>
      <c r="H1064">
        <f t="shared" si="76"/>
        <v>328</v>
      </c>
      <c r="I1064">
        <f t="shared" si="77"/>
        <v>335</v>
      </c>
    </row>
    <row r="1065" spans="1:9" x14ac:dyDescent="0.3">
      <c r="A1065" s="2">
        <v>2005</v>
      </c>
      <c r="B1065" s="2" t="s">
        <v>13</v>
      </c>
      <c r="C1065" s="2" t="s">
        <v>6</v>
      </c>
      <c r="D1065" s="2">
        <v>3</v>
      </c>
      <c r="E1065" s="1">
        <v>93.03</v>
      </c>
      <c r="F1065" s="1">
        <v>92.73</v>
      </c>
      <c r="G1065" s="4">
        <v>381586</v>
      </c>
      <c r="H1065">
        <f t="shared" si="76"/>
        <v>355</v>
      </c>
      <c r="I1065">
        <f t="shared" si="77"/>
        <v>354</v>
      </c>
    </row>
    <row r="1066" spans="1:9" x14ac:dyDescent="0.3">
      <c r="A1066" s="2">
        <v>2006</v>
      </c>
      <c r="B1066" s="2" t="s">
        <v>13</v>
      </c>
      <c r="C1066" s="2" t="s">
        <v>6</v>
      </c>
      <c r="D1066" s="2">
        <v>3</v>
      </c>
      <c r="E1066" s="1">
        <v>94.46</v>
      </c>
      <c r="F1066" s="1">
        <v>92.89</v>
      </c>
      <c r="G1066" s="4">
        <v>401211.5</v>
      </c>
      <c r="H1066">
        <f t="shared" si="76"/>
        <v>379</v>
      </c>
      <c r="I1066">
        <f t="shared" si="77"/>
        <v>373</v>
      </c>
    </row>
    <row r="1067" spans="1:9" x14ac:dyDescent="0.3">
      <c r="A1067" s="2">
        <v>2007</v>
      </c>
      <c r="B1067" s="2" t="s">
        <v>13</v>
      </c>
      <c r="C1067" s="2" t="s">
        <v>6</v>
      </c>
      <c r="D1067" s="2">
        <v>3</v>
      </c>
      <c r="E1067" s="1">
        <v>82.7</v>
      </c>
      <c r="F1067" s="1">
        <v>93.05</v>
      </c>
      <c r="G1067" s="4">
        <v>425616.5</v>
      </c>
      <c r="H1067">
        <f t="shared" si="76"/>
        <v>352</v>
      </c>
      <c r="I1067">
        <f t="shared" si="77"/>
        <v>396</v>
      </c>
    </row>
    <row r="1068" spans="1:9" x14ac:dyDescent="0.3">
      <c r="A1068" s="2">
        <v>2008</v>
      </c>
      <c r="B1068" s="2" t="s">
        <v>13</v>
      </c>
      <c r="C1068" s="2" t="s">
        <v>6</v>
      </c>
      <c r="D1068" s="2">
        <v>3</v>
      </c>
      <c r="E1068" s="1">
        <v>94.65</v>
      </c>
      <c r="F1068" s="1">
        <v>93.2</v>
      </c>
      <c r="G1068" s="4">
        <v>455373</v>
      </c>
      <c r="H1068">
        <f t="shared" si="76"/>
        <v>431</v>
      </c>
      <c r="I1068">
        <f t="shared" si="77"/>
        <v>424</v>
      </c>
    </row>
    <row r="1069" spans="1:9" x14ac:dyDescent="0.3">
      <c r="A1069" s="2">
        <v>2009</v>
      </c>
      <c r="B1069" s="2" t="s">
        <v>13</v>
      </c>
      <c r="C1069" s="2" t="s">
        <v>6</v>
      </c>
      <c r="D1069" s="2">
        <v>3</v>
      </c>
      <c r="E1069" s="1">
        <v>95.73</v>
      </c>
      <c r="F1069" s="1">
        <v>93.36</v>
      </c>
      <c r="G1069" s="4">
        <v>493034.5</v>
      </c>
      <c r="H1069">
        <f t="shared" si="76"/>
        <v>472</v>
      </c>
      <c r="I1069">
        <f t="shared" si="77"/>
        <v>460</v>
      </c>
    </row>
    <row r="1070" spans="1:9" x14ac:dyDescent="0.3">
      <c r="A1070" s="2">
        <v>2010</v>
      </c>
      <c r="B1070" s="2" t="s">
        <v>13</v>
      </c>
      <c r="C1070" s="2" t="s">
        <v>6</v>
      </c>
      <c r="D1070" s="2">
        <v>3</v>
      </c>
      <c r="E1070" s="1">
        <v>90.03</v>
      </c>
      <c r="F1070" s="1">
        <v>93.52</v>
      </c>
      <c r="G1070" s="4">
        <v>540950</v>
      </c>
      <c r="H1070">
        <f t="shared" si="76"/>
        <v>487</v>
      </c>
      <c r="I1070">
        <f t="shared" si="77"/>
        <v>506</v>
      </c>
    </row>
    <row r="1071" spans="1:9" x14ac:dyDescent="0.3">
      <c r="A1071" s="2">
        <v>2011</v>
      </c>
      <c r="B1071" s="2" t="s">
        <v>13</v>
      </c>
      <c r="C1071" s="2" t="s">
        <v>6</v>
      </c>
      <c r="D1071" s="2">
        <v>3</v>
      </c>
      <c r="E1071" s="1">
        <v>94.85</v>
      </c>
      <c r="F1071" s="1">
        <v>93.68</v>
      </c>
      <c r="G1071" s="4">
        <v>592545.5</v>
      </c>
      <c r="H1071">
        <f t="shared" si="76"/>
        <v>562</v>
      </c>
      <c r="I1071">
        <f t="shared" si="77"/>
        <v>555</v>
      </c>
    </row>
    <row r="1072" spans="1:9" x14ac:dyDescent="0.3">
      <c r="A1072" s="2">
        <v>2012</v>
      </c>
      <c r="B1072" s="2" t="s">
        <v>13</v>
      </c>
      <c r="C1072" s="2" t="s">
        <v>6</v>
      </c>
      <c r="D1072" s="2">
        <v>3</v>
      </c>
      <c r="E1072" s="1">
        <v>98.16</v>
      </c>
      <c r="F1072" s="1">
        <v>93.84</v>
      </c>
      <c r="G1072" s="4">
        <v>643839</v>
      </c>
      <c r="H1072">
        <f t="shared" si="76"/>
        <v>632</v>
      </c>
      <c r="I1072">
        <f t="shared" si="77"/>
        <v>604</v>
      </c>
    </row>
    <row r="1073" spans="1:9" x14ac:dyDescent="0.3">
      <c r="A1073" s="2">
        <v>2013</v>
      </c>
      <c r="B1073" s="2" t="s">
        <v>13</v>
      </c>
      <c r="C1073" s="2" t="s">
        <v>6</v>
      </c>
      <c r="D1073" s="2">
        <v>3</v>
      </c>
      <c r="E1073" s="1">
        <v>91.41</v>
      </c>
      <c r="F1073" s="1">
        <v>94</v>
      </c>
      <c r="G1073" s="4">
        <v>696878</v>
      </c>
      <c r="H1073">
        <f t="shared" si="76"/>
        <v>637</v>
      </c>
      <c r="I1073">
        <f t="shared" si="77"/>
        <v>655</v>
      </c>
    </row>
    <row r="1074" spans="1:9" x14ac:dyDescent="0.3">
      <c r="A1074" s="2">
        <v>2014</v>
      </c>
      <c r="B1074" s="2" t="s">
        <v>13</v>
      </c>
      <c r="C1074" s="2" t="s">
        <v>6</v>
      </c>
      <c r="D1074" s="2">
        <v>3</v>
      </c>
      <c r="E1074" s="1">
        <v>97.82</v>
      </c>
      <c r="F1074" s="1">
        <v>94.16</v>
      </c>
      <c r="G1074" s="4">
        <v>755493</v>
      </c>
      <c r="H1074">
        <f t="shared" si="76"/>
        <v>739</v>
      </c>
      <c r="I1074">
        <f t="shared" si="77"/>
        <v>711</v>
      </c>
    </row>
    <row r="1075" spans="1:9" x14ac:dyDescent="0.3">
      <c r="A1075" s="2">
        <v>2015</v>
      </c>
      <c r="B1075" s="2" t="s">
        <v>13</v>
      </c>
      <c r="C1075" s="2" t="s">
        <v>6</v>
      </c>
      <c r="D1075" s="2">
        <v>3</v>
      </c>
      <c r="E1075" s="1">
        <v>97.22</v>
      </c>
      <c r="F1075" s="1">
        <v>94.33</v>
      </c>
      <c r="G1075" s="4">
        <v>813640.5</v>
      </c>
      <c r="H1075">
        <f t="shared" si="76"/>
        <v>791</v>
      </c>
      <c r="I1075">
        <f t="shared" si="77"/>
        <v>768</v>
      </c>
    </row>
    <row r="1076" spans="1:9" x14ac:dyDescent="0.3">
      <c r="A1076" s="2">
        <v>2016</v>
      </c>
      <c r="B1076" s="2" t="s">
        <v>13</v>
      </c>
      <c r="C1076" s="2" t="s">
        <v>6</v>
      </c>
      <c r="D1076" s="2">
        <v>3</v>
      </c>
      <c r="E1076" s="1">
        <v>89.37</v>
      </c>
      <c r="F1076" s="1">
        <v>94.49</v>
      </c>
      <c r="G1076" s="4">
        <v>873922.5</v>
      </c>
      <c r="H1076">
        <f t="shared" si="76"/>
        <v>781</v>
      </c>
      <c r="I1076">
        <f t="shared" si="77"/>
        <v>826</v>
      </c>
    </row>
    <row r="1077" spans="1:9" x14ac:dyDescent="0.3">
      <c r="A1077" s="2">
        <v>2017</v>
      </c>
      <c r="B1077" s="2" t="s">
        <v>13</v>
      </c>
      <c r="C1077" s="2" t="s">
        <v>6</v>
      </c>
      <c r="D1077" s="2">
        <v>3</v>
      </c>
      <c r="E1077" s="1">
        <v>92.28</v>
      </c>
      <c r="F1077" s="1">
        <v>94.65</v>
      </c>
      <c r="G1077" s="4">
        <v>951427</v>
      </c>
      <c r="H1077">
        <f t="shared" si="76"/>
        <v>878</v>
      </c>
      <c r="I1077">
        <f t="shared" si="77"/>
        <v>901</v>
      </c>
    </row>
    <row r="1078" spans="1:9" x14ac:dyDescent="0.3">
      <c r="A1078" s="2">
        <v>2018</v>
      </c>
      <c r="B1078" s="2" t="s">
        <v>13</v>
      </c>
      <c r="C1078" s="2" t="s">
        <v>6</v>
      </c>
      <c r="D1078" s="2">
        <v>3</v>
      </c>
      <c r="E1078" s="1">
        <v>95.86</v>
      </c>
      <c r="F1078" s="1">
        <v>94.81</v>
      </c>
      <c r="G1078" s="4">
        <v>1019142.5</v>
      </c>
      <c r="H1078">
        <f t="shared" si="76"/>
        <v>977</v>
      </c>
      <c r="I1078">
        <f t="shared" si="77"/>
        <v>966</v>
      </c>
    </row>
    <row r="1079" spans="1:9" x14ac:dyDescent="0.3">
      <c r="A1079" s="2">
        <v>2019</v>
      </c>
      <c r="B1079" s="2" t="s">
        <v>13</v>
      </c>
      <c r="C1079" s="2" t="s">
        <v>6</v>
      </c>
      <c r="D1079" s="2">
        <v>3</v>
      </c>
      <c r="E1079" s="1">
        <v>95.61</v>
      </c>
      <c r="F1079" s="1">
        <v>94.97</v>
      </c>
      <c r="G1079" s="4">
        <v>1062615.5</v>
      </c>
      <c r="H1079">
        <f t="shared" si="76"/>
        <v>1016</v>
      </c>
      <c r="I1079">
        <f t="shared" si="77"/>
        <v>1009</v>
      </c>
    </row>
    <row r="1080" spans="1:9" x14ac:dyDescent="0.3">
      <c r="A1080" s="2">
        <v>2020</v>
      </c>
      <c r="B1080" s="2" t="s">
        <v>13</v>
      </c>
      <c r="C1080" s="2" t="s">
        <v>6</v>
      </c>
      <c r="D1080" s="2">
        <v>3</v>
      </c>
      <c r="E1080" s="1"/>
      <c r="F1080" s="1">
        <f>ROUND(F1079+F1079*0.0017,1)</f>
        <v>95.1</v>
      </c>
      <c r="G1080" s="4">
        <v>1095494</v>
      </c>
      <c r="H1080" s="1"/>
      <c r="I1080">
        <f t="shared" si="77"/>
        <v>1042</v>
      </c>
    </row>
    <row r="1081" spans="1:9" x14ac:dyDescent="0.3">
      <c r="A1081" s="2">
        <v>2021</v>
      </c>
      <c r="B1081" s="2" t="s">
        <v>13</v>
      </c>
      <c r="C1081" s="2" t="s">
        <v>6</v>
      </c>
      <c r="D1081" s="2">
        <v>3</v>
      </c>
      <c r="E1081" s="1"/>
      <c r="F1081" s="1">
        <f t="shared" ref="F1081:F1082" si="80">ROUND(F1080+F1080*0.0017,1)</f>
        <v>95.3</v>
      </c>
      <c r="G1081" s="4">
        <v>1127814</v>
      </c>
      <c r="H1081" s="1"/>
      <c r="I1081">
        <f t="shared" si="77"/>
        <v>1075</v>
      </c>
    </row>
    <row r="1082" spans="1:9" x14ac:dyDescent="0.3">
      <c r="A1082" s="2">
        <v>2022</v>
      </c>
      <c r="B1082" s="2" t="s">
        <v>13</v>
      </c>
      <c r="C1082" s="2" t="s">
        <v>6</v>
      </c>
      <c r="D1082" s="2">
        <v>3</v>
      </c>
      <c r="E1082" s="1"/>
      <c r="F1082" s="1">
        <f t="shared" si="80"/>
        <v>95.5</v>
      </c>
      <c r="G1082" s="4">
        <v>1179118</v>
      </c>
      <c r="H1082" s="1"/>
      <c r="I1082">
        <f t="shared" si="77"/>
        <v>1126</v>
      </c>
    </row>
    <row r="1083" spans="1:9" x14ac:dyDescent="0.3">
      <c r="A1083" s="2">
        <v>2000</v>
      </c>
      <c r="B1083" s="2" t="s">
        <v>13</v>
      </c>
      <c r="C1083" s="2" t="s">
        <v>6</v>
      </c>
      <c r="D1083" s="2">
        <v>4</v>
      </c>
      <c r="E1083" s="1">
        <v>64.760000000000005</v>
      </c>
      <c r="F1083" s="1">
        <v>92.05</v>
      </c>
      <c r="G1083" s="4">
        <v>43235.5</v>
      </c>
      <c r="H1083">
        <f t="shared" si="76"/>
        <v>28</v>
      </c>
      <c r="I1083">
        <f t="shared" si="77"/>
        <v>40</v>
      </c>
    </row>
    <row r="1084" spans="1:9" x14ac:dyDescent="0.3">
      <c r="A1084" s="2">
        <v>2001</v>
      </c>
      <c r="B1084" s="2" t="s">
        <v>13</v>
      </c>
      <c r="C1084" s="2" t="s">
        <v>6</v>
      </c>
      <c r="D1084" s="2">
        <v>4</v>
      </c>
      <c r="E1084" s="1">
        <v>91.57</v>
      </c>
      <c r="F1084" s="1">
        <v>93.96</v>
      </c>
      <c r="G1084" s="4">
        <v>45865</v>
      </c>
      <c r="H1084">
        <f t="shared" si="76"/>
        <v>42</v>
      </c>
      <c r="I1084">
        <f t="shared" si="77"/>
        <v>43</v>
      </c>
    </row>
    <row r="1085" spans="1:9" x14ac:dyDescent="0.3">
      <c r="A1085" s="2">
        <v>2002</v>
      </c>
      <c r="B1085" s="2" t="s">
        <v>13</v>
      </c>
      <c r="C1085" s="2" t="s">
        <v>6</v>
      </c>
      <c r="D1085" s="2">
        <v>4</v>
      </c>
      <c r="E1085" s="1">
        <v>93.32</v>
      </c>
      <c r="F1085" s="1">
        <v>95.9</v>
      </c>
      <c r="G1085" s="4">
        <v>49291</v>
      </c>
      <c r="H1085">
        <f t="shared" si="76"/>
        <v>46</v>
      </c>
      <c r="I1085">
        <f t="shared" si="77"/>
        <v>47</v>
      </c>
    </row>
    <row r="1086" spans="1:9" x14ac:dyDescent="0.3">
      <c r="A1086" s="2">
        <v>2003</v>
      </c>
      <c r="B1086" s="2" t="s">
        <v>13</v>
      </c>
      <c r="C1086" s="2" t="s">
        <v>6</v>
      </c>
      <c r="D1086" s="2">
        <v>4</v>
      </c>
      <c r="E1086" s="1">
        <v>78.11</v>
      </c>
      <c r="F1086" s="1">
        <v>97.88</v>
      </c>
      <c r="G1086" s="4">
        <v>52490.5</v>
      </c>
      <c r="H1086">
        <f t="shared" si="76"/>
        <v>41</v>
      </c>
      <c r="I1086">
        <f t="shared" si="77"/>
        <v>51</v>
      </c>
    </row>
    <row r="1087" spans="1:9" x14ac:dyDescent="0.3">
      <c r="A1087" s="2">
        <v>2004</v>
      </c>
      <c r="B1087" s="2" t="s">
        <v>13</v>
      </c>
      <c r="C1087" s="2" t="s">
        <v>6</v>
      </c>
      <c r="D1087" s="2">
        <v>4</v>
      </c>
      <c r="E1087" s="1">
        <v>96.13</v>
      </c>
      <c r="F1087" s="1">
        <v>99.91</v>
      </c>
      <c r="G1087" s="4">
        <v>56175.5</v>
      </c>
      <c r="H1087">
        <f t="shared" si="76"/>
        <v>54</v>
      </c>
      <c r="I1087">
        <f t="shared" si="77"/>
        <v>56</v>
      </c>
    </row>
    <row r="1088" spans="1:9" x14ac:dyDescent="0.3">
      <c r="A1088" s="2">
        <v>2005</v>
      </c>
      <c r="B1088" s="2" t="s">
        <v>13</v>
      </c>
      <c r="C1088" s="2" t="s">
        <v>6</v>
      </c>
      <c r="D1088" s="2">
        <v>4</v>
      </c>
      <c r="E1088" s="1">
        <v>110.27</v>
      </c>
      <c r="F1088" s="1">
        <v>101.97</v>
      </c>
      <c r="G1088" s="4">
        <v>60762</v>
      </c>
      <c r="H1088">
        <f t="shared" si="76"/>
        <v>67</v>
      </c>
      <c r="I1088">
        <f t="shared" si="77"/>
        <v>62</v>
      </c>
    </row>
    <row r="1089" spans="1:9" x14ac:dyDescent="0.3">
      <c r="A1089" s="2">
        <v>2006</v>
      </c>
      <c r="B1089" s="2" t="s">
        <v>13</v>
      </c>
      <c r="C1089" s="2" t="s">
        <v>6</v>
      </c>
      <c r="D1089" s="2">
        <v>4</v>
      </c>
      <c r="E1089" s="1">
        <v>95.88</v>
      </c>
      <c r="F1089" s="1">
        <v>104.08</v>
      </c>
      <c r="G1089" s="4">
        <v>65708.5</v>
      </c>
      <c r="H1089">
        <f t="shared" si="76"/>
        <v>63</v>
      </c>
      <c r="I1089">
        <f t="shared" si="77"/>
        <v>68</v>
      </c>
    </row>
    <row r="1090" spans="1:9" x14ac:dyDescent="0.3">
      <c r="A1090" s="2">
        <v>2007</v>
      </c>
      <c r="B1090" s="2" t="s">
        <v>13</v>
      </c>
      <c r="C1090" s="2" t="s">
        <v>6</v>
      </c>
      <c r="D1090" s="2">
        <v>4</v>
      </c>
      <c r="E1090" s="1">
        <v>115.44</v>
      </c>
      <c r="F1090" s="1">
        <v>106.23</v>
      </c>
      <c r="G1090" s="4">
        <v>71899</v>
      </c>
      <c r="H1090">
        <f t="shared" si="76"/>
        <v>83</v>
      </c>
      <c r="I1090">
        <f t="shared" si="77"/>
        <v>76</v>
      </c>
    </row>
    <row r="1091" spans="1:9" x14ac:dyDescent="0.3">
      <c r="A1091" s="2">
        <v>2008</v>
      </c>
      <c r="B1091" s="2" t="s">
        <v>13</v>
      </c>
      <c r="C1091" s="2" t="s">
        <v>6</v>
      </c>
      <c r="D1091" s="2">
        <v>4</v>
      </c>
      <c r="E1091" s="1">
        <v>126.44</v>
      </c>
      <c r="F1091" s="1">
        <v>108.43</v>
      </c>
      <c r="G1091" s="4">
        <v>79087</v>
      </c>
      <c r="H1091">
        <f t="shared" ref="H1091:H1154" si="81">ROUND(E1091*$G1091/100000,0)</f>
        <v>100</v>
      </c>
      <c r="I1091">
        <f t="shared" ref="I1091:I1154" si="82">ROUND(F1091*$G1091/100000,0)</f>
        <v>86</v>
      </c>
    </row>
    <row r="1092" spans="1:9" x14ac:dyDescent="0.3">
      <c r="A1092" s="2">
        <v>2009</v>
      </c>
      <c r="B1092" s="2" t="s">
        <v>13</v>
      </c>
      <c r="C1092" s="2" t="s">
        <v>6</v>
      </c>
      <c r="D1092" s="2">
        <v>4</v>
      </c>
      <c r="E1092" s="1">
        <v>114.49</v>
      </c>
      <c r="F1092" s="1">
        <v>110.67</v>
      </c>
      <c r="G1092" s="4">
        <v>85600</v>
      </c>
      <c r="H1092">
        <f t="shared" si="81"/>
        <v>98</v>
      </c>
      <c r="I1092">
        <f t="shared" si="82"/>
        <v>95</v>
      </c>
    </row>
    <row r="1093" spans="1:9" x14ac:dyDescent="0.3">
      <c r="A1093" s="2">
        <v>2010</v>
      </c>
      <c r="B1093" s="2" t="s">
        <v>13</v>
      </c>
      <c r="C1093" s="2" t="s">
        <v>6</v>
      </c>
      <c r="D1093" s="2">
        <v>4</v>
      </c>
      <c r="E1093" s="1">
        <v>118.81</v>
      </c>
      <c r="F1093" s="1">
        <v>112.96</v>
      </c>
      <c r="G1093" s="4">
        <v>90902.5</v>
      </c>
      <c r="H1093">
        <f t="shared" si="81"/>
        <v>108</v>
      </c>
      <c r="I1093">
        <f t="shared" si="82"/>
        <v>103</v>
      </c>
    </row>
    <row r="1094" spans="1:9" x14ac:dyDescent="0.3">
      <c r="A1094" s="2">
        <v>2011</v>
      </c>
      <c r="B1094" s="2" t="s">
        <v>13</v>
      </c>
      <c r="C1094" s="2" t="s">
        <v>6</v>
      </c>
      <c r="D1094" s="2">
        <v>4</v>
      </c>
      <c r="E1094" s="1">
        <v>118.97</v>
      </c>
      <c r="F1094" s="1">
        <v>115.3</v>
      </c>
      <c r="G1094" s="4">
        <v>95819.5</v>
      </c>
      <c r="H1094">
        <f t="shared" si="81"/>
        <v>114</v>
      </c>
      <c r="I1094">
        <f t="shared" si="82"/>
        <v>110</v>
      </c>
    </row>
    <row r="1095" spans="1:9" x14ac:dyDescent="0.3">
      <c r="A1095" s="2">
        <v>2012</v>
      </c>
      <c r="B1095" s="2" t="s">
        <v>13</v>
      </c>
      <c r="C1095" s="2" t="s">
        <v>6</v>
      </c>
      <c r="D1095" s="2">
        <v>4</v>
      </c>
      <c r="E1095" s="1">
        <v>127.48</v>
      </c>
      <c r="F1095" s="1">
        <v>117.68</v>
      </c>
      <c r="G1095" s="4">
        <v>101976.5</v>
      </c>
      <c r="H1095">
        <f t="shared" si="81"/>
        <v>130</v>
      </c>
      <c r="I1095">
        <f t="shared" si="82"/>
        <v>120</v>
      </c>
    </row>
    <row r="1096" spans="1:9" x14ac:dyDescent="0.3">
      <c r="A1096" s="2">
        <v>2013</v>
      </c>
      <c r="B1096" s="2" t="s">
        <v>13</v>
      </c>
      <c r="C1096" s="2" t="s">
        <v>6</v>
      </c>
      <c r="D1096" s="2">
        <v>4</v>
      </c>
      <c r="E1096" s="1">
        <v>114.46</v>
      </c>
      <c r="F1096" s="1">
        <v>120.12</v>
      </c>
      <c r="G1096" s="4">
        <v>110081.5</v>
      </c>
      <c r="H1096">
        <f t="shared" si="81"/>
        <v>126</v>
      </c>
      <c r="I1096">
        <f t="shared" si="82"/>
        <v>132</v>
      </c>
    </row>
    <row r="1097" spans="1:9" x14ac:dyDescent="0.3">
      <c r="A1097" s="2">
        <v>2014</v>
      </c>
      <c r="B1097" s="2" t="s">
        <v>13</v>
      </c>
      <c r="C1097" s="2" t="s">
        <v>6</v>
      </c>
      <c r="D1097" s="2">
        <v>4</v>
      </c>
      <c r="E1097" s="1">
        <v>128.81</v>
      </c>
      <c r="F1097" s="1">
        <v>122.6</v>
      </c>
      <c r="G1097" s="4">
        <v>120335.5</v>
      </c>
      <c r="H1097">
        <f t="shared" si="81"/>
        <v>155</v>
      </c>
      <c r="I1097">
        <f t="shared" si="82"/>
        <v>148</v>
      </c>
    </row>
    <row r="1098" spans="1:9" x14ac:dyDescent="0.3">
      <c r="A1098" s="2">
        <v>2015</v>
      </c>
      <c r="B1098" s="2" t="s">
        <v>13</v>
      </c>
      <c r="C1098" s="2" t="s">
        <v>6</v>
      </c>
      <c r="D1098" s="2">
        <v>4</v>
      </c>
      <c r="E1098" s="1">
        <v>124.77</v>
      </c>
      <c r="F1098" s="1">
        <v>125.14</v>
      </c>
      <c r="G1098" s="4">
        <v>130643</v>
      </c>
      <c r="H1098">
        <f t="shared" si="81"/>
        <v>163</v>
      </c>
      <c r="I1098">
        <f t="shared" si="82"/>
        <v>163</v>
      </c>
    </row>
    <row r="1099" spans="1:9" x14ac:dyDescent="0.3">
      <c r="A1099" s="2">
        <v>2016</v>
      </c>
      <c r="B1099" s="2" t="s">
        <v>13</v>
      </c>
      <c r="C1099" s="2" t="s">
        <v>6</v>
      </c>
      <c r="D1099" s="2">
        <v>4</v>
      </c>
      <c r="E1099" s="1">
        <v>128.58000000000001</v>
      </c>
      <c r="F1099" s="1">
        <v>127.73</v>
      </c>
      <c r="G1099" s="4">
        <v>140770.5</v>
      </c>
      <c r="H1099">
        <f t="shared" si="81"/>
        <v>181</v>
      </c>
      <c r="I1099">
        <f t="shared" si="82"/>
        <v>180</v>
      </c>
    </row>
    <row r="1100" spans="1:9" x14ac:dyDescent="0.3">
      <c r="A1100" s="2">
        <v>2017</v>
      </c>
      <c r="B1100" s="2" t="s">
        <v>13</v>
      </c>
      <c r="C1100" s="2" t="s">
        <v>6</v>
      </c>
      <c r="D1100" s="2">
        <v>4</v>
      </c>
      <c r="E1100" s="1">
        <v>111.93</v>
      </c>
      <c r="F1100" s="1">
        <v>130.37</v>
      </c>
      <c r="G1100" s="4">
        <v>154566</v>
      </c>
      <c r="H1100">
        <f t="shared" si="81"/>
        <v>173</v>
      </c>
      <c r="I1100">
        <f t="shared" si="82"/>
        <v>202</v>
      </c>
    </row>
    <row r="1101" spans="1:9" x14ac:dyDescent="0.3">
      <c r="A1101" s="2">
        <v>2018</v>
      </c>
      <c r="B1101" s="2" t="s">
        <v>13</v>
      </c>
      <c r="C1101" s="2" t="s">
        <v>6</v>
      </c>
      <c r="D1101" s="2">
        <v>4</v>
      </c>
      <c r="E1101" s="1">
        <v>141.51</v>
      </c>
      <c r="F1101" s="1">
        <v>133.06</v>
      </c>
      <c r="G1101" s="4">
        <v>171012</v>
      </c>
      <c r="H1101">
        <f t="shared" si="81"/>
        <v>242</v>
      </c>
      <c r="I1101">
        <f t="shared" si="82"/>
        <v>228</v>
      </c>
    </row>
    <row r="1102" spans="1:9" x14ac:dyDescent="0.3">
      <c r="A1102" s="2">
        <v>2019</v>
      </c>
      <c r="B1102" s="2" t="s">
        <v>13</v>
      </c>
      <c r="C1102" s="2" t="s">
        <v>6</v>
      </c>
      <c r="D1102" s="2">
        <v>4</v>
      </c>
      <c r="E1102" s="1">
        <v>129.16999999999999</v>
      </c>
      <c r="F1102" s="1">
        <v>135.82</v>
      </c>
      <c r="G1102" s="4">
        <v>190452</v>
      </c>
      <c r="H1102">
        <f t="shared" si="81"/>
        <v>246</v>
      </c>
      <c r="I1102">
        <f t="shared" si="82"/>
        <v>259</v>
      </c>
    </row>
    <row r="1103" spans="1:9" x14ac:dyDescent="0.3">
      <c r="A1103" s="2">
        <v>2020</v>
      </c>
      <c r="B1103" s="2" t="s">
        <v>13</v>
      </c>
      <c r="C1103" s="2" t="s">
        <v>6</v>
      </c>
      <c r="D1103" s="2">
        <v>4</v>
      </c>
      <c r="E1103" s="1"/>
      <c r="F1103" s="1">
        <f>ROUND(F1102+F1102*0.0207,1)</f>
        <v>138.6</v>
      </c>
      <c r="G1103" s="4">
        <v>214401</v>
      </c>
      <c r="H1103" s="1"/>
      <c r="I1103">
        <f t="shared" si="82"/>
        <v>297</v>
      </c>
    </row>
    <row r="1104" spans="1:9" x14ac:dyDescent="0.3">
      <c r="A1104" s="2">
        <v>2021</v>
      </c>
      <c r="B1104" s="2" t="s">
        <v>13</v>
      </c>
      <c r="C1104" s="2" t="s">
        <v>6</v>
      </c>
      <c r="D1104" s="2">
        <v>4</v>
      </c>
      <c r="E1104" s="1"/>
      <c r="F1104" s="1">
        <f t="shared" ref="F1104:F1105" si="83">ROUND(F1103+F1103*0.0207,1)</f>
        <v>141.5</v>
      </c>
      <c r="G1104" s="4">
        <v>239912</v>
      </c>
      <c r="H1104" s="1"/>
      <c r="I1104">
        <f t="shared" si="82"/>
        <v>339</v>
      </c>
    </row>
    <row r="1105" spans="1:9" x14ac:dyDescent="0.3">
      <c r="A1105" s="2">
        <v>2022</v>
      </c>
      <c r="B1105" s="2" t="s">
        <v>13</v>
      </c>
      <c r="C1105" s="2" t="s">
        <v>6</v>
      </c>
      <c r="D1105" s="2">
        <v>4</v>
      </c>
      <c r="E1105" s="1"/>
      <c r="F1105" s="1">
        <f t="shared" si="83"/>
        <v>144.4</v>
      </c>
      <c r="G1105" s="4">
        <v>266626</v>
      </c>
      <c r="H1105" s="1"/>
      <c r="I1105">
        <f t="shared" si="82"/>
        <v>385</v>
      </c>
    </row>
    <row r="1106" spans="1:9" x14ac:dyDescent="0.3">
      <c r="A1106" s="2">
        <v>2000</v>
      </c>
      <c r="B1106" s="2" t="s">
        <v>14</v>
      </c>
      <c r="C1106" s="2" t="s">
        <v>4</v>
      </c>
      <c r="D1106" s="2">
        <v>1</v>
      </c>
      <c r="E1106" s="1">
        <v>98.9</v>
      </c>
      <c r="F1106" s="1">
        <v>98.04</v>
      </c>
      <c r="G1106" s="4">
        <v>2048635.5</v>
      </c>
      <c r="H1106">
        <f t="shared" si="81"/>
        <v>2026</v>
      </c>
      <c r="I1106">
        <f t="shared" si="82"/>
        <v>2008</v>
      </c>
    </row>
    <row r="1107" spans="1:9" x14ac:dyDescent="0.3">
      <c r="A1107" s="2">
        <v>2001</v>
      </c>
      <c r="B1107" s="2" t="s">
        <v>14</v>
      </c>
      <c r="C1107" s="2" t="s">
        <v>4</v>
      </c>
      <c r="D1107" s="2">
        <v>1</v>
      </c>
      <c r="E1107" s="1">
        <v>100.57</v>
      </c>
      <c r="F1107" s="1">
        <v>102.23</v>
      </c>
      <c r="G1107" s="4">
        <v>2146740</v>
      </c>
      <c r="H1107">
        <f t="shared" si="81"/>
        <v>2159</v>
      </c>
      <c r="I1107">
        <f t="shared" si="82"/>
        <v>2195</v>
      </c>
    </row>
    <row r="1108" spans="1:9" x14ac:dyDescent="0.3">
      <c r="A1108" s="2">
        <v>2002</v>
      </c>
      <c r="B1108" s="2" t="s">
        <v>14</v>
      </c>
      <c r="C1108" s="2" t="s">
        <v>4</v>
      </c>
      <c r="D1108" s="2">
        <v>1</v>
      </c>
      <c r="E1108" s="1">
        <v>107.87</v>
      </c>
      <c r="F1108" s="1">
        <v>106.59</v>
      </c>
      <c r="G1108" s="4">
        <v>2244414</v>
      </c>
      <c r="H1108">
        <f t="shared" si="81"/>
        <v>2421</v>
      </c>
      <c r="I1108">
        <f t="shared" si="82"/>
        <v>2392</v>
      </c>
    </row>
    <row r="1109" spans="1:9" x14ac:dyDescent="0.3">
      <c r="A1109" s="2">
        <v>2003</v>
      </c>
      <c r="B1109" s="2" t="s">
        <v>14</v>
      </c>
      <c r="C1109" s="2" t="s">
        <v>4</v>
      </c>
      <c r="D1109" s="2">
        <v>1</v>
      </c>
      <c r="E1109" s="1">
        <v>105.11</v>
      </c>
      <c r="F1109" s="1">
        <v>105.25</v>
      </c>
      <c r="G1109" s="4">
        <v>2345187.5</v>
      </c>
      <c r="H1109">
        <f t="shared" si="81"/>
        <v>2465</v>
      </c>
      <c r="I1109">
        <f t="shared" si="82"/>
        <v>2468</v>
      </c>
    </row>
    <row r="1110" spans="1:9" x14ac:dyDescent="0.3">
      <c r="A1110" s="2">
        <v>2004</v>
      </c>
      <c r="B1110" s="2" t="s">
        <v>14</v>
      </c>
      <c r="C1110" s="2" t="s">
        <v>4</v>
      </c>
      <c r="D1110" s="2">
        <v>1</v>
      </c>
      <c r="E1110" s="1">
        <v>102.32</v>
      </c>
      <c r="F1110" s="1">
        <v>103.93</v>
      </c>
      <c r="G1110" s="4">
        <v>2457117.5</v>
      </c>
      <c r="H1110">
        <f t="shared" si="81"/>
        <v>2514</v>
      </c>
      <c r="I1110">
        <f t="shared" si="82"/>
        <v>2554</v>
      </c>
    </row>
    <row r="1111" spans="1:9" x14ac:dyDescent="0.3">
      <c r="A1111" s="2">
        <v>2005</v>
      </c>
      <c r="B1111" s="2" t="s">
        <v>14</v>
      </c>
      <c r="C1111" s="2" t="s">
        <v>4</v>
      </c>
      <c r="D1111" s="2">
        <v>1</v>
      </c>
      <c r="E1111" s="1">
        <v>104.26</v>
      </c>
      <c r="F1111" s="1">
        <v>102.63</v>
      </c>
      <c r="G1111" s="4">
        <v>2571408.5</v>
      </c>
      <c r="H1111">
        <f t="shared" si="81"/>
        <v>2681</v>
      </c>
      <c r="I1111">
        <f t="shared" si="82"/>
        <v>2639</v>
      </c>
    </row>
    <row r="1112" spans="1:9" x14ac:dyDescent="0.3">
      <c r="A1112" s="2">
        <v>2006</v>
      </c>
      <c r="B1112" s="2" t="s">
        <v>14</v>
      </c>
      <c r="C1112" s="2" t="s">
        <v>4</v>
      </c>
      <c r="D1112" s="2">
        <v>1</v>
      </c>
      <c r="E1112" s="1">
        <v>101.01</v>
      </c>
      <c r="F1112" s="1">
        <v>101.34</v>
      </c>
      <c r="G1112" s="4">
        <v>2688788.5</v>
      </c>
      <c r="H1112">
        <f t="shared" si="81"/>
        <v>2716</v>
      </c>
      <c r="I1112">
        <f t="shared" si="82"/>
        <v>2725</v>
      </c>
    </row>
    <row r="1113" spans="1:9" x14ac:dyDescent="0.3">
      <c r="A1113" s="2">
        <v>2007</v>
      </c>
      <c r="B1113" s="2" t="s">
        <v>14</v>
      </c>
      <c r="C1113" s="2" t="s">
        <v>4</v>
      </c>
      <c r="D1113" s="2">
        <v>1</v>
      </c>
      <c r="E1113" s="1">
        <v>100.02</v>
      </c>
      <c r="F1113" s="1">
        <v>100.07</v>
      </c>
      <c r="G1113" s="4">
        <v>2833331</v>
      </c>
      <c r="H1113">
        <f t="shared" si="81"/>
        <v>2834</v>
      </c>
      <c r="I1113">
        <f t="shared" si="82"/>
        <v>2835</v>
      </c>
    </row>
    <row r="1114" spans="1:9" x14ac:dyDescent="0.3">
      <c r="A1114" s="2">
        <v>2008</v>
      </c>
      <c r="B1114" s="2" t="s">
        <v>14</v>
      </c>
      <c r="C1114" s="2" t="s">
        <v>4</v>
      </c>
      <c r="D1114" s="2">
        <v>1</v>
      </c>
      <c r="E1114" s="1">
        <v>98.97</v>
      </c>
      <c r="F1114" s="1">
        <v>98.82</v>
      </c>
      <c r="G1114" s="4">
        <v>2972543.5</v>
      </c>
      <c r="H1114">
        <f t="shared" si="81"/>
        <v>2942</v>
      </c>
      <c r="I1114">
        <f t="shared" si="82"/>
        <v>2937</v>
      </c>
    </row>
    <row r="1115" spans="1:9" x14ac:dyDescent="0.3">
      <c r="A1115" s="2">
        <v>2009</v>
      </c>
      <c r="B1115" s="2" t="s">
        <v>14</v>
      </c>
      <c r="C1115" s="2" t="s">
        <v>4</v>
      </c>
      <c r="D1115" s="2">
        <v>1</v>
      </c>
      <c r="E1115" s="1">
        <v>100.05</v>
      </c>
      <c r="F1115" s="1">
        <v>100.34</v>
      </c>
      <c r="G1115" s="4">
        <v>3084406.5</v>
      </c>
      <c r="H1115">
        <f t="shared" si="81"/>
        <v>3086</v>
      </c>
      <c r="I1115">
        <f t="shared" si="82"/>
        <v>3095</v>
      </c>
    </row>
    <row r="1116" spans="1:9" x14ac:dyDescent="0.3">
      <c r="A1116" s="2">
        <v>2010</v>
      </c>
      <c r="B1116" s="2" t="s">
        <v>14</v>
      </c>
      <c r="C1116" s="2" t="s">
        <v>4</v>
      </c>
      <c r="D1116" s="2">
        <v>1</v>
      </c>
      <c r="E1116" s="1">
        <v>102</v>
      </c>
      <c r="F1116" s="1">
        <v>101.89</v>
      </c>
      <c r="G1116" s="4">
        <v>3181467.5</v>
      </c>
      <c r="H1116">
        <f t="shared" si="81"/>
        <v>3245</v>
      </c>
      <c r="I1116">
        <f t="shared" si="82"/>
        <v>3242</v>
      </c>
    </row>
    <row r="1117" spans="1:9" x14ac:dyDescent="0.3">
      <c r="A1117" s="2">
        <v>2011</v>
      </c>
      <c r="B1117" s="2" t="s">
        <v>14</v>
      </c>
      <c r="C1117" s="2" t="s">
        <v>4</v>
      </c>
      <c r="D1117" s="2">
        <v>1</v>
      </c>
      <c r="E1117" s="1">
        <v>102.4</v>
      </c>
      <c r="F1117" s="1">
        <v>103.47</v>
      </c>
      <c r="G1117" s="4">
        <v>3274471.5</v>
      </c>
      <c r="H1117">
        <f t="shared" si="81"/>
        <v>3353</v>
      </c>
      <c r="I1117">
        <f t="shared" si="82"/>
        <v>3388</v>
      </c>
    </row>
    <row r="1118" spans="1:9" x14ac:dyDescent="0.3">
      <c r="A1118" s="2">
        <v>2012</v>
      </c>
      <c r="B1118" s="2" t="s">
        <v>14</v>
      </c>
      <c r="C1118" s="2" t="s">
        <v>4</v>
      </c>
      <c r="D1118" s="2">
        <v>1</v>
      </c>
      <c r="E1118" s="1">
        <v>101.34</v>
      </c>
      <c r="F1118" s="1">
        <v>101.39</v>
      </c>
      <c r="G1118" s="4">
        <v>3396398.5</v>
      </c>
      <c r="H1118">
        <f t="shared" si="81"/>
        <v>3442</v>
      </c>
      <c r="I1118">
        <f t="shared" si="82"/>
        <v>3444</v>
      </c>
    </row>
    <row r="1119" spans="1:9" x14ac:dyDescent="0.3">
      <c r="A1119" s="2">
        <v>2013</v>
      </c>
      <c r="B1119" s="2" t="s">
        <v>14</v>
      </c>
      <c r="C1119" s="2" t="s">
        <v>4</v>
      </c>
      <c r="D1119" s="2">
        <v>1</v>
      </c>
      <c r="E1119" s="1">
        <v>100.58</v>
      </c>
      <c r="F1119" s="1">
        <v>99.36</v>
      </c>
      <c r="G1119" s="4">
        <v>3536546.5</v>
      </c>
      <c r="H1119">
        <f t="shared" si="81"/>
        <v>3557</v>
      </c>
      <c r="I1119">
        <f t="shared" si="82"/>
        <v>3514</v>
      </c>
    </row>
    <row r="1120" spans="1:9" x14ac:dyDescent="0.3">
      <c r="A1120" s="2">
        <v>2014</v>
      </c>
      <c r="B1120" s="2" t="s">
        <v>14</v>
      </c>
      <c r="C1120" s="2" t="s">
        <v>4</v>
      </c>
      <c r="D1120" s="2">
        <v>1</v>
      </c>
      <c r="E1120" s="1">
        <v>97.5</v>
      </c>
      <c r="F1120" s="1">
        <v>97.37</v>
      </c>
      <c r="G1120" s="4">
        <v>3673662.5</v>
      </c>
      <c r="H1120">
        <f t="shared" si="81"/>
        <v>3582</v>
      </c>
      <c r="I1120">
        <f t="shared" si="82"/>
        <v>3577</v>
      </c>
    </row>
    <row r="1121" spans="1:9" x14ac:dyDescent="0.3">
      <c r="A1121" s="2">
        <v>2015</v>
      </c>
      <c r="B1121" s="2" t="s">
        <v>14</v>
      </c>
      <c r="C1121" s="2" t="s">
        <v>4</v>
      </c>
      <c r="D1121" s="2">
        <v>1</v>
      </c>
      <c r="E1121" s="1">
        <v>95.92</v>
      </c>
      <c r="F1121" s="1">
        <v>95.42</v>
      </c>
      <c r="G1121" s="4">
        <v>3805369.5</v>
      </c>
      <c r="H1121">
        <f t="shared" si="81"/>
        <v>3650</v>
      </c>
      <c r="I1121">
        <f t="shared" si="82"/>
        <v>3631</v>
      </c>
    </row>
    <row r="1122" spans="1:9" x14ac:dyDescent="0.3">
      <c r="A1122" s="2">
        <v>2016</v>
      </c>
      <c r="B1122" s="2" t="s">
        <v>14</v>
      </c>
      <c r="C1122" s="2" t="s">
        <v>4</v>
      </c>
      <c r="D1122" s="2">
        <v>1</v>
      </c>
      <c r="E1122" s="1">
        <v>93.04</v>
      </c>
      <c r="F1122" s="1">
        <v>93.51</v>
      </c>
      <c r="G1122" s="4">
        <v>3922900</v>
      </c>
      <c r="H1122">
        <f t="shared" si="81"/>
        <v>3650</v>
      </c>
      <c r="I1122">
        <f t="shared" si="82"/>
        <v>3668</v>
      </c>
    </row>
    <row r="1123" spans="1:9" x14ac:dyDescent="0.3">
      <c r="A1123" s="2">
        <v>2017</v>
      </c>
      <c r="B1123" s="2" t="s">
        <v>14</v>
      </c>
      <c r="C1123" s="2" t="s">
        <v>4</v>
      </c>
      <c r="D1123" s="2">
        <v>1</v>
      </c>
      <c r="E1123" s="1">
        <v>92.62</v>
      </c>
      <c r="F1123" s="1">
        <v>91.63</v>
      </c>
      <c r="G1123" s="4">
        <v>4069311.5</v>
      </c>
      <c r="H1123">
        <f t="shared" si="81"/>
        <v>3769</v>
      </c>
      <c r="I1123">
        <f t="shared" si="82"/>
        <v>3729</v>
      </c>
    </row>
    <row r="1124" spans="1:9" x14ac:dyDescent="0.3">
      <c r="A1124" s="2">
        <v>2018</v>
      </c>
      <c r="B1124" s="2" t="s">
        <v>14</v>
      </c>
      <c r="C1124" s="2" t="s">
        <v>4</v>
      </c>
      <c r="D1124" s="2">
        <v>1</v>
      </c>
      <c r="E1124" s="1">
        <v>87.61</v>
      </c>
      <c r="F1124" s="1">
        <v>89.8</v>
      </c>
      <c r="G1124" s="4">
        <v>4235626.5</v>
      </c>
      <c r="H1124">
        <f t="shared" si="81"/>
        <v>3711</v>
      </c>
      <c r="I1124">
        <f t="shared" si="82"/>
        <v>3804</v>
      </c>
    </row>
    <row r="1125" spans="1:9" x14ac:dyDescent="0.3">
      <c r="A1125" s="2">
        <v>2019</v>
      </c>
      <c r="B1125" s="2" t="s">
        <v>14</v>
      </c>
      <c r="C1125" s="2" t="s">
        <v>4</v>
      </c>
      <c r="D1125" s="2">
        <v>1</v>
      </c>
      <c r="E1125" s="1">
        <v>88.88</v>
      </c>
      <c r="F1125" s="1">
        <v>88</v>
      </c>
      <c r="G1125" s="4">
        <v>4403857</v>
      </c>
      <c r="H1125">
        <f t="shared" si="81"/>
        <v>3914</v>
      </c>
      <c r="I1125">
        <f t="shared" si="82"/>
        <v>3875</v>
      </c>
    </row>
    <row r="1126" spans="1:9" x14ac:dyDescent="0.3">
      <c r="A1126" s="2">
        <v>2020</v>
      </c>
      <c r="B1126" s="2" t="s">
        <v>14</v>
      </c>
      <c r="C1126" s="2" t="s">
        <v>4</v>
      </c>
      <c r="D1126" s="2">
        <v>1</v>
      </c>
      <c r="E1126" s="1"/>
      <c r="F1126" s="1">
        <f>ROUND(F1125-F1125*0.02,1)</f>
        <v>86.2</v>
      </c>
      <c r="G1126" s="4">
        <v>4618720.5</v>
      </c>
      <c r="H1126" s="1"/>
      <c r="I1126">
        <f t="shared" si="82"/>
        <v>3981</v>
      </c>
    </row>
    <row r="1127" spans="1:9" x14ac:dyDescent="0.3">
      <c r="A1127" s="2">
        <v>2021</v>
      </c>
      <c r="B1127" s="2" t="s">
        <v>14</v>
      </c>
      <c r="C1127" s="2" t="s">
        <v>4</v>
      </c>
      <c r="D1127" s="2">
        <v>1</v>
      </c>
      <c r="E1127" s="1"/>
      <c r="F1127" s="1">
        <f t="shared" ref="F1127:F1128" si="84">ROUND(F1126-F1126*0.02,1)</f>
        <v>84.5</v>
      </c>
      <c r="G1127" s="4">
        <v>4848710.5</v>
      </c>
      <c r="H1127" s="1"/>
      <c r="I1127">
        <f t="shared" si="82"/>
        <v>4097</v>
      </c>
    </row>
    <row r="1128" spans="1:9" x14ac:dyDescent="0.3">
      <c r="A1128" s="2">
        <v>2022</v>
      </c>
      <c r="B1128" s="2" t="s">
        <v>14</v>
      </c>
      <c r="C1128" s="2" t="s">
        <v>4</v>
      </c>
      <c r="D1128" s="2">
        <v>1</v>
      </c>
      <c r="E1128" s="1"/>
      <c r="F1128" s="1">
        <f t="shared" si="84"/>
        <v>82.8</v>
      </c>
      <c r="G1128" s="4">
        <v>5079597</v>
      </c>
      <c r="H1128" s="1"/>
      <c r="I1128">
        <f t="shared" si="82"/>
        <v>4206</v>
      </c>
    </row>
    <row r="1129" spans="1:9" x14ac:dyDescent="0.3">
      <c r="A1129" s="2">
        <v>2000</v>
      </c>
      <c r="B1129" s="2" t="s">
        <v>14</v>
      </c>
      <c r="C1129" s="2" t="s">
        <v>4</v>
      </c>
      <c r="D1129" s="2">
        <v>2</v>
      </c>
      <c r="E1129" s="1">
        <v>72.150000000000006</v>
      </c>
      <c r="F1129" s="1">
        <v>73.09</v>
      </c>
      <c r="G1129" s="4">
        <v>1311184.5</v>
      </c>
      <c r="H1129">
        <f t="shared" si="81"/>
        <v>946</v>
      </c>
      <c r="I1129">
        <f t="shared" si="82"/>
        <v>958</v>
      </c>
    </row>
    <row r="1130" spans="1:9" x14ac:dyDescent="0.3">
      <c r="A1130" s="2">
        <v>2001</v>
      </c>
      <c r="B1130" s="2" t="s">
        <v>14</v>
      </c>
      <c r="C1130" s="2" t="s">
        <v>4</v>
      </c>
      <c r="D1130" s="2">
        <v>2</v>
      </c>
      <c r="E1130" s="1">
        <v>71.31</v>
      </c>
      <c r="F1130" s="1">
        <v>71.510000000000005</v>
      </c>
      <c r="G1130" s="4">
        <v>1379973</v>
      </c>
      <c r="H1130">
        <f t="shared" si="81"/>
        <v>984</v>
      </c>
      <c r="I1130">
        <f t="shared" si="82"/>
        <v>987</v>
      </c>
    </row>
    <row r="1131" spans="1:9" x14ac:dyDescent="0.3">
      <c r="A1131" s="2">
        <v>2002</v>
      </c>
      <c r="B1131" s="2" t="s">
        <v>14</v>
      </c>
      <c r="C1131" s="2" t="s">
        <v>4</v>
      </c>
      <c r="D1131" s="2">
        <v>2</v>
      </c>
      <c r="E1131" s="1">
        <v>72.06</v>
      </c>
      <c r="F1131" s="1">
        <v>69.97</v>
      </c>
      <c r="G1131" s="4">
        <v>1443216.5</v>
      </c>
      <c r="H1131">
        <f t="shared" si="81"/>
        <v>1040</v>
      </c>
      <c r="I1131">
        <f t="shared" si="82"/>
        <v>1010</v>
      </c>
    </row>
    <row r="1132" spans="1:9" x14ac:dyDescent="0.3">
      <c r="A1132" s="2">
        <v>2003</v>
      </c>
      <c r="B1132" s="2" t="s">
        <v>14</v>
      </c>
      <c r="C1132" s="2" t="s">
        <v>4</v>
      </c>
      <c r="D1132" s="2">
        <v>2</v>
      </c>
      <c r="E1132" s="1">
        <v>67.260000000000005</v>
      </c>
      <c r="F1132" s="1">
        <v>68.45</v>
      </c>
      <c r="G1132" s="4">
        <v>1501742</v>
      </c>
      <c r="H1132">
        <f t="shared" si="81"/>
        <v>1010</v>
      </c>
      <c r="I1132">
        <f t="shared" si="82"/>
        <v>1028</v>
      </c>
    </row>
    <row r="1133" spans="1:9" x14ac:dyDescent="0.3">
      <c r="A1133" s="2">
        <v>2004</v>
      </c>
      <c r="B1133" s="2" t="s">
        <v>14</v>
      </c>
      <c r="C1133" s="2" t="s">
        <v>4</v>
      </c>
      <c r="D1133" s="2">
        <v>2</v>
      </c>
      <c r="E1133" s="1">
        <v>65.760000000000005</v>
      </c>
      <c r="F1133" s="1">
        <v>66.98</v>
      </c>
      <c r="G1133" s="4">
        <v>1566184</v>
      </c>
      <c r="H1133">
        <f t="shared" si="81"/>
        <v>1030</v>
      </c>
      <c r="I1133">
        <f t="shared" si="82"/>
        <v>1049</v>
      </c>
    </row>
    <row r="1134" spans="1:9" x14ac:dyDescent="0.3">
      <c r="A1134" s="2">
        <v>2005</v>
      </c>
      <c r="B1134" s="2" t="s">
        <v>14</v>
      </c>
      <c r="C1134" s="2" t="s">
        <v>4</v>
      </c>
      <c r="D1134" s="2">
        <v>2</v>
      </c>
      <c r="E1134" s="1">
        <v>67.12</v>
      </c>
      <c r="F1134" s="1">
        <v>65.53</v>
      </c>
      <c r="G1134" s="4">
        <v>1628514.5</v>
      </c>
      <c r="H1134">
        <f t="shared" si="81"/>
        <v>1093</v>
      </c>
      <c r="I1134">
        <f t="shared" si="82"/>
        <v>1067</v>
      </c>
    </row>
    <row r="1135" spans="1:9" x14ac:dyDescent="0.3">
      <c r="A1135" s="2">
        <v>2006</v>
      </c>
      <c r="B1135" s="2" t="s">
        <v>14</v>
      </c>
      <c r="C1135" s="2" t="s">
        <v>4</v>
      </c>
      <c r="D1135" s="2">
        <v>2</v>
      </c>
      <c r="E1135" s="1">
        <v>65.010000000000005</v>
      </c>
      <c r="F1135" s="1">
        <v>64.11</v>
      </c>
      <c r="G1135" s="4">
        <v>1693485.5</v>
      </c>
      <c r="H1135">
        <f t="shared" si="81"/>
        <v>1101</v>
      </c>
      <c r="I1135">
        <f t="shared" si="82"/>
        <v>1086</v>
      </c>
    </row>
    <row r="1136" spans="1:9" x14ac:dyDescent="0.3">
      <c r="A1136" s="2">
        <v>2007</v>
      </c>
      <c r="B1136" s="2" t="s">
        <v>14</v>
      </c>
      <c r="C1136" s="2" t="s">
        <v>4</v>
      </c>
      <c r="D1136" s="2">
        <v>2</v>
      </c>
      <c r="E1136" s="1">
        <v>61.78</v>
      </c>
      <c r="F1136" s="1">
        <v>62.73</v>
      </c>
      <c r="G1136" s="4">
        <v>1780568</v>
      </c>
      <c r="H1136">
        <f t="shared" si="81"/>
        <v>1100</v>
      </c>
      <c r="I1136">
        <f t="shared" si="82"/>
        <v>1117</v>
      </c>
    </row>
    <row r="1137" spans="1:9" x14ac:dyDescent="0.3">
      <c r="A1137" s="2">
        <v>2008</v>
      </c>
      <c r="B1137" s="2" t="s">
        <v>14</v>
      </c>
      <c r="C1137" s="2" t="s">
        <v>4</v>
      </c>
      <c r="D1137" s="2">
        <v>2</v>
      </c>
      <c r="E1137" s="1">
        <v>61.9</v>
      </c>
      <c r="F1137" s="1">
        <v>61.37</v>
      </c>
      <c r="G1137" s="4">
        <v>1854506</v>
      </c>
      <c r="H1137">
        <f t="shared" si="81"/>
        <v>1148</v>
      </c>
      <c r="I1137">
        <f t="shared" si="82"/>
        <v>1138</v>
      </c>
    </row>
    <row r="1138" spans="1:9" x14ac:dyDescent="0.3">
      <c r="A1138" s="2">
        <v>2009</v>
      </c>
      <c r="B1138" s="2" t="s">
        <v>14</v>
      </c>
      <c r="C1138" s="2" t="s">
        <v>4</v>
      </c>
      <c r="D1138" s="2">
        <v>2</v>
      </c>
      <c r="E1138" s="1">
        <v>60.22</v>
      </c>
      <c r="F1138" s="1">
        <v>60.05</v>
      </c>
      <c r="G1138" s="4">
        <v>1892943.5</v>
      </c>
      <c r="H1138">
        <f t="shared" si="81"/>
        <v>1140</v>
      </c>
      <c r="I1138">
        <f t="shared" si="82"/>
        <v>1137</v>
      </c>
    </row>
    <row r="1139" spans="1:9" x14ac:dyDescent="0.3">
      <c r="A1139" s="2">
        <v>2010</v>
      </c>
      <c r="B1139" s="2" t="s">
        <v>14</v>
      </c>
      <c r="C1139" s="2" t="s">
        <v>4</v>
      </c>
      <c r="D1139" s="2">
        <v>2</v>
      </c>
      <c r="E1139" s="1">
        <v>56.81</v>
      </c>
      <c r="F1139" s="1">
        <v>58.75</v>
      </c>
      <c r="G1139" s="4">
        <v>1906449.5</v>
      </c>
      <c r="H1139">
        <f t="shared" si="81"/>
        <v>1083</v>
      </c>
      <c r="I1139">
        <f t="shared" si="82"/>
        <v>1120</v>
      </c>
    </row>
    <row r="1140" spans="1:9" x14ac:dyDescent="0.3">
      <c r="A1140" s="2">
        <v>2011</v>
      </c>
      <c r="B1140" s="2" t="s">
        <v>14</v>
      </c>
      <c r="C1140" s="2" t="s">
        <v>4</v>
      </c>
      <c r="D1140" s="2">
        <v>2</v>
      </c>
      <c r="E1140" s="1">
        <v>57.32</v>
      </c>
      <c r="F1140" s="1">
        <v>57.48</v>
      </c>
      <c r="G1140" s="4">
        <v>1913663</v>
      </c>
      <c r="H1140">
        <f t="shared" si="81"/>
        <v>1097</v>
      </c>
      <c r="I1140">
        <f t="shared" si="82"/>
        <v>1100</v>
      </c>
    </row>
    <row r="1141" spans="1:9" x14ac:dyDescent="0.3">
      <c r="A1141" s="2">
        <v>2012</v>
      </c>
      <c r="B1141" s="2" t="s">
        <v>14</v>
      </c>
      <c r="C1141" s="2" t="s">
        <v>4</v>
      </c>
      <c r="D1141" s="2">
        <v>2</v>
      </c>
      <c r="E1141" s="1">
        <v>57.49</v>
      </c>
      <c r="F1141" s="1">
        <v>56.24</v>
      </c>
      <c r="G1141" s="4">
        <v>1951777.5</v>
      </c>
      <c r="H1141">
        <f t="shared" si="81"/>
        <v>1122</v>
      </c>
      <c r="I1141">
        <f t="shared" si="82"/>
        <v>1098</v>
      </c>
    </row>
    <row r="1142" spans="1:9" x14ac:dyDescent="0.3">
      <c r="A1142" s="2">
        <v>2013</v>
      </c>
      <c r="B1142" s="2" t="s">
        <v>14</v>
      </c>
      <c r="C1142" s="2" t="s">
        <v>4</v>
      </c>
      <c r="D1142" s="2">
        <v>2</v>
      </c>
      <c r="E1142" s="1">
        <v>55.85</v>
      </c>
      <c r="F1142" s="1">
        <v>55.03</v>
      </c>
      <c r="G1142" s="4">
        <v>2005498</v>
      </c>
      <c r="H1142">
        <f t="shared" si="81"/>
        <v>1120</v>
      </c>
      <c r="I1142">
        <f t="shared" si="82"/>
        <v>1104</v>
      </c>
    </row>
    <row r="1143" spans="1:9" x14ac:dyDescent="0.3">
      <c r="A1143" s="2">
        <v>2014</v>
      </c>
      <c r="B1143" s="2" t="s">
        <v>14</v>
      </c>
      <c r="C1143" s="2" t="s">
        <v>4</v>
      </c>
      <c r="D1143" s="2">
        <v>2</v>
      </c>
      <c r="E1143" s="1">
        <v>52.77</v>
      </c>
      <c r="F1143" s="1">
        <v>53.84</v>
      </c>
      <c r="G1143" s="4">
        <v>2046428.5</v>
      </c>
      <c r="H1143">
        <f t="shared" si="81"/>
        <v>1080</v>
      </c>
      <c r="I1143">
        <f t="shared" si="82"/>
        <v>1102</v>
      </c>
    </row>
    <row r="1144" spans="1:9" x14ac:dyDescent="0.3">
      <c r="A1144" s="2">
        <v>2015</v>
      </c>
      <c r="B1144" s="2" t="s">
        <v>14</v>
      </c>
      <c r="C1144" s="2" t="s">
        <v>4</v>
      </c>
      <c r="D1144" s="2">
        <v>2</v>
      </c>
      <c r="E1144" s="1">
        <v>52.98</v>
      </c>
      <c r="F1144" s="1">
        <v>52.67</v>
      </c>
      <c r="G1144" s="4">
        <v>2083952</v>
      </c>
      <c r="H1144">
        <f t="shared" si="81"/>
        <v>1104</v>
      </c>
      <c r="I1144">
        <f t="shared" si="82"/>
        <v>1098</v>
      </c>
    </row>
    <row r="1145" spans="1:9" x14ac:dyDescent="0.3">
      <c r="A1145" s="2">
        <v>2016</v>
      </c>
      <c r="B1145" s="2" t="s">
        <v>14</v>
      </c>
      <c r="C1145" s="2" t="s">
        <v>4</v>
      </c>
      <c r="D1145" s="2">
        <v>2</v>
      </c>
      <c r="E1145" s="1">
        <v>50.53</v>
      </c>
      <c r="F1145" s="1">
        <v>49.92</v>
      </c>
      <c r="G1145" s="4">
        <v>2107791</v>
      </c>
      <c r="H1145">
        <f t="shared" si="81"/>
        <v>1065</v>
      </c>
      <c r="I1145">
        <f t="shared" si="82"/>
        <v>1052</v>
      </c>
    </row>
    <row r="1146" spans="1:9" x14ac:dyDescent="0.3">
      <c r="A1146" s="2">
        <v>2017</v>
      </c>
      <c r="B1146" s="2" t="s">
        <v>14</v>
      </c>
      <c r="C1146" s="2" t="s">
        <v>4</v>
      </c>
      <c r="D1146" s="2">
        <v>2</v>
      </c>
      <c r="E1146" s="1">
        <v>47.12</v>
      </c>
      <c r="F1146" s="1">
        <v>47.3</v>
      </c>
      <c r="G1146" s="4">
        <v>2136982.5</v>
      </c>
      <c r="H1146">
        <f t="shared" si="81"/>
        <v>1007</v>
      </c>
      <c r="I1146">
        <f t="shared" si="82"/>
        <v>1011</v>
      </c>
    </row>
    <row r="1147" spans="1:9" x14ac:dyDescent="0.3">
      <c r="A1147" s="2">
        <v>2018</v>
      </c>
      <c r="B1147" s="2" t="s">
        <v>14</v>
      </c>
      <c r="C1147" s="2" t="s">
        <v>4</v>
      </c>
      <c r="D1147" s="2">
        <v>2</v>
      </c>
      <c r="E1147" s="1">
        <v>42.75</v>
      </c>
      <c r="F1147" s="1">
        <v>44.83</v>
      </c>
      <c r="G1147" s="4">
        <v>2196337</v>
      </c>
      <c r="H1147">
        <f t="shared" si="81"/>
        <v>939</v>
      </c>
      <c r="I1147">
        <f t="shared" si="82"/>
        <v>985</v>
      </c>
    </row>
    <row r="1148" spans="1:9" x14ac:dyDescent="0.3">
      <c r="A1148" s="2">
        <v>2019</v>
      </c>
      <c r="B1148" s="2" t="s">
        <v>14</v>
      </c>
      <c r="C1148" s="2" t="s">
        <v>4</v>
      </c>
      <c r="D1148" s="2">
        <v>2</v>
      </c>
      <c r="E1148" s="1">
        <v>43.86</v>
      </c>
      <c r="F1148" s="1">
        <v>42.48</v>
      </c>
      <c r="G1148" s="4">
        <v>2284380.5</v>
      </c>
      <c r="H1148">
        <f t="shared" si="81"/>
        <v>1002</v>
      </c>
      <c r="I1148">
        <f t="shared" si="82"/>
        <v>970</v>
      </c>
    </row>
    <row r="1149" spans="1:9" x14ac:dyDescent="0.3">
      <c r="A1149" s="2">
        <v>2020</v>
      </c>
      <c r="B1149" s="2" t="s">
        <v>14</v>
      </c>
      <c r="C1149" s="2" t="s">
        <v>4</v>
      </c>
      <c r="D1149" s="2">
        <v>2</v>
      </c>
      <c r="E1149" s="1"/>
      <c r="F1149" s="1">
        <f>ROUND(F1148-F1148*0.0523,1)</f>
        <v>40.299999999999997</v>
      </c>
      <c r="G1149" s="4">
        <v>2430241.5</v>
      </c>
      <c r="H1149" s="1"/>
      <c r="I1149">
        <f t="shared" si="82"/>
        <v>979</v>
      </c>
    </row>
    <row r="1150" spans="1:9" x14ac:dyDescent="0.3">
      <c r="A1150" s="2">
        <v>2021</v>
      </c>
      <c r="B1150" s="2" t="s">
        <v>14</v>
      </c>
      <c r="C1150" s="2" t="s">
        <v>4</v>
      </c>
      <c r="D1150" s="2">
        <v>2</v>
      </c>
      <c r="E1150" s="1"/>
      <c r="F1150" s="1">
        <f t="shared" ref="F1150:F1151" si="85">ROUND(F1149-F1149*0.0523,1)</f>
        <v>38.200000000000003</v>
      </c>
      <c r="G1150" s="4">
        <v>2595613</v>
      </c>
      <c r="H1150" s="1"/>
      <c r="I1150">
        <f t="shared" si="82"/>
        <v>992</v>
      </c>
    </row>
    <row r="1151" spans="1:9" x14ac:dyDescent="0.3">
      <c r="A1151" s="2">
        <v>2022</v>
      </c>
      <c r="B1151" s="2" t="s">
        <v>14</v>
      </c>
      <c r="C1151" s="2" t="s">
        <v>4</v>
      </c>
      <c r="D1151" s="2">
        <v>2</v>
      </c>
      <c r="E1151" s="1"/>
      <c r="F1151" s="1">
        <f t="shared" si="85"/>
        <v>36.200000000000003</v>
      </c>
      <c r="G1151" s="4">
        <v>2738104</v>
      </c>
      <c r="H1151" s="1"/>
      <c r="I1151">
        <f t="shared" si="82"/>
        <v>991</v>
      </c>
    </row>
    <row r="1152" spans="1:9" x14ac:dyDescent="0.3">
      <c r="A1152" s="2">
        <v>2000</v>
      </c>
      <c r="B1152" s="2" t="s">
        <v>14</v>
      </c>
      <c r="C1152" s="2" t="s">
        <v>4</v>
      </c>
      <c r="D1152" s="2">
        <v>3</v>
      </c>
      <c r="E1152" s="1">
        <v>148.71</v>
      </c>
      <c r="F1152" s="1">
        <v>145.38999999999999</v>
      </c>
      <c r="G1152" s="4">
        <v>593760.5</v>
      </c>
      <c r="H1152">
        <f t="shared" si="81"/>
        <v>883</v>
      </c>
      <c r="I1152">
        <f t="shared" si="82"/>
        <v>863</v>
      </c>
    </row>
    <row r="1153" spans="1:9" x14ac:dyDescent="0.3">
      <c r="A1153" s="2">
        <v>2001</v>
      </c>
      <c r="B1153" s="2" t="s">
        <v>14</v>
      </c>
      <c r="C1153" s="2" t="s">
        <v>4</v>
      </c>
      <c r="D1153" s="2">
        <v>3</v>
      </c>
      <c r="E1153" s="1">
        <v>148.22999999999999</v>
      </c>
      <c r="F1153" s="1">
        <v>154.85</v>
      </c>
      <c r="G1153" s="4">
        <v>616624</v>
      </c>
      <c r="H1153">
        <f t="shared" si="81"/>
        <v>914</v>
      </c>
      <c r="I1153">
        <f t="shared" si="82"/>
        <v>955</v>
      </c>
    </row>
    <row r="1154" spans="1:9" x14ac:dyDescent="0.3">
      <c r="A1154" s="2">
        <v>2002</v>
      </c>
      <c r="B1154" s="2" t="s">
        <v>14</v>
      </c>
      <c r="C1154" s="2" t="s">
        <v>4</v>
      </c>
      <c r="D1154" s="2">
        <v>3</v>
      </c>
      <c r="E1154" s="1">
        <v>165.82</v>
      </c>
      <c r="F1154" s="1">
        <v>164.93</v>
      </c>
      <c r="G1154" s="4">
        <v>642878.5</v>
      </c>
      <c r="H1154">
        <f t="shared" si="81"/>
        <v>1066</v>
      </c>
      <c r="I1154">
        <f t="shared" si="82"/>
        <v>1060</v>
      </c>
    </row>
    <row r="1155" spans="1:9" x14ac:dyDescent="0.3">
      <c r="A1155" s="2">
        <v>2003</v>
      </c>
      <c r="B1155" s="2" t="s">
        <v>14</v>
      </c>
      <c r="C1155" s="2" t="s">
        <v>4</v>
      </c>
      <c r="D1155" s="2">
        <v>3</v>
      </c>
      <c r="E1155" s="1">
        <v>163.85</v>
      </c>
      <c r="F1155" s="1">
        <v>162.69</v>
      </c>
      <c r="G1155" s="4">
        <v>678065.5</v>
      </c>
      <c r="H1155">
        <f t="shared" ref="H1155:H1218" si="86">ROUND(E1155*$G1155/100000,0)</f>
        <v>1111</v>
      </c>
      <c r="I1155">
        <f t="shared" ref="I1155:I1218" si="87">ROUND(F1155*$G1155/100000,0)</f>
        <v>1103</v>
      </c>
    </row>
    <row r="1156" spans="1:9" x14ac:dyDescent="0.3">
      <c r="A1156" s="2">
        <v>2004</v>
      </c>
      <c r="B1156" s="2" t="s">
        <v>14</v>
      </c>
      <c r="C1156" s="2" t="s">
        <v>4</v>
      </c>
      <c r="D1156" s="2">
        <v>3</v>
      </c>
      <c r="E1156" s="1">
        <v>159.82</v>
      </c>
      <c r="F1156" s="1">
        <v>160.49</v>
      </c>
      <c r="G1156" s="4">
        <v>718949.5</v>
      </c>
      <c r="H1156">
        <f t="shared" si="86"/>
        <v>1149</v>
      </c>
      <c r="I1156">
        <f t="shared" si="87"/>
        <v>1154</v>
      </c>
    </row>
    <row r="1157" spans="1:9" x14ac:dyDescent="0.3">
      <c r="A1157" s="2">
        <v>2005</v>
      </c>
      <c r="B1157" s="2" t="s">
        <v>14</v>
      </c>
      <c r="C1157" s="2" t="s">
        <v>4</v>
      </c>
      <c r="D1157" s="2">
        <v>3</v>
      </c>
      <c r="E1157" s="1">
        <v>166.55</v>
      </c>
      <c r="F1157" s="1">
        <v>158.32</v>
      </c>
      <c r="G1157" s="4">
        <v>761932.5</v>
      </c>
      <c r="H1157">
        <f t="shared" si="86"/>
        <v>1269</v>
      </c>
      <c r="I1157">
        <f t="shared" si="87"/>
        <v>1206</v>
      </c>
    </row>
    <row r="1158" spans="1:9" x14ac:dyDescent="0.3">
      <c r="A1158" s="2">
        <v>2006</v>
      </c>
      <c r="B1158" s="2" t="s">
        <v>14</v>
      </c>
      <c r="C1158" s="2" t="s">
        <v>4</v>
      </c>
      <c r="D1158" s="2">
        <v>3</v>
      </c>
      <c r="E1158" s="1">
        <v>153.51</v>
      </c>
      <c r="F1158" s="1">
        <v>156.16999999999999</v>
      </c>
      <c r="G1158" s="4">
        <v>802531</v>
      </c>
      <c r="H1158">
        <f t="shared" si="86"/>
        <v>1232</v>
      </c>
      <c r="I1158">
        <f t="shared" si="87"/>
        <v>1253</v>
      </c>
    </row>
    <row r="1159" spans="1:9" x14ac:dyDescent="0.3">
      <c r="A1159" s="2">
        <v>2007</v>
      </c>
      <c r="B1159" s="2" t="s">
        <v>14</v>
      </c>
      <c r="C1159" s="2" t="s">
        <v>4</v>
      </c>
      <c r="D1159" s="2">
        <v>3</v>
      </c>
      <c r="E1159" s="1">
        <v>153.38</v>
      </c>
      <c r="F1159" s="1">
        <v>154.06</v>
      </c>
      <c r="G1159" s="4">
        <v>843653</v>
      </c>
      <c r="H1159">
        <f t="shared" si="86"/>
        <v>1294</v>
      </c>
      <c r="I1159">
        <f t="shared" si="87"/>
        <v>1300</v>
      </c>
    </row>
    <row r="1160" spans="1:9" x14ac:dyDescent="0.3">
      <c r="A1160" s="2">
        <v>2008</v>
      </c>
      <c r="B1160" s="2" t="s">
        <v>14</v>
      </c>
      <c r="C1160" s="2" t="s">
        <v>4</v>
      </c>
      <c r="D1160" s="2">
        <v>3</v>
      </c>
      <c r="E1160" s="1">
        <v>144.51</v>
      </c>
      <c r="F1160" s="1">
        <v>151.97</v>
      </c>
      <c r="G1160" s="4">
        <v>888518.5</v>
      </c>
      <c r="H1160">
        <f t="shared" si="86"/>
        <v>1284</v>
      </c>
      <c r="I1160">
        <f t="shared" si="87"/>
        <v>1350</v>
      </c>
    </row>
    <row r="1161" spans="1:9" x14ac:dyDescent="0.3">
      <c r="A1161" s="2">
        <v>2009</v>
      </c>
      <c r="B1161" s="2" t="s">
        <v>14</v>
      </c>
      <c r="C1161" s="2" t="s">
        <v>4</v>
      </c>
      <c r="D1161" s="2">
        <v>3</v>
      </c>
      <c r="E1161" s="1">
        <v>148.22</v>
      </c>
      <c r="F1161" s="1">
        <v>149.91</v>
      </c>
      <c r="G1161" s="4">
        <v>944535.5</v>
      </c>
      <c r="H1161">
        <f t="shared" si="86"/>
        <v>1400</v>
      </c>
      <c r="I1161">
        <f t="shared" si="87"/>
        <v>1416</v>
      </c>
    </row>
    <row r="1162" spans="1:9" x14ac:dyDescent="0.3">
      <c r="A1162" s="2">
        <v>2010</v>
      </c>
      <c r="B1162" s="2" t="s">
        <v>14</v>
      </c>
      <c r="C1162" s="2" t="s">
        <v>4</v>
      </c>
      <c r="D1162" s="2">
        <v>3</v>
      </c>
      <c r="E1162" s="1">
        <v>153.05000000000001</v>
      </c>
      <c r="F1162" s="1">
        <v>147.88</v>
      </c>
      <c r="G1162" s="4">
        <v>1012079.5</v>
      </c>
      <c r="H1162">
        <f t="shared" si="86"/>
        <v>1549</v>
      </c>
      <c r="I1162">
        <f t="shared" si="87"/>
        <v>1497</v>
      </c>
    </row>
    <row r="1163" spans="1:9" x14ac:dyDescent="0.3">
      <c r="A1163" s="2">
        <v>2011</v>
      </c>
      <c r="B1163" s="2" t="s">
        <v>14</v>
      </c>
      <c r="C1163" s="2" t="s">
        <v>4</v>
      </c>
      <c r="D1163" s="2">
        <v>3</v>
      </c>
      <c r="E1163" s="1">
        <v>148.52000000000001</v>
      </c>
      <c r="F1163" s="1">
        <v>145.88</v>
      </c>
      <c r="G1163" s="4">
        <v>1079995.5</v>
      </c>
      <c r="H1163">
        <f t="shared" si="86"/>
        <v>1604</v>
      </c>
      <c r="I1163">
        <f t="shared" si="87"/>
        <v>1575</v>
      </c>
    </row>
    <row r="1164" spans="1:9" x14ac:dyDescent="0.3">
      <c r="A1164" s="2">
        <v>2012</v>
      </c>
      <c r="B1164" s="2" t="s">
        <v>14</v>
      </c>
      <c r="C1164" s="2" t="s">
        <v>4</v>
      </c>
      <c r="D1164" s="2">
        <v>3</v>
      </c>
      <c r="E1164" s="1">
        <v>140.22999999999999</v>
      </c>
      <c r="F1164" s="1">
        <v>143.9</v>
      </c>
      <c r="G1164" s="4">
        <v>1143090.5</v>
      </c>
      <c r="H1164">
        <f t="shared" si="86"/>
        <v>1603</v>
      </c>
      <c r="I1164">
        <f t="shared" si="87"/>
        <v>1645</v>
      </c>
    </row>
    <row r="1165" spans="1:9" x14ac:dyDescent="0.3">
      <c r="A1165" s="2">
        <v>2013</v>
      </c>
      <c r="B1165" s="2" t="s">
        <v>14</v>
      </c>
      <c r="C1165" s="2" t="s">
        <v>4</v>
      </c>
      <c r="D1165" s="2">
        <v>3</v>
      </c>
      <c r="E1165" s="1">
        <v>144.63999999999999</v>
      </c>
      <c r="F1165" s="1">
        <v>141.94999999999999</v>
      </c>
      <c r="G1165" s="4">
        <v>1203700</v>
      </c>
      <c r="H1165">
        <f t="shared" si="86"/>
        <v>1741</v>
      </c>
      <c r="I1165">
        <f t="shared" si="87"/>
        <v>1709</v>
      </c>
    </row>
    <row r="1166" spans="1:9" x14ac:dyDescent="0.3">
      <c r="A1166" s="2">
        <v>2014</v>
      </c>
      <c r="B1166" s="2" t="s">
        <v>14</v>
      </c>
      <c r="C1166" s="2" t="s">
        <v>4</v>
      </c>
      <c r="D1166" s="2">
        <v>3</v>
      </c>
      <c r="E1166" s="1">
        <v>135.85</v>
      </c>
      <c r="F1166" s="1">
        <v>136.05000000000001</v>
      </c>
      <c r="G1166" s="4">
        <v>1270516.5</v>
      </c>
      <c r="H1166">
        <f t="shared" si="86"/>
        <v>1726</v>
      </c>
      <c r="I1166">
        <f t="shared" si="87"/>
        <v>1729</v>
      </c>
    </row>
    <row r="1167" spans="1:9" x14ac:dyDescent="0.3">
      <c r="A1167" s="2">
        <v>2015</v>
      </c>
      <c r="B1167" s="2" t="s">
        <v>14</v>
      </c>
      <c r="C1167" s="2" t="s">
        <v>4</v>
      </c>
      <c r="D1167" s="2">
        <v>3</v>
      </c>
      <c r="E1167" s="1">
        <v>131.16</v>
      </c>
      <c r="F1167" s="1">
        <v>130.38</v>
      </c>
      <c r="G1167" s="4">
        <v>1334216.5</v>
      </c>
      <c r="H1167">
        <f t="shared" si="86"/>
        <v>1750</v>
      </c>
      <c r="I1167">
        <f t="shared" si="87"/>
        <v>1740</v>
      </c>
    </row>
    <row r="1168" spans="1:9" x14ac:dyDescent="0.3">
      <c r="A1168" s="2">
        <v>2016</v>
      </c>
      <c r="B1168" s="2" t="s">
        <v>14</v>
      </c>
      <c r="C1168" s="2" t="s">
        <v>4</v>
      </c>
      <c r="D1168" s="2">
        <v>3</v>
      </c>
      <c r="E1168" s="1">
        <v>122.12</v>
      </c>
      <c r="F1168" s="1">
        <v>124.96</v>
      </c>
      <c r="G1168" s="4">
        <v>1398575</v>
      </c>
      <c r="H1168">
        <f t="shared" si="86"/>
        <v>1708</v>
      </c>
      <c r="I1168">
        <f t="shared" si="87"/>
        <v>1748</v>
      </c>
    </row>
    <row r="1169" spans="1:9" x14ac:dyDescent="0.3">
      <c r="A1169" s="2">
        <v>2017</v>
      </c>
      <c r="B1169" s="2" t="s">
        <v>14</v>
      </c>
      <c r="C1169" s="2" t="s">
        <v>4</v>
      </c>
      <c r="D1169" s="2">
        <v>3</v>
      </c>
      <c r="E1169" s="1">
        <v>120.26</v>
      </c>
      <c r="F1169" s="1">
        <v>119.76</v>
      </c>
      <c r="G1169" s="4">
        <v>1483491</v>
      </c>
      <c r="H1169">
        <f t="shared" si="86"/>
        <v>1784</v>
      </c>
      <c r="I1169">
        <f t="shared" si="87"/>
        <v>1777</v>
      </c>
    </row>
    <row r="1170" spans="1:9" x14ac:dyDescent="0.3">
      <c r="A1170" s="2">
        <v>2018</v>
      </c>
      <c r="B1170" s="2" t="s">
        <v>14</v>
      </c>
      <c r="C1170" s="2" t="s">
        <v>4</v>
      </c>
      <c r="D1170" s="2">
        <v>3</v>
      </c>
      <c r="E1170" s="1">
        <v>112.16</v>
      </c>
      <c r="F1170" s="1">
        <v>114.77</v>
      </c>
      <c r="G1170" s="4">
        <v>1555848</v>
      </c>
      <c r="H1170">
        <f t="shared" si="86"/>
        <v>1745</v>
      </c>
      <c r="I1170">
        <f t="shared" si="87"/>
        <v>1786</v>
      </c>
    </row>
    <row r="1171" spans="1:9" x14ac:dyDescent="0.3">
      <c r="A1171" s="2">
        <v>2019</v>
      </c>
      <c r="B1171" s="2" t="s">
        <v>14</v>
      </c>
      <c r="C1171" s="2" t="s">
        <v>4</v>
      </c>
      <c r="D1171" s="2">
        <v>3</v>
      </c>
      <c r="E1171" s="1">
        <v>112.79</v>
      </c>
      <c r="F1171" s="1">
        <v>110</v>
      </c>
      <c r="G1171" s="4">
        <v>1596795</v>
      </c>
      <c r="H1171">
        <f t="shared" si="86"/>
        <v>1801</v>
      </c>
      <c r="I1171">
        <f t="shared" si="87"/>
        <v>1756</v>
      </c>
    </row>
    <row r="1172" spans="1:9" x14ac:dyDescent="0.3">
      <c r="A1172" s="2">
        <v>2020</v>
      </c>
      <c r="B1172" s="2" t="s">
        <v>14</v>
      </c>
      <c r="C1172" s="2" t="s">
        <v>4</v>
      </c>
      <c r="D1172" s="2">
        <v>3</v>
      </c>
      <c r="E1172" s="1"/>
      <c r="F1172" s="1">
        <f>ROUND(F1171-F1171*0.0416,1)</f>
        <v>105.4</v>
      </c>
      <c r="G1172" s="4">
        <v>1618080</v>
      </c>
      <c r="H1172" s="1"/>
      <c r="I1172">
        <f t="shared" si="87"/>
        <v>1705</v>
      </c>
    </row>
    <row r="1173" spans="1:9" x14ac:dyDescent="0.3">
      <c r="A1173" s="2">
        <v>2021</v>
      </c>
      <c r="B1173" s="2" t="s">
        <v>14</v>
      </c>
      <c r="C1173" s="2" t="s">
        <v>4</v>
      </c>
      <c r="D1173" s="2">
        <v>3</v>
      </c>
      <c r="E1173" s="1"/>
      <c r="F1173" s="1">
        <f t="shared" ref="F1173:F1174" si="88">ROUND(F1172-F1172*0.0416,1)</f>
        <v>101</v>
      </c>
      <c r="G1173" s="4">
        <v>1633413.5</v>
      </c>
      <c r="H1173" s="1"/>
      <c r="I1173">
        <f t="shared" si="87"/>
        <v>1650</v>
      </c>
    </row>
    <row r="1174" spans="1:9" x14ac:dyDescent="0.3">
      <c r="A1174" s="2">
        <v>2022</v>
      </c>
      <c r="B1174" s="2" t="s">
        <v>14</v>
      </c>
      <c r="C1174" s="2" t="s">
        <v>4</v>
      </c>
      <c r="D1174" s="2">
        <v>3</v>
      </c>
      <c r="E1174" s="1"/>
      <c r="F1174" s="1">
        <f t="shared" si="88"/>
        <v>96.8</v>
      </c>
      <c r="G1174" s="4">
        <v>1668740</v>
      </c>
      <c r="H1174" s="1"/>
      <c r="I1174">
        <f t="shared" si="87"/>
        <v>1615</v>
      </c>
    </row>
    <row r="1175" spans="1:9" x14ac:dyDescent="0.3">
      <c r="A1175" s="2">
        <v>2000</v>
      </c>
      <c r="B1175" s="2" t="s">
        <v>14</v>
      </c>
      <c r="C1175" s="2" t="s">
        <v>4</v>
      </c>
      <c r="D1175" s="2">
        <v>4</v>
      </c>
      <c r="E1175" s="1">
        <v>137.1</v>
      </c>
      <c r="F1175" s="1">
        <v>139.16999999999999</v>
      </c>
      <c r="G1175" s="4">
        <v>143690.5</v>
      </c>
      <c r="H1175">
        <f t="shared" si="86"/>
        <v>197</v>
      </c>
      <c r="I1175">
        <f t="shared" si="87"/>
        <v>200</v>
      </c>
    </row>
    <row r="1176" spans="1:9" x14ac:dyDescent="0.3">
      <c r="A1176" s="2">
        <v>2001</v>
      </c>
      <c r="B1176" s="2" t="s">
        <v>14</v>
      </c>
      <c r="C1176" s="2" t="s">
        <v>4</v>
      </c>
      <c r="D1176" s="2">
        <v>4</v>
      </c>
      <c r="E1176" s="1">
        <v>173.83</v>
      </c>
      <c r="F1176" s="1">
        <v>169.94</v>
      </c>
      <c r="G1176" s="4">
        <v>150143</v>
      </c>
      <c r="H1176">
        <f t="shared" si="86"/>
        <v>261</v>
      </c>
      <c r="I1176">
        <f t="shared" si="87"/>
        <v>255</v>
      </c>
    </row>
    <row r="1177" spans="1:9" x14ac:dyDescent="0.3">
      <c r="A1177" s="2">
        <v>2002</v>
      </c>
      <c r="B1177" s="2" t="s">
        <v>14</v>
      </c>
      <c r="C1177" s="2" t="s">
        <v>4</v>
      </c>
      <c r="D1177" s="2">
        <v>4</v>
      </c>
      <c r="E1177" s="1">
        <v>198.97</v>
      </c>
      <c r="F1177" s="1">
        <v>207.51</v>
      </c>
      <c r="G1177" s="4">
        <v>158319</v>
      </c>
      <c r="H1177">
        <f t="shared" si="86"/>
        <v>315</v>
      </c>
      <c r="I1177">
        <f t="shared" si="87"/>
        <v>329</v>
      </c>
    </row>
    <row r="1178" spans="1:9" x14ac:dyDescent="0.3">
      <c r="A1178" s="2">
        <v>2003</v>
      </c>
      <c r="B1178" s="2" t="s">
        <v>14</v>
      </c>
      <c r="C1178" s="2" t="s">
        <v>4</v>
      </c>
      <c r="D1178" s="2">
        <v>4</v>
      </c>
      <c r="E1178" s="1">
        <v>208.01</v>
      </c>
      <c r="F1178" s="1">
        <v>199.95</v>
      </c>
      <c r="G1178" s="4">
        <v>165380</v>
      </c>
      <c r="H1178">
        <f t="shared" si="86"/>
        <v>344</v>
      </c>
      <c r="I1178">
        <f t="shared" si="87"/>
        <v>331</v>
      </c>
    </row>
    <row r="1179" spans="1:9" x14ac:dyDescent="0.3">
      <c r="A1179" s="2">
        <v>2004</v>
      </c>
      <c r="B1179" s="2" t="s">
        <v>14</v>
      </c>
      <c r="C1179" s="2" t="s">
        <v>4</v>
      </c>
      <c r="D1179" s="2">
        <v>4</v>
      </c>
      <c r="E1179" s="1">
        <v>194.79</v>
      </c>
      <c r="F1179" s="1">
        <v>192.65</v>
      </c>
      <c r="G1179" s="4">
        <v>171984</v>
      </c>
      <c r="H1179">
        <f t="shared" si="86"/>
        <v>335</v>
      </c>
      <c r="I1179">
        <f t="shared" si="87"/>
        <v>331</v>
      </c>
    </row>
    <row r="1180" spans="1:9" x14ac:dyDescent="0.3">
      <c r="A1180" s="2">
        <v>2005</v>
      </c>
      <c r="B1180" s="2" t="s">
        <v>14</v>
      </c>
      <c r="C1180" s="2" t="s">
        <v>4</v>
      </c>
      <c r="D1180" s="2">
        <v>4</v>
      </c>
      <c r="E1180" s="1">
        <v>176.28</v>
      </c>
      <c r="F1180" s="1">
        <v>185.63</v>
      </c>
      <c r="G1180" s="4">
        <v>180961.5</v>
      </c>
      <c r="H1180">
        <f t="shared" si="86"/>
        <v>319</v>
      </c>
      <c r="I1180">
        <f t="shared" si="87"/>
        <v>336</v>
      </c>
    </row>
    <row r="1181" spans="1:9" x14ac:dyDescent="0.3">
      <c r="A1181" s="2">
        <v>2006</v>
      </c>
      <c r="B1181" s="2" t="s">
        <v>14</v>
      </c>
      <c r="C1181" s="2" t="s">
        <v>4</v>
      </c>
      <c r="D1181" s="2">
        <v>4</v>
      </c>
      <c r="E1181" s="1">
        <v>198.68</v>
      </c>
      <c r="F1181" s="1">
        <v>196.03</v>
      </c>
      <c r="G1181" s="4">
        <v>192772</v>
      </c>
      <c r="H1181">
        <f t="shared" si="86"/>
        <v>383</v>
      </c>
      <c r="I1181">
        <f t="shared" si="87"/>
        <v>378</v>
      </c>
    </row>
    <row r="1182" spans="1:9" x14ac:dyDescent="0.3">
      <c r="A1182" s="2">
        <v>2007</v>
      </c>
      <c r="B1182" s="2" t="s">
        <v>14</v>
      </c>
      <c r="C1182" s="2" t="s">
        <v>4</v>
      </c>
      <c r="D1182" s="2">
        <v>4</v>
      </c>
      <c r="E1182" s="1">
        <v>210.42</v>
      </c>
      <c r="F1182" s="1">
        <v>207.02</v>
      </c>
      <c r="G1182" s="4">
        <v>209110</v>
      </c>
      <c r="H1182">
        <f t="shared" si="86"/>
        <v>440</v>
      </c>
      <c r="I1182">
        <f t="shared" si="87"/>
        <v>433</v>
      </c>
    </row>
    <row r="1183" spans="1:9" x14ac:dyDescent="0.3">
      <c r="A1183" s="2">
        <v>2008</v>
      </c>
      <c r="B1183" s="2" t="s">
        <v>14</v>
      </c>
      <c r="C1183" s="2" t="s">
        <v>4</v>
      </c>
      <c r="D1183" s="2">
        <v>4</v>
      </c>
      <c r="E1183" s="1">
        <v>222.2</v>
      </c>
      <c r="F1183" s="1">
        <v>218.63</v>
      </c>
      <c r="G1183" s="4">
        <v>229519</v>
      </c>
      <c r="H1183">
        <f t="shared" si="86"/>
        <v>510</v>
      </c>
      <c r="I1183">
        <f t="shared" si="87"/>
        <v>502</v>
      </c>
    </row>
    <row r="1184" spans="1:9" x14ac:dyDescent="0.3">
      <c r="A1184" s="2">
        <v>2009</v>
      </c>
      <c r="B1184" s="2" t="s">
        <v>14</v>
      </c>
      <c r="C1184" s="2" t="s">
        <v>4</v>
      </c>
      <c r="D1184" s="2">
        <v>4</v>
      </c>
      <c r="E1184" s="1">
        <v>221.12</v>
      </c>
      <c r="F1184" s="1">
        <v>230.88</v>
      </c>
      <c r="G1184" s="4">
        <v>246927.5</v>
      </c>
      <c r="H1184">
        <f t="shared" si="86"/>
        <v>546</v>
      </c>
      <c r="I1184">
        <f t="shared" si="87"/>
        <v>570</v>
      </c>
    </row>
    <row r="1185" spans="1:9" x14ac:dyDescent="0.3">
      <c r="A1185" s="2">
        <v>2010</v>
      </c>
      <c r="B1185" s="2" t="s">
        <v>14</v>
      </c>
      <c r="C1185" s="2" t="s">
        <v>4</v>
      </c>
      <c r="D1185" s="2">
        <v>4</v>
      </c>
      <c r="E1185" s="1">
        <v>233.13</v>
      </c>
      <c r="F1185" s="1">
        <v>228.61</v>
      </c>
      <c r="G1185" s="4">
        <v>262938.5</v>
      </c>
      <c r="H1185">
        <f t="shared" si="86"/>
        <v>613</v>
      </c>
      <c r="I1185">
        <f t="shared" si="87"/>
        <v>601</v>
      </c>
    </row>
    <row r="1186" spans="1:9" x14ac:dyDescent="0.3">
      <c r="A1186" s="2">
        <v>2011</v>
      </c>
      <c r="B1186" s="2" t="s">
        <v>14</v>
      </c>
      <c r="C1186" s="2" t="s">
        <v>4</v>
      </c>
      <c r="D1186" s="2">
        <v>4</v>
      </c>
      <c r="E1186" s="1">
        <v>232.18</v>
      </c>
      <c r="F1186" s="1">
        <v>226.36</v>
      </c>
      <c r="G1186" s="4">
        <v>280813</v>
      </c>
      <c r="H1186">
        <f t="shared" si="86"/>
        <v>652</v>
      </c>
      <c r="I1186">
        <f t="shared" si="87"/>
        <v>636</v>
      </c>
    </row>
    <row r="1187" spans="1:9" x14ac:dyDescent="0.3">
      <c r="A1187" s="2">
        <v>2012</v>
      </c>
      <c r="B1187" s="2" t="s">
        <v>14</v>
      </c>
      <c r="C1187" s="2" t="s">
        <v>4</v>
      </c>
      <c r="D1187" s="2">
        <v>4</v>
      </c>
      <c r="E1187" s="1">
        <v>237.79</v>
      </c>
      <c r="F1187" s="1">
        <v>224.13</v>
      </c>
      <c r="G1187" s="4">
        <v>301530.5</v>
      </c>
      <c r="H1187">
        <f t="shared" si="86"/>
        <v>717</v>
      </c>
      <c r="I1187">
        <f t="shared" si="87"/>
        <v>676</v>
      </c>
    </row>
    <row r="1188" spans="1:9" x14ac:dyDescent="0.3">
      <c r="A1188" s="2">
        <v>2013</v>
      </c>
      <c r="B1188" s="2" t="s">
        <v>14</v>
      </c>
      <c r="C1188" s="2" t="s">
        <v>4</v>
      </c>
      <c r="D1188" s="2">
        <v>4</v>
      </c>
      <c r="E1188" s="1">
        <v>212.62</v>
      </c>
      <c r="F1188" s="1">
        <v>221.93</v>
      </c>
      <c r="G1188" s="4">
        <v>327348.5</v>
      </c>
      <c r="H1188">
        <f t="shared" si="86"/>
        <v>696</v>
      </c>
      <c r="I1188">
        <f t="shared" si="87"/>
        <v>726</v>
      </c>
    </row>
    <row r="1189" spans="1:9" x14ac:dyDescent="0.3">
      <c r="A1189" s="2">
        <v>2014</v>
      </c>
      <c r="B1189" s="2" t="s">
        <v>14</v>
      </c>
      <c r="C1189" s="2" t="s">
        <v>4</v>
      </c>
      <c r="D1189" s="2">
        <v>4</v>
      </c>
      <c r="E1189" s="1">
        <v>217.54</v>
      </c>
      <c r="F1189" s="1">
        <v>219.75</v>
      </c>
      <c r="G1189" s="4">
        <v>356717.5</v>
      </c>
      <c r="H1189">
        <f t="shared" si="86"/>
        <v>776</v>
      </c>
      <c r="I1189">
        <f t="shared" si="87"/>
        <v>784</v>
      </c>
    </row>
    <row r="1190" spans="1:9" x14ac:dyDescent="0.3">
      <c r="A1190" s="2">
        <v>2015</v>
      </c>
      <c r="B1190" s="2" t="s">
        <v>14</v>
      </c>
      <c r="C1190" s="2" t="s">
        <v>4</v>
      </c>
      <c r="D1190" s="2">
        <v>4</v>
      </c>
      <c r="E1190" s="1">
        <v>205.58</v>
      </c>
      <c r="F1190" s="1">
        <v>217.58</v>
      </c>
      <c r="G1190" s="4">
        <v>387201</v>
      </c>
      <c r="H1190">
        <f t="shared" si="86"/>
        <v>796</v>
      </c>
      <c r="I1190">
        <f t="shared" si="87"/>
        <v>842</v>
      </c>
    </row>
    <row r="1191" spans="1:9" x14ac:dyDescent="0.3">
      <c r="A1191" s="2">
        <v>2016</v>
      </c>
      <c r="B1191" s="2" t="s">
        <v>14</v>
      </c>
      <c r="C1191" s="2" t="s">
        <v>4</v>
      </c>
      <c r="D1191" s="2">
        <v>4</v>
      </c>
      <c r="E1191" s="1">
        <v>210.55</v>
      </c>
      <c r="F1191" s="1">
        <v>215.44</v>
      </c>
      <c r="G1191" s="4">
        <v>416534</v>
      </c>
      <c r="H1191">
        <f t="shared" si="86"/>
        <v>877</v>
      </c>
      <c r="I1191">
        <f t="shared" si="87"/>
        <v>897</v>
      </c>
    </row>
    <row r="1192" spans="1:9" x14ac:dyDescent="0.3">
      <c r="A1192" s="2">
        <v>2017</v>
      </c>
      <c r="B1192" s="2" t="s">
        <v>14</v>
      </c>
      <c r="C1192" s="2" t="s">
        <v>4</v>
      </c>
      <c r="D1192" s="2">
        <v>4</v>
      </c>
      <c r="E1192" s="1">
        <v>217.9</v>
      </c>
      <c r="F1192" s="1">
        <v>213.32</v>
      </c>
      <c r="G1192" s="4">
        <v>448838</v>
      </c>
      <c r="H1192">
        <f t="shared" si="86"/>
        <v>978</v>
      </c>
      <c r="I1192">
        <f t="shared" si="87"/>
        <v>957</v>
      </c>
    </row>
    <row r="1193" spans="1:9" x14ac:dyDescent="0.3">
      <c r="A1193" s="2">
        <v>2018</v>
      </c>
      <c r="B1193" s="2" t="s">
        <v>14</v>
      </c>
      <c r="C1193" s="2" t="s">
        <v>4</v>
      </c>
      <c r="D1193" s="2">
        <v>4</v>
      </c>
      <c r="E1193" s="1">
        <v>212.44</v>
      </c>
      <c r="F1193" s="1">
        <v>211.23</v>
      </c>
      <c r="G1193" s="4">
        <v>483441.5</v>
      </c>
      <c r="H1193">
        <f t="shared" si="86"/>
        <v>1027</v>
      </c>
      <c r="I1193">
        <f t="shared" si="87"/>
        <v>1021</v>
      </c>
    </row>
    <row r="1194" spans="1:9" x14ac:dyDescent="0.3">
      <c r="A1194" s="2">
        <v>2019</v>
      </c>
      <c r="B1194" s="2" t="s">
        <v>14</v>
      </c>
      <c r="C1194" s="2" t="s">
        <v>4</v>
      </c>
      <c r="D1194" s="2">
        <v>4</v>
      </c>
      <c r="E1194" s="1">
        <v>212.56</v>
      </c>
      <c r="F1194" s="1">
        <v>209.15</v>
      </c>
      <c r="G1194" s="4">
        <v>522681.5</v>
      </c>
      <c r="H1194">
        <f t="shared" si="86"/>
        <v>1111</v>
      </c>
      <c r="I1194">
        <f t="shared" si="87"/>
        <v>1093</v>
      </c>
    </row>
    <row r="1195" spans="1:9" x14ac:dyDescent="0.3">
      <c r="A1195" s="2">
        <v>2020</v>
      </c>
      <c r="B1195" s="2" t="s">
        <v>14</v>
      </c>
      <c r="C1195" s="2" t="s">
        <v>4</v>
      </c>
      <c r="D1195" s="2">
        <v>4</v>
      </c>
      <c r="E1195" s="1"/>
      <c r="F1195" s="1">
        <f>ROUND(F1194-F1194*0.0098,1)</f>
        <v>207.1</v>
      </c>
      <c r="G1195" s="4">
        <v>570399</v>
      </c>
      <c r="H1195" s="1"/>
      <c r="I1195">
        <f t="shared" si="87"/>
        <v>1181</v>
      </c>
    </row>
    <row r="1196" spans="1:9" x14ac:dyDescent="0.3">
      <c r="A1196" s="2">
        <v>2021</v>
      </c>
      <c r="B1196" s="2" t="s">
        <v>14</v>
      </c>
      <c r="C1196" s="2" t="s">
        <v>4</v>
      </c>
      <c r="D1196" s="2">
        <v>4</v>
      </c>
      <c r="E1196" s="1"/>
      <c r="F1196" s="1">
        <f t="shared" ref="F1196:F1197" si="89">ROUND(F1195-F1195*0.0098,1)</f>
        <v>205.1</v>
      </c>
      <c r="G1196" s="4">
        <v>619684</v>
      </c>
      <c r="H1196" s="1"/>
      <c r="I1196">
        <f t="shared" si="87"/>
        <v>1271</v>
      </c>
    </row>
    <row r="1197" spans="1:9" x14ac:dyDescent="0.3">
      <c r="A1197" s="2">
        <v>2022</v>
      </c>
      <c r="B1197" s="2" t="s">
        <v>14</v>
      </c>
      <c r="C1197" s="2" t="s">
        <v>4</v>
      </c>
      <c r="D1197" s="2">
        <v>4</v>
      </c>
      <c r="E1197" s="1"/>
      <c r="F1197" s="1">
        <f t="shared" si="89"/>
        <v>203.1</v>
      </c>
      <c r="G1197" s="4">
        <v>672753</v>
      </c>
      <c r="H1197" s="1"/>
      <c r="I1197">
        <f t="shared" si="87"/>
        <v>1366</v>
      </c>
    </row>
    <row r="1198" spans="1:9" x14ac:dyDescent="0.3">
      <c r="A1198" s="2">
        <v>2000</v>
      </c>
      <c r="B1198" s="2" t="s">
        <v>14</v>
      </c>
      <c r="C1198" s="2" t="s">
        <v>6</v>
      </c>
      <c r="D1198" s="2">
        <v>1</v>
      </c>
      <c r="E1198" s="1">
        <v>432.34</v>
      </c>
      <c r="F1198" s="1">
        <v>443.86</v>
      </c>
      <c r="G1198" s="4">
        <v>1219422.5</v>
      </c>
      <c r="H1198">
        <f t="shared" si="86"/>
        <v>5272</v>
      </c>
      <c r="I1198">
        <f t="shared" si="87"/>
        <v>5413</v>
      </c>
    </row>
    <row r="1199" spans="1:9" x14ac:dyDescent="0.3">
      <c r="A1199" s="2">
        <v>2001</v>
      </c>
      <c r="B1199" s="2" t="s">
        <v>14</v>
      </c>
      <c r="C1199" s="2" t="s">
        <v>6</v>
      </c>
      <c r="D1199" s="2">
        <v>1</v>
      </c>
      <c r="E1199" s="1">
        <v>431.81</v>
      </c>
      <c r="F1199" s="1">
        <v>438.77</v>
      </c>
      <c r="G1199" s="4">
        <v>1297802</v>
      </c>
      <c r="H1199">
        <f t="shared" si="86"/>
        <v>5604</v>
      </c>
      <c r="I1199">
        <f t="shared" si="87"/>
        <v>5694</v>
      </c>
    </row>
    <row r="1200" spans="1:9" x14ac:dyDescent="0.3">
      <c r="A1200" s="2">
        <v>2002</v>
      </c>
      <c r="B1200" s="2" t="s">
        <v>14</v>
      </c>
      <c r="C1200" s="2" t="s">
        <v>6</v>
      </c>
      <c r="D1200" s="2">
        <v>1</v>
      </c>
      <c r="E1200" s="1">
        <v>441.38</v>
      </c>
      <c r="F1200" s="1">
        <v>433.73</v>
      </c>
      <c r="G1200" s="4">
        <v>1378634</v>
      </c>
      <c r="H1200">
        <f t="shared" si="86"/>
        <v>6085</v>
      </c>
      <c r="I1200">
        <f t="shared" si="87"/>
        <v>5980</v>
      </c>
    </row>
    <row r="1201" spans="1:9" x14ac:dyDescent="0.3">
      <c r="A1201" s="2">
        <v>2003</v>
      </c>
      <c r="B1201" s="2" t="s">
        <v>14</v>
      </c>
      <c r="C1201" s="2" t="s">
        <v>6</v>
      </c>
      <c r="D1201" s="2">
        <v>1</v>
      </c>
      <c r="E1201" s="1">
        <v>423.81</v>
      </c>
      <c r="F1201" s="1">
        <v>428.75</v>
      </c>
      <c r="G1201" s="4">
        <v>1463617.5</v>
      </c>
      <c r="H1201">
        <f t="shared" si="86"/>
        <v>6203</v>
      </c>
      <c r="I1201">
        <f t="shared" si="87"/>
        <v>6275</v>
      </c>
    </row>
    <row r="1202" spans="1:9" x14ac:dyDescent="0.3">
      <c r="A1202" s="2">
        <v>2004</v>
      </c>
      <c r="B1202" s="2" t="s">
        <v>14</v>
      </c>
      <c r="C1202" s="2" t="s">
        <v>6</v>
      </c>
      <c r="D1202" s="2">
        <v>1</v>
      </c>
      <c r="E1202" s="1">
        <v>430.02</v>
      </c>
      <c r="F1202" s="1">
        <v>423.83</v>
      </c>
      <c r="G1202" s="4">
        <v>1557847.5</v>
      </c>
      <c r="H1202">
        <f t="shared" si="86"/>
        <v>6699</v>
      </c>
      <c r="I1202">
        <f t="shared" si="87"/>
        <v>6603</v>
      </c>
    </row>
    <row r="1203" spans="1:9" x14ac:dyDescent="0.3">
      <c r="A1203" s="2">
        <v>2005</v>
      </c>
      <c r="B1203" s="2" t="s">
        <v>14</v>
      </c>
      <c r="C1203" s="2" t="s">
        <v>6</v>
      </c>
      <c r="D1203" s="2">
        <v>1</v>
      </c>
      <c r="E1203" s="1">
        <v>425.51</v>
      </c>
      <c r="F1203" s="1">
        <v>418.96</v>
      </c>
      <c r="G1203" s="4">
        <v>1653326.5</v>
      </c>
      <c r="H1203">
        <f t="shared" si="86"/>
        <v>7035</v>
      </c>
      <c r="I1203">
        <f t="shared" si="87"/>
        <v>6927</v>
      </c>
    </row>
    <row r="1204" spans="1:9" x14ac:dyDescent="0.3">
      <c r="A1204" s="2">
        <v>2006</v>
      </c>
      <c r="B1204" s="2" t="s">
        <v>14</v>
      </c>
      <c r="C1204" s="2" t="s">
        <v>6</v>
      </c>
      <c r="D1204" s="2">
        <v>1</v>
      </c>
      <c r="E1204" s="1">
        <v>427.32</v>
      </c>
      <c r="F1204" s="1">
        <v>414.15</v>
      </c>
      <c r="G1204" s="4">
        <v>1751840</v>
      </c>
      <c r="H1204">
        <f t="shared" si="86"/>
        <v>7486</v>
      </c>
      <c r="I1204">
        <f t="shared" si="87"/>
        <v>7255</v>
      </c>
    </row>
    <row r="1205" spans="1:9" x14ac:dyDescent="0.3">
      <c r="A1205" s="2">
        <v>2007</v>
      </c>
      <c r="B1205" s="2" t="s">
        <v>14</v>
      </c>
      <c r="C1205" s="2" t="s">
        <v>6</v>
      </c>
      <c r="D1205" s="2">
        <v>1</v>
      </c>
      <c r="E1205" s="1">
        <v>411.19</v>
      </c>
      <c r="F1205" s="1">
        <v>409.39</v>
      </c>
      <c r="G1205" s="4">
        <v>1875773.5</v>
      </c>
      <c r="H1205">
        <f t="shared" si="86"/>
        <v>7713</v>
      </c>
      <c r="I1205">
        <f t="shared" si="87"/>
        <v>7679</v>
      </c>
    </row>
    <row r="1206" spans="1:9" x14ac:dyDescent="0.3">
      <c r="A1206" s="2">
        <v>2008</v>
      </c>
      <c r="B1206" s="2" t="s">
        <v>14</v>
      </c>
      <c r="C1206" s="2" t="s">
        <v>6</v>
      </c>
      <c r="D1206" s="2">
        <v>1</v>
      </c>
      <c r="E1206" s="1">
        <v>406.76</v>
      </c>
      <c r="F1206" s="1">
        <v>404.69</v>
      </c>
      <c r="G1206" s="4">
        <v>1992831</v>
      </c>
      <c r="H1206">
        <f t="shared" si="86"/>
        <v>8106</v>
      </c>
      <c r="I1206">
        <f t="shared" si="87"/>
        <v>8065</v>
      </c>
    </row>
    <row r="1207" spans="1:9" x14ac:dyDescent="0.3">
      <c r="A1207" s="2">
        <v>2009</v>
      </c>
      <c r="B1207" s="2" t="s">
        <v>14</v>
      </c>
      <c r="C1207" s="2" t="s">
        <v>6</v>
      </c>
      <c r="D1207" s="2">
        <v>1</v>
      </c>
      <c r="E1207" s="1">
        <v>384.92</v>
      </c>
      <c r="F1207" s="1">
        <v>400.04</v>
      </c>
      <c r="G1207" s="4">
        <v>2084084</v>
      </c>
      <c r="H1207">
        <f t="shared" si="86"/>
        <v>8022</v>
      </c>
      <c r="I1207">
        <f t="shared" si="87"/>
        <v>8337</v>
      </c>
    </row>
    <row r="1208" spans="1:9" x14ac:dyDescent="0.3">
      <c r="A1208" s="2">
        <v>2010</v>
      </c>
      <c r="B1208" s="2" t="s">
        <v>14</v>
      </c>
      <c r="C1208" s="2" t="s">
        <v>6</v>
      </c>
      <c r="D1208" s="2">
        <v>1</v>
      </c>
      <c r="E1208" s="1">
        <v>395.95</v>
      </c>
      <c r="F1208" s="1">
        <v>395.45</v>
      </c>
      <c r="G1208" s="4">
        <v>2166714.5</v>
      </c>
      <c r="H1208">
        <f t="shared" si="86"/>
        <v>8579</v>
      </c>
      <c r="I1208">
        <f t="shared" si="87"/>
        <v>8568</v>
      </c>
    </row>
    <row r="1209" spans="1:9" x14ac:dyDescent="0.3">
      <c r="A1209" s="2">
        <v>2011</v>
      </c>
      <c r="B1209" s="2" t="s">
        <v>14</v>
      </c>
      <c r="C1209" s="2" t="s">
        <v>6</v>
      </c>
      <c r="D1209" s="2">
        <v>1</v>
      </c>
      <c r="E1209" s="1">
        <v>383.71</v>
      </c>
      <c r="F1209" s="1">
        <v>390.91</v>
      </c>
      <c r="G1209" s="4">
        <v>2251158</v>
      </c>
      <c r="H1209">
        <f t="shared" si="86"/>
        <v>8638</v>
      </c>
      <c r="I1209">
        <f t="shared" si="87"/>
        <v>8800</v>
      </c>
    </row>
    <row r="1210" spans="1:9" x14ac:dyDescent="0.3">
      <c r="A1210" s="2">
        <v>2012</v>
      </c>
      <c r="B1210" s="2" t="s">
        <v>14</v>
      </c>
      <c r="C1210" s="2" t="s">
        <v>6</v>
      </c>
      <c r="D1210" s="2">
        <v>1</v>
      </c>
      <c r="E1210" s="1">
        <v>391.68</v>
      </c>
      <c r="F1210" s="1">
        <v>386.42</v>
      </c>
      <c r="G1210" s="4">
        <v>2363394.5</v>
      </c>
      <c r="H1210">
        <f t="shared" si="86"/>
        <v>9257</v>
      </c>
      <c r="I1210">
        <f t="shared" si="87"/>
        <v>9133</v>
      </c>
    </row>
    <row r="1211" spans="1:9" x14ac:dyDescent="0.3">
      <c r="A1211" s="2">
        <v>2013</v>
      </c>
      <c r="B1211" s="2" t="s">
        <v>14</v>
      </c>
      <c r="C1211" s="2" t="s">
        <v>6</v>
      </c>
      <c r="D1211" s="2">
        <v>1</v>
      </c>
      <c r="E1211" s="1">
        <v>383.68</v>
      </c>
      <c r="F1211" s="1">
        <v>381.98</v>
      </c>
      <c r="G1211" s="4">
        <v>2494008.5</v>
      </c>
      <c r="H1211">
        <f t="shared" si="86"/>
        <v>9569</v>
      </c>
      <c r="I1211">
        <f t="shared" si="87"/>
        <v>9527</v>
      </c>
    </row>
    <row r="1212" spans="1:9" x14ac:dyDescent="0.3">
      <c r="A1212" s="2">
        <v>2014</v>
      </c>
      <c r="B1212" s="2" t="s">
        <v>14</v>
      </c>
      <c r="C1212" s="2" t="s">
        <v>6</v>
      </c>
      <c r="D1212" s="2">
        <v>1</v>
      </c>
      <c r="E1212" s="1">
        <v>379.83</v>
      </c>
      <c r="F1212" s="1">
        <v>377.6</v>
      </c>
      <c r="G1212" s="4">
        <v>2623268.5</v>
      </c>
      <c r="H1212">
        <f t="shared" si="86"/>
        <v>9964</v>
      </c>
      <c r="I1212">
        <f t="shared" si="87"/>
        <v>9905</v>
      </c>
    </row>
    <row r="1213" spans="1:9" x14ac:dyDescent="0.3">
      <c r="A1213" s="2">
        <v>2015</v>
      </c>
      <c r="B1213" s="2" t="s">
        <v>14</v>
      </c>
      <c r="C1213" s="2" t="s">
        <v>6</v>
      </c>
      <c r="D1213" s="2">
        <v>1</v>
      </c>
      <c r="E1213" s="1">
        <v>360.19</v>
      </c>
      <c r="F1213" s="1">
        <v>368.29</v>
      </c>
      <c r="G1213" s="4">
        <v>2747158.5</v>
      </c>
      <c r="H1213">
        <f t="shared" si="86"/>
        <v>9895</v>
      </c>
      <c r="I1213">
        <f t="shared" si="87"/>
        <v>10118</v>
      </c>
    </row>
    <row r="1214" spans="1:9" x14ac:dyDescent="0.3">
      <c r="A1214" s="2">
        <v>2016</v>
      </c>
      <c r="B1214" s="2" t="s">
        <v>14</v>
      </c>
      <c r="C1214" s="2" t="s">
        <v>6</v>
      </c>
      <c r="D1214" s="2">
        <v>1</v>
      </c>
      <c r="E1214" s="1">
        <v>365.4</v>
      </c>
      <c r="F1214" s="1">
        <v>359.2</v>
      </c>
      <c r="G1214" s="4">
        <v>2858258.5</v>
      </c>
      <c r="H1214">
        <f t="shared" si="86"/>
        <v>10444</v>
      </c>
      <c r="I1214">
        <f t="shared" si="87"/>
        <v>10267</v>
      </c>
    </row>
    <row r="1215" spans="1:9" x14ac:dyDescent="0.3">
      <c r="A1215" s="2">
        <v>2017</v>
      </c>
      <c r="B1215" s="2" t="s">
        <v>14</v>
      </c>
      <c r="C1215" s="2" t="s">
        <v>6</v>
      </c>
      <c r="D1215" s="2">
        <v>1</v>
      </c>
      <c r="E1215" s="1">
        <v>350.4</v>
      </c>
      <c r="F1215" s="1">
        <v>350.34</v>
      </c>
      <c r="G1215" s="4">
        <v>2996889.5</v>
      </c>
      <c r="H1215">
        <f t="shared" si="86"/>
        <v>10501</v>
      </c>
      <c r="I1215">
        <f t="shared" si="87"/>
        <v>10499</v>
      </c>
    </row>
    <row r="1216" spans="1:9" x14ac:dyDescent="0.3">
      <c r="A1216" s="2">
        <v>2018</v>
      </c>
      <c r="B1216" s="2" t="s">
        <v>14</v>
      </c>
      <c r="C1216" s="2" t="s">
        <v>6</v>
      </c>
      <c r="D1216" s="2">
        <v>1</v>
      </c>
      <c r="E1216" s="1">
        <v>338.35</v>
      </c>
      <c r="F1216" s="1">
        <v>341.7</v>
      </c>
      <c r="G1216" s="4">
        <v>3153847</v>
      </c>
      <c r="H1216">
        <f t="shared" si="86"/>
        <v>10671</v>
      </c>
      <c r="I1216">
        <f t="shared" si="87"/>
        <v>10777</v>
      </c>
    </row>
    <row r="1217" spans="1:9" x14ac:dyDescent="0.3">
      <c r="A1217" s="2">
        <v>2019</v>
      </c>
      <c r="B1217" s="2" t="s">
        <v>14</v>
      </c>
      <c r="C1217" s="2" t="s">
        <v>6</v>
      </c>
      <c r="D1217" s="2">
        <v>1</v>
      </c>
      <c r="E1217" s="1">
        <v>334.96</v>
      </c>
      <c r="F1217" s="1">
        <v>333.28</v>
      </c>
      <c r="G1217" s="4">
        <v>3314758.5</v>
      </c>
      <c r="H1217">
        <f t="shared" si="86"/>
        <v>11103</v>
      </c>
      <c r="I1217">
        <f t="shared" si="87"/>
        <v>11047</v>
      </c>
    </row>
    <row r="1218" spans="1:9" x14ac:dyDescent="0.3">
      <c r="A1218" s="2">
        <v>2020</v>
      </c>
      <c r="B1218" s="2" t="s">
        <v>14</v>
      </c>
      <c r="C1218" s="2" t="s">
        <v>6</v>
      </c>
      <c r="D1218" s="2">
        <v>1</v>
      </c>
      <c r="E1218" s="1"/>
      <c r="F1218" s="1">
        <f>ROUND(F1217-F1217*0.0247,1)</f>
        <v>325</v>
      </c>
      <c r="G1218" s="4">
        <v>3515954</v>
      </c>
      <c r="H1218" s="1"/>
      <c r="I1218">
        <f t="shared" si="87"/>
        <v>11427</v>
      </c>
    </row>
    <row r="1219" spans="1:9" x14ac:dyDescent="0.3">
      <c r="A1219" s="2">
        <v>2021</v>
      </c>
      <c r="B1219" s="2" t="s">
        <v>14</v>
      </c>
      <c r="C1219" s="2" t="s">
        <v>6</v>
      </c>
      <c r="D1219" s="2">
        <v>1</v>
      </c>
      <c r="E1219" s="1"/>
      <c r="F1219" s="1">
        <f t="shared" ref="F1219:F1220" si="90">ROUND(F1218-F1218*0.0247,1)</f>
        <v>317</v>
      </c>
      <c r="G1219" s="4">
        <v>3729119.5</v>
      </c>
      <c r="H1219" s="1"/>
      <c r="I1219">
        <f t="shared" ref="I1219:I1282" si="91">ROUND(F1219*$G1219/100000,0)</f>
        <v>11821</v>
      </c>
    </row>
    <row r="1220" spans="1:9" x14ac:dyDescent="0.3">
      <c r="A1220" s="2">
        <v>2022</v>
      </c>
      <c r="B1220" s="2" t="s">
        <v>14</v>
      </c>
      <c r="C1220" s="2" t="s">
        <v>6</v>
      </c>
      <c r="D1220" s="2">
        <v>1</v>
      </c>
      <c r="E1220" s="1"/>
      <c r="F1220" s="1">
        <f t="shared" si="90"/>
        <v>309.2</v>
      </c>
      <c r="G1220" s="4">
        <v>3938815</v>
      </c>
      <c r="H1220" s="1"/>
      <c r="I1220">
        <f t="shared" si="91"/>
        <v>12179</v>
      </c>
    </row>
    <row r="1221" spans="1:9" x14ac:dyDescent="0.3">
      <c r="A1221" s="2">
        <v>2000</v>
      </c>
      <c r="B1221" s="2" t="s">
        <v>14</v>
      </c>
      <c r="C1221" s="2" t="s">
        <v>6</v>
      </c>
      <c r="D1221" s="2">
        <v>2</v>
      </c>
      <c r="E1221" s="1">
        <v>372.46</v>
      </c>
      <c r="F1221" s="1">
        <v>373.06</v>
      </c>
      <c r="G1221" s="4">
        <v>873383.5</v>
      </c>
      <c r="H1221">
        <f t="shared" ref="H1219:H1282" si="92">ROUND(E1221*$G1221/100000,0)</f>
        <v>3253</v>
      </c>
      <c r="I1221">
        <f t="shared" si="91"/>
        <v>3258</v>
      </c>
    </row>
    <row r="1222" spans="1:9" x14ac:dyDescent="0.3">
      <c r="A1222" s="2">
        <v>2001</v>
      </c>
      <c r="B1222" s="2" t="s">
        <v>14</v>
      </c>
      <c r="C1222" s="2" t="s">
        <v>6</v>
      </c>
      <c r="D1222" s="2">
        <v>2</v>
      </c>
      <c r="E1222" s="1">
        <v>366.78</v>
      </c>
      <c r="F1222" s="1">
        <v>367.24</v>
      </c>
      <c r="G1222" s="4">
        <v>938698.5</v>
      </c>
      <c r="H1222">
        <f t="shared" si="92"/>
        <v>3443</v>
      </c>
      <c r="I1222">
        <f t="shared" si="91"/>
        <v>3447</v>
      </c>
    </row>
    <row r="1223" spans="1:9" x14ac:dyDescent="0.3">
      <c r="A1223" s="2">
        <v>2002</v>
      </c>
      <c r="B1223" s="2" t="s">
        <v>14</v>
      </c>
      <c r="C1223" s="2" t="s">
        <v>6</v>
      </c>
      <c r="D1223" s="2">
        <v>2</v>
      </c>
      <c r="E1223" s="1">
        <v>368.29</v>
      </c>
      <c r="F1223" s="1">
        <v>361.52</v>
      </c>
      <c r="G1223" s="4">
        <v>1003819</v>
      </c>
      <c r="H1223">
        <f t="shared" si="92"/>
        <v>3697</v>
      </c>
      <c r="I1223">
        <f t="shared" si="91"/>
        <v>3629</v>
      </c>
    </row>
    <row r="1224" spans="1:9" x14ac:dyDescent="0.3">
      <c r="A1224" s="2">
        <v>2003</v>
      </c>
      <c r="B1224" s="2" t="s">
        <v>14</v>
      </c>
      <c r="C1224" s="2" t="s">
        <v>6</v>
      </c>
      <c r="D1224" s="2">
        <v>2</v>
      </c>
      <c r="E1224" s="1">
        <v>347</v>
      </c>
      <c r="F1224" s="1">
        <v>355.89</v>
      </c>
      <c r="G1224" s="4">
        <v>1069153.5</v>
      </c>
      <c r="H1224">
        <f t="shared" si="92"/>
        <v>3710</v>
      </c>
      <c r="I1224">
        <f t="shared" si="91"/>
        <v>3805</v>
      </c>
    </row>
    <row r="1225" spans="1:9" x14ac:dyDescent="0.3">
      <c r="A1225" s="2">
        <v>2004</v>
      </c>
      <c r="B1225" s="2" t="s">
        <v>14</v>
      </c>
      <c r="C1225" s="2" t="s">
        <v>6</v>
      </c>
      <c r="D1225" s="2">
        <v>2</v>
      </c>
      <c r="E1225" s="1">
        <v>352.54</v>
      </c>
      <c r="F1225" s="1">
        <v>350.35</v>
      </c>
      <c r="G1225" s="4">
        <v>1140017</v>
      </c>
      <c r="H1225">
        <f t="shared" si="92"/>
        <v>4019</v>
      </c>
      <c r="I1225">
        <f t="shared" si="91"/>
        <v>3994</v>
      </c>
    </row>
    <row r="1226" spans="1:9" x14ac:dyDescent="0.3">
      <c r="A1226" s="2">
        <v>2005</v>
      </c>
      <c r="B1226" s="2" t="s">
        <v>14</v>
      </c>
      <c r="C1226" s="2" t="s">
        <v>6</v>
      </c>
      <c r="D1226" s="2">
        <v>2</v>
      </c>
      <c r="E1226" s="1">
        <v>346.91</v>
      </c>
      <c r="F1226" s="1">
        <v>344.89</v>
      </c>
      <c r="G1226" s="4">
        <v>1210978.5</v>
      </c>
      <c r="H1226">
        <f t="shared" si="92"/>
        <v>4201</v>
      </c>
      <c r="I1226">
        <f t="shared" si="91"/>
        <v>4177</v>
      </c>
    </row>
    <row r="1227" spans="1:9" x14ac:dyDescent="0.3">
      <c r="A1227" s="2">
        <v>2006</v>
      </c>
      <c r="B1227" s="2" t="s">
        <v>14</v>
      </c>
      <c r="C1227" s="2" t="s">
        <v>6</v>
      </c>
      <c r="D1227" s="2">
        <v>2</v>
      </c>
      <c r="E1227" s="1">
        <v>339.79</v>
      </c>
      <c r="F1227" s="1">
        <v>333.72</v>
      </c>
      <c r="G1227" s="4">
        <v>1284920</v>
      </c>
      <c r="H1227">
        <f t="shared" si="92"/>
        <v>4366</v>
      </c>
      <c r="I1227">
        <f t="shared" si="91"/>
        <v>4288</v>
      </c>
    </row>
    <row r="1228" spans="1:9" x14ac:dyDescent="0.3">
      <c r="A1228" s="2">
        <v>2007</v>
      </c>
      <c r="B1228" s="2" t="s">
        <v>14</v>
      </c>
      <c r="C1228" s="2" t="s">
        <v>6</v>
      </c>
      <c r="D1228" s="2">
        <v>2</v>
      </c>
      <c r="E1228" s="1">
        <v>319.82</v>
      </c>
      <c r="F1228" s="1">
        <v>322.92</v>
      </c>
      <c r="G1228" s="4">
        <v>1378258</v>
      </c>
      <c r="H1228">
        <f t="shared" si="92"/>
        <v>4408</v>
      </c>
      <c r="I1228">
        <f t="shared" si="91"/>
        <v>4451</v>
      </c>
    </row>
    <row r="1229" spans="1:9" x14ac:dyDescent="0.3">
      <c r="A1229" s="2">
        <v>2008</v>
      </c>
      <c r="B1229" s="2" t="s">
        <v>14</v>
      </c>
      <c r="C1229" s="2" t="s">
        <v>6</v>
      </c>
      <c r="D1229" s="2">
        <v>2</v>
      </c>
      <c r="E1229" s="1">
        <v>311.44</v>
      </c>
      <c r="F1229" s="1">
        <v>312.47000000000003</v>
      </c>
      <c r="G1229" s="4">
        <v>1458371</v>
      </c>
      <c r="H1229">
        <f t="shared" si="92"/>
        <v>4542</v>
      </c>
      <c r="I1229">
        <f t="shared" si="91"/>
        <v>4557</v>
      </c>
    </row>
    <row r="1230" spans="1:9" x14ac:dyDescent="0.3">
      <c r="A1230" s="2">
        <v>2009</v>
      </c>
      <c r="B1230" s="2" t="s">
        <v>14</v>
      </c>
      <c r="C1230" s="2" t="s">
        <v>6</v>
      </c>
      <c r="D1230" s="2">
        <v>2</v>
      </c>
      <c r="E1230" s="1">
        <v>296.58999999999997</v>
      </c>
      <c r="F1230" s="1">
        <v>302.35000000000002</v>
      </c>
      <c r="G1230" s="4">
        <v>1505449.5</v>
      </c>
      <c r="H1230">
        <f t="shared" si="92"/>
        <v>4465</v>
      </c>
      <c r="I1230">
        <f t="shared" si="91"/>
        <v>4552</v>
      </c>
    </row>
    <row r="1231" spans="1:9" x14ac:dyDescent="0.3">
      <c r="A1231" s="2">
        <v>2010</v>
      </c>
      <c r="B1231" s="2" t="s">
        <v>14</v>
      </c>
      <c r="C1231" s="2" t="s">
        <v>6</v>
      </c>
      <c r="D1231" s="2">
        <v>2</v>
      </c>
      <c r="E1231" s="1">
        <v>295.27</v>
      </c>
      <c r="F1231" s="1">
        <v>292.57</v>
      </c>
      <c r="G1231" s="4">
        <v>1534862</v>
      </c>
      <c r="H1231">
        <f t="shared" si="92"/>
        <v>4532</v>
      </c>
      <c r="I1231">
        <f t="shared" si="91"/>
        <v>4491</v>
      </c>
    </row>
    <row r="1232" spans="1:9" x14ac:dyDescent="0.3">
      <c r="A1232" s="2">
        <v>2011</v>
      </c>
      <c r="B1232" s="2" t="s">
        <v>14</v>
      </c>
      <c r="C1232" s="2" t="s">
        <v>6</v>
      </c>
      <c r="D1232" s="2">
        <v>2</v>
      </c>
      <c r="E1232" s="1">
        <v>278.8</v>
      </c>
      <c r="F1232" s="1">
        <v>283.10000000000002</v>
      </c>
      <c r="G1232" s="4">
        <v>1562793</v>
      </c>
      <c r="H1232">
        <f t="shared" si="92"/>
        <v>4357</v>
      </c>
      <c r="I1232">
        <f t="shared" si="91"/>
        <v>4424</v>
      </c>
    </row>
    <row r="1233" spans="1:9" x14ac:dyDescent="0.3">
      <c r="A1233" s="2">
        <v>2012</v>
      </c>
      <c r="B1233" s="2" t="s">
        <v>14</v>
      </c>
      <c r="C1233" s="2" t="s">
        <v>6</v>
      </c>
      <c r="D1233" s="2">
        <v>2</v>
      </c>
      <c r="E1233" s="1">
        <v>276.27999999999997</v>
      </c>
      <c r="F1233" s="1">
        <v>273.93</v>
      </c>
      <c r="G1233" s="4">
        <v>1617579</v>
      </c>
      <c r="H1233">
        <f t="shared" si="92"/>
        <v>4469</v>
      </c>
      <c r="I1233">
        <f t="shared" si="91"/>
        <v>4431</v>
      </c>
    </row>
    <row r="1234" spans="1:9" x14ac:dyDescent="0.3">
      <c r="A1234" s="2">
        <v>2013</v>
      </c>
      <c r="B1234" s="2" t="s">
        <v>14</v>
      </c>
      <c r="C1234" s="2" t="s">
        <v>6</v>
      </c>
      <c r="D1234" s="2">
        <v>2</v>
      </c>
      <c r="E1234" s="1">
        <v>265.43</v>
      </c>
      <c r="F1234" s="1">
        <v>265.06</v>
      </c>
      <c r="G1234" s="4">
        <v>1687049</v>
      </c>
      <c r="H1234">
        <f t="shared" si="92"/>
        <v>4478</v>
      </c>
      <c r="I1234">
        <f t="shared" si="91"/>
        <v>4472</v>
      </c>
    </row>
    <row r="1235" spans="1:9" x14ac:dyDescent="0.3">
      <c r="A1235" s="2">
        <v>2014</v>
      </c>
      <c r="B1235" s="2" t="s">
        <v>14</v>
      </c>
      <c r="C1235" s="2" t="s">
        <v>6</v>
      </c>
      <c r="D1235" s="2">
        <v>2</v>
      </c>
      <c r="E1235" s="1">
        <v>258.49</v>
      </c>
      <c r="F1235" s="1">
        <v>256.48</v>
      </c>
      <c r="G1235" s="4">
        <v>1747440</v>
      </c>
      <c r="H1235">
        <f t="shared" si="92"/>
        <v>4517</v>
      </c>
      <c r="I1235">
        <f t="shared" si="91"/>
        <v>4482</v>
      </c>
    </row>
    <row r="1236" spans="1:9" x14ac:dyDescent="0.3">
      <c r="A1236" s="2">
        <v>2015</v>
      </c>
      <c r="B1236" s="2" t="s">
        <v>14</v>
      </c>
      <c r="C1236" s="2" t="s">
        <v>6</v>
      </c>
      <c r="D1236" s="2">
        <v>2</v>
      </c>
      <c r="E1236" s="1">
        <v>246.44</v>
      </c>
      <c r="F1236" s="1">
        <v>248.18</v>
      </c>
      <c r="G1236" s="4">
        <v>1802875</v>
      </c>
      <c r="H1236">
        <f t="shared" si="92"/>
        <v>4443</v>
      </c>
      <c r="I1236">
        <f t="shared" si="91"/>
        <v>4474</v>
      </c>
    </row>
    <row r="1237" spans="1:9" x14ac:dyDescent="0.3">
      <c r="A1237" s="2">
        <v>2016</v>
      </c>
      <c r="B1237" s="2" t="s">
        <v>14</v>
      </c>
      <c r="C1237" s="2" t="s">
        <v>6</v>
      </c>
      <c r="D1237" s="2">
        <v>2</v>
      </c>
      <c r="E1237" s="1">
        <v>239.43</v>
      </c>
      <c r="F1237" s="1">
        <v>235.46</v>
      </c>
      <c r="G1237" s="4">
        <v>1843565.5</v>
      </c>
      <c r="H1237">
        <f t="shared" si="92"/>
        <v>4414</v>
      </c>
      <c r="I1237">
        <f t="shared" si="91"/>
        <v>4341</v>
      </c>
    </row>
    <row r="1238" spans="1:9" x14ac:dyDescent="0.3">
      <c r="A1238" s="2">
        <v>2017</v>
      </c>
      <c r="B1238" s="2" t="s">
        <v>14</v>
      </c>
      <c r="C1238" s="2" t="s">
        <v>6</v>
      </c>
      <c r="D1238" s="2">
        <v>2</v>
      </c>
      <c r="E1238" s="1">
        <v>222.33</v>
      </c>
      <c r="F1238" s="1">
        <v>223.39</v>
      </c>
      <c r="G1238" s="4">
        <v>1890896.5</v>
      </c>
      <c r="H1238">
        <f t="shared" si="92"/>
        <v>4204</v>
      </c>
      <c r="I1238">
        <f t="shared" si="91"/>
        <v>4224</v>
      </c>
    </row>
    <row r="1239" spans="1:9" x14ac:dyDescent="0.3">
      <c r="A1239" s="2">
        <v>2018</v>
      </c>
      <c r="B1239" s="2" t="s">
        <v>14</v>
      </c>
      <c r="C1239" s="2" t="s">
        <v>6</v>
      </c>
      <c r="D1239" s="2">
        <v>2</v>
      </c>
      <c r="E1239" s="1">
        <v>208.08</v>
      </c>
      <c r="F1239" s="1">
        <v>211.93</v>
      </c>
      <c r="G1239" s="4">
        <v>1963692.5</v>
      </c>
      <c r="H1239">
        <f t="shared" si="92"/>
        <v>4086</v>
      </c>
      <c r="I1239">
        <f t="shared" si="91"/>
        <v>4162</v>
      </c>
    </row>
    <row r="1240" spans="1:9" x14ac:dyDescent="0.3">
      <c r="A1240" s="2">
        <v>2019</v>
      </c>
      <c r="B1240" s="2" t="s">
        <v>14</v>
      </c>
      <c r="C1240" s="2" t="s">
        <v>6</v>
      </c>
      <c r="D1240" s="2">
        <v>2</v>
      </c>
      <c r="E1240" s="1">
        <v>203.38</v>
      </c>
      <c r="F1240" s="1">
        <v>201.07</v>
      </c>
      <c r="G1240" s="4">
        <v>2061691</v>
      </c>
      <c r="H1240">
        <f t="shared" si="92"/>
        <v>4193</v>
      </c>
      <c r="I1240">
        <f t="shared" si="91"/>
        <v>4145</v>
      </c>
    </row>
    <row r="1241" spans="1:9" x14ac:dyDescent="0.3">
      <c r="A1241" s="2">
        <v>2020</v>
      </c>
      <c r="B1241" s="2" t="s">
        <v>14</v>
      </c>
      <c r="C1241" s="2" t="s">
        <v>6</v>
      </c>
      <c r="D1241" s="2">
        <v>2</v>
      </c>
      <c r="E1241" s="1"/>
      <c r="F1241" s="1">
        <f>ROUND(F1240-F1240*0.0513,1)</f>
        <v>190.8</v>
      </c>
      <c r="G1241" s="4">
        <v>2206059</v>
      </c>
      <c r="H1241" s="1"/>
      <c r="I1241">
        <f t="shared" si="91"/>
        <v>4209</v>
      </c>
    </row>
    <row r="1242" spans="1:9" x14ac:dyDescent="0.3">
      <c r="A1242" s="2">
        <v>2021</v>
      </c>
      <c r="B1242" s="2" t="s">
        <v>14</v>
      </c>
      <c r="C1242" s="2" t="s">
        <v>6</v>
      </c>
      <c r="D1242" s="2">
        <v>2</v>
      </c>
      <c r="E1242" s="1"/>
      <c r="F1242" s="1">
        <f t="shared" ref="F1242:F1243" si="93">ROUND(F1241-F1241*0.0513,1)</f>
        <v>181</v>
      </c>
      <c r="G1242" s="4">
        <v>2361393.5</v>
      </c>
      <c r="H1242" s="1"/>
      <c r="I1242">
        <f t="shared" si="91"/>
        <v>4274</v>
      </c>
    </row>
    <row r="1243" spans="1:9" x14ac:dyDescent="0.3">
      <c r="A1243" s="2">
        <v>2022</v>
      </c>
      <c r="B1243" s="2" t="s">
        <v>14</v>
      </c>
      <c r="C1243" s="2" t="s">
        <v>6</v>
      </c>
      <c r="D1243" s="2">
        <v>2</v>
      </c>
      <c r="E1243" s="1"/>
      <c r="F1243" s="1">
        <f t="shared" si="93"/>
        <v>171.7</v>
      </c>
      <c r="G1243" s="4">
        <v>2493071</v>
      </c>
      <c r="H1243" s="1"/>
      <c r="I1243">
        <f t="shared" si="91"/>
        <v>4281</v>
      </c>
    </row>
    <row r="1244" spans="1:9" x14ac:dyDescent="0.3">
      <c r="A1244" s="2">
        <v>2000</v>
      </c>
      <c r="B1244" s="2" t="s">
        <v>14</v>
      </c>
      <c r="C1244" s="2" t="s">
        <v>6</v>
      </c>
      <c r="D1244" s="2">
        <v>3</v>
      </c>
      <c r="E1244" s="1">
        <v>601.04999999999995</v>
      </c>
      <c r="F1244" s="1">
        <v>608.42999999999995</v>
      </c>
      <c r="G1244" s="4">
        <v>302803.5</v>
      </c>
      <c r="H1244">
        <f t="shared" si="92"/>
        <v>1820</v>
      </c>
      <c r="I1244">
        <f t="shared" si="91"/>
        <v>1842</v>
      </c>
    </row>
    <row r="1245" spans="1:9" x14ac:dyDescent="0.3">
      <c r="A1245" s="2">
        <v>2001</v>
      </c>
      <c r="B1245" s="2" t="s">
        <v>14</v>
      </c>
      <c r="C1245" s="2" t="s">
        <v>6</v>
      </c>
      <c r="D1245" s="2">
        <v>3</v>
      </c>
      <c r="E1245" s="1">
        <v>606.25</v>
      </c>
      <c r="F1245" s="1">
        <v>617.41</v>
      </c>
      <c r="G1245" s="4">
        <v>313238.5</v>
      </c>
      <c r="H1245">
        <f t="shared" si="92"/>
        <v>1899</v>
      </c>
      <c r="I1245">
        <f t="shared" si="91"/>
        <v>1934</v>
      </c>
    </row>
    <row r="1246" spans="1:9" x14ac:dyDescent="0.3">
      <c r="A1246" s="2">
        <v>2002</v>
      </c>
      <c r="B1246" s="2" t="s">
        <v>14</v>
      </c>
      <c r="C1246" s="2" t="s">
        <v>6</v>
      </c>
      <c r="D1246" s="2">
        <v>3</v>
      </c>
      <c r="E1246" s="1">
        <v>651.55999999999995</v>
      </c>
      <c r="F1246" s="1">
        <v>626.52</v>
      </c>
      <c r="G1246" s="4">
        <v>325524</v>
      </c>
      <c r="H1246">
        <f t="shared" si="92"/>
        <v>2121</v>
      </c>
      <c r="I1246">
        <f t="shared" si="91"/>
        <v>2039</v>
      </c>
    </row>
    <row r="1247" spans="1:9" x14ac:dyDescent="0.3">
      <c r="A1247" s="2">
        <v>2003</v>
      </c>
      <c r="B1247" s="2" t="s">
        <v>14</v>
      </c>
      <c r="C1247" s="2" t="s">
        <v>6</v>
      </c>
      <c r="D1247" s="2">
        <v>3</v>
      </c>
      <c r="E1247" s="1">
        <v>631.91999999999996</v>
      </c>
      <c r="F1247" s="1">
        <v>635.77</v>
      </c>
      <c r="G1247" s="4">
        <v>341973.5</v>
      </c>
      <c r="H1247">
        <f t="shared" si="92"/>
        <v>2161</v>
      </c>
      <c r="I1247">
        <f t="shared" si="91"/>
        <v>2174</v>
      </c>
    </row>
    <row r="1248" spans="1:9" x14ac:dyDescent="0.3">
      <c r="A1248" s="2">
        <v>2004</v>
      </c>
      <c r="B1248" s="2" t="s">
        <v>14</v>
      </c>
      <c r="C1248" s="2" t="s">
        <v>6</v>
      </c>
      <c r="D1248" s="2">
        <v>3</v>
      </c>
      <c r="E1248" s="1">
        <v>646.47</v>
      </c>
      <c r="F1248" s="1">
        <v>645.15</v>
      </c>
      <c r="G1248" s="4">
        <v>361655</v>
      </c>
      <c r="H1248">
        <f t="shared" si="92"/>
        <v>2338</v>
      </c>
      <c r="I1248">
        <f t="shared" si="91"/>
        <v>2333</v>
      </c>
    </row>
    <row r="1249" spans="1:9" x14ac:dyDescent="0.3">
      <c r="A1249" s="2">
        <v>2005</v>
      </c>
      <c r="B1249" s="2" t="s">
        <v>14</v>
      </c>
      <c r="C1249" s="2" t="s">
        <v>6</v>
      </c>
      <c r="D1249" s="2">
        <v>3</v>
      </c>
      <c r="E1249" s="1">
        <v>649.13</v>
      </c>
      <c r="F1249" s="1">
        <v>654.66999999999996</v>
      </c>
      <c r="G1249" s="4">
        <v>381586</v>
      </c>
      <c r="H1249">
        <f t="shared" si="92"/>
        <v>2477</v>
      </c>
      <c r="I1249">
        <f t="shared" si="91"/>
        <v>2498</v>
      </c>
    </row>
    <row r="1250" spans="1:9" x14ac:dyDescent="0.3">
      <c r="A1250" s="2">
        <v>2006</v>
      </c>
      <c r="B1250" s="2" t="s">
        <v>14</v>
      </c>
      <c r="C1250" s="2" t="s">
        <v>6</v>
      </c>
      <c r="D1250" s="2">
        <v>3</v>
      </c>
      <c r="E1250" s="1">
        <v>671.22</v>
      </c>
      <c r="F1250" s="1">
        <v>664.34</v>
      </c>
      <c r="G1250" s="4">
        <v>401211.5</v>
      </c>
      <c r="H1250">
        <f t="shared" si="92"/>
        <v>2693</v>
      </c>
      <c r="I1250">
        <f t="shared" si="91"/>
        <v>2665</v>
      </c>
    </row>
    <row r="1251" spans="1:9" x14ac:dyDescent="0.3">
      <c r="A1251" s="2">
        <v>2007</v>
      </c>
      <c r="B1251" s="2" t="s">
        <v>14</v>
      </c>
      <c r="C1251" s="2" t="s">
        <v>6</v>
      </c>
      <c r="D1251" s="2">
        <v>3</v>
      </c>
      <c r="E1251" s="1">
        <v>663.51</v>
      </c>
      <c r="F1251" s="1">
        <v>674.14</v>
      </c>
      <c r="G1251" s="4">
        <v>425616.5</v>
      </c>
      <c r="H1251">
        <f t="shared" si="92"/>
        <v>2824</v>
      </c>
      <c r="I1251">
        <f t="shared" si="91"/>
        <v>2869</v>
      </c>
    </row>
    <row r="1252" spans="1:9" x14ac:dyDescent="0.3">
      <c r="A1252" s="2">
        <v>2008</v>
      </c>
      <c r="B1252" s="2" t="s">
        <v>14</v>
      </c>
      <c r="C1252" s="2" t="s">
        <v>6</v>
      </c>
      <c r="D1252" s="2">
        <v>3</v>
      </c>
      <c r="E1252" s="1">
        <v>662.97</v>
      </c>
      <c r="F1252" s="1">
        <v>659.72</v>
      </c>
      <c r="G1252" s="4">
        <v>455373</v>
      </c>
      <c r="H1252">
        <f t="shared" si="92"/>
        <v>3019</v>
      </c>
      <c r="I1252">
        <f t="shared" si="91"/>
        <v>3004</v>
      </c>
    </row>
    <row r="1253" spans="1:9" x14ac:dyDescent="0.3">
      <c r="A1253" s="2">
        <v>2009</v>
      </c>
      <c r="B1253" s="2" t="s">
        <v>14</v>
      </c>
      <c r="C1253" s="2" t="s">
        <v>6</v>
      </c>
      <c r="D1253" s="2">
        <v>3</v>
      </c>
      <c r="E1253" s="1">
        <v>609.49</v>
      </c>
      <c r="F1253" s="1">
        <v>645.6</v>
      </c>
      <c r="G1253" s="4">
        <v>493034.5</v>
      </c>
      <c r="H1253">
        <f t="shared" si="92"/>
        <v>3005</v>
      </c>
      <c r="I1253">
        <f t="shared" si="91"/>
        <v>3183</v>
      </c>
    </row>
    <row r="1254" spans="1:9" x14ac:dyDescent="0.3">
      <c r="A1254" s="2">
        <v>2010</v>
      </c>
      <c r="B1254" s="2" t="s">
        <v>14</v>
      </c>
      <c r="C1254" s="2" t="s">
        <v>6</v>
      </c>
      <c r="D1254" s="2">
        <v>3</v>
      </c>
      <c r="E1254" s="1">
        <v>629.08000000000004</v>
      </c>
      <c r="F1254" s="1">
        <v>631.78</v>
      </c>
      <c r="G1254" s="4">
        <v>540950</v>
      </c>
      <c r="H1254">
        <f t="shared" si="92"/>
        <v>3403</v>
      </c>
      <c r="I1254">
        <f t="shared" si="91"/>
        <v>3418</v>
      </c>
    </row>
    <row r="1255" spans="1:9" x14ac:dyDescent="0.3">
      <c r="A1255" s="2">
        <v>2011</v>
      </c>
      <c r="B1255" s="2" t="s">
        <v>14</v>
      </c>
      <c r="C1255" s="2" t="s">
        <v>6</v>
      </c>
      <c r="D1255" s="2">
        <v>3</v>
      </c>
      <c r="E1255" s="1">
        <v>609.91</v>
      </c>
      <c r="F1255" s="1">
        <v>618.26</v>
      </c>
      <c r="G1255" s="4">
        <v>592545.5</v>
      </c>
      <c r="H1255">
        <f t="shared" si="92"/>
        <v>3614</v>
      </c>
      <c r="I1255">
        <f t="shared" si="91"/>
        <v>3663</v>
      </c>
    </row>
    <row r="1256" spans="1:9" x14ac:dyDescent="0.3">
      <c r="A1256" s="2">
        <v>2012</v>
      </c>
      <c r="B1256" s="2" t="s">
        <v>14</v>
      </c>
      <c r="C1256" s="2" t="s">
        <v>6</v>
      </c>
      <c r="D1256" s="2">
        <v>3</v>
      </c>
      <c r="E1256" s="1">
        <v>627.33000000000004</v>
      </c>
      <c r="F1256" s="1">
        <v>605.03</v>
      </c>
      <c r="G1256" s="4">
        <v>643839</v>
      </c>
      <c r="H1256">
        <f t="shared" si="92"/>
        <v>4039</v>
      </c>
      <c r="I1256">
        <f t="shared" si="91"/>
        <v>3895</v>
      </c>
    </row>
    <row r="1257" spans="1:9" x14ac:dyDescent="0.3">
      <c r="A1257" s="2">
        <v>2013</v>
      </c>
      <c r="B1257" s="2" t="s">
        <v>14</v>
      </c>
      <c r="C1257" s="2" t="s">
        <v>6</v>
      </c>
      <c r="D1257" s="2">
        <v>3</v>
      </c>
      <c r="E1257" s="1">
        <v>616.46</v>
      </c>
      <c r="F1257" s="1">
        <v>592.09</v>
      </c>
      <c r="G1257" s="4">
        <v>696878</v>
      </c>
      <c r="H1257">
        <f t="shared" si="92"/>
        <v>4296</v>
      </c>
      <c r="I1257">
        <f t="shared" si="91"/>
        <v>4126</v>
      </c>
    </row>
    <row r="1258" spans="1:9" x14ac:dyDescent="0.3">
      <c r="A1258" s="2">
        <v>2014</v>
      </c>
      <c r="B1258" s="2" t="s">
        <v>14</v>
      </c>
      <c r="C1258" s="2" t="s">
        <v>6</v>
      </c>
      <c r="D1258" s="2">
        <v>3</v>
      </c>
      <c r="E1258" s="1">
        <v>595.11</v>
      </c>
      <c r="F1258" s="1">
        <v>579.41999999999996</v>
      </c>
      <c r="G1258" s="4">
        <v>755493</v>
      </c>
      <c r="H1258">
        <f t="shared" si="92"/>
        <v>4496</v>
      </c>
      <c r="I1258">
        <f t="shared" si="91"/>
        <v>4377</v>
      </c>
    </row>
    <row r="1259" spans="1:9" x14ac:dyDescent="0.3">
      <c r="A1259" s="2">
        <v>2015</v>
      </c>
      <c r="B1259" s="2" t="s">
        <v>14</v>
      </c>
      <c r="C1259" s="2" t="s">
        <v>6</v>
      </c>
      <c r="D1259" s="2">
        <v>3</v>
      </c>
      <c r="E1259" s="1">
        <v>555.04</v>
      </c>
      <c r="F1259" s="1">
        <v>567.02</v>
      </c>
      <c r="G1259" s="4">
        <v>813640.5</v>
      </c>
      <c r="H1259">
        <f t="shared" si="92"/>
        <v>4516</v>
      </c>
      <c r="I1259">
        <f t="shared" si="91"/>
        <v>4614</v>
      </c>
    </row>
    <row r="1260" spans="1:9" x14ac:dyDescent="0.3">
      <c r="A1260" s="2">
        <v>2016</v>
      </c>
      <c r="B1260" s="2" t="s">
        <v>14</v>
      </c>
      <c r="C1260" s="2" t="s">
        <v>6</v>
      </c>
      <c r="D1260" s="2">
        <v>3</v>
      </c>
      <c r="E1260" s="1">
        <v>564.47</v>
      </c>
      <c r="F1260" s="1">
        <v>554.89</v>
      </c>
      <c r="G1260" s="4">
        <v>873922.5</v>
      </c>
      <c r="H1260">
        <f t="shared" si="92"/>
        <v>4933</v>
      </c>
      <c r="I1260">
        <f t="shared" si="91"/>
        <v>4849</v>
      </c>
    </row>
    <row r="1261" spans="1:9" x14ac:dyDescent="0.3">
      <c r="A1261" s="2">
        <v>2017</v>
      </c>
      <c r="B1261" s="2" t="s">
        <v>14</v>
      </c>
      <c r="C1261" s="2" t="s">
        <v>6</v>
      </c>
      <c r="D1261" s="2">
        <v>3</v>
      </c>
      <c r="E1261" s="1">
        <v>537.82000000000005</v>
      </c>
      <c r="F1261" s="1">
        <v>543.01</v>
      </c>
      <c r="G1261" s="4">
        <v>951427</v>
      </c>
      <c r="H1261">
        <f t="shared" si="92"/>
        <v>5117</v>
      </c>
      <c r="I1261">
        <f t="shared" si="91"/>
        <v>5166</v>
      </c>
    </row>
    <row r="1262" spans="1:9" x14ac:dyDescent="0.3">
      <c r="A1262" s="2">
        <v>2018</v>
      </c>
      <c r="B1262" s="2" t="s">
        <v>14</v>
      </c>
      <c r="C1262" s="2" t="s">
        <v>6</v>
      </c>
      <c r="D1262" s="2">
        <v>3</v>
      </c>
      <c r="E1262" s="1">
        <v>521.52</v>
      </c>
      <c r="F1262" s="1">
        <v>531.39</v>
      </c>
      <c r="G1262" s="4">
        <v>1019142.5</v>
      </c>
      <c r="H1262">
        <f t="shared" si="92"/>
        <v>5315</v>
      </c>
      <c r="I1262">
        <f t="shared" si="91"/>
        <v>5416</v>
      </c>
    </row>
    <row r="1263" spans="1:9" x14ac:dyDescent="0.3">
      <c r="A1263" s="2">
        <v>2019</v>
      </c>
      <c r="B1263" s="2" t="s">
        <v>14</v>
      </c>
      <c r="C1263" s="2" t="s">
        <v>6</v>
      </c>
      <c r="D1263" s="2">
        <v>3</v>
      </c>
      <c r="E1263" s="1">
        <v>516.55999999999995</v>
      </c>
      <c r="F1263" s="1">
        <v>520.02</v>
      </c>
      <c r="G1263" s="4">
        <v>1062615.5</v>
      </c>
      <c r="H1263">
        <f t="shared" si="92"/>
        <v>5489</v>
      </c>
      <c r="I1263">
        <f t="shared" si="91"/>
        <v>5526</v>
      </c>
    </row>
    <row r="1264" spans="1:9" x14ac:dyDescent="0.3">
      <c r="A1264" s="2">
        <v>2020</v>
      </c>
      <c r="B1264" s="2" t="s">
        <v>14</v>
      </c>
      <c r="C1264" s="2" t="s">
        <v>6</v>
      </c>
      <c r="D1264" s="2">
        <v>3</v>
      </c>
      <c r="E1264" s="1"/>
      <c r="F1264" s="1">
        <f>ROUND(F1263-F1263*0.0214,1)</f>
        <v>508.9</v>
      </c>
      <c r="G1264" s="4">
        <v>1095494</v>
      </c>
      <c r="H1264" s="1"/>
      <c r="I1264">
        <f t="shared" si="91"/>
        <v>5575</v>
      </c>
    </row>
    <row r="1265" spans="1:9" x14ac:dyDescent="0.3">
      <c r="A1265" s="2">
        <v>2021</v>
      </c>
      <c r="B1265" s="2" t="s">
        <v>14</v>
      </c>
      <c r="C1265" s="2" t="s">
        <v>6</v>
      </c>
      <c r="D1265" s="2">
        <v>3</v>
      </c>
      <c r="E1265" s="1"/>
      <c r="F1265" s="1">
        <f t="shared" ref="F1265:F1266" si="94">ROUND(F1264-F1264*0.0214,1)</f>
        <v>498</v>
      </c>
      <c r="G1265" s="4">
        <v>1127814</v>
      </c>
      <c r="H1265" s="1"/>
      <c r="I1265">
        <f t="shared" si="91"/>
        <v>5617</v>
      </c>
    </row>
    <row r="1266" spans="1:9" x14ac:dyDescent="0.3">
      <c r="A1266" s="2">
        <v>2022</v>
      </c>
      <c r="B1266" s="2" t="s">
        <v>14</v>
      </c>
      <c r="C1266" s="2" t="s">
        <v>6</v>
      </c>
      <c r="D1266" s="2">
        <v>3</v>
      </c>
      <c r="E1266" s="1"/>
      <c r="F1266" s="1">
        <f t="shared" si="94"/>
        <v>487.3</v>
      </c>
      <c r="G1266" s="4">
        <v>1179118</v>
      </c>
      <c r="H1266" s="1"/>
      <c r="I1266">
        <f t="shared" si="91"/>
        <v>5746</v>
      </c>
    </row>
    <row r="1267" spans="1:9" x14ac:dyDescent="0.3">
      <c r="A1267" s="2">
        <v>2000</v>
      </c>
      <c r="B1267" s="2" t="s">
        <v>14</v>
      </c>
      <c r="C1267" s="2" t="s">
        <v>6</v>
      </c>
      <c r="D1267" s="2">
        <v>4</v>
      </c>
      <c r="E1267" s="1">
        <v>460.27</v>
      </c>
      <c r="F1267" s="1">
        <v>540.65</v>
      </c>
      <c r="G1267" s="4">
        <v>43235.5</v>
      </c>
      <c r="H1267">
        <f t="shared" si="92"/>
        <v>199</v>
      </c>
      <c r="I1267">
        <f t="shared" si="91"/>
        <v>234</v>
      </c>
    </row>
    <row r="1268" spans="1:9" x14ac:dyDescent="0.3">
      <c r="A1268" s="2">
        <v>2001</v>
      </c>
      <c r="B1268" s="2" t="s">
        <v>14</v>
      </c>
      <c r="C1268" s="2" t="s">
        <v>6</v>
      </c>
      <c r="D1268" s="2">
        <v>4</v>
      </c>
      <c r="E1268" s="1">
        <v>571.24</v>
      </c>
      <c r="F1268" s="1">
        <v>554.25</v>
      </c>
      <c r="G1268" s="4">
        <v>45865</v>
      </c>
      <c r="H1268">
        <f t="shared" si="92"/>
        <v>262</v>
      </c>
      <c r="I1268">
        <f t="shared" si="91"/>
        <v>254</v>
      </c>
    </row>
    <row r="1269" spans="1:9" x14ac:dyDescent="0.3">
      <c r="A1269" s="2">
        <v>2002</v>
      </c>
      <c r="B1269" s="2" t="s">
        <v>14</v>
      </c>
      <c r="C1269" s="2" t="s">
        <v>6</v>
      </c>
      <c r="D1269" s="2">
        <v>4</v>
      </c>
      <c r="E1269" s="1">
        <v>541.67999999999995</v>
      </c>
      <c r="F1269" s="1">
        <v>568.20000000000005</v>
      </c>
      <c r="G1269" s="4">
        <v>49291</v>
      </c>
      <c r="H1269">
        <f t="shared" si="92"/>
        <v>267</v>
      </c>
      <c r="I1269">
        <f t="shared" si="91"/>
        <v>280</v>
      </c>
    </row>
    <row r="1270" spans="1:9" x14ac:dyDescent="0.3">
      <c r="A1270" s="2">
        <v>2003</v>
      </c>
      <c r="B1270" s="2" t="s">
        <v>14</v>
      </c>
      <c r="C1270" s="2" t="s">
        <v>6</v>
      </c>
      <c r="D1270" s="2">
        <v>4</v>
      </c>
      <c r="E1270" s="1">
        <v>632.5</v>
      </c>
      <c r="F1270" s="1">
        <v>582.49</v>
      </c>
      <c r="G1270" s="4">
        <v>52490.5</v>
      </c>
      <c r="H1270">
        <f t="shared" si="92"/>
        <v>332</v>
      </c>
      <c r="I1270">
        <f t="shared" si="91"/>
        <v>306</v>
      </c>
    </row>
    <row r="1271" spans="1:9" x14ac:dyDescent="0.3">
      <c r="A1271" s="2">
        <v>2004</v>
      </c>
      <c r="B1271" s="2" t="s">
        <v>14</v>
      </c>
      <c r="C1271" s="2" t="s">
        <v>6</v>
      </c>
      <c r="D1271" s="2">
        <v>4</v>
      </c>
      <c r="E1271" s="1">
        <v>608.80999999999995</v>
      </c>
      <c r="F1271" s="1">
        <v>597.15</v>
      </c>
      <c r="G1271" s="4">
        <v>56175.5</v>
      </c>
      <c r="H1271">
        <f t="shared" si="92"/>
        <v>342</v>
      </c>
      <c r="I1271">
        <f t="shared" si="91"/>
        <v>335</v>
      </c>
    </row>
    <row r="1272" spans="1:9" x14ac:dyDescent="0.3">
      <c r="A1272" s="2">
        <v>2005</v>
      </c>
      <c r="B1272" s="2" t="s">
        <v>14</v>
      </c>
      <c r="C1272" s="2" t="s">
        <v>6</v>
      </c>
      <c r="D1272" s="2">
        <v>4</v>
      </c>
      <c r="E1272" s="1">
        <v>587.54</v>
      </c>
      <c r="F1272" s="1">
        <v>612.16999999999996</v>
      </c>
      <c r="G1272" s="4">
        <v>60762</v>
      </c>
      <c r="H1272">
        <f t="shared" si="92"/>
        <v>357</v>
      </c>
      <c r="I1272">
        <f t="shared" si="91"/>
        <v>372</v>
      </c>
    </row>
    <row r="1273" spans="1:9" x14ac:dyDescent="0.3">
      <c r="A1273" s="2">
        <v>2006</v>
      </c>
      <c r="B1273" s="2" t="s">
        <v>14</v>
      </c>
      <c r="C1273" s="2" t="s">
        <v>6</v>
      </c>
      <c r="D1273" s="2">
        <v>4</v>
      </c>
      <c r="E1273" s="1">
        <v>649.84</v>
      </c>
      <c r="F1273" s="1">
        <v>627.58000000000004</v>
      </c>
      <c r="G1273" s="4">
        <v>65708.5</v>
      </c>
      <c r="H1273">
        <f t="shared" si="92"/>
        <v>427</v>
      </c>
      <c r="I1273">
        <f t="shared" si="91"/>
        <v>412</v>
      </c>
    </row>
    <row r="1274" spans="1:9" x14ac:dyDescent="0.3">
      <c r="A1274" s="2">
        <v>2007</v>
      </c>
      <c r="B1274" s="2" t="s">
        <v>14</v>
      </c>
      <c r="C1274" s="2" t="s">
        <v>6</v>
      </c>
      <c r="D1274" s="2">
        <v>4</v>
      </c>
      <c r="E1274" s="1">
        <v>668.99</v>
      </c>
      <c r="F1274" s="1">
        <v>643.37</v>
      </c>
      <c r="G1274" s="4">
        <v>71899</v>
      </c>
      <c r="H1274">
        <f t="shared" si="92"/>
        <v>481</v>
      </c>
      <c r="I1274">
        <f t="shared" si="91"/>
        <v>463</v>
      </c>
    </row>
    <row r="1275" spans="1:9" x14ac:dyDescent="0.3">
      <c r="A1275" s="2">
        <v>2008</v>
      </c>
      <c r="B1275" s="2" t="s">
        <v>14</v>
      </c>
      <c r="C1275" s="2" t="s">
        <v>6</v>
      </c>
      <c r="D1275" s="2">
        <v>4</v>
      </c>
      <c r="E1275" s="1">
        <v>689.11</v>
      </c>
      <c r="F1275" s="1">
        <v>659.55</v>
      </c>
      <c r="G1275" s="4">
        <v>79087</v>
      </c>
      <c r="H1275">
        <f t="shared" si="92"/>
        <v>545</v>
      </c>
      <c r="I1275">
        <f t="shared" si="91"/>
        <v>522</v>
      </c>
    </row>
    <row r="1276" spans="1:9" x14ac:dyDescent="0.3">
      <c r="A1276" s="2">
        <v>2009</v>
      </c>
      <c r="B1276" s="2" t="s">
        <v>14</v>
      </c>
      <c r="C1276" s="2" t="s">
        <v>6</v>
      </c>
      <c r="D1276" s="2">
        <v>4</v>
      </c>
      <c r="E1276" s="1">
        <v>644.86</v>
      </c>
      <c r="F1276" s="1">
        <v>676.15</v>
      </c>
      <c r="G1276" s="4">
        <v>85600</v>
      </c>
      <c r="H1276">
        <f t="shared" si="92"/>
        <v>552</v>
      </c>
      <c r="I1276">
        <f t="shared" si="91"/>
        <v>579</v>
      </c>
    </row>
    <row r="1277" spans="1:9" x14ac:dyDescent="0.3">
      <c r="A1277" s="2">
        <v>2010</v>
      </c>
      <c r="B1277" s="2" t="s">
        <v>14</v>
      </c>
      <c r="C1277" s="2" t="s">
        <v>6</v>
      </c>
      <c r="D1277" s="2">
        <v>4</v>
      </c>
      <c r="E1277" s="1">
        <v>708.45</v>
      </c>
      <c r="F1277" s="1">
        <v>693.16</v>
      </c>
      <c r="G1277" s="4">
        <v>90902.5</v>
      </c>
      <c r="H1277">
        <f t="shared" si="92"/>
        <v>644</v>
      </c>
      <c r="I1277">
        <f t="shared" si="91"/>
        <v>630</v>
      </c>
    </row>
    <row r="1278" spans="1:9" x14ac:dyDescent="0.3">
      <c r="A1278" s="2">
        <v>2011</v>
      </c>
      <c r="B1278" s="2" t="s">
        <v>14</v>
      </c>
      <c r="C1278" s="2" t="s">
        <v>6</v>
      </c>
      <c r="D1278" s="2">
        <v>4</v>
      </c>
      <c r="E1278" s="1">
        <v>696.1</v>
      </c>
      <c r="F1278" s="1">
        <v>710.6</v>
      </c>
      <c r="G1278" s="4">
        <v>95819.5</v>
      </c>
      <c r="H1278">
        <f t="shared" si="92"/>
        <v>667</v>
      </c>
      <c r="I1278">
        <f t="shared" si="91"/>
        <v>681</v>
      </c>
    </row>
    <row r="1279" spans="1:9" x14ac:dyDescent="0.3">
      <c r="A1279" s="2">
        <v>2012</v>
      </c>
      <c r="B1279" s="2" t="s">
        <v>14</v>
      </c>
      <c r="C1279" s="2" t="s">
        <v>6</v>
      </c>
      <c r="D1279" s="2">
        <v>4</v>
      </c>
      <c r="E1279" s="1">
        <v>734.48</v>
      </c>
      <c r="F1279" s="1">
        <v>728.48</v>
      </c>
      <c r="G1279" s="4">
        <v>101976.5</v>
      </c>
      <c r="H1279">
        <f t="shared" si="92"/>
        <v>749</v>
      </c>
      <c r="I1279">
        <f t="shared" si="91"/>
        <v>743</v>
      </c>
    </row>
    <row r="1280" spans="1:9" x14ac:dyDescent="0.3">
      <c r="A1280" s="2">
        <v>2013</v>
      </c>
      <c r="B1280" s="2" t="s">
        <v>14</v>
      </c>
      <c r="C1280" s="2" t="s">
        <v>6</v>
      </c>
      <c r="D1280" s="2">
        <v>4</v>
      </c>
      <c r="E1280" s="1">
        <v>722.19</v>
      </c>
      <c r="F1280" s="1">
        <v>746.8</v>
      </c>
      <c r="G1280" s="4">
        <v>110081.5</v>
      </c>
      <c r="H1280">
        <f t="shared" si="92"/>
        <v>795</v>
      </c>
      <c r="I1280">
        <f t="shared" si="91"/>
        <v>822</v>
      </c>
    </row>
    <row r="1281" spans="1:9" x14ac:dyDescent="0.3">
      <c r="A1281" s="2">
        <v>2014</v>
      </c>
      <c r="B1281" s="2" t="s">
        <v>14</v>
      </c>
      <c r="C1281" s="2" t="s">
        <v>6</v>
      </c>
      <c r="D1281" s="2">
        <v>4</v>
      </c>
      <c r="E1281" s="1">
        <v>790.29</v>
      </c>
      <c r="F1281" s="1">
        <v>765.59</v>
      </c>
      <c r="G1281" s="4">
        <v>120335.5</v>
      </c>
      <c r="H1281">
        <f t="shared" si="92"/>
        <v>951</v>
      </c>
      <c r="I1281">
        <f t="shared" si="91"/>
        <v>921</v>
      </c>
    </row>
    <row r="1282" spans="1:9" x14ac:dyDescent="0.3">
      <c r="A1282" s="2">
        <v>2015</v>
      </c>
      <c r="B1282" s="2" t="s">
        <v>14</v>
      </c>
      <c r="C1282" s="2" t="s">
        <v>6</v>
      </c>
      <c r="D1282" s="2">
        <v>4</v>
      </c>
      <c r="E1282" s="1">
        <v>716.46</v>
      </c>
      <c r="F1282" s="1">
        <v>761.65</v>
      </c>
      <c r="G1282" s="4">
        <v>130643</v>
      </c>
      <c r="H1282">
        <f t="shared" si="92"/>
        <v>936</v>
      </c>
      <c r="I1282">
        <f t="shared" si="91"/>
        <v>995</v>
      </c>
    </row>
    <row r="1283" spans="1:9" x14ac:dyDescent="0.3">
      <c r="A1283" s="2">
        <v>2016</v>
      </c>
      <c r="B1283" s="2" t="s">
        <v>14</v>
      </c>
      <c r="C1283" s="2" t="s">
        <v>6</v>
      </c>
      <c r="D1283" s="2">
        <v>4</v>
      </c>
      <c r="E1283" s="1">
        <v>779.28</v>
      </c>
      <c r="F1283" s="1">
        <v>757.72</v>
      </c>
      <c r="G1283" s="4">
        <v>140770.5</v>
      </c>
      <c r="H1283">
        <f t="shared" ref="H1283:H1346" si="95">ROUND(E1283*$G1283/100000,0)</f>
        <v>1097</v>
      </c>
      <c r="I1283">
        <f t="shared" ref="I1283:I1346" si="96">ROUND(F1283*$G1283/100000,0)</f>
        <v>1067</v>
      </c>
    </row>
    <row r="1284" spans="1:9" x14ac:dyDescent="0.3">
      <c r="A1284" s="2">
        <v>2017</v>
      </c>
      <c r="B1284" s="2" t="s">
        <v>14</v>
      </c>
      <c r="C1284" s="2" t="s">
        <v>6</v>
      </c>
      <c r="D1284" s="2">
        <v>4</v>
      </c>
      <c r="E1284" s="1">
        <v>763.43</v>
      </c>
      <c r="F1284" s="1">
        <v>753.82</v>
      </c>
      <c r="G1284" s="4">
        <v>154566</v>
      </c>
      <c r="H1284">
        <f t="shared" si="95"/>
        <v>1180</v>
      </c>
      <c r="I1284">
        <f t="shared" si="96"/>
        <v>1165</v>
      </c>
    </row>
    <row r="1285" spans="1:9" x14ac:dyDescent="0.3">
      <c r="A1285" s="2">
        <v>2018</v>
      </c>
      <c r="B1285" s="2" t="s">
        <v>14</v>
      </c>
      <c r="C1285" s="2" t="s">
        <v>6</v>
      </c>
      <c r="D1285" s="2">
        <v>4</v>
      </c>
      <c r="E1285" s="1">
        <v>742.64</v>
      </c>
      <c r="F1285" s="1">
        <v>749.93</v>
      </c>
      <c r="G1285" s="4">
        <v>171012</v>
      </c>
      <c r="H1285">
        <f t="shared" si="95"/>
        <v>1270</v>
      </c>
      <c r="I1285">
        <f t="shared" si="96"/>
        <v>1282</v>
      </c>
    </row>
    <row r="1286" spans="1:9" x14ac:dyDescent="0.3">
      <c r="A1286" s="2">
        <v>2019</v>
      </c>
      <c r="B1286" s="2" t="s">
        <v>14</v>
      </c>
      <c r="C1286" s="2" t="s">
        <v>6</v>
      </c>
      <c r="D1286" s="2">
        <v>4</v>
      </c>
      <c r="E1286" s="1">
        <v>746.12</v>
      </c>
      <c r="F1286" s="1">
        <v>746.07</v>
      </c>
      <c r="G1286" s="4">
        <v>190452</v>
      </c>
      <c r="H1286">
        <f t="shared" si="95"/>
        <v>1421</v>
      </c>
      <c r="I1286">
        <f t="shared" si="96"/>
        <v>1421</v>
      </c>
    </row>
    <row r="1287" spans="1:9" x14ac:dyDescent="0.3">
      <c r="A1287" s="2">
        <v>2020</v>
      </c>
      <c r="B1287" s="2" t="s">
        <v>14</v>
      </c>
      <c r="C1287" s="2" t="s">
        <v>6</v>
      </c>
      <c r="D1287" s="2">
        <v>4</v>
      </c>
      <c r="E1287" s="1"/>
      <c r="F1287" s="1">
        <f>ROUND(F1286-F1286*0.0052,1)</f>
        <v>742.2</v>
      </c>
      <c r="G1287" s="4">
        <v>214401</v>
      </c>
      <c r="H1287" s="1"/>
      <c r="I1287">
        <f t="shared" si="96"/>
        <v>1591</v>
      </c>
    </row>
    <row r="1288" spans="1:9" x14ac:dyDescent="0.3">
      <c r="A1288" s="2">
        <v>2021</v>
      </c>
      <c r="B1288" s="2" t="s">
        <v>14</v>
      </c>
      <c r="C1288" s="2" t="s">
        <v>6</v>
      </c>
      <c r="D1288" s="2">
        <v>4</v>
      </c>
      <c r="E1288" s="1"/>
      <c r="F1288" s="1">
        <f t="shared" ref="F1288:F1289" si="97">ROUND(F1287-F1287*0.0052,1)</f>
        <v>738.3</v>
      </c>
      <c r="G1288" s="4">
        <v>239912</v>
      </c>
      <c r="H1288" s="1"/>
      <c r="I1288">
        <f t="shared" si="96"/>
        <v>1771</v>
      </c>
    </row>
    <row r="1289" spans="1:9" x14ac:dyDescent="0.3">
      <c r="A1289" s="2">
        <v>2022</v>
      </c>
      <c r="B1289" s="2" t="s">
        <v>14</v>
      </c>
      <c r="C1289" s="2" t="s">
        <v>6</v>
      </c>
      <c r="D1289" s="2">
        <v>4</v>
      </c>
      <c r="E1289" s="1"/>
      <c r="F1289" s="1">
        <f t="shared" si="97"/>
        <v>734.5</v>
      </c>
      <c r="G1289" s="4">
        <v>266626</v>
      </c>
      <c r="H1289" s="1"/>
      <c r="I1289">
        <f t="shared" si="96"/>
        <v>1958</v>
      </c>
    </row>
    <row r="1290" spans="1:9" x14ac:dyDescent="0.3">
      <c r="A1290" s="2">
        <v>2000</v>
      </c>
      <c r="B1290" s="2" t="s">
        <v>15</v>
      </c>
      <c r="C1290" s="2" t="s">
        <v>4</v>
      </c>
      <c r="D1290" s="2">
        <v>1</v>
      </c>
      <c r="E1290" s="1">
        <v>12.5</v>
      </c>
      <c r="F1290" s="1">
        <v>13.08</v>
      </c>
      <c r="G1290" s="4">
        <v>2048635.5</v>
      </c>
      <c r="H1290">
        <f t="shared" si="95"/>
        <v>256</v>
      </c>
      <c r="I1290">
        <f t="shared" si="96"/>
        <v>268</v>
      </c>
    </row>
    <row r="1291" spans="1:9" x14ac:dyDescent="0.3">
      <c r="A1291" s="2">
        <v>2001</v>
      </c>
      <c r="B1291" s="2" t="s">
        <v>15</v>
      </c>
      <c r="C1291" s="2" t="s">
        <v>4</v>
      </c>
      <c r="D1291" s="2">
        <v>1</v>
      </c>
      <c r="E1291" s="1">
        <v>12.72</v>
      </c>
      <c r="F1291" s="1">
        <v>13.41</v>
      </c>
      <c r="G1291" s="4">
        <v>2146740</v>
      </c>
      <c r="H1291">
        <f t="shared" si="95"/>
        <v>273</v>
      </c>
      <c r="I1291">
        <f t="shared" si="96"/>
        <v>288</v>
      </c>
    </row>
    <row r="1292" spans="1:9" x14ac:dyDescent="0.3">
      <c r="A1292" s="2">
        <v>2002</v>
      </c>
      <c r="B1292" s="2" t="s">
        <v>15</v>
      </c>
      <c r="C1292" s="2" t="s">
        <v>4</v>
      </c>
      <c r="D1292" s="2">
        <v>1</v>
      </c>
      <c r="E1292" s="1">
        <v>14.17</v>
      </c>
      <c r="F1292" s="1">
        <v>13.74</v>
      </c>
      <c r="G1292" s="4">
        <v>2244414</v>
      </c>
      <c r="H1292">
        <f t="shared" si="95"/>
        <v>318</v>
      </c>
      <c r="I1292">
        <f t="shared" si="96"/>
        <v>308</v>
      </c>
    </row>
    <row r="1293" spans="1:9" x14ac:dyDescent="0.3">
      <c r="A1293" s="2">
        <v>2003</v>
      </c>
      <c r="B1293" s="2" t="s">
        <v>15</v>
      </c>
      <c r="C1293" s="2" t="s">
        <v>4</v>
      </c>
      <c r="D1293" s="2">
        <v>1</v>
      </c>
      <c r="E1293" s="1">
        <v>15.18</v>
      </c>
      <c r="F1293" s="1">
        <v>14.09</v>
      </c>
      <c r="G1293" s="4">
        <v>2345187.5</v>
      </c>
      <c r="H1293">
        <f t="shared" si="95"/>
        <v>356</v>
      </c>
      <c r="I1293">
        <f t="shared" si="96"/>
        <v>330</v>
      </c>
    </row>
    <row r="1294" spans="1:9" x14ac:dyDescent="0.3">
      <c r="A1294" s="2">
        <v>2004</v>
      </c>
      <c r="B1294" s="2" t="s">
        <v>15</v>
      </c>
      <c r="C1294" s="2" t="s">
        <v>4</v>
      </c>
      <c r="D1294" s="2">
        <v>1</v>
      </c>
      <c r="E1294" s="1">
        <v>14.73</v>
      </c>
      <c r="F1294" s="1">
        <v>14.44</v>
      </c>
      <c r="G1294" s="4">
        <v>2457117.5</v>
      </c>
      <c r="H1294">
        <f t="shared" si="95"/>
        <v>362</v>
      </c>
      <c r="I1294">
        <f t="shared" si="96"/>
        <v>355</v>
      </c>
    </row>
    <row r="1295" spans="1:9" x14ac:dyDescent="0.3">
      <c r="A1295" s="2">
        <v>2005</v>
      </c>
      <c r="B1295" s="2" t="s">
        <v>15</v>
      </c>
      <c r="C1295" s="2" t="s">
        <v>4</v>
      </c>
      <c r="D1295" s="2">
        <v>1</v>
      </c>
      <c r="E1295" s="1">
        <v>13.77</v>
      </c>
      <c r="F1295" s="1">
        <v>14.8</v>
      </c>
      <c r="G1295" s="4">
        <v>2571408.5</v>
      </c>
      <c r="H1295">
        <f t="shared" si="95"/>
        <v>354</v>
      </c>
      <c r="I1295">
        <f t="shared" si="96"/>
        <v>381</v>
      </c>
    </row>
    <row r="1296" spans="1:9" x14ac:dyDescent="0.3">
      <c r="A1296" s="2">
        <v>2006</v>
      </c>
      <c r="B1296" s="2" t="s">
        <v>15</v>
      </c>
      <c r="C1296" s="2" t="s">
        <v>4</v>
      </c>
      <c r="D1296" s="2">
        <v>1</v>
      </c>
      <c r="E1296" s="1">
        <v>15.77</v>
      </c>
      <c r="F1296" s="1">
        <v>15.17</v>
      </c>
      <c r="G1296" s="4">
        <v>2688788.5</v>
      </c>
      <c r="H1296">
        <f t="shared" si="95"/>
        <v>424</v>
      </c>
      <c r="I1296">
        <f t="shared" si="96"/>
        <v>408</v>
      </c>
    </row>
    <row r="1297" spans="1:9" x14ac:dyDescent="0.3">
      <c r="A1297" s="2">
        <v>2007</v>
      </c>
      <c r="B1297" s="2" t="s">
        <v>15</v>
      </c>
      <c r="C1297" s="2" t="s">
        <v>4</v>
      </c>
      <c r="D1297" s="2">
        <v>1</v>
      </c>
      <c r="E1297" s="1">
        <v>15.04</v>
      </c>
      <c r="F1297" s="1">
        <v>15.55</v>
      </c>
      <c r="G1297" s="4">
        <v>2833331</v>
      </c>
      <c r="H1297">
        <f t="shared" si="95"/>
        <v>426</v>
      </c>
      <c r="I1297">
        <f t="shared" si="96"/>
        <v>441</v>
      </c>
    </row>
    <row r="1298" spans="1:9" x14ac:dyDescent="0.3">
      <c r="A1298" s="2">
        <v>2008</v>
      </c>
      <c r="B1298" s="2" t="s">
        <v>15</v>
      </c>
      <c r="C1298" s="2" t="s">
        <v>4</v>
      </c>
      <c r="D1298" s="2">
        <v>1</v>
      </c>
      <c r="E1298" s="1">
        <v>16.52</v>
      </c>
      <c r="F1298" s="1">
        <v>15.94</v>
      </c>
      <c r="G1298" s="4">
        <v>2972543.5</v>
      </c>
      <c r="H1298">
        <f t="shared" si="95"/>
        <v>491</v>
      </c>
      <c r="I1298">
        <f t="shared" si="96"/>
        <v>474</v>
      </c>
    </row>
    <row r="1299" spans="1:9" x14ac:dyDescent="0.3">
      <c r="A1299" s="2">
        <v>2009</v>
      </c>
      <c r="B1299" s="2" t="s">
        <v>15</v>
      </c>
      <c r="C1299" s="2" t="s">
        <v>4</v>
      </c>
      <c r="D1299" s="2">
        <v>1</v>
      </c>
      <c r="E1299" s="1">
        <v>16.63</v>
      </c>
      <c r="F1299" s="1">
        <v>16.34</v>
      </c>
      <c r="G1299" s="4">
        <v>3084406.5</v>
      </c>
      <c r="H1299">
        <f t="shared" si="95"/>
        <v>513</v>
      </c>
      <c r="I1299">
        <f t="shared" si="96"/>
        <v>504</v>
      </c>
    </row>
    <row r="1300" spans="1:9" x14ac:dyDescent="0.3">
      <c r="A1300" s="2">
        <v>2010</v>
      </c>
      <c r="B1300" s="2" t="s">
        <v>15</v>
      </c>
      <c r="C1300" s="2" t="s">
        <v>4</v>
      </c>
      <c r="D1300" s="2">
        <v>1</v>
      </c>
      <c r="E1300" s="1">
        <v>16.09</v>
      </c>
      <c r="F1300" s="1">
        <v>16.75</v>
      </c>
      <c r="G1300" s="4">
        <v>3181467.5</v>
      </c>
      <c r="H1300">
        <f t="shared" si="95"/>
        <v>512</v>
      </c>
      <c r="I1300">
        <f t="shared" si="96"/>
        <v>533</v>
      </c>
    </row>
    <row r="1301" spans="1:9" x14ac:dyDescent="0.3">
      <c r="A1301" s="2">
        <v>2011</v>
      </c>
      <c r="B1301" s="2" t="s">
        <v>15</v>
      </c>
      <c r="C1301" s="2" t="s">
        <v>4</v>
      </c>
      <c r="D1301" s="2">
        <v>1</v>
      </c>
      <c r="E1301" s="1">
        <v>17.68</v>
      </c>
      <c r="F1301" s="1">
        <v>17.170000000000002</v>
      </c>
      <c r="G1301" s="4">
        <v>3274471.5</v>
      </c>
      <c r="H1301">
        <f t="shared" si="95"/>
        <v>579</v>
      </c>
      <c r="I1301">
        <f t="shared" si="96"/>
        <v>562</v>
      </c>
    </row>
    <row r="1302" spans="1:9" x14ac:dyDescent="0.3">
      <c r="A1302" s="2">
        <v>2012</v>
      </c>
      <c r="B1302" s="2" t="s">
        <v>15</v>
      </c>
      <c r="C1302" s="2" t="s">
        <v>4</v>
      </c>
      <c r="D1302" s="2">
        <v>1</v>
      </c>
      <c r="E1302" s="1">
        <v>16.690000000000001</v>
      </c>
      <c r="F1302" s="1">
        <v>17.600000000000001</v>
      </c>
      <c r="G1302" s="4">
        <v>3396398.5</v>
      </c>
      <c r="H1302">
        <f t="shared" si="95"/>
        <v>567</v>
      </c>
      <c r="I1302">
        <f t="shared" si="96"/>
        <v>598</v>
      </c>
    </row>
    <row r="1303" spans="1:9" x14ac:dyDescent="0.3">
      <c r="A1303" s="2">
        <v>2013</v>
      </c>
      <c r="B1303" s="2" t="s">
        <v>15</v>
      </c>
      <c r="C1303" s="2" t="s">
        <v>4</v>
      </c>
      <c r="D1303" s="2">
        <v>1</v>
      </c>
      <c r="E1303" s="1">
        <v>17.98</v>
      </c>
      <c r="F1303" s="1">
        <v>18.04</v>
      </c>
      <c r="G1303" s="4">
        <v>3536546.5</v>
      </c>
      <c r="H1303">
        <f t="shared" si="95"/>
        <v>636</v>
      </c>
      <c r="I1303">
        <f t="shared" si="96"/>
        <v>638</v>
      </c>
    </row>
    <row r="1304" spans="1:9" x14ac:dyDescent="0.3">
      <c r="A1304" s="2">
        <v>2014</v>
      </c>
      <c r="B1304" s="2" t="s">
        <v>15</v>
      </c>
      <c r="C1304" s="2" t="s">
        <v>4</v>
      </c>
      <c r="D1304" s="2">
        <v>1</v>
      </c>
      <c r="E1304" s="1">
        <v>18.02</v>
      </c>
      <c r="F1304" s="1">
        <v>18.5</v>
      </c>
      <c r="G1304" s="4">
        <v>3673662.5</v>
      </c>
      <c r="H1304">
        <f t="shared" si="95"/>
        <v>662</v>
      </c>
      <c r="I1304">
        <f t="shared" si="96"/>
        <v>680</v>
      </c>
    </row>
    <row r="1305" spans="1:9" x14ac:dyDescent="0.3">
      <c r="A1305" s="2">
        <v>2015</v>
      </c>
      <c r="B1305" s="2" t="s">
        <v>15</v>
      </c>
      <c r="C1305" s="2" t="s">
        <v>4</v>
      </c>
      <c r="D1305" s="2">
        <v>1</v>
      </c>
      <c r="E1305" s="1">
        <v>19.100000000000001</v>
      </c>
      <c r="F1305" s="1">
        <v>18.96</v>
      </c>
      <c r="G1305" s="4">
        <v>3805369.5</v>
      </c>
      <c r="H1305">
        <f t="shared" si="95"/>
        <v>727</v>
      </c>
      <c r="I1305">
        <f t="shared" si="96"/>
        <v>721</v>
      </c>
    </row>
    <row r="1306" spans="1:9" x14ac:dyDescent="0.3">
      <c r="A1306" s="2">
        <v>2016</v>
      </c>
      <c r="B1306" s="2" t="s">
        <v>15</v>
      </c>
      <c r="C1306" s="2" t="s">
        <v>4</v>
      </c>
      <c r="D1306" s="2">
        <v>1</v>
      </c>
      <c r="E1306" s="1">
        <v>20.09</v>
      </c>
      <c r="F1306" s="1">
        <v>19.43</v>
      </c>
      <c r="G1306" s="4">
        <v>3922900</v>
      </c>
      <c r="H1306">
        <f t="shared" si="95"/>
        <v>788</v>
      </c>
      <c r="I1306">
        <f t="shared" si="96"/>
        <v>762</v>
      </c>
    </row>
    <row r="1307" spans="1:9" x14ac:dyDescent="0.3">
      <c r="A1307" s="2">
        <v>2017</v>
      </c>
      <c r="B1307" s="2" t="s">
        <v>15</v>
      </c>
      <c r="C1307" s="2" t="s">
        <v>4</v>
      </c>
      <c r="D1307" s="2">
        <v>1</v>
      </c>
      <c r="E1307" s="1">
        <v>21.04</v>
      </c>
      <c r="F1307" s="1">
        <v>19.920000000000002</v>
      </c>
      <c r="G1307" s="4">
        <v>4069311.5</v>
      </c>
      <c r="H1307">
        <f t="shared" si="95"/>
        <v>856</v>
      </c>
      <c r="I1307">
        <f t="shared" si="96"/>
        <v>811</v>
      </c>
    </row>
    <row r="1308" spans="1:9" x14ac:dyDescent="0.3">
      <c r="A1308" s="2">
        <v>2018</v>
      </c>
      <c r="B1308" s="2" t="s">
        <v>15</v>
      </c>
      <c r="C1308" s="2" t="s">
        <v>4</v>
      </c>
      <c r="D1308" s="2">
        <v>1</v>
      </c>
      <c r="E1308" s="1">
        <v>20.23</v>
      </c>
      <c r="F1308" s="1">
        <v>20.420000000000002</v>
      </c>
      <c r="G1308" s="4">
        <v>4235626.5</v>
      </c>
      <c r="H1308">
        <f t="shared" si="95"/>
        <v>857</v>
      </c>
      <c r="I1308">
        <f t="shared" si="96"/>
        <v>865</v>
      </c>
    </row>
    <row r="1309" spans="1:9" x14ac:dyDescent="0.3">
      <c r="A1309" s="2">
        <v>2019</v>
      </c>
      <c r="B1309" s="2" t="s">
        <v>15</v>
      </c>
      <c r="C1309" s="2" t="s">
        <v>4</v>
      </c>
      <c r="D1309" s="2">
        <v>1</v>
      </c>
      <c r="E1309" s="1">
        <v>20.07</v>
      </c>
      <c r="F1309" s="1">
        <v>20.93</v>
      </c>
      <c r="G1309" s="4">
        <v>4403857</v>
      </c>
      <c r="H1309">
        <f t="shared" si="95"/>
        <v>884</v>
      </c>
      <c r="I1309">
        <f t="shared" si="96"/>
        <v>922</v>
      </c>
    </row>
    <row r="1310" spans="1:9" x14ac:dyDescent="0.3">
      <c r="A1310" s="2">
        <v>2020</v>
      </c>
      <c r="B1310" s="2" t="s">
        <v>15</v>
      </c>
      <c r="C1310" s="2" t="s">
        <v>4</v>
      </c>
      <c r="D1310" s="2">
        <v>1</v>
      </c>
      <c r="E1310" s="1"/>
      <c r="F1310" s="1">
        <f>ROUND(F1309+F1309*0.025,1)</f>
        <v>21.5</v>
      </c>
      <c r="G1310" s="4">
        <v>4618720.5</v>
      </c>
      <c r="H1310" s="1"/>
      <c r="I1310">
        <f t="shared" si="96"/>
        <v>993</v>
      </c>
    </row>
    <row r="1311" spans="1:9" x14ac:dyDescent="0.3">
      <c r="A1311" s="2">
        <v>2021</v>
      </c>
      <c r="B1311" s="2" t="s">
        <v>15</v>
      </c>
      <c r="C1311" s="2" t="s">
        <v>4</v>
      </c>
      <c r="D1311" s="2">
        <v>1</v>
      </c>
      <c r="E1311" s="1"/>
      <c r="F1311" s="1">
        <f t="shared" ref="F1311:F1312" si="98">ROUND(F1310+F1310*0.025,1)</f>
        <v>22</v>
      </c>
      <c r="G1311" s="4">
        <v>4848710.5</v>
      </c>
      <c r="H1311" s="1"/>
      <c r="I1311">
        <f t="shared" si="96"/>
        <v>1067</v>
      </c>
    </row>
    <row r="1312" spans="1:9" x14ac:dyDescent="0.3">
      <c r="A1312" s="2">
        <v>2022</v>
      </c>
      <c r="B1312" s="2" t="s">
        <v>15</v>
      </c>
      <c r="C1312" s="2" t="s">
        <v>4</v>
      </c>
      <c r="D1312" s="2">
        <v>1</v>
      </c>
      <c r="E1312" s="1"/>
      <c r="F1312" s="1">
        <f t="shared" si="98"/>
        <v>22.6</v>
      </c>
      <c r="G1312" s="4">
        <v>5079597</v>
      </c>
      <c r="H1312" s="1"/>
      <c r="I1312">
        <f t="shared" si="96"/>
        <v>1148</v>
      </c>
    </row>
    <row r="1313" spans="1:9" x14ac:dyDescent="0.3">
      <c r="A1313" s="2">
        <v>2000</v>
      </c>
      <c r="B1313" s="2" t="s">
        <v>15</v>
      </c>
      <c r="C1313" s="2" t="s">
        <v>4</v>
      </c>
      <c r="D1313" s="2">
        <v>2</v>
      </c>
      <c r="E1313" s="1">
        <v>11.29</v>
      </c>
      <c r="F1313" s="1">
        <v>11.78</v>
      </c>
      <c r="G1313" s="4">
        <v>1311184.5</v>
      </c>
      <c r="H1313">
        <f t="shared" si="95"/>
        <v>148</v>
      </c>
      <c r="I1313">
        <f t="shared" si="96"/>
        <v>154</v>
      </c>
    </row>
    <row r="1314" spans="1:9" x14ac:dyDescent="0.3">
      <c r="A1314" s="2">
        <v>2001</v>
      </c>
      <c r="B1314" s="2" t="s">
        <v>15</v>
      </c>
      <c r="C1314" s="2" t="s">
        <v>4</v>
      </c>
      <c r="D1314" s="2">
        <v>2</v>
      </c>
      <c r="E1314" s="1">
        <v>11.45</v>
      </c>
      <c r="F1314" s="1">
        <v>12.08</v>
      </c>
      <c r="G1314" s="4">
        <v>1379973</v>
      </c>
      <c r="H1314">
        <f t="shared" si="95"/>
        <v>158</v>
      </c>
      <c r="I1314">
        <f t="shared" si="96"/>
        <v>167</v>
      </c>
    </row>
    <row r="1315" spans="1:9" x14ac:dyDescent="0.3">
      <c r="A1315" s="2">
        <v>2002</v>
      </c>
      <c r="B1315" s="2" t="s">
        <v>15</v>
      </c>
      <c r="C1315" s="2" t="s">
        <v>4</v>
      </c>
      <c r="D1315" s="2">
        <v>2</v>
      </c>
      <c r="E1315" s="1">
        <v>11.02</v>
      </c>
      <c r="F1315" s="1">
        <v>12.38</v>
      </c>
      <c r="G1315" s="4">
        <v>1443216.5</v>
      </c>
      <c r="H1315">
        <f t="shared" si="95"/>
        <v>159</v>
      </c>
      <c r="I1315">
        <f t="shared" si="96"/>
        <v>179</v>
      </c>
    </row>
    <row r="1316" spans="1:9" x14ac:dyDescent="0.3">
      <c r="A1316" s="2">
        <v>2003</v>
      </c>
      <c r="B1316" s="2" t="s">
        <v>15</v>
      </c>
      <c r="C1316" s="2" t="s">
        <v>4</v>
      </c>
      <c r="D1316" s="2">
        <v>2</v>
      </c>
      <c r="E1316" s="1">
        <v>14.18</v>
      </c>
      <c r="F1316" s="1">
        <v>12.69</v>
      </c>
      <c r="G1316" s="4">
        <v>1501742</v>
      </c>
      <c r="H1316">
        <f t="shared" si="95"/>
        <v>213</v>
      </c>
      <c r="I1316">
        <f t="shared" si="96"/>
        <v>191</v>
      </c>
    </row>
    <row r="1317" spans="1:9" x14ac:dyDescent="0.3">
      <c r="A1317" s="2">
        <v>2004</v>
      </c>
      <c r="B1317" s="2" t="s">
        <v>15</v>
      </c>
      <c r="C1317" s="2" t="s">
        <v>4</v>
      </c>
      <c r="D1317" s="2">
        <v>2</v>
      </c>
      <c r="E1317" s="1">
        <v>12.64</v>
      </c>
      <c r="F1317" s="1">
        <v>13.01</v>
      </c>
      <c r="G1317" s="4">
        <v>1566184</v>
      </c>
      <c r="H1317">
        <f t="shared" si="95"/>
        <v>198</v>
      </c>
      <c r="I1317">
        <f t="shared" si="96"/>
        <v>204</v>
      </c>
    </row>
    <row r="1318" spans="1:9" x14ac:dyDescent="0.3">
      <c r="A1318" s="2">
        <v>2005</v>
      </c>
      <c r="B1318" s="2" t="s">
        <v>15</v>
      </c>
      <c r="C1318" s="2" t="s">
        <v>4</v>
      </c>
      <c r="D1318" s="2">
        <v>2</v>
      </c>
      <c r="E1318" s="1">
        <v>12.59</v>
      </c>
      <c r="F1318" s="1">
        <v>13.33</v>
      </c>
      <c r="G1318" s="4">
        <v>1628514.5</v>
      </c>
      <c r="H1318">
        <f t="shared" si="95"/>
        <v>205</v>
      </c>
      <c r="I1318">
        <f t="shared" si="96"/>
        <v>217</v>
      </c>
    </row>
    <row r="1319" spans="1:9" x14ac:dyDescent="0.3">
      <c r="A1319" s="2">
        <v>2006</v>
      </c>
      <c r="B1319" s="2" t="s">
        <v>15</v>
      </c>
      <c r="C1319" s="2" t="s">
        <v>4</v>
      </c>
      <c r="D1319" s="2">
        <v>2</v>
      </c>
      <c r="E1319" s="1">
        <v>14.23</v>
      </c>
      <c r="F1319" s="1">
        <v>13.67</v>
      </c>
      <c r="G1319" s="4">
        <v>1693485.5</v>
      </c>
      <c r="H1319">
        <f t="shared" si="95"/>
        <v>241</v>
      </c>
      <c r="I1319">
        <f t="shared" si="96"/>
        <v>231</v>
      </c>
    </row>
    <row r="1320" spans="1:9" x14ac:dyDescent="0.3">
      <c r="A1320" s="2">
        <v>2007</v>
      </c>
      <c r="B1320" s="2" t="s">
        <v>15</v>
      </c>
      <c r="C1320" s="2" t="s">
        <v>4</v>
      </c>
      <c r="D1320" s="2">
        <v>2</v>
      </c>
      <c r="E1320" s="1">
        <v>13.31</v>
      </c>
      <c r="F1320" s="1">
        <v>14.01</v>
      </c>
      <c r="G1320" s="4">
        <v>1780568</v>
      </c>
      <c r="H1320">
        <f t="shared" si="95"/>
        <v>237</v>
      </c>
      <c r="I1320">
        <f t="shared" si="96"/>
        <v>249</v>
      </c>
    </row>
    <row r="1321" spans="1:9" x14ac:dyDescent="0.3">
      <c r="A1321" s="2">
        <v>2008</v>
      </c>
      <c r="B1321" s="2" t="s">
        <v>15</v>
      </c>
      <c r="C1321" s="2" t="s">
        <v>4</v>
      </c>
      <c r="D1321" s="2">
        <v>2</v>
      </c>
      <c r="E1321" s="1">
        <v>15.1</v>
      </c>
      <c r="F1321" s="1">
        <v>14.36</v>
      </c>
      <c r="G1321" s="4">
        <v>1854506</v>
      </c>
      <c r="H1321">
        <f t="shared" si="95"/>
        <v>280</v>
      </c>
      <c r="I1321">
        <f t="shared" si="96"/>
        <v>266</v>
      </c>
    </row>
    <row r="1322" spans="1:9" x14ac:dyDescent="0.3">
      <c r="A1322" s="2">
        <v>2009</v>
      </c>
      <c r="B1322" s="2" t="s">
        <v>15</v>
      </c>
      <c r="C1322" s="2" t="s">
        <v>4</v>
      </c>
      <c r="D1322" s="2">
        <v>2</v>
      </c>
      <c r="E1322" s="1">
        <v>15.16</v>
      </c>
      <c r="F1322" s="1">
        <v>14.72</v>
      </c>
      <c r="G1322" s="4">
        <v>1892943.5</v>
      </c>
      <c r="H1322">
        <f t="shared" si="95"/>
        <v>287</v>
      </c>
      <c r="I1322">
        <f t="shared" si="96"/>
        <v>279</v>
      </c>
    </row>
    <row r="1323" spans="1:9" x14ac:dyDescent="0.3">
      <c r="A1323" s="2">
        <v>2010</v>
      </c>
      <c r="B1323" s="2" t="s">
        <v>15</v>
      </c>
      <c r="C1323" s="2" t="s">
        <v>4</v>
      </c>
      <c r="D1323" s="2">
        <v>2</v>
      </c>
      <c r="E1323" s="1">
        <v>14.53</v>
      </c>
      <c r="F1323" s="1">
        <v>15.09</v>
      </c>
      <c r="G1323" s="4">
        <v>1906449.5</v>
      </c>
      <c r="H1323">
        <f t="shared" si="95"/>
        <v>277</v>
      </c>
      <c r="I1323">
        <f t="shared" si="96"/>
        <v>288</v>
      </c>
    </row>
    <row r="1324" spans="1:9" x14ac:dyDescent="0.3">
      <c r="A1324" s="2">
        <v>2011</v>
      </c>
      <c r="B1324" s="2" t="s">
        <v>15</v>
      </c>
      <c r="C1324" s="2" t="s">
        <v>4</v>
      </c>
      <c r="D1324" s="2">
        <v>2</v>
      </c>
      <c r="E1324" s="1">
        <v>16.25</v>
      </c>
      <c r="F1324" s="1">
        <v>15.47</v>
      </c>
      <c r="G1324" s="4">
        <v>1913663</v>
      </c>
      <c r="H1324">
        <f t="shared" si="95"/>
        <v>311</v>
      </c>
      <c r="I1324">
        <f t="shared" si="96"/>
        <v>296</v>
      </c>
    </row>
    <row r="1325" spans="1:9" x14ac:dyDescent="0.3">
      <c r="A1325" s="2">
        <v>2012</v>
      </c>
      <c r="B1325" s="2" t="s">
        <v>15</v>
      </c>
      <c r="C1325" s="2" t="s">
        <v>4</v>
      </c>
      <c r="D1325" s="2">
        <v>2</v>
      </c>
      <c r="E1325" s="1">
        <v>15.22</v>
      </c>
      <c r="F1325" s="1">
        <v>15.85</v>
      </c>
      <c r="G1325" s="4">
        <v>1951777.5</v>
      </c>
      <c r="H1325">
        <f t="shared" si="95"/>
        <v>297</v>
      </c>
      <c r="I1325">
        <f t="shared" si="96"/>
        <v>309</v>
      </c>
    </row>
    <row r="1326" spans="1:9" x14ac:dyDescent="0.3">
      <c r="A1326" s="2">
        <v>2013</v>
      </c>
      <c r="B1326" s="2" t="s">
        <v>15</v>
      </c>
      <c r="C1326" s="2" t="s">
        <v>4</v>
      </c>
      <c r="D1326" s="2">
        <v>2</v>
      </c>
      <c r="E1326" s="1">
        <v>17.399999999999999</v>
      </c>
      <c r="F1326" s="1">
        <v>16.25</v>
      </c>
      <c r="G1326" s="4">
        <v>2005498</v>
      </c>
      <c r="H1326">
        <f t="shared" si="95"/>
        <v>349</v>
      </c>
      <c r="I1326">
        <f t="shared" si="96"/>
        <v>326</v>
      </c>
    </row>
    <row r="1327" spans="1:9" x14ac:dyDescent="0.3">
      <c r="A1327" s="2">
        <v>2014</v>
      </c>
      <c r="B1327" s="2" t="s">
        <v>15</v>
      </c>
      <c r="C1327" s="2" t="s">
        <v>4</v>
      </c>
      <c r="D1327" s="2">
        <v>2</v>
      </c>
      <c r="E1327" s="1">
        <v>17.54</v>
      </c>
      <c r="F1327" s="1">
        <v>16.66</v>
      </c>
      <c r="G1327" s="4">
        <v>2046428.5</v>
      </c>
      <c r="H1327">
        <f t="shared" si="95"/>
        <v>359</v>
      </c>
      <c r="I1327">
        <f t="shared" si="96"/>
        <v>341</v>
      </c>
    </row>
    <row r="1328" spans="1:9" x14ac:dyDescent="0.3">
      <c r="A1328" s="2">
        <v>2015</v>
      </c>
      <c r="B1328" s="2" t="s">
        <v>15</v>
      </c>
      <c r="C1328" s="2" t="s">
        <v>4</v>
      </c>
      <c r="D1328" s="2">
        <v>2</v>
      </c>
      <c r="E1328" s="1">
        <v>17.510000000000002</v>
      </c>
      <c r="F1328" s="1">
        <v>17.07</v>
      </c>
      <c r="G1328" s="4">
        <v>2083952</v>
      </c>
      <c r="H1328">
        <f t="shared" si="95"/>
        <v>365</v>
      </c>
      <c r="I1328">
        <f t="shared" si="96"/>
        <v>356</v>
      </c>
    </row>
    <row r="1329" spans="1:9" x14ac:dyDescent="0.3">
      <c r="A1329" s="2">
        <v>2016</v>
      </c>
      <c r="B1329" s="2" t="s">
        <v>15</v>
      </c>
      <c r="C1329" s="2" t="s">
        <v>4</v>
      </c>
      <c r="D1329" s="2">
        <v>2</v>
      </c>
      <c r="E1329" s="1">
        <v>17.55</v>
      </c>
      <c r="F1329" s="1">
        <v>17.5</v>
      </c>
      <c r="G1329" s="4">
        <v>2107791</v>
      </c>
      <c r="H1329">
        <f t="shared" si="95"/>
        <v>370</v>
      </c>
      <c r="I1329">
        <f t="shared" si="96"/>
        <v>369</v>
      </c>
    </row>
    <row r="1330" spans="1:9" x14ac:dyDescent="0.3">
      <c r="A1330" s="2">
        <v>2017</v>
      </c>
      <c r="B1330" s="2" t="s">
        <v>15</v>
      </c>
      <c r="C1330" s="2" t="s">
        <v>4</v>
      </c>
      <c r="D1330" s="2">
        <v>2</v>
      </c>
      <c r="E1330" s="1">
        <v>18.760000000000002</v>
      </c>
      <c r="F1330" s="1">
        <v>17.940000000000001</v>
      </c>
      <c r="G1330" s="4">
        <v>2136982.5</v>
      </c>
      <c r="H1330">
        <f t="shared" si="95"/>
        <v>401</v>
      </c>
      <c r="I1330">
        <f t="shared" si="96"/>
        <v>383</v>
      </c>
    </row>
    <row r="1331" spans="1:9" x14ac:dyDescent="0.3">
      <c r="A1331" s="2">
        <v>2018</v>
      </c>
      <c r="B1331" s="2" t="s">
        <v>15</v>
      </c>
      <c r="C1331" s="2" t="s">
        <v>4</v>
      </c>
      <c r="D1331" s="2">
        <v>2</v>
      </c>
      <c r="E1331" s="1">
        <v>17.48</v>
      </c>
      <c r="F1331" s="1">
        <v>18.39</v>
      </c>
      <c r="G1331" s="4">
        <v>2196337</v>
      </c>
      <c r="H1331">
        <f t="shared" si="95"/>
        <v>384</v>
      </c>
      <c r="I1331">
        <f t="shared" si="96"/>
        <v>404</v>
      </c>
    </row>
    <row r="1332" spans="1:9" x14ac:dyDescent="0.3">
      <c r="A1332" s="2">
        <v>2019</v>
      </c>
      <c r="B1332" s="2" t="s">
        <v>15</v>
      </c>
      <c r="C1332" s="2" t="s">
        <v>4</v>
      </c>
      <c r="D1332" s="2">
        <v>2</v>
      </c>
      <c r="E1332" s="1">
        <v>17.12</v>
      </c>
      <c r="F1332" s="1">
        <v>18.850000000000001</v>
      </c>
      <c r="G1332" s="4">
        <v>2284380.5</v>
      </c>
      <c r="H1332">
        <f t="shared" si="95"/>
        <v>391</v>
      </c>
      <c r="I1332">
        <f t="shared" si="96"/>
        <v>431</v>
      </c>
    </row>
    <row r="1333" spans="1:9" x14ac:dyDescent="0.3">
      <c r="A1333" s="2">
        <v>2020</v>
      </c>
      <c r="B1333" s="2" t="s">
        <v>15</v>
      </c>
      <c r="C1333" s="2" t="s">
        <v>4</v>
      </c>
      <c r="D1333" s="2">
        <v>2</v>
      </c>
      <c r="E1333" s="1"/>
      <c r="F1333" s="1">
        <f>ROUND(F1332+F1332*0.025,1)</f>
        <v>19.3</v>
      </c>
      <c r="G1333" s="4">
        <v>2430241.5</v>
      </c>
      <c r="H1333" s="1"/>
      <c r="I1333">
        <f t="shared" si="96"/>
        <v>469</v>
      </c>
    </row>
    <row r="1334" spans="1:9" x14ac:dyDescent="0.3">
      <c r="A1334" s="2">
        <v>2021</v>
      </c>
      <c r="B1334" s="2" t="s">
        <v>15</v>
      </c>
      <c r="C1334" s="2" t="s">
        <v>4</v>
      </c>
      <c r="D1334" s="2">
        <v>2</v>
      </c>
      <c r="E1334" s="1"/>
      <c r="F1334" s="1">
        <f t="shared" ref="F1334:F1335" si="99">ROUND(F1333+F1333*0.025,1)</f>
        <v>19.8</v>
      </c>
      <c r="G1334" s="4">
        <v>2595613</v>
      </c>
      <c r="H1334" s="1"/>
      <c r="I1334">
        <f t="shared" si="96"/>
        <v>514</v>
      </c>
    </row>
    <row r="1335" spans="1:9" x14ac:dyDescent="0.3">
      <c r="A1335" s="2">
        <v>2022</v>
      </c>
      <c r="B1335" s="2" t="s">
        <v>15</v>
      </c>
      <c r="C1335" s="2" t="s">
        <v>4</v>
      </c>
      <c r="D1335" s="2">
        <v>2</v>
      </c>
      <c r="E1335" s="1"/>
      <c r="F1335" s="1">
        <f t="shared" si="99"/>
        <v>20.3</v>
      </c>
      <c r="G1335" s="4">
        <v>2738104</v>
      </c>
      <c r="H1335" s="1"/>
      <c r="I1335">
        <f t="shared" si="96"/>
        <v>556</v>
      </c>
    </row>
    <row r="1336" spans="1:9" x14ac:dyDescent="0.3">
      <c r="A1336" s="2">
        <v>2000</v>
      </c>
      <c r="B1336" s="2" t="s">
        <v>15</v>
      </c>
      <c r="C1336" s="2" t="s">
        <v>4</v>
      </c>
      <c r="D1336" s="2">
        <v>3</v>
      </c>
      <c r="E1336" s="1">
        <v>13.14</v>
      </c>
      <c r="F1336" s="1">
        <v>14.37</v>
      </c>
      <c r="G1336" s="4">
        <v>593760.5</v>
      </c>
      <c r="H1336">
        <f t="shared" si="95"/>
        <v>78</v>
      </c>
      <c r="I1336">
        <f t="shared" si="96"/>
        <v>85</v>
      </c>
    </row>
    <row r="1337" spans="1:9" x14ac:dyDescent="0.3">
      <c r="A1337" s="2">
        <v>2001</v>
      </c>
      <c r="B1337" s="2" t="s">
        <v>15</v>
      </c>
      <c r="C1337" s="2" t="s">
        <v>4</v>
      </c>
      <c r="D1337" s="2">
        <v>3</v>
      </c>
      <c r="E1337" s="1">
        <v>13.14</v>
      </c>
      <c r="F1337" s="1">
        <v>14.66</v>
      </c>
      <c r="G1337" s="4">
        <v>616624</v>
      </c>
      <c r="H1337">
        <f t="shared" si="95"/>
        <v>81</v>
      </c>
      <c r="I1337">
        <f t="shared" si="96"/>
        <v>90</v>
      </c>
    </row>
    <row r="1338" spans="1:9" x14ac:dyDescent="0.3">
      <c r="A1338" s="2">
        <v>2002</v>
      </c>
      <c r="B1338" s="2" t="s">
        <v>15</v>
      </c>
      <c r="C1338" s="2" t="s">
        <v>4</v>
      </c>
      <c r="D1338" s="2">
        <v>3</v>
      </c>
      <c r="E1338" s="1">
        <v>18.510000000000002</v>
      </c>
      <c r="F1338" s="1">
        <v>14.96</v>
      </c>
      <c r="G1338" s="4">
        <v>642878.5</v>
      </c>
      <c r="H1338">
        <f t="shared" si="95"/>
        <v>119</v>
      </c>
      <c r="I1338">
        <f t="shared" si="96"/>
        <v>96</v>
      </c>
    </row>
    <row r="1339" spans="1:9" x14ac:dyDescent="0.3">
      <c r="A1339" s="2">
        <v>2003</v>
      </c>
      <c r="B1339" s="2" t="s">
        <v>15</v>
      </c>
      <c r="C1339" s="2" t="s">
        <v>4</v>
      </c>
      <c r="D1339" s="2">
        <v>3</v>
      </c>
      <c r="E1339" s="1">
        <v>14.6</v>
      </c>
      <c r="F1339" s="1">
        <v>15.27</v>
      </c>
      <c r="G1339" s="4">
        <v>678065.5</v>
      </c>
      <c r="H1339">
        <f t="shared" si="95"/>
        <v>99</v>
      </c>
      <c r="I1339">
        <f t="shared" si="96"/>
        <v>104</v>
      </c>
    </row>
    <row r="1340" spans="1:9" x14ac:dyDescent="0.3">
      <c r="A1340" s="2">
        <v>2004</v>
      </c>
      <c r="B1340" s="2" t="s">
        <v>15</v>
      </c>
      <c r="C1340" s="2" t="s">
        <v>4</v>
      </c>
      <c r="D1340" s="2">
        <v>3</v>
      </c>
      <c r="E1340" s="1">
        <v>16.97</v>
      </c>
      <c r="F1340" s="1">
        <v>15.59</v>
      </c>
      <c r="G1340" s="4">
        <v>718949.5</v>
      </c>
      <c r="H1340">
        <f t="shared" si="95"/>
        <v>122</v>
      </c>
      <c r="I1340">
        <f t="shared" si="96"/>
        <v>112</v>
      </c>
    </row>
    <row r="1341" spans="1:9" x14ac:dyDescent="0.3">
      <c r="A1341" s="2">
        <v>2005</v>
      </c>
      <c r="B1341" s="2" t="s">
        <v>15</v>
      </c>
      <c r="C1341" s="2" t="s">
        <v>4</v>
      </c>
      <c r="D1341" s="2">
        <v>3</v>
      </c>
      <c r="E1341" s="1">
        <v>14.04</v>
      </c>
      <c r="F1341" s="1">
        <v>15.91</v>
      </c>
      <c r="G1341" s="4">
        <v>761932.5</v>
      </c>
      <c r="H1341">
        <f t="shared" si="95"/>
        <v>107</v>
      </c>
      <c r="I1341">
        <f t="shared" si="96"/>
        <v>121</v>
      </c>
    </row>
    <row r="1342" spans="1:9" x14ac:dyDescent="0.3">
      <c r="A1342" s="2">
        <v>2006</v>
      </c>
      <c r="B1342" s="2" t="s">
        <v>15</v>
      </c>
      <c r="C1342" s="2" t="s">
        <v>4</v>
      </c>
      <c r="D1342" s="2">
        <v>3</v>
      </c>
      <c r="E1342" s="1">
        <v>16.32</v>
      </c>
      <c r="F1342" s="1">
        <v>16.23</v>
      </c>
      <c r="G1342" s="4">
        <v>802531</v>
      </c>
      <c r="H1342">
        <f t="shared" si="95"/>
        <v>131</v>
      </c>
      <c r="I1342">
        <f t="shared" si="96"/>
        <v>130</v>
      </c>
    </row>
    <row r="1343" spans="1:9" x14ac:dyDescent="0.3">
      <c r="A1343" s="2">
        <v>2007</v>
      </c>
      <c r="B1343" s="2" t="s">
        <v>15</v>
      </c>
      <c r="C1343" s="2" t="s">
        <v>4</v>
      </c>
      <c r="D1343" s="2">
        <v>3</v>
      </c>
      <c r="E1343" s="1">
        <v>17.190000000000001</v>
      </c>
      <c r="F1343" s="1">
        <v>16.57</v>
      </c>
      <c r="G1343" s="4">
        <v>843653</v>
      </c>
      <c r="H1343">
        <f t="shared" si="95"/>
        <v>145</v>
      </c>
      <c r="I1343">
        <f t="shared" si="96"/>
        <v>140</v>
      </c>
    </row>
    <row r="1344" spans="1:9" x14ac:dyDescent="0.3">
      <c r="A1344" s="2">
        <v>2008</v>
      </c>
      <c r="B1344" s="2" t="s">
        <v>15</v>
      </c>
      <c r="C1344" s="2" t="s">
        <v>4</v>
      </c>
      <c r="D1344" s="2">
        <v>3</v>
      </c>
      <c r="E1344" s="1">
        <v>17.559999999999999</v>
      </c>
      <c r="F1344" s="1">
        <v>16.91</v>
      </c>
      <c r="G1344" s="4">
        <v>888518.5</v>
      </c>
      <c r="H1344">
        <f t="shared" si="95"/>
        <v>156</v>
      </c>
      <c r="I1344">
        <f t="shared" si="96"/>
        <v>150</v>
      </c>
    </row>
    <row r="1345" spans="1:9" x14ac:dyDescent="0.3">
      <c r="A1345" s="2">
        <v>2009</v>
      </c>
      <c r="B1345" s="2" t="s">
        <v>15</v>
      </c>
      <c r="C1345" s="2" t="s">
        <v>4</v>
      </c>
      <c r="D1345" s="2">
        <v>3</v>
      </c>
      <c r="E1345" s="1">
        <v>16.41</v>
      </c>
      <c r="F1345" s="1">
        <v>17.25</v>
      </c>
      <c r="G1345" s="4">
        <v>944535.5</v>
      </c>
      <c r="H1345">
        <f t="shared" si="95"/>
        <v>155</v>
      </c>
      <c r="I1345">
        <f t="shared" si="96"/>
        <v>163</v>
      </c>
    </row>
    <row r="1346" spans="1:9" x14ac:dyDescent="0.3">
      <c r="A1346" s="2">
        <v>2010</v>
      </c>
      <c r="B1346" s="2" t="s">
        <v>15</v>
      </c>
      <c r="C1346" s="2" t="s">
        <v>4</v>
      </c>
      <c r="D1346" s="2">
        <v>3</v>
      </c>
      <c r="E1346" s="1">
        <v>18.579999999999998</v>
      </c>
      <c r="F1346" s="1">
        <v>17.61</v>
      </c>
      <c r="G1346" s="4">
        <v>1012079.5</v>
      </c>
      <c r="H1346">
        <f t="shared" si="95"/>
        <v>188</v>
      </c>
      <c r="I1346">
        <f t="shared" si="96"/>
        <v>178</v>
      </c>
    </row>
    <row r="1347" spans="1:9" x14ac:dyDescent="0.3">
      <c r="A1347" s="2">
        <v>2011</v>
      </c>
      <c r="B1347" s="2" t="s">
        <v>15</v>
      </c>
      <c r="C1347" s="2" t="s">
        <v>4</v>
      </c>
      <c r="D1347" s="2">
        <v>3</v>
      </c>
      <c r="E1347" s="1">
        <v>18.059999999999999</v>
      </c>
      <c r="F1347" s="1">
        <v>17.97</v>
      </c>
      <c r="G1347" s="4">
        <v>1079995.5</v>
      </c>
      <c r="H1347">
        <f t="shared" ref="H1347:H1410" si="100">ROUND(E1347*$G1347/100000,0)</f>
        <v>195</v>
      </c>
      <c r="I1347">
        <f t="shared" ref="I1347:I1410" si="101">ROUND(F1347*$G1347/100000,0)</f>
        <v>194</v>
      </c>
    </row>
    <row r="1348" spans="1:9" x14ac:dyDescent="0.3">
      <c r="A1348" s="2">
        <v>2012</v>
      </c>
      <c r="B1348" s="2" t="s">
        <v>15</v>
      </c>
      <c r="C1348" s="2" t="s">
        <v>4</v>
      </c>
      <c r="D1348" s="2">
        <v>3</v>
      </c>
      <c r="E1348" s="1">
        <v>16.36</v>
      </c>
      <c r="F1348" s="1">
        <v>18.34</v>
      </c>
      <c r="G1348" s="4">
        <v>1143090.5</v>
      </c>
      <c r="H1348">
        <f t="shared" si="100"/>
        <v>187</v>
      </c>
      <c r="I1348">
        <f t="shared" si="101"/>
        <v>210</v>
      </c>
    </row>
    <row r="1349" spans="1:9" x14ac:dyDescent="0.3">
      <c r="A1349" s="2">
        <v>2013</v>
      </c>
      <c r="B1349" s="2" t="s">
        <v>15</v>
      </c>
      <c r="C1349" s="2" t="s">
        <v>4</v>
      </c>
      <c r="D1349" s="2">
        <v>3</v>
      </c>
      <c r="E1349" s="1">
        <v>19.02</v>
      </c>
      <c r="F1349" s="1">
        <v>18.72</v>
      </c>
      <c r="G1349" s="4">
        <v>1203700</v>
      </c>
      <c r="H1349">
        <f t="shared" si="100"/>
        <v>229</v>
      </c>
      <c r="I1349">
        <f t="shared" si="101"/>
        <v>225</v>
      </c>
    </row>
    <row r="1350" spans="1:9" x14ac:dyDescent="0.3">
      <c r="A1350" s="2">
        <v>2014</v>
      </c>
      <c r="B1350" s="2" t="s">
        <v>15</v>
      </c>
      <c r="C1350" s="2" t="s">
        <v>4</v>
      </c>
      <c r="D1350" s="2">
        <v>3</v>
      </c>
      <c r="E1350" s="1">
        <v>17.47</v>
      </c>
      <c r="F1350" s="1">
        <v>19.100000000000001</v>
      </c>
      <c r="G1350" s="4">
        <v>1270516.5</v>
      </c>
      <c r="H1350">
        <f t="shared" si="100"/>
        <v>222</v>
      </c>
      <c r="I1350">
        <f t="shared" si="101"/>
        <v>243</v>
      </c>
    </row>
    <row r="1351" spans="1:9" x14ac:dyDescent="0.3">
      <c r="A1351" s="2">
        <v>2015</v>
      </c>
      <c r="B1351" s="2" t="s">
        <v>15</v>
      </c>
      <c r="C1351" s="2" t="s">
        <v>4</v>
      </c>
      <c r="D1351" s="2">
        <v>3</v>
      </c>
      <c r="E1351" s="1">
        <v>19.11</v>
      </c>
      <c r="F1351" s="1">
        <v>19.489999999999998</v>
      </c>
      <c r="G1351" s="4">
        <v>1334216.5</v>
      </c>
      <c r="H1351">
        <f t="shared" si="100"/>
        <v>255</v>
      </c>
      <c r="I1351">
        <f t="shared" si="101"/>
        <v>260</v>
      </c>
    </row>
    <row r="1352" spans="1:9" x14ac:dyDescent="0.3">
      <c r="A1352" s="2">
        <v>2016</v>
      </c>
      <c r="B1352" s="2" t="s">
        <v>15</v>
      </c>
      <c r="C1352" s="2" t="s">
        <v>4</v>
      </c>
      <c r="D1352" s="2">
        <v>3</v>
      </c>
      <c r="E1352" s="1">
        <v>20.09</v>
      </c>
      <c r="F1352" s="1">
        <v>19.899999999999999</v>
      </c>
      <c r="G1352" s="4">
        <v>1398575</v>
      </c>
      <c r="H1352">
        <f t="shared" si="100"/>
        <v>281</v>
      </c>
      <c r="I1352">
        <f t="shared" si="101"/>
        <v>278</v>
      </c>
    </row>
    <row r="1353" spans="1:9" x14ac:dyDescent="0.3">
      <c r="A1353" s="2">
        <v>2017</v>
      </c>
      <c r="B1353" s="2" t="s">
        <v>15</v>
      </c>
      <c r="C1353" s="2" t="s">
        <v>4</v>
      </c>
      <c r="D1353" s="2">
        <v>3</v>
      </c>
      <c r="E1353" s="1">
        <v>21.84</v>
      </c>
      <c r="F1353" s="1">
        <v>20.3</v>
      </c>
      <c r="G1353" s="4">
        <v>1483491</v>
      </c>
      <c r="H1353">
        <f t="shared" si="100"/>
        <v>324</v>
      </c>
      <c r="I1353">
        <f t="shared" si="101"/>
        <v>301</v>
      </c>
    </row>
    <row r="1354" spans="1:9" x14ac:dyDescent="0.3">
      <c r="A1354" s="2">
        <v>2018</v>
      </c>
      <c r="B1354" s="2" t="s">
        <v>15</v>
      </c>
      <c r="C1354" s="2" t="s">
        <v>4</v>
      </c>
      <c r="D1354" s="2">
        <v>3</v>
      </c>
      <c r="E1354" s="1">
        <v>20.57</v>
      </c>
      <c r="F1354" s="1">
        <v>20.72</v>
      </c>
      <c r="G1354" s="4">
        <v>1555848</v>
      </c>
      <c r="H1354">
        <f t="shared" si="100"/>
        <v>320</v>
      </c>
      <c r="I1354">
        <f t="shared" si="101"/>
        <v>322</v>
      </c>
    </row>
    <row r="1355" spans="1:9" x14ac:dyDescent="0.3">
      <c r="A1355" s="2">
        <v>2019</v>
      </c>
      <c r="B1355" s="2" t="s">
        <v>15</v>
      </c>
      <c r="C1355" s="2" t="s">
        <v>4</v>
      </c>
      <c r="D1355" s="2">
        <v>3</v>
      </c>
      <c r="E1355" s="1">
        <v>21.23</v>
      </c>
      <c r="F1355" s="1">
        <v>21.15</v>
      </c>
      <c r="G1355" s="4">
        <v>1596795</v>
      </c>
      <c r="H1355">
        <f t="shared" si="100"/>
        <v>339</v>
      </c>
      <c r="I1355">
        <f t="shared" si="101"/>
        <v>338</v>
      </c>
    </row>
    <row r="1356" spans="1:9" x14ac:dyDescent="0.3">
      <c r="A1356" s="2">
        <v>2020</v>
      </c>
      <c r="B1356" s="2" t="s">
        <v>15</v>
      </c>
      <c r="C1356" s="2" t="s">
        <v>4</v>
      </c>
      <c r="D1356" s="2">
        <v>3</v>
      </c>
      <c r="E1356" s="1"/>
      <c r="F1356" s="1">
        <f>ROUND(F1355+F1355*0.0206,1)</f>
        <v>21.6</v>
      </c>
      <c r="G1356" s="4">
        <v>1618080</v>
      </c>
      <c r="H1356" s="1"/>
      <c r="I1356">
        <f t="shared" si="101"/>
        <v>350</v>
      </c>
    </row>
    <row r="1357" spans="1:9" x14ac:dyDescent="0.3">
      <c r="A1357" s="2">
        <v>2021</v>
      </c>
      <c r="B1357" s="2" t="s">
        <v>15</v>
      </c>
      <c r="C1357" s="2" t="s">
        <v>4</v>
      </c>
      <c r="D1357" s="2">
        <v>3</v>
      </c>
      <c r="E1357" s="1"/>
      <c r="F1357" s="1">
        <f t="shared" ref="F1357:F1358" si="102">ROUND(F1356+F1356*0.0206,1)</f>
        <v>22</v>
      </c>
      <c r="G1357" s="4">
        <v>1633413.5</v>
      </c>
      <c r="H1357" s="1"/>
      <c r="I1357">
        <f t="shared" si="101"/>
        <v>359</v>
      </c>
    </row>
    <row r="1358" spans="1:9" x14ac:dyDescent="0.3">
      <c r="A1358" s="2">
        <v>2022</v>
      </c>
      <c r="B1358" s="2" t="s">
        <v>15</v>
      </c>
      <c r="C1358" s="2" t="s">
        <v>4</v>
      </c>
      <c r="D1358" s="2">
        <v>3</v>
      </c>
      <c r="E1358" s="1"/>
      <c r="F1358" s="1">
        <f t="shared" si="102"/>
        <v>22.5</v>
      </c>
      <c r="G1358" s="4">
        <v>1668740</v>
      </c>
      <c r="H1358" s="1"/>
      <c r="I1358">
        <f t="shared" si="101"/>
        <v>375</v>
      </c>
    </row>
    <row r="1359" spans="1:9" x14ac:dyDescent="0.3">
      <c r="A1359" s="2">
        <v>2000</v>
      </c>
      <c r="B1359" s="2" t="s">
        <v>15</v>
      </c>
      <c r="C1359" s="2" t="s">
        <v>4</v>
      </c>
      <c r="D1359" s="2">
        <v>4</v>
      </c>
      <c r="E1359" s="1">
        <v>20.88</v>
      </c>
      <c r="F1359" s="1">
        <v>21.75</v>
      </c>
      <c r="G1359" s="4">
        <v>143690.5</v>
      </c>
      <c r="H1359">
        <f t="shared" si="100"/>
        <v>30</v>
      </c>
      <c r="I1359">
        <f t="shared" si="101"/>
        <v>31</v>
      </c>
    </row>
    <row r="1360" spans="1:9" x14ac:dyDescent="0.3">
      <c r="A1360" s="2">
        <v>2001</v>
      </c>
      <c r="B1360" s="2" t="s">
        <v>15</v>
      </c>
      <c r="C1360" s="2" t="s">
        <v>4</v>
      </c>
      <c r="D1360" s="2">
        <v>4</v>
      </c>
      <c r="E1360" s="1">
        <v>22.65</v>
      </c>
      <c r="F1360" s="1">
        <v>22.11</v>
      </c>
      <c r="G1360" s="4">
        <v>150143</v>
      </c>
      <c r="H1360">
        <f t="shared" si="100"/>
        <v>34</v>
      </c>
      <c r="I1360">
        <f t="shared" si="101"/>
        <v>33</v>
      </c>
    </row>
    <row r="1361" spans="1:9" x14ac:dyDescent="0.3">
      <c r="A1361" s="2">
        <v>2002</v>
      </c>
      <c r="B1361" s="2" t="s">
        <v>15</v>
      </c>
      <c r="C1361" s="2" t="s">
        <v>4</v>
      </c>
      <c r="D1361" s="2">
        <v>4</v>
      </c>
      <c r="E1361" s="1">
        <v>25.27</v>
      </c>
      <c r="F1361" s="1">
        <v>22.47</v>
      </c>
      <c r="G1361" s="4">
        <v>158319</v>
      </c>
      <c r="H1361">
        <f t="shared" si="100"/>
        <v>40</v>
      </c>
      <c r="I1361">
        <f t="shared" si="101"/>
        <v>36</v>
      </c>
    </row>
    <row r="1362" spans="1:9" x14ac:dyDescent="0.3">
      <c r="A1362" s="2">
        <v>2003</v>
      </c>
      <c r="B1362" s="2" t="s">
        <v>15</v>
      </c>
      <c r="C1362" s="2" t="s">
        <v>4</v>
      </c>
      <c r="D1362" s="2">
        <v>4</v>
      </c>
      <c r="E1362" s="1">
        <v>26.61</v>
      </c>
      <c r="F1362" s="1">
        <v>22.85</v>
      </c>
      <c r="G1362" s="4">
        <v>165380</v>
      </c>
      <c r="H1362">
        <f t="shared" si="100"/>
        <v>44</v>
      </c>
      <c r="I1362">
        <f t="shared" si="101"/>
        <v>38</v>
      </c>
    </row>
    <row r="1363" spans="1:9" x14ac:dyDescent="0.3">
      <c r="A1363" s="2">
        <v>2004</v>
      </c>
      <c r="B1363" s="2" t="s">
        <v>15</v>
      </c>
      <c r="C1363" s="2" t="s">
        <v>4</v>
      </c>
      <c r="D1363" s="2">
        <v>4</v>
      </c>
      <c r="E1363" s="1">
        <v>24.42</v>
      </c>
      <c r="F1363" s="1">
        <v>23.22</v>
      </c>
      <c r="G1363" s="4">
        <v>171984</v>
      </c>
      <c r="H1363">
        <f t="shared" si="100"/>
        <v>42</v>
      </c>
      <c r="I1363">
        <f t="shared" si="101"/>
        <v>40</v>
      </c>
    </row>
    <row r="1364" spans="1:9" x14ac:dyDescent="0.3">
      <c r="A1364" s="2">
        <v>2005</v>
      </c>
      <c r="B1364" s="2" t="s">
        <v>15</v>
      </c>
      <c r="C1364" s="2" t="s">
        <v>4</v>
      </c>
      <c r="D1364" s="2">
        <v>4</v>
      </c>
      <c r="E1364" s="1">
        <v>23.21</v>
      </c>
      <c r="F1364" s="1">
        <v>23.6</v>
      </c>
      <c r="G1364" s="4">
        <v>180961.5</v>
      </c>
      <c r="H1364">
        <f t="shared" si="100"/>
        <v>42</v>
      </c>
      <c r="I1364">
        <f t="shared" si="101"/>
        <v>43</v>
      </c>
    </row>
    <row r="1365" spans="1:9" x14ac:dyDescent="0.3">
      <c r="A1365" s="2">
        <v>2006</v>
      </c>
      <c r="B1365" s="2" t="s">
        <v>15</v>
      </c>
      <c r="C1365" s="2" t="s">
        <v>4</v>
      </c>
      <c r="D1365" s="2">
        <v>4</v>
      </c>
      <c r="E1365" s="1">
        <v>26.97</v>
      </c>
      <c r="F1365" s="1">
        <v>23.99</v>
      </c>
      <c r="G1365" s="4">
        <v>192772</v>
      </c>
      <c r="H1365">
        <f t="shared" si="100"/>
        <v>52</v>
      </c>
      <c r="I1365">
        <f t="shared" si="101"/>
        <v>46</v>
      </c>
    </row>
    <row r="1366" spans="1:9" x14ac:dyDescent="0.3">
      <c r="A1366" s="2">
        <v>2007</v>
      </c>
      <c r="B1366" s="2" t="s">
        <v>15</v>
      </c>
      <c r="C1366" s="2" t="s">
        <v>4</v>
      </c>
      <c r="D1366" s="2">
        <v>4</v>
      </c>
      <c r="E1366" s="1">
        <v>21.04</v>
      </c>
      <c r="F1366" s="1">
        <v>24.39</v>
      </c>
      <c r="G1366" s="4">
        <v>209110</v>
      </c>
      <c r="H1366">
        <f t="shared" si="100"/>
        <v>44</v>
      </c>
      <c r="I1366">
        <f t="shared" si="101"/>
        <v>51</v>
      </c>
    </row>
    <row r="1367" spans="1:9" x14ac:dyDescent="0.3">
      <c r="A1367" s="2">
        <v>2008</v>
      </c>
      <c r="B1367" s="2" t="s">
        <v>15</v>
      </c>
      <c r="C1367" s="2" t="s">
        <v>4</v>
      </c>
      <c r="D1367" s="2">
        <v>4</v>
      </c>
      <c r="E1367" s="1">
        <v>23.96</v>
      </c>
      <c r="F1367" s="1">
        <v>24.79</v>
      </c>
      <c r="G1367" s="4">
        <v>229519</v>
      </c>
      <c r="H1367">
        <f t="shared" si="100"/>
        <v>55</v>
      </c>
      <c r="I1367">
        <f t="shared" si="101"/>
        <v>57</v>
      </c>
    </row>
    <row r="1368" spans="1:9" x14ac:dyDescent="0.3">
      <c r="A1368" s="2">
        <v>2009</v>
      </c>
      <c r="B1368" s="2" t="s">
        <v>15</v>
      </c>
      <c r="C1368" s="2" t="s">
        <v>4</v>
      </c>
      <c r="D1368" s="2">
        <v>4</v>
      </c>
      <c r="E1368" s="1">
        <v>28.75</v>
      </c>
      <c r="F1368" s="1">
        <v>25.2</v>
      </c>
      <c r="G1368" s="4">
        <v>246927.5</v>
      </c>
      <c r="H1368">
        <f t="shared" si="100"/>
        <v>71</v>
      </c>
      <c r="I1368">
        <f t="shared" si="101"/>
        <v>62</v>
      </c>
    </row>
    <row r="1369" spans="1:9" x14ac:dyDescent="0.3">
      <c r="A1369" s="2">
        <v>2010</v>
      </c>
      <c r="B1369" s="2" t="s">
        <v>15</v>
      </c>
      <c r="C1369" s="2" t="s">
        <v>4</v>
      </c>
      <c r="D1369" s="2">
        <v>4</v>
      </c>
      <c r="E1369" s="1">
        <v>17.87</v>
      </c>
      <c r="F1369" s="1">
        <v>25.61</v>
      </c>
      <c r="G1369" s="4">
        <v>262938.5</v>
      </c>
      <c r="H1369">
        <f t="shared" si="100"/>
        <v>47</v>
      </c>
      <c r="I1369">
        <f t="shared" si="101"/>
        <v>67</v>
      </c>
    </row>
    <row r="1370" spans="1:9" x14ac:dyDescent="0.3">
      <c r="A1370" s="2">
        <v>2011</v>
      </c>
      <c r="B1370" s="2" t="s">
        <v>15</v>
      </c>
      <c r="C1370" s="2" t="s">
        <v>4</v>
      </c>
      <c r="D1370" s="2">
        <v>4</v>
      </c>
      <c r="E1370" s="1">
        <v>26</v>
      </c>
      <c r="F1370" s="1">
        <v>26.04</v>
      </c>
      <c r="G1370" s="4">
        <v>280813</v>
      </c>
      <c r="H1370">
        <f t="shared" si="100"/>
        <v>73</v>
      </c>
      <c r="I1370">
        <f t="shared" si="101"/>
        <v>73</v>
      </c>
    </row>
    <row r="1371" spans="1:9" x14ac:dyDescent="0.3">
      <c r="A1371" s="2">
        <v>2012</v>
      </c>
      <c r="B1371" s="2" t="s">
        <v>15</v>
      </c>
      <c r="C1371" s="2" t="s">
        <v>4</v>
      </c>
      <c r="D1371" s="2">
        <v>4</v>
      </c>
      <c r="E1371" s="1">
        <v>27.53</v>
      </c>
      <c r="F1371" s="1">
        <v>26.47</v>
      </c>
      <c r="G1371" s="4">
        <v>301530.5</v>
      </c>
      <c r="H1371">
        <f t="shared" si="100"/>
        <v>83</v>
      </c>
      <c r="I1371">
        <f t="shared" si="101"/>
        <v>80</v>
      </c>
    </row>
    <row r="1372" spans="1:9" x14ac:dyDescent="0.3">
      <c r="A1372" s="2">
        <v>2013</v>
      </c>
      <c r="B1372" s="2" t="s">
        <v>15</v>
      </c>
      <c r="C1372" s="2" t="s">
        <v>4</v>
      </c>
      <c r="D1372" s="2">
        <v>4</v>
      </c>
      <c r="E1372" s="1">
        <v>17.72</v>
      </c>
      <c r="F1372" s="1">
        <v>26.9</v>
      </c>
      <c r="G1372" s="4">
        <v>327348.5</v>
      </c>
      <c r="H1372">
        <f t="shared" si="100"/>
        <v>58</v>
      </c>
      <c r="I1372">
        <f t="shared" si="101"/>
        <v>88</v>
      </c>
    </row>
    <row r="1373" spans="1:9" x14ac:dyDescent="0.3">
      <c r="A1373" s="2">
        <v>2014</v>
      </c>
      <c r="B1373" s="2" t="s">
        <v>15</v>
      </c>
      <c r="C1373" s="2" t="s">
        <v>4</v>
      </c>
      <c r="D1373" s="2">
        <v>4</v>
      </c>
      <c r="E1373" s="1">
        <v>22.71</v>
      </c>
      <c r="F1373" s="1">
        <v>27.35</v>
      </c>
      <c r="G1373" s="4">
        <v>356717.5</v>
      </c>
      <c r="H1373">
        <f t="shared" si="100"/>
        <v>81</v>
      </c>
      <c r="I1373">
        <f t="shared" si="101"/>
        <v>98</v>
      </c>
    </row>
    <row r="1374" spans="1:9" x14ac:dyDescent="0.3">
      <c r="A1374" s="2">
        <v>2015</v>
      </c>
      <c r="B1374" s="2" t="s">
        <v>15</v>
      </c>
      <c r="C1374" s="2" t="s">
        <v>4</v>
      </c>
      <c r="D1374" s="2">
        <v>4</v>
      </c>
      <c r="E1374" s="1">
        <v>27.63</v>
      </c>
      <c r="F1374" s="1">
        <v>27.8</v>
      </c>
      <c r="G1374" s="4">
        <v>387201</v>
      </c>
      <c r="H1374">
        <f t="shared" si="100"/>
        <v>107</v>
      </c>
      <c r="I1374">
        <f t="shared" si="101"/>
        <v>108</v>
      </c>
    </row>
    <row r="1375" spans="1:9" x14ac:dyDescent="0.3">
      <c r="A1375" s="2">
        <v>2016</v>
      </c>
      <c r="B1375" s="2" t="s">
        <v>15</v>
      </c>
      <c r="C1375" s="2" t="s">
        <v>4</v>
      </c>
      <c r="D1375" s="2">
        <v>4</v>
      </c>
      <c r="E1375" s="1">
        <v>32.89</v>
      </c>
      <c r="F1375" s="1">
        <v>28.25</v>
      </c>
      <c r="G1375" s="4">
        <v>416534</v>
      </c>
      <c r="H1375">
        <f t="shared" si="100"/>
        <v>137</v>
      </c>
      <c r="I1375">
        <f t="shared" si="101"/>
        <v>118</v>
      </c>
    </row>
    <row r="1376" spans="1:9" x14ac:dyDescent="0.3">
      <c r="A1376" s="2">
        <v>2017</v>
      </c>
      <c r="B1376" s="2" t="s">
        <v>15</v>
      </c>
      <c r="C1376" s="2" t="s">
        <v>4</v>
      </c>
      <c r="D1376" s="2">
        <v>4</v>
      </c>
      <c r="E1376" s="1">
        <v>29.19</v>
      </c>
      <c r="F1376" s="1">
        <v>28.72</v>
      </c>
      <c r="G1376" s="4">
        <v>448838</v>
      </c>
      <c r="H1376">
        <f t="shared" si="100"/>
        <v>131</v>
      </c>
      <c r="I1376">
        <f t="shared" si="101"/>
        <v>129</v>
      </c>
    </row>
    <row r="1377" spans="1:9" x14ac:dyDescent="0.3">
      <c r="A1377" s="2">
        <v>2018</v>
      </c>
      <c r="B1377" s="2" t="s">
        <v>15</v>
      </c>
      <c r="C1377" s="2" t="s">
        <v>4</v>
      </c>
      <c r="D1377" s="2">
        <v>4</v>
      </c>
      <c r="E1377" s="1">
        <v>31.65</v>
      </c>
      <c r="F1377" s="1">
        <v>29.19</v>
      </c>
      <c r="G1377" s="4">
        <v>483441.5</v>
      </c>
      <c r="H1377">
        <f t="shared" si="100"/>
        <v>153</v>
      </c>
      <c r="I1377">
        <f t="shared" si="101"/>
        <v>141</v>
      </c>
    </row>
    <row r="1378" spans="1:9" x14ac:dyDescent="0.3">
      <c r="A1378" s="2">
        <v>2019</v>
      </c>
      <c r="B1378" s="2" t="s">
        <v>15</v>
      </c>
      <c r="C1378" s="2" t="s">
        <v>4</v>
      </c>
      <c r="D1378" s="2">
        <v>4</v>
      </c>
      <c r="E1378" s="1">
        <v>29.46</v>
      </c>
      <c r="F1378" s="1">
        <v>29.67</v>
      </c>
      <c r="G1378" s="4">
        <v>522681.5</v>
      </c>
      <c r="H1378">
        <f t="shared" si="100"/>
        <v>154</v>
      </c>
      <c r="I1378">
        <f t="shared" si="101"/>
        <v>155</v>
      </c>
    </row>
    <row r="1379" spans="1:9" x14ac:dyDescent="0.3">
      <c r="A1379" s="2">
        <v>2020</v>
      </c>
      <c r="B1379" s="2" t="s">
        <v>15</v>
      </c>
      <c r="C1379" s="2" t="s">
        <v>4</v>
      </c>
      <c r="D1379" s="2">
        <v>4</v>
      </c>
      <c r="E1379" s="1"/>
      <c r="F1379" s="1">
        <f>ROUND(F1378+F1378*0.0165,1)</f>
        <v>30.2</v>
      </c>
      <c r="G1379" s="4">
        <v>570399</v>
      </c>
      <c r="H1379" s="1"/>
      <c r="I1379">
        <f t="shared" si="101"/>
        <v>172</v>
      </c>
    </row>
    <row r="1380" spans="1:9" x14ac:dyDescent="0.3">
      <c r="A1380" s="2">
        <v>2021</v>
      </c>
      <c r="B1380" s="2" t="s">
        <v>15</v>
      </c>
      <c r="C1380" s="2" t="s">
        <v>4</v>
      </c>
      <c r="D1380" s="2">
        <v>4</v>
      </c>
      <c r="E1380" s="1"/>
      <c r="F1380" s="1">
        <f t="shared" ref="F1380:F1381" si="103">ROUND(F1379+F1379*0.0165,1)</f>
        <v>30.7</v>
      </c>
      <c r="G1380" s="4">
        <v>619684</v>
      </c>
      <c r="H1380" s="1"/>
      <c r="I1380">
        <f t="shared" si="101"/>
        <v>190</v>
      </c>
    </row>
    <row r="1381" spans="1:9" x14ac:dyDescent="0.3">
      <c r="A1381" s="2">
        <v>2022</v>
      </c>
      <c r="B1381" s="2" t="s">
        <v>15</v>
      </c>
      <c r="C1381" s="2" t="s">
        <v>4</v>
      </c>
      <c r="D1381" s="2">
        <v>4</v>
      </c>
      <c r="E1381" s="1"/>
      <c r="F1381" s="1">
        <f t="shared" si="103"/>
        <v>31.2</v>
      </c>
      <c r="G1381" s="4">
        <v>672753</v>
      </c>
      <c r="H1381" s="1"/>
      <c r="I1381">
        <f t="shared" si="101"/>
        <v>210</v>
      </c>
    </row>
    <row r="1382" spans="1:9" x14ac:dyDescent="0.3">
      <c r="A1382" s="2">
        <v>2000</v>
      </c>
      <c r="B1382" s="2" t="s">
        <v>16</v>
      </c>
      <c r="C1382" s="2" t="s">
        <v>6</v>
      </c>
      <c r="D1382" s="2">
        <v>1</v>
      </c>
      <c r="E1382" s="1">
        <v>38.950000000000003</v>
      </c>
      <c r="F1382" s="1">
        <v>38.96</v>
      </c>
      <c r="G1382" s="4">
        <v>1219422.5</v>
      </c>
      <c r="H1382">
        <f t="shared" si="100"/>
        <v>475</v>
      </c>
      <c r="I1382">
        <f t="shared" si="101"/>
        <v>475</v>
      </c>
    </row>
    <row r="1383" spans="1:9" x14ac:dyDescent="0.3">
      <c r="A1383" s="2">
        <v>2001</v>
      </c>
      <c r="B1383" s="2" t="s">
        <v>16</v>
      </c>
      <c r="C1383" s="2" t="s">
        <v>6</v>
      </c>
      <c r="D1383" s="2">
        <v>1</v>
      </c>
      <c r="E1383" s="1">
        <v>43.3</v>
      </c>
      <c r="F1383" s="1">
        <v>43.29</v>
      </c>
      <c r="G1383" s="4">
        <v>1297802</v>
      </c>
      <c r="H1383">
        <f t="shared" si="100"/>
        <v>562</v>
      </c>
      <c r="I1383">
        <f t="shared" si="101"/>
        <v>562</v>
      </c>
    </row>
    <row r="1384" spans="1:9" x14ac:dyDescent="0.3">
      <c r="A1384" s="2">
        <v>2002</v>
      </c>
      <c r="B1384" s="2" t="s">
        <v>16</v>
      </c>
      <c r="C1384" s="2" t="s">
        <v>6</v>
      </c>
      <c r="D1384" s="2">
        <v>1</v>
      </c>
      <c r="E1384" s="1">
        <v>47.66</v>
      </c>
      <c r="F1384" s="1">
        <v>48.11</v>
      </c>
      <c r="G1384" s="4">
        <v>1378634</v>
      </c>
      <c r="H1384">
        <f t="shared" si="100"/>
        <v>657</v>
      </c>
      <c r="I1384">
        <f t="shared" si="101"/>
        <v>663</v>
      </c>
    </row>
    <row r="1385" spans="1:9" x14ac:dyDescent="0.3">
      <c r="A1385" s="2">
        <v>2003</v>
      </c>
      <c r="B1385" s="2" t="s">
        <v>16</v>
      </c>
      <c r="C1385" s="2" t="s">
        <v>6</v>
      </c>
      <c r="D1385" s="2">
        <v>1</v>
      </c>
      <c r="E1385" s="1">
        <v>47.01</v>
      </c>
      <c r="F1385" s="1">
        <v>48.99</v>
      </c>
      <c r="G1385" s="4">
        <v>1463617.5</v>
      </c>
      <c r="H1385">
        <f t="shared" si="100"/>
        <v>688</v>
      </c>
      <c r="I1385">
        <f t="shared" si="101"/>
        <v>717</v>
      </c>
    </row>
    <row r="1386" spans="1:9" x14ac:dyDescent="0.3">
      <c r="A1386" s="2">
        <v>2004</v>
      </c>
      <c r="B1386" s="2" t="s">
        <v>16</v>
      </c>
      <c r="C1386" s="2" t="s">
        <v>6</v>
      </c>
      <c r="D1386" s="2">
        <v>1</v>
      </c>
      <c r="E1386" s="1">
        <v>53.15</v>
      </c>
      <c r="F1386" s="1">
        <v>49.88</v>
      </c>
      <c r="G1386" s="4">
        <v>1557847.5</v>
      </c>
      <c r="H1386">
        <f t="shared" si="100"/>
        <v>828</v>
      </c>
      <c r="I1386">
        <f t="shared" si="101"/>
        <v>777</v>
      </c>
    </row>
    <row r="1387" spans="1:9" x14ac:dyDescent="0.3">
      <c r="A1387" s="2">
        <v>2005</v>
      </c>
      <c r="B1387" s="2" t="s">
        <v>16</v>
      </c>
      <c r="C1387" s="2" t="s">
        <v>6</v>
      </c>
      <c r="D1387" s="2">
        <v>1</v>
      </c>
      <c r="E1387" s="1">
        <v>49.66</v>
      </c>
      <c r="F1387" s="1">
        <v>50.79</v>
      </c>
      <c r="G1387" s="4">
        <v>1653326.5</v>
      </c>
      <c r="H1387">
        <f t="shared" si="100"/>
        <v>821</v>
      </c>
      <c r="I1387">
        <f t="shared" si="101"/>
        <v>840</v>
      </c>
    </row>
    <row r="1388" spans="1:9" x14ac:dyDescent="0.3">
      <c r="A1388" s="2">
        <v>2006</v>
      </c>
      <c r="B1388" s="2" t="s">
        <v>16</v>
      </c>
      <c r="C1388" s="2" t="s">
        <v>6</v>
      </c>
      <c r="D1388" s="2">
        <v>1</v>
      </c>
      <c r="E1388" s="1">
        <v>51.55</v>
      </c>
      <c r="F1388" s="1">
        <v>51.72</v>
      </c>
      <c r="G1388" s="4">
        <v>1751840</v>
      </c>
      <c r="H1388">
        <f t="shared" si="100"/>
        <v>903</v>
      </c>
      <c r="I1388">
        <f t="shared" si="101"/>
        <v>906</v>
      </c>
    </row>
    <row r="1389" spans="1:9" x14ac:dyDescent="0.3">
      <c r="A1389" s="2">
        <v>2007</v>
      </c>
      <c r="B1389" s="2" t="s">
        <v>16</v>
      </c>
      <c r="C1389" s="2" t="s">
        <v>6</v>
      </c>
      <c r="D1389" s="2">
        <v>1</v>
      </c>
      <c r="E1389" s="1">
        <v>53.36</v>
      </c>
      <c r="F1389" s="1">
        <v>52.66</v>
      </c>
      <c r="G1389" s="4">
        <v>1875773.5</v>
      </c>
      <c r="H1389">
        <f t="shared" si="100"/>
        <v>1001</v>
      </c>
      <c r="I1389">
        <f t="shared" si="101"/>
        <v>988</v>
      </c>
    </row>
    <row r="1390" spans="1:9" x14ac:dyDescent="0.3">
      <c r="A1390" s="2">
        <v>2008</v>
      </c>
      <c r="B1390" s="2" t="s">
        <v>16</v>
      </c>
      <c r="C1390" s="2" t="s">
        <v>6</v>
      </c>
      <c r="D1390" s="2">
        <v>1</v>
      </c>
      <c r="E1390" s="1">
        <v>53.44</v>
      </c>
      <c r="F1390" s="1">
        <v>53.62</v>
      </c>
      <c r="G1390" s="4">
        <v>1992831</v>
      </c>
      <c r="H1390">
        <f t="shared" si="100"/>
        <v>1065</v>
      </c>
      <c r="I1390">
        <f t="shared" si="101"/>
        <v>1069</v>
      </c>
    </row>
    <row r="1391" spans="1:9" x14ac:dyDescent="0.3">
      <c r="A1391" s="2">
        <v>2009</v>
      </c>
      <c r="B1391" s="2" t="s">
        <v>16</v>
      </c>
      <c r="C1391" s="2" t="s">
        <v>6</v>
      </c>
      <c r="D1391" s="2">
        <v>1</v>
      </c>
      <c r="E1391" s="1">
        <v>54.46</v>
      </c>
      <c r="F1391" s="1">
        <v>54.6</v>
      </c>
      <c r="G1391" s="4">
        <v>2084084</v>
      </c>
      <c r="H1391">
        <f t="shared" si="100"/>
        <v>1135</v>
      </c>
      <c r="I1391">
        <f t="shared" si="101"/>
        <v>1138</v>
      </c>
    </row>
    <row r="1392" spans="1:9" x14ac:dyDescent="0.3">
      <c r="A1392" s="2">
        <v>2010</v>
      </c>
      <c r="B1392" s="2" t="s">
        <v>16</v>
      </c>
      <c r="C1392" s="2" t="s">
        <v>6</v>
      </c>
      <c r="D1392" s="2">
        <v>1</v>
      </c>
      <c r="E1392" s="1">
        <v>55.61</v>
      </c>
      <c r="F1392" s="1">
        <v>55.59</v>
      </c>
      <c r="G1392" s="4">
        <v>2166714.5</v>
      </c>
      <c r="H1392">
        <f t="shared" si="100"/>
        <v>1205</v>
      </c>
      <c r="I1392">
        <f t="shared" si="101"/>
        <v>1204</v>
      </c>
    </row>
    <row r="1393" spans="1:9" x14ac:dyDescent="0.3">
      <c r="A1393" s="2">
        <v>2011</v>
      </c>
      <c r="B1393" s="2" t="s">
        <v>16</v>
      </c>
      <c r="C1393" s="2" t="s">
        <v>6</v>
      </c>
      <c r="D1393" s="2">
        <v>1</v>
      </c>
      <c r="E1393" s="1">
        <v>56.95</v>
      </c>
      <c r="F1393" s="1">
        <v>56.61</v>
      </c>
      <c r="G1393" s="4">
        <v>2251158</v>
      </c>
      <c r="H1393">
        <f t="shared" si="100"/>
        <v>1282</v>
      </c>
      <c r="I1393">
        <f t="shared" si="101"/>
        <v>1274</v>
      </c>
    </row>
    <row r="1394" spans="1:9" x14ac:dyDescent="0.3">
      <c r="A1394" s="2">
        <v>2012</v>
      </c>
      <c r="B1394" s="2" t="s">
        <v>16</v>
      </c>
      <c r="C1394" s="2" t="s">
        <v>6</v>
      </c>
      <c r="D1394" s="2">
        <v>1</v>
      </c>
      <c r="E1394" s="1">
        <v>56.78</v>
      </c>
      <c r="F1394" s="1">
        <v>57.64</v>
      </c>
      <c r="G1394" s="4">
        <v>2363394.5</v>
      </c>
      <c r="H1394">
        <f t="shared" si="100"/>
        <v>1342</v>
      </c>
      <c r="I1394">
        <f t="shared" si="101"/>
        <v>1362</v>
      </c>
    </row>
    <row r="1395" spans="1:9" x14ac:dyDescent="0.3">
      <c r="A1395" s="2">
        <v>2013</v>
      </c>
      <c r="B1395" s="2" t="s">
        <v>16</v>
      </c>
      <c r="C1395" s="2" t="s">
        <v>6</v>
      </c>
      <c r="D1395" s="2">
        <v>1</v>
      </c>
      <c r="E1395" s="1">
        <v>59.94</v>
      </c>
      <c r="F1395" s="1">
        <v>58.69</v>
      </c>
      <c r="G1395" s="4">
        <v>2494008.5</v>
      </c>
      <c r="H1395">
        <f t="shared" si="100"/>
        <v>1495</v>
      </c>
      <c r="I1395">
        <f t="shared" si="101"/>
        <v>1464</v>
      </c>
    </row>
    <row r="1396" spans="1:9" x14ac:dyDescent="0.3">
      <c r="A1396" s="2">
        <v>2014</v>
      </c>
      <c r="B1396" s="2" t="s">
        <v>16</v>
      </c>
      <c r="C1396" s="2" t="s">
        <v>6</v>
      </c>
      <c r="D1396" s="2">
        <v>1</v>
      </c>
      <c r="E1396" s="1">
        <v>59.28</v>
      </c>
      <c r="F1396" s="1">
        <v>58.42</v>
      </c>
      <c r="G1396" s="4">
        <v>2623268.5</v>
      </c>
      <c r="H1396">
        <f t="shared" si="100"/>
        <v>1555</v>
      </c>
      <c r="I1396">
        <f t="shared" si="101"/>
        <v>1533</v>
      </c>
    </row>
    <row r="1397" spans="1:9" x14ac:dyDescent="0.3">
      <c r="A1397" s="2">
        <v>2015</v>
      </c>
      <c r="B1397" s="2" t="s">
        <v>16</v>
      </c>
      <c r="C1397" s="2" t="s">
        <v>6</v>
      </c>
      <c r="D1397" s="2">
        <v>1</v>
      </c>
      <c r="E1397" s="1">
        <v>57.7</v>
      </c>
      <c r="F1397" s="1">
        <v>58.14</v>
      </c>
      <c r="G1397" s="4">
        <v>2747158.5</v>
      </c>
      <c r="H1397">
        <f t="shared" si="100"/>
        <v>1585</v>
      </c>
      <c r="I1397">
        <f t="shared" si="101"/>
        <v>1597</v>
      </c>
    </row>
    <row r="1398" spans="1:9" x14ac:dyDescent="0.3">
      <c r="A1398" s="2">
        <v>2016</v>
      </c>
      <c r="B1398" s="2" t="s">
        <v>16</v>
      </c>
      <c r="C1398" s="2" t="s">
        <v>6</v>
      </c>
      <c r="D1398" s="2">
        <v>1</v>
      </c>
      <c r="E1398" s="1">
        <v>56.12</v>
      </c>
      <c r="F1398" s="1">
        <v>57.87</v>
      </c>
      <c r="G1398" s="4">
        <v>2858258.5</v>
      </c>
      <c r="H1398">
        <f t="shared" si="100"/>
        <v>1604</v>
      </c>
      <c r="I1398">
        <f t="shared" si="101"/>
        <v>1654</v>
      </c>
    </row>
    <row r="1399" spans="1:9" x14ac:dyDescent="0.3">
      <c r="A1399" s="2">
        <v>2017</v>
      </c>
      <c r="B1399" s="2" t="s">
        <v>16</v>
      </c>
      <c r="C1399" s="2" t="s">
        <v>6</v>
      </c>
      <c r="D1399" s="2">
        <v>1</v>
      </c>
      <c r="E1399" s="1">
        <v>55.72</v>
      </c>
      <c r="F1399" s="1">
        <v>57.6</v>
      </c>
      <c r="G1399" s="4">
        <v>2996889.5</v>
      </c>
      <c r="H1399">
        <f t="shared" si="100"/>
        <v>1670</v>
      </c>
      <c r="I1399">
        <f t="shared" si="101"/>
        <v>1726</v>
      </c>
    </row>
    <row r="1400" spans="1:9" x14ac:dyDescent="0.3">
      <c r="A1400" s="2">
        <v>2018</v>
      </c>
      <c r="B1400" s="2" t="s">
        <v>16</v>
      </c>
      <c r="C1400" s="2" t="s">
        <v>6</v>
      </c>
      <c r="D1400" s="2">
        <v>1</v>
      </c>
      <c r="E1400" s="1">
        <v>59.1</v>
      </c>
      <c r="F1400" s="1">
        <v>57.33</v>
      </c>
      <c r="G1400" s="4">
        <v>3153847</v>
      </c>
      <c r="H1400">
        <f t="shared" si="100"/>
        <v>1864</v>
      </c>
      <c r="I1400">
        <f t="shared" si="101"/>
        <v>1808</v>
      </c>
    </row>
    <row r="1401" spans="1:9" x14ac:dyDescent="0.3">
      <c r="A1401" s="2">
        <v>2019</v>
      </c>
      <c r="B1401" s="2" t="s">
        <v>16</v>
      </c>
      <c r="C1401" s="2" t="s">
        <v>6</v>
      </c>
      <c r="D1401" s="2">
        <v>1</v>
      </c>
      <c r="E1401" s="1">
        <v>57.5</v>
      </c>
      <c r="F1401" s="1">
        <v>57.06</v>
      </c>
      <c r="G1401" s="4">
        <v>3314758.5</v>
      </c>
      <c r="H1401">
        <f t="shared" si="100"/>
        <v>1906</v>
      </c>
      <c r="I1401">
        <f t="shared" si="101"/>
        <v>1891</v>
      </c>
    </row>
    <row r="1402" spans="1:9" x14ac:dyDescent="0.3">
      <c r="A1402" s="2">
        <v>2020</v>
      </c>
      <c r="B1402" s="2" t="s">
        <v>16</v>
      </c>
      <c r="C1402" s="2" t="s">
        <v>6</v>
      </c>
      <c r="D1402" s="2">
        <v>1</v>
      </c>
      <c r="E1402" s="1"/>
      <c r="F1402" s="1">
        <f>ROUND(F1401-F1401*0.0047,1)</f>
        <v>56.8</v>
      </c>
      <c r="G1402" s="4">
        <v>3515954</v>
      </c>
      <c r="H1402" s="1"/>
      <c r="I1402">
        <f t="shared" si="101"/>
        <v>1997</v>
      </c>
    </row>
    <row r="1403" spans="1:9" x14ac:dyDescent="0.3">
      <c r="A1403" s="2">
        <v>2021</v>
      </c>
      <c r="B1403" s="2" t="s">
        <v>16</v>
      </c>
      <c r="C1403" s="2" t="s">
        <v>6</v>
      </c>
      <c r="D1403" s="2">
        <v>1</v>
      </c>
      <c r="E1403" s="1"/>
      <c r="F1403" s="1">
        <f t="shared" ref="F1403:F1404" si="104">ROUND(F1402-F1402*0.0047,1)</f>
        <v>56.5</v>
      </c>
      <c r="G1403" s="4">
        <v>3729119.5</v>
      </c>
      <c r="H1403" s="1"/>
      <c r="I1403">
        <f t="shared" si="101"/>
        <v>2107</v>
      </c>
    </row>
    <row r="1404" spans="1:9" x14ac:dyDescent="0.3">
      <c r="A1404" s="2">
        <v>2022</v>
      </c>
      <c r="B1404" s="2" t="s">
        <v>16</v>
      </c>
      <c r="C1404" s="2" t="s">
        <v>6</v>
      </c>
      <c r="D1404" s="2">
        <v>1</v>
      </c>
      <c r="E1404" s="1"/>
      <c r="F1404" s="1">
        <f t="shared" si="104"/>
        <v>56.2</v>
      </c>
      <c r="G1404" s="4">
        <v>3938815</v>
      </c>
      <c r="H1404" s="1"/>
      <c r="I1404">
        <f t="shared" si="101"/>
        <v>2214</v>
      </c>
    </row>
    <row r="1405" spans="1:9" x14ac:dyDescent="0.3">
      <c r="A1405" s="2">
        <v>2000</v>
      </c>
      <c r="B1405" s="2" t="s">
        <v>16</v>
      </c>
      <c r="C1405" s="2" t="s">
        <v>6</v>
      </c>
      <c r="D1405" s="2">
        <v>2</v>
      </c>
      <c r="E1405" s="1">
        <v>20.38</v>
      </c>
      <c r="F1405" s="1">
        <v>21.01</v>
      </c>
      <c r="G1405" s="4">
        <v>873383.5</v>
      </c>
      <c r="H1405">
        <f t="shared" si="100"/>
        <v>178</v>
      </c>
      <c r="I1405">
        <f t="shared" si="101"/>
        <v>183</v>
      </c>
    </row>
    <row r="1406" spans="1:9" x14ac:dyDescent="0.3">
      <c r="A1406" s="2">
        <v>2001</v>
      </c>
      <c r="B1406" s="2" t="s">
        <v>16</v>
      </c>
      <c r="C1406" s="2" t="s">
        <v>6</v>
      </c>
      <c r="D1406" s="2">
        <v>2</v>
      </c>
      <c r="E1406" s="1">
        <v>20.56</v>
      </c>
      <c r="F1406" s="1">
        <v>21.4</v>
      </c>
      <c r="G1406" s="4">
        <v>938698.5</v>
      </c>
      <c r="H1406">
        <f t="shared" si="100"/>
        <v>193</v>
      </c>
      <c r="I1406">
        <f t="shared" si="101"/>
        <v>201</v>
      </c>
    </row>
    <row r="1407" spans="1:9" x14ac:dyDescent="0.3">
      <c r="A1407" s="2">
        <v>2002</v>
      </c>
      <c r="B1407" s="2" t="s">
        <v>16</v>
      </c>
      <c r="C1407" s="2" t="s">
        <v>6</v>
      </c>
      <c r="D1407" s="2">
        <v>2</v>
      </c>
      <c r="E1407" s="1">
        <v>22.22</v>
      </c>
      <c r="F1407" s="1">
        <v>21.79</v>
      </c>
      <c r="G1407" s="4">
        <v>1003819</v>
      </c>
      <c r="H1407">
        <f t="shared" si="100"/>
        <v>223</v>
      </c>
      <c r="I1407">
        <f t="shared" si="101"/>
        <v>219</v>
      </c>
    </row>
    <row r="1408" spans="1:9" x14ac:dyDescent="0.3">
      <c r="A1408" s="2">
        <v>2003</v>
      </c>
      <c r="B1408" s="2" t="s">
        <v>16</v>
      </c>
      <c r="C1408" s="2" t="s">
        <v>6</v>
      </c>
      <c r="D1408" s="2">
        <v>2</v>
      </c>
      <c r="E1408" s="1">
        <v>21.51</v>
      </c>
      <c r="F1408" s="1">
        <v>22.19</v>
      </c>
      <c r="G1408" s="4">
        <v>1069153.5</v>
      </c>
      <c r="H1408">
        <f t="shared" si="100"/>
        <v>230</v>
      </c>
      <c r="I1408">
        <f t="shared" si="101"/>
        <v>237</v>
      </c>
    </row>
    <row r="1409" spans="1:9" x14ac:dyDescent="0.3">
      <c r="A1409" s="2">
        <v>2004</v>
      </c>
      <c r="B1409" s="2" t="s">
        <v>16</v>
      </c>
      <c r="C1409" s="2" t="s">
        <v>6</v>
      </c>
      <c r="D1409" s="2">
        <v>2</v>
      </c>
      <c r="E1409" s="1">
        <v>24.74</v>
      </c>
      <c r="F1409" s="1">
        <v>22.59</v>
      </c>
      <c r="G1409" s="4">
        <v>1140017</v>
      </c>
      <c r="H1409">
        <f t="shared" si="100"/>
        <v>282</v>
      </c>
      <c r="I1409">
        <f t="shared" si="101"/>
        <v>258</v>
      </c>
    </row>
    <row r="1410" spans="1:9" x14ac:dyDescent="0.3">
      <c r="A1410" s="2">
        <v>2005</v>
      </c>
      <c r="B1410" s="2" t="s">
        <v>16</v>
      </c>
      <c r="C1410" s="2" t="s">
        <v>6</v>
      </c>
      <c r="D1410" s="2">
        <v>2</v>
      </c>
      <c r="E1410" s="1">
        <v>21.14</v>
      </c>
      <c r="F1410" s="1">
        <v>23.01</v>
      </c>
      <c r="G1410" s="4">
        <v>1210978.5</v>
      </c>
      <c r="H1410">
        <f t="shared" si="100"/>
        <v>256</v>
      </c>
      <c r="I1410">
        <f t="shared" si="101"/>
        <v>279</v>
      </c>
    </row>
    <row r="1411" spans="1:9" x14ac:dyDescent="0.3">
      <c r="A1411" s="2">
        <v>2006</v>
      </c>
      <c r="B1411" s="2" t="s">
        <v>16</v>
      </c>
      <c r="C1411" s="2" t="s">
        <v>6</v>
      </c>
      <c r="D1411" s="2">
        <v>2</v>
      </c>
      <c r="E1411" s="1">
        <v>24.13</v>
      </c>
      <c r="F1411" s="1">
        <v>23.43</v>
      </c>
      <c r="G1411" s="4">
        <v>1284920</v>
      </c>
      <c r="H1411">
        <f t="shared" ref="H1411:H1473" si="105">ROUND(E1411*$G1411/100000,0)</f>
        <v>310</v>
      </c>
      <c r="I1411">
        <f t="shared" ref="I1411:I1473" si="106">ROUND(F1411*$G1411/100000,0)</f>
        <v>301</v>
      </c>
    </row>
    <row r="1412" spans="1:9" x14ac:dyDescent="0.3">
      <c r="A1412" s="2">
        <v>2007</v>
      </c>
      <c r="B1412" s="2" t="s">
        <v>16</v>
      </c>
      <c r="C1412" s="2" t="s">
        <v>6</v>
      </c>
      <c r="D1412" s="2">
        <v>2</v>
      </c>
      <c r="E1412" s="1">
        <v>25.39</v>
      </c>
      <c r="F1412" s="1">
        <v>23.85</v>
      </c>
      <c r="G1412" s="4">
        <v>1378258</v>
      </c>
      <c r="H1412">
        <f t="shared" si="105"/>
        <v>350</v>
      </c>
      <c r="I1412">
        <f t="shared" si="106"/>
        <v>329</v>
      </c>
    </row>
    <row r="1413" spans="1:9" x14ac:dyDescent="0.3">
      <c r="A1413" s="2">
        <v>2008</v>
      </c>
      <c r="B1413" s="2" t="s">
        <v>16</v>
      </c>
      <c r="C1413" s="2" t="s">
        <v>6</v>
      </c>
      <c r="D1413" s="2">
        <v>2</v>
      </c>
      <c r="E1413" s="1">
        <v>23.66</v>
      </c>
      <c r="F1413" s="1">
        <v>24.29</v>
      </c>
      <c r="G1413" s="4">
        <v>1458371</v>
      </c>
      <c r="H1413">
        <f t="shared" si="105"/>
        <v>345</v>
      </c>
      <c r="I1413">
        <f t="shared" si="106"/>
        <v>354</v>
      </c>
    </row>
    <row r="1414" spans="1:9" x14ac:dyDescent="0.3">
      <c r="A1414" s="2">
        <v>2009</v>
      </c>
      <c r="B1414" s="2" t="s">
        <v>16</v>
      </c>
      <c r="C1414" s="2" t="s">
        <v>6</v>
      </c>
      <c r="D1414" s="2">
        <v>2</v>
      </c>
      <c r="E1414" s="1">
        <v>25.37</v>
      </c>
      <c r="F1414" s="1">
        <v>24.73</v>
      </c>
      <c r="G1414" s="4">
        <v>1505449.5</v>
      </c>
      <c r="H1414">
        <f t="shared" si="105"/>
        <v>382</v>
      </c>
      <c r="I1414">
        <f t="shared" si="106"/>
        <v>372</v>
      </c>
    </row>
    <row r="1415" spans="1:9" x14ac:dyDescent="0.3">
      <c r="A1415" s="2">
        <v>2010</v>
      </c>
      <c r="B1415" s="2" t="s">
        <v>16</v>
      </c>
      <c r="C1415" s="2" t="s">
        <v>6</v>
      </c>
      <c r="D1415" s="2">
        <v>2</v>
      </c>
      <c r="E1415" s="1">
        <v>23.85</v>
      </c>
      <c r="F1415" s="1">
        <v>25.19</v>
      </c>
      <c r="G1415" s="4">
        <v>1534862</v>
      </c>
      <c r="H1415">
        <f t="shared" si="105"/>
        <v>366</v>
      </c>
      <c r="I1415">
        <f t="shared" si="106"/>
        <v>387</v>
      </c>
    </row>
    <row r="1416" spans="1:9" x14ac:dyDescent="0.3">
      <c r="A1416" s="2">
        <v>2011</v>
      </c>
      <c r="B1416" s="2" t="s">
        <v>16</v>
      </c>
      <c r="C1416" s="2" t="s">
        <v>6</v>
      </c>
      <c r="D1416" s="2">
        <v>2</v>
      </c>
      <c r="E1416" s="1">
        <v>25.72</v>
      </c>
      <c r="F1416" s="1">
        <v>25.65</v>
      </c>
      <c r="G1416" s="4">
        <v>1562793</v>
      </c>
      <c r="H1416">
        <f t="shared" si="105"/>
        <v>402</v>
      </c>
      <c r="I1416">
        <f t="shared" si="106"/>
        <v>401</v>
      </c>
    </row>
    <row r="1417" spans="1:9" x14ac:dyDescent="0.3">
      <c r="A1417" s="2">
        <v>2012</v>
      </c>
      <c r="B1417" s="2" t="s">
        <v>16</v>
      </c>
      <c r="C1417" s="2" t="s">
        <v>6</v>
      </c>
      <c r="D1417" s="2">
        <v>2</v>
      </c>
      <c r="E1417" s="1">
        <v>23</v>
      </c>
      <c r="F1417" s="1">
        <v>24.59</v>
      </c>
      <c r="G1417" s="4">
        <v>1617579</v>
      </c>
      <c r="H1417">
        <f t="shared" si="105"/>
        <v>372</v>
      </c>
      <c r="I1417">
        <f t="shared" si="106"/>
        <v>398</v>
      </c>
    </row>
    <row r="1418" spans="1:9" x14ac:dyDescent="0.3">
      <c r="A1418" s="2">
        <v>2013</v>
      </c>
      <c r="B1418" s="2" t="s">
        <v>16</v>
      </c>
      <c r="C1418" s="2" t="s">
        <v>6</v>
      </c>
      <c r="D1418" s="2">
        <v>2</v>
      </c>
      <c r="E1418" s="1">
        <v>24.9</v>
      </c>
      <c r="F1418" s="1">
        <v>23.58</v>
      </c>
      <c r="G1418" s="4">
        <v>1687049</v>
      </c>
      <c r="H1418">
        <f t="shared" si="105"/>
        <v>420</v>
      </c>
      <c r="I1418">
        <f t="shared" si="106"/>
        <v>398</v>
      </c>
    </row>
    <row r="1419" spans="1:9" x14ac:dyDescent="0.3">
      <c r="A1419" s="2">
        <v>2014</v>
      </c>
      <c r="B1419" s="2" t="s">
        <v>16</v>
      </c>
      <c r="C1419" s="2" t="s">
        <v>6</v>
      </c>
      <c r="D1419" s="2">
        <v>2</v>
      </c>
      <c r="E1419" s="1">
        <v>22.95</v>
      </c>
      <c r="F1419" s="1">
        <v>22.61</v>
      </c>
      <c r="G1419" s="4">
        <v>1747440</v>
      </c>
      <c r="H1419">
        <f t="shared" si="105"/>
        <v>401</v>
      </c>
      <c r="I1419">
        <f t="shared" si="106"/>
        <v>395</v>
      </c>
    </row>
    <row r="1420" spans="1:9" x14ac:dyDescent="0.3">
      <c r="A1420" s="2">
        <v>2015</v>
      </c>
      <c r="B1420" s="2" t="s">
        <v>16</v>
      </c>
      <c r="C1420" s="2" t="s">
        <v>6</v>
      </c>
      <c r="D1420" s="2">
        <v>2</v>
      </c>
      <c r="E1420" s="1">
        <v>22.41</v>
      </c>
      <c r="F1420" s="1">
        <v>21.68</v>
      </c>
      <c r="G1420" s="4">
        <v>1802875</v>
      </c>
      <c r="H1420">
        <f t="shared" si="105"/>
        <v>404</v>
      </c>
      <c r="I1420">
        <f t="shared" si="106"/>
        <v>391</v>
      </c>
    </row>
    <row r="1421" spans="1:9" x14ac:dyDescent="0.3">
      <c r="A1421" s="2">
        <v>2016</v>
      </c>
      <c r="B1421" s="2" t="s">
        <v>16</v>
      </c>
      <c r="C1421" s="2" t="s">
        <v>6</v>
      </c>
      <c r="D1421" s="2">
        <v>2</v>
      </c>
      <c r="E1421" s="1">
        <v>20.5</v>
      </c>
      <c r="F1421" s="1">
        <v>20.79</v>
      </c>
      <c r="G1421" s="4">
        <v>1843565.5</v>
      </c>
      <c r="H1421">
        <f t="shared" si="105"/>
        <v>378</v>
      </c>
      <c r="I1421">
        <f t="shared" si="106"/>
        <v>383</v>
      </c>
    </row>
    <row r="1422" spans="1:9" x14ac:dyDescent="0.3">
      <c r="A1422" s="2">
        <v>2017</v>
      </c>
      <c r="B1422" s="2" t="s">
        <v>16</v>
      </c>
      <c r="C1422" s="2" t="s">
        <v>6</v>
      </c>
      <c r="D1422" s="2">
        <v>2</v>
      </c>
      <c r="E1422" s="1">
        <v>18.93</v>
      </c>
      <c r="F1422" s="1">
        <v>19.940000000000001</v>
      </c>
      <c r="G1422" s="4">
        <v>1890896.5</v>
      </c>
      <c r="H1422">
        <f t="shared" si="105"/>
        <v>358</v>
      </c>
      <c r="I1422">
        <f t="shared" si="106"/>
        <v>377</v>
      </c>
    </row>
    <row r="1423" spans="1:9" x14ac:dyDescent="0.3">
      <c r="A1423" s="2">
        <v>2018</v>
      </c>
      <c r="B1423" s="2" t="s">
        <v>16</v>
      </c>
      <c r="C1423" s="2" t="s">
        <v>6</v>
      </c>
      <c r="D1423" s="2">
        <v>2</v>
      </c>
      <c r="E1423" s="1">
        <v>19.149999999999999</v>
      </c>
      <c r="F1423" s="1">
        <v>19.12</v>
      </c>
      <c r="G1423" s="4">
        <v>1963692.5</v>
      </c>
      <c r="H1423">
        <f t="shared" si="105"/>
        <v>376</v>
      </c>
      <c r="I1423">
        <f t="shared" si="106"/>
        <v>375</v>
      </c>
    </row>
    <row r="1424" spans="1:9" x14ac:dyDescent="0.3">
      <c r="A1424" s="2">
        <v>2019</v>
      </c>
      <c r="B1424" s="2" t="s">
        <v>16</v>
      </c>
      <c r="C1424" s="2" t="s">
        <v>6</v>
      </c>
      <c r="D1424" s="2">
        <v>2</v>
      </c>
      <c r="E1424" s="1">
        <v>18.579999999999998</v>
      </c>
      <c r="F1424" s="1">
        <v>18.329999999999998</v>
      </c>
      <c r="G1424" s="4">
        <v>2061691</v>
      </c>
      <c r="H1424">
        <f t="shared" si="105"/>
        <v>383</v>
      </c>
      <c r="I1424">
        <f t="shared" si="106"/>
        <v>378</v>
      </c>
    </row>
    <row r="1425" spans="1:9" x14ac:dyDescent="0.3">
      <c r="A1425" s="2">
        <v>2020</v>
      </c>
      <c r="B1425" s="2" t="s">
        <v>16</v>
      </c>
      <c r="C1425" s="2" t="s">
        <v>6</v>
      </c>
      <c r="D1425" s="2">
        <v>2</v>
      </c>
      <c r="E1425" s="1"/>
      <c r="F1425" s="1">
        <f>ROUND(F1424-F1424*0.0411,1)</f>
        <v>17.600000000000001</v>
      </c>
      <c r="G1425" s="4">
        <v>2206059</v>
      </c>
      <c r="H1425" s="1"/>
      <c r="I1425">
        <f t="shared" si="106"/>
        <v>388</v>
      </c>
    </row>
    <row r="1426" spans="1:9" x14ac:dyDescent="0.3">
      <c r="A1426" s="2">
        <v>2021</v>
      </c>
      <c r="B1426" s="2" t="s">
        <v>16</v>
      </c>
      <c r="C1426" s="2" t="s">
        <v>6</v>
      </c>
      <c r="D1426" s="2">
        <v>2</v>
      </c>
      <c r="E1426" s="1"/>
      <c r="F1426" s="1">
        <f t="shared" ref="F1426:F1427" si="107">ROUND(F1425-F1425*0.0411,1)</f>
        <v>16.899999999999999</v>
      </c>
      <c r="G1426" s="4">
        <v>2361393.5</v>
      </c>
      <c r="H1426" s="1"/>
      <c r="I1426">
        <f t="shared" si="106"/>
        <v>399</v>
      </c>
    </row>
    <row r="1427" spans="1:9" x14ac:dyDescent="0.3">
      <c r="A1427" s="2">
        <v>2022</v>
      </c>
      <c r="B1427" s="2" t="s">
        <v>16</v>
      </c>
      <c r="C1427" s="2" t="s">
        <v>6</v>
      </c>
      <c r="D1427" s="2">
        <v>2</v>
      </c>
      <c r="E1427" s="1"/>
      <c r="F1427" s="1">
        <f t="shared" si="107"/>
        <v>16.2</v>
      </c>
      <c r="G1427" s="4">
        <v>2493071</v>
      </c>
      <c r="H1427" s="1"/>
      <c r="I1427">
        <f t="shared" si="106"/>
        <v>404</v>
      </c>
    </row>
    <row r="1428" spans="1:9" x14ac:dyDescent="0.3">
      <c r="A1428" s="2">
        <v>2000</v>
      </c>
      <c r="B1428" s="2" t="s">
        <v>16</v>
      </c>
      <c r="C1428" s="2" t="s">
        <v>6</v>
      </c>
      <c r="D1428" s="2">
        <v>3</v>
      </c>
      <c r="E1428" s="1">
        <v>71.989999999999995</v>
      </c>
      <c r="F1428" s="1">
        <v>76.28</v>
      </c>
      <c r="G1428" s="4">
        <v>302803.5</v>
      </c>
      <c r="H1428">
        <f t="shared" si="105"/>
        <v>218</v>
      </c>
      <c r="I1428">
        <f t="shared" si="106"/>
        <v>231</v>
      </c>
    </row>
    <row r="1429" spans="1:9" x14ac:dyDescent="0.3">
      <c r="A1429" s="2">
        <v>2001</v>
      </c>
      <c r="B1429" s="2" t="s">
        <v>16</v>
      </c>
      <c r="C1429" s="2" t="s">
        <v>6</v>
      </c>
      <c r="D1429" s="2">
        <v>3</v>
      </c>
      <c r="E1429" s="1">
        <v>87.47</v>
      </c>
      <c r="F1429" s="1">
        <v>83.84</v>
      </c>
      <c r="G1429" s="4">
        <v>313238.5</v>
      </c>
      <c r="H1429">
        <f t="shared" si="105"/>
        <v>274</v>
      </c>
      <c r="I1429">
        <f t="shared" si="106"/>
        <v>263</v>
      </c>
    </row>
    <row r="1430" spans="1:9" x14ac:dyDescent="0.3">
      <c r="A1430" s="2">
        <v>2002</v>
      </c>
      <c r="B1430" s="2" t="s">
        <v>16</v>
      </c>
      <c r="C1430" s="2" t="s">
        <v>6</v>
      </c>
      <c r="D1430" s="2">
        <v>3</v>
      </c>
      <c r="E1430" s="1">
        <v>96.46</v>
      </c>
      <c r="F1430" s="1">
        <v>92.16</v>
      </c>
      <c r="G1430" s="4">
        <v>325524</v>
      </c>
      <c r="H1430">
        <f t="shared" si="105"/>
        <v>314</v>
      </c>
      <c r="I1430">
        <f t="shared" si="106"/>
        <v>300</v>
      </c>
    </row>
    <row r="1431" spans="1:9" x14ac:dyDescent="0.3">
      <c r="A1431" s="2">
        <v>2003</v>
      </c>
      <c r="B1431" s="2" t="s">
        <v>16</v>
      </c>
      <c r="C1431" s="2" t="s">
        <v>6</v>
      </c>
      <c r="D1431" s="2">
        <v>3</v>
      </c>
      <c r="E1431" s="1">
        <v>97.38</v>
      </c>
      <c r="F1431" s="1">
        <v>101.3</v>
      </c>
      <c r="G1431" s="4">
        <v>341973.5</v>
      </c>
      <c r="H1431">
        <f t="shared" si="105"/>
        <v>333</v>
      </c>
      <c r="I1431">
        <f t="shared" si="106"/>
        <v>346</v>
      </c>
    </row>
    <row r="1432" spans="1:9" x14ac:dyDescent="0.3">
      <c r="A1432" s="2">
        <v>2004</v>
      </c>
      <c r="B1432" s="2" t="s">
        <v>16</v>
      </c>
      <c r="C1432" s="2" t="s">
        <v>6</v>
      </c>
      <c r="D1432" s="2">
        <v>3</v>
      </c>
      <c r="E1432" s="1">
        <v>107.28</v>
      </c>
      <c r="F1432" s="1">
        <v>111.34</v>
      </c>
      <c r="G1432" s="4">
        <v>361655</v>
      </c>
      <c r="H1432">
        <f t="shared" si="105"/>
        <v>388</v>
      </c>
      <c r="I1432">
        <f t="shared" si="106"/>
        <v>403</v>
      </c>
    </row>
    <row r="1433" spans="1:9" x14ac:dyDescent="0.3">
      <c r="A1433" s="2">
        <v>2005</v>
      </c>
      <c r="B1433" s="2" t="s">
        <v>16</v>
      </c>
      <c r="C1433" s="2" t="s">
        <v>6</v>
      </c>
      <c r="D1433" s="2">
        <v>3</v>
      </c>
      <c r="E1433" s="1">
        <v>108.23</v>
      </c>
      <c r="F1433" s="1">
        <v>110.09</v>
      </c>
      <c r="G1433" s="4">
        <v>381586</v>
      </c>
      <c r="H1433">
        <f t="shared" si="105"/>
        <v>413</v>
      </c>
      <c r="I1433">
        <f t="shared" si="106"/>
        <v>420</v>
      </c>
    </row>
    <row r="1434" spans="1:9" x14ac:dyDescent="0.3">
      <c r="A1434" s="2">
        <v>2006</v>
      </c>
      <c r="B1434" s="2" t="s">
        <v>16</v>
      </c>
      <c r="C1434" s="2" t="s">
        <v>6</v>
      </c>
      <c r="D1434" s="2">
        <v>3</v>
      </c>
      <c r="E1434" s="1">
        <v>103.94</v>
      </c>
      <c r="F1434" s="1">
        <v>108.85</v>
      </c>
      <c r="G1434" s="4">
        <v>401211.5</v>
      </c>
      <c r="H1434">
        <f t="shared" si="105"/>
        <v>417</v>
      </c>
      <c r="I1434">
        <f t="shared" si="106"/>
        <v>437</v>
      </c>
    </row>
    <row r="1435" spans="1:9" x14ac:dyDescent="0.3">
      <c r="A1435" s="2">
        <v>2007</v>
      </c>
      <c r="B1435" s="2" t="s">
        <v>16</v>
      </c>
      <c r="C1435" s="2" t="s">
        <v>6</v>
      </c>
      <c r="D1435" s="2">
        <v>3</v>
      </c>
      <c r="E1435" s="1">
        <v>108.55</v>
      </c>
      <c r="F1435" s="1">
        <v>107.62</v>
      </c>
      <c r="G1435" s="4">
        <v>425616.5</v>
      </c>
      <c r="H1435">
        <f t="shared" si="105"/>
        <v>462</v>
      </c>
      <c r="I1435">
        <f t="shared" si="106"/>
        <v>458</v>
      </c>
    </row>
    <row r="1436" spans="1:9" x14ac:dyDescent="0.3">
      <c r="A1436" s="2">
        <v>2008</v>
      </c>
      <c r="B1436" s="2" t="s">
        <v>16</v>
      </c>
      <c r="C1436" s="2" t="s">
        <v>6</v>
      </c>
      <c r="D1436" s="2">
        <v>3</v>
      </c>
      <c r="E1436" s="1">
        <v>109.36</v>
      </c>
      <c r="F1436" s="1">
        <v>106.41</v>
      </c>
      <c r="G1436" s="4">
        <v>455373</v>
      </c>
      <c r="H1436">
        <f t="shared" si="105"/>
        <v>498</v>
      </c>
      <c r="I1436">
        <f t="shared" si="106"/>
        <v>485</v>
      </c>
    </row>
    <row r="1437" spans="1:9" x14ac:dyDescent="0.3">
      <c r="A1437" s="2">
        <v>2009</v>
      </c>
      <c r="B1437" s="2" t="s">
        <v>16</v>
      </c>
      <c r="C1437" s="2" t="s">
        <v>6</v>
      </c>
      <c r="D1437" s="2">
        <v>3</v>
      </c>
      <c r="E1437" s="1">
        <v>105.27</v>
      </c>
      <c r="F1437" s="1">
        <v>105.21</v>
      </c>
      <c r="G1437" s="4">
        <v>493034.5</v>
      </c>
      <c r="H1437">
        <f t="shared" si="105"/>
        <v>519</v>
      </c>
      <c r="I1437">
        <f t="shared" si="106"/>
        <v>519</v>
      </c>
    </row>
    <row r="1438" spans="1:9" x14ac:dyDescent="0.3">
      <c r="A1438" s="2">
        <v>2010</v>
      </c>
      <c r="B1438" s="2" t="s">
        <v>16</v>
      </c>
      <c r="C1438" s="2" t="s">
        <v>6</v>
      </c>
      <c r="D1438" s="2">
        <v>3</v>
      </c>
      <c r="E1438" s="1">
        <v>109.44</v>
      </c>
      <c r="F1438" s="1">
        <v>104.02</v>
      </c>
      <c r="G1438" s="4">
        <v>540950</v>
      </c>
      <c r="H1438">
        <f t="shared" si="105"/>
        <v>592</v>
      </c>
      <c r="I1438">
        <f t="shared" si="106"/>
        <v>563</v>
      </c>
    </row>
    <row r="1439" spans="1:9" x14ac:dyDescent="0.3">
      <c r="A1439" s="2">
        <v>2011</v>
      </c>
      <c r="B1439" s="2" t="s">
        <v>16</v>
      </c>
      <c r="C1439" s="2" t="s">
        <v>6</v>
      </c>
      <c r="D1439" s="2">
        <v>3</v>
      </c>
      <c r="E1439" s="1">
        <v>101.09</v>
      </c>
      <c r="F1439" s="1">
        <v>102.85</v>
      </c>
      <c r="G1439" s="4">
        <v>592545.5</v>
      </c>
      <c r="H1439">
        <f t="shared" si="105"/>
        <v>599</v>
      </c>
      <c r="I1439">
        <f t="shared" si="106"/>
        <v>609</v>
      </c>
    </row>
    <row r="1440" spans="1:9" x14ac:dyDescent="0.3">
      <c r="A1440" s="2">
        <v>2012</v>
      </c>
      <c r="B1440" s="2" t="s">
        <v>16</v>
      </c>
      <c r="C1440" s="2" t="s">
        <v>6</v>
      </c>
      <c r="D1440" s="2">
        <v>3</v>
      </c>
      <c r="E1440" s="1">
        <v>102.67</v>
      </c>
      <c r="F1440" s="1">
        <v>101.69</v>
      </c>
      <c r="G1440" s="4">
        <v>643839</v>
      </c>
      <c r="H1440">
        <f t="shared" si="105"/>
        <v>661</v>
      </c>
      <c r="I1440">
        <f t="shared" si="106"/>
        <v>655</v>
      </c>
    </row>
    <row r="1441" spans="1:9" x14ac:dyDescent="0.3">
      <c r="A1441" s="2">
        <v>2013</v>
      </c>
      <c r="B1441" s="2" t="s">
        <v>16</v>
      </c>
      <c r="C1441" s="2" t="s">
        <v>6</v>
      </c>
      <c r="D1441" s="2">
        <v>3</v>
      </c>
      <c r="E1441" s="1">
        <v>101.17</v>
      </c>
      <c r="F1441" s="1">
        <v>100.55</v>
      </c>
      <c r="G1441" s="4">
        <v>696878</v>
      </c>
      <c r="H1441">
        <f t="shared" si="105"/>
        <v>705</v>
      </c>
      <c r="I1441">
        <f t="shared" si="106"/>
        <v>701</v>
      </c>
    </row>
    <row r="1442" spans="1:9" x14ac:dyDescent="0.3">
      <c r="A1442" s="2">
        <v>2014</v>
      </c>
      <c r="B1442" s="2" t="s">
        <v>16</v>
      </c>
      <c r="C1442" s="2" t="s">
        <v>6</v>
      </c>
      <c r="D1442" s="2">
        <v>3</v>
      </c>
      <c r="E1442" s="1">
        <v>105.23</v>
      </c>
      <c r="F1442" s="1">
        <v>99.41</v>
      </c>
      <c r="G1442" s="4">
        <v>755493</v>
      </c>
      <c r="H1442">
        <f t="shared" si="105"/>
        <v>795</v>
      </c>
      <c r="I1442">
        <f t="shared" si="106"/>
        <v>751</v>
      </c>
    </row>
    <row r="1443" spans="1:9" x14ac:dyDescent="0.3">
      <c r="A1443" s="2">
        <v>2015</v>
      </c>
      <c r="B1443" s="2" t="s">
        <v>16</v>
      </c>
      <c r="C1443" s="2" t="s">
        <v>6</v>
      </c>
      <c r="D1443" s="2">
        <v>3</v>
      </c>
      <c r="E1443" s="1">
        <v>98.32</v>
      </c>
      <c r="F1443" s="1">
        <v>98.29</v>
      </c>
      <c r="G1443" s="4">
        <v>813640.5</v>
      </c>
      <c r="H1443">
        <f t="shared" si="105"/>
        <v>800</v>
      </c>
      <c r="I1443">
        <f t="shared" si="106"/>
        <v>800</v>
      </c>
    </row>
    <row r="1444" spans="1:9" x14ac:dyDescent="0.3">
      <c r="A1444" s="2">
        <v>2016</v>
      </c>
      <c r="B1444" s="2" t="s">
        <v>16</v>
      </c>
      <c r="C1444" s="2" t="s">
        <v>6</v>
      </c>
      <c r="D1444" s="2">
        <v>3</v>
      </c>
      <c r="E1444" s="1">
        <v>93.72</v>
      </c>
      <c r="F1444" s="1">
        <v>97.19</v>
      </c>
      <c r="G1444" s="4">
        <v>873922.5</v>
      </c>
      <c r="H1444">
        <f t="shared" si="105"/>
        <v>819</v>
      </c>
      <c r="I1444">
        <f t="shared" si="106"/>
        <v>849</v>
      </c>
    </row>
    <row r="1445" spans="1:9" x14ac:dyDescent="0.3">
      <c r="A1445" s="2">
        <v>2017</v>
      </c>
      <c r="B1445" s="2" t="s">
        <v>16</v>
      </c>
      <c r="C1445" s="2" t="s">
        <v>6</v>
      </c>
      <c r="D1445" s="2">
        <v>3</v>
      </c>
      <c r="E1445" s="1">
        <v>93.86</v>
      </c>
      <c r="F1445" s="1">
        <v>96.09</v>
      </c>
      <c r="G1445" s="4">
        <v>951427</v>
      </c>
      <c r="H1445">
        <f t="shared" si="105"/>
        <v>893</v>
      </c>
      <c r="I1445">
        <f t="shared" si="106"/>
        <v>914</v>
      </c>
    </row>
    <row r="1446" spans="1:9" x14ac:dyDescent="0.3">
      <c r="A1446" s="2">
        <v>2018</v>
      </c>
      <c r="B1446" s="2" t="s">
        <v>16</v>
      </c>
      <c r="C1446" s="2" t="s">
        <v>6</v>
      </c>
      <c r="D1446" s="2">
        <v>3</v>
      </c>
      <c r="E1446" s="1">
        <v>95.77</v>
      </c>
      <c r="F1446" s="1">
        <v>95.01</v>
      </c>
      <c r="G1446" s="4">
        <v>1019142.5</v>
      </c>
      <c r="H1446">
        <f t="shared" si="105"/>
        <v>976</v>
      </c>
      <c r="I1446">
        <f t="shared" si="106"/>
        <v>968</v>
      </c>
    </row>
    <row r="1447" spans="1:9" x14ac:dyDescent="0.3">
      <c r="A1447" s="2">
        <v>2019</v>
      </c>
      <c r="B1447" s="2" t="s">
        <v>16</v>
      </c>
      <c r="C1447" s="2" t="s">
        <v>6</v>
      </c>
      <c r="D1447" s="2">
        <v>3</v>
      </c>
      <c r="E1447" s="1">
        <v>92.98</v>
      </c>
      <c r="F1447" s="1">
        <v>93.94</v>
      </c>
      <c r="G1447" s="4">
        <v>1062615.5</v>
      </c>
      <c r="H1447">
        <f t="shared" si="105"/>
        <v>988</v>
      </c>
      <c r="I1447">
        <f t="shared" si="106"/>
        <v>998</v>
      </c>
    </row>
    <row r="1448" spans="1:9" x14ac:dyDescent="0.3">
      <c r="A1448" s="2">
        <v>2020</v>
      </c>
      <c r="B1448" s="2" t="s">
        <v>16</v>
      </c>
      <c r="C1448" s="2" t="s">
        <v>6</v>
      </c>
      <c r="D1448" s="2">
        <v>3</v>
      </c>
      <c r="E1448" s="1"/>
      <c r="F1448" s="1">
        <f>ROUND(F1447-F1447*0.0113,1)</f>
        <v>92.9</v>
      </c>
      <c r="G1448" s="4">
        <v>1095494</v>
      </c>
      <c r="H1448" s="1"/>
      <c r="I1448">
        <f t="shared" si="106"/>
        <v>1018</v>
      </c>
    </row>
    <row r="1449" spans="1:9" x14ac:dyDescent="0.3">
      <c r="A1449" s="2">
        <v>2021</v>
      </c>
      <c r="B1449" s="2" t="s">
        <v>16</v>
      </c>
      <c r="C1449" s="2" t="s">
        <v>6</v>
      </c>
      <c r="D1449" s="2">
        <v>3</v>
      </c>
      <c r="E1449" s="1"/>
      <c r="F1449" s="1">
        <f t="shared" ref="F1449:F1450" si="108">ROUND(F1448-F1448*0.0113,1)</f>
        <v>91.9</v>
      </c>
      <c r="G1449" s="4">
        <v>1127814</v>
      </c>
      <c r="H1449" s="1"/>
      <c r="I1449">
        <f t="shared" si="106"/>
        <v>1036</v>
      </c>
    </row>
    <row r="1450" spans="1:9" x14ac:dyDescent="0.3">
      <c r="A1450" s="2">
        <v>2022</v>
      </c>
      <c r="B1450" s="2" t="s">
        <v>16</v>
      </c>
      <c r="C1450" s="2" t="s">
        <v>6</v>
      </c>
      <c r="D1450" s="2">
        <v>3</v>
      </c>
      <c r="E1450" s="1"/>
      <c r="F1450" s="1">
        <f t="shared" si="108"/>
        <v>90.9</v>
      </c>
      <c r="G1450" s="4">
        <v>1179118</v>
      </c>
      <c r="H1450" s="1"/>
      <c r="I1450">
        <f t="shared" si="106"/>
        <v>1072</v>
      </c>
    </row>
    <row r="1451" spans="1:9" x14ac:dyDescent="0.3">
      <c r="A1451" s="2">
        <v>2000</v>
      </c>
      <c r="B1451" s="2" t="s">
        <v>16</v>
      </c>
      <c r="C1451" s="2" t="s">
        <v>6</v>
      </c>
      <c r="D1451" s="2">
        <v>4</v>
      </c>
      <c r="E1451" s="1">
        <v>182.72</v>
      </c>
      <c r="F1451" s="1">
        <v>218.64</v>
      </c>
      <c r="G1451" s="4">
        <v>43235.5</v>
      </c>
      <c r="H1451">
        <f t="shared" si="105"/>
        <v>79</v>
      </c>
      <c r="I1451">
        <f t="shared" si="106"/>
        <v>95</v>
      </c>
    </row>
    <row r="1452" spans="1:9" x14ac:dyDescent="0.3">
      <c r="A1452" s="2">
        <v>2001</v>
      </c>
      <c r="B1452" s="2" t="s">
        <v>16</v>
      </c>
      <c r="C1452" s="2" t="s">
        <v>6</v>
      </c>
      <c r="D1452" s="2">
        <v>4</v>
      </c>
      <c r="E1452" s="1">
        <v>207.13</v>
      </c>
      <c r="F1452" s="1">
        <v>224.71</v>
      </c>
      <c r="G1452" s="4">
        <v>45865</v>
      </c>
      <c r="H1452">
        <f t="shared" si="105"/>
        <v>95</v>
      </c>
      <c r="I1452">
        <f t="shared" si="106"/>
        <v>103</v>
      </c>
    </row>
    <row r="1453" spans="1:9" x14ac:dyDescent="0.3">
      <c r="A1453" s="2">
        <v>2002</v>
      </c>
      <c r="B1453" s="2" t="s">
        <v>16</v>
      </c>
      <c r="C1453" s="2" t="s">
        <v>6</v>
      </c>
      <c r="D1453" s="2">
        <v>4</v>
      </c>
      <c r="E1453" s="1">
        <v>243.45</v>
      </c>
      <c r="F1453" s="1">
        <v>230.95</v>
      </c>
      <c r="G1453" s="4">
        <v>49291</v>
      </c>
      <c r="H1453">
        <f t="shared" si="105"/>
        <v>120</v>
      </c>
      <c r="I1453">
        <f t="shared" si="106"/>
        <v>114</v>
      </c>
    </row>
    <row r="1454" spans="1:9" x14ac:dyDescent="0.3">
      <c r="A1454" s="2">
        <v>2003</v>
      </c>
      <c r="B1454" s="2" t="s">
        <v>16</v>
      </c>
      <c r="C1454" s="2" t="s">
        <v>6</v>
      </c>
      <c r="D1454" s="2">
        <v>4</v>
      </c>
      <c r="E1454" s="1">
        <v>238.14</v>
      </c>
      <c r="F1454" s="1">
        <v>237.37</v>
      </c>
      <c r="G1454" s="4">
        <v>52490.5</v>
      </c>
      <c r="H1454">
        <f t="shared" si="105"/>
        <v>125</v>
      </c>
      <c r="I1454">
        <f t="shared" si="106"/>
        <v>125</v>
      </c>
    </row>
    <row r="1455" spans="1:9" x14ac:dyDescent="0.3">
      <c r="A1455" s="2">
        <v>2004</v>
      </c>
      <c r="B1455" s="2" t="s">
        <v>16</v>
      </c>
      <c r="C1455" s="2" t="s">
        <v>6</v>
      </c>
      <c r="D1455" s="2">
        <v>4</v>
      </c>
      <c r="E1455" s="1">
        <v>281.26</v>
      </c>
      <c r="F1455" s="1">
        <v>243.96</v>
      </c>
      <c r="G1455" s="4">
        <v>56175.5</v>
      </c>
      <c r="H1455">
        <f t="shared" si="105"/>
        <v>158</v>
      </c>
      <c r="I1455">
        <f t="shared" si="106"/>
        <v>137</v>
      </c>
    </row>
    <row r="1456" spans="1:9" x14ac:dyDescent="0.3">
      <c r="A1456" s="2">
        <v>2005</v>
      </c>
      <c r="B1456" s="2" t="s">
        <v>16</v>
      </c>
      <c r="C1456" s="2" t="s">
        <v>6</v>
      </c>
      <c r="D1456" s="2">
        <v>4</v>
      </c>
      <c r="E1456" s="1">
        <v>250.16</v>
      </c>
      <c r="F1456" s="1">
        <v>250.74</v>
      </c>
      <c r="G1456" s="4">
        <v>60762</v>
      </c>
      <c r="H1456">
        <f t="shared" si="105"/>
        <v>152</v>
      </c>
      <c r="I1456">
        <f t="shared" si="106"/>
        <v>152</v>
      </c>
    </row>
    <row r="1457" spans="1:9" x14ac:dyDescent="0.3">
      <c r="A1457" s="2">
        <v>2006</v>
      </c>
      <c r="B1457" s="2" t="s">
        <v>16</v>
      </c>
      <c r="C1457" s="2" t="s">
        <v>6</v>
      </c>
      <c r="D1457" s="2">
        <v>4</v>
      </c>
      <c r="E1457" s="1">
        <v>267.85000000000002</v>
      </c>
      <c r="F1457" s="1">
        <v>257.70999999999998</v>
      </c>
      <c r="G1457" s="4">
        <v>65708.5</v>
      </c>
      <c r="H1457">
        <f t="shared" si="105"/>
        <v>176</v>
      </c>
      <c r="I1457">
        <f t="shared" si="106"/>
        <v>169</v>
      </c>
    </row>
    <row r="1458" spans="1:9" x14ac:dyDescent="0.3">
      <c r="A1458" s="2">
        <v>2007</v>
      </c>
      <c r="B1458" s="2" t="s">
        <v>16</v>
      </c>
      <c r="C1458" s="2" t="s">
        <v>6</v>
      </c>
      <c r="D1458" s="2">
        <v>4</v>
      </c>
      <c r="E1458" s="1">
        <v>262.87</v>
      </c>
      <c r="F1458" s="1">
        <v>264.87</v>
      </c>
      <c r="G1458" s="4">
        <v>71899</v>
      </c>
      <c r="H1458">
        <f t="shared" si="105"/>
        <v>189</v>
      </c>
      <c r="I1458">
        <f t="shared" si="106"/>
        <v>190</v>
      </c>
    </row>
    <row r="1459" spans="1:9" x14ac:dyDescent="0.3">
      <c r="A1459" s="2">
        <v>2008</v>
      </c>
      <c r="B1459" s="2" t="s">
        <v>16</v>
      </c>
      <c r="C1459" s="2" t="s">
        <v>6</v>
      </c>
      <c r="D1459" s="2">
        <v>4</v>
      </c>
      <c r="E1459" s="1">
        <v>280.7</v>
      </c>
      <c r="F1459" s="1">
        <v>272.23</v>
      </c>
      <c r="G1459" s="4">
        <v>79087</v>
      </c>
      <c r="H1459">
        <f t="shared" si="105"/>
        <v>222</v>
      </c>
      <c r="I1459">
        <f t="shared" si="106"/>
        <v>215</v>
      </c>
    </row>
    <row r="1460" spans="1:9" x14ac:dyDescent="0.3">
      <c r="A1460" s="2">
        <v>2009</v>
      </c>
      <c r="B1460" s="2" t="s">
        <v>16</v>
      </c>
      <c r="C1460" s="2" t="s">
        <v>6</v>
      </c>
      <c r="D1460" s="2">
        <v>4</v>
      </c>
      <c r="E1460" s="1">
        <v>273.36</v>
      </c>
      <c r="F1460" s="1">
        <v>279.79000000000002</v>
      </c>
      <c r="G1460" s="4">
        <v>85600</v>
      </c>
      <c r="H1460">
        <f t="shared" si="105"/>
        <v>234</v>
      </c>
      <c r="I1460">
        <f t="shared" si="106"/>
        <v>240</v>
      </c>
    </row>
    <row r="1461" spans="1:9" x14ac:dyDescent="0.3">
      <c r="A1461" s="2">
        <v>2010</v>
      </c>
      <c r="B1461" s="2" t="s">
        <v>16</v>
      </c>
      <c r="C1461" s="2" t="s">
        <v>6</v>
      </c>
      <c r="D1461" s="2">
        <v>4</v>
      </c>
      <c r="E1461" s="1">
        <v>271.72000000000003</v>
      </c>
      <c r="F1461" s="1">
        <v>287.56</v>
      </c>
      <c r="G1461" s="4">
        <v>90902.5</v>
      </c>
      <c r="H1461">
        <f t="shared" si="105"/>
        <v>247</v>
      </c>
      <c r="I1461">
        <f t="shared" si="106"/>
        <v>261</v>
      </c>
    </row>
    <row r="1462" spans="1:9" x14ac:dyDescent="0.3">
      <c r="A1462" s="2">
        <v>2011</v>
      </c>
      <c r="B1462" s="2" t="s">
        <v>16</v>
      </c>
      <c r="C1462" s="2" t="s">
        <v>6</v>
      </c>
      <c r="D1462" s="2">
        <v>4</v>
      </c>
      <c r="E1462" s="1">
        <v>293.26</v>
      </c>
      <c r="F1462" s="1">
        <v>295.55</v>
      </c>
      <c r="G1462" s="4">
        <v>95819.5</v>
      </c>
      <c r="H1462">
        <f t="shared" si="105"/>
        <v>281</v>
      </c>
      <c r="I1462">
        <f t="shared" si="106"/>
        <v>283</v>
      </c>
    </row>
    <row r="1463" spans="1:9" x14ac:dyDescent="0.3">
      <c r="A1463" s="2">
        <v>2012</v>
      </c>
      <c r="B1463" s="2" t="s">
        <v>16</v>
      </c>
      <c r="C1463" s="2" t="s">
        <v>6</v>
      </c>
      <c r="D1463" s="2">
        <v>4</v>
      </c>
      <c r="E1463" s="1">
        <v>303.01</v>
      </c>
      <c r="F1463" s="1">
        <v>303.77</v>
      </c>
      <c r="G1463" s="4">
        <v>101976.5</v>
      </c>
      <c r="H1463">
        <f t="shared" si="105"/>
        <v>309</v>
      </c>
      <c r="I1463">
        <f t="shared" si="106"/>
        <v>310</v>
      </c>
    </row>
    <row r="1464" spans="1:9" x14ac:dyDescent="0.3">
      <c r="A1464" s="2">
        <v>2013</v>
      </c>
      <c r="B1464" s="2" t="s">
        <v>16</v>
      </c>
      <c r="C1464" s="2" t="s">
        <v>6</v>
      </c>
      <c r="D1464" s="2">
        <v>4</v>
      </c>
      <c r="E1464" s="1">
        <v>336.11</v>
      </c>
      <c r="F1464" s="1">
        <v>312.2</v>
      </c>
      <c r="G1464" s="4">
        <v>110081.5</v>
      </c>
      <c r="H1464">
        <f t="shared" si="105"/>
        <v>370</v>
      </c>
      <c r="I1464">
        <f t="shared" si="106"/>
        <v>344</v>
      </c>
    </row>
    <row r="1465" spans="1:9" x14ac:dyDescent="0.3">
      <c r="A1465" s="2">
        <v>2014</v>
      </c>
      <c r="B1465" s="2" t="s">
        <v>16</v>
      </c>
      <c r="C1465" s="2" t="s">
        <v>6</v>
      </c>
      <c r="D1465" s="2">
        <v>4</v>
      </c>
      <c r="E1465" s="1">
        <v>298.33</v>
      </c>
      <c r="F1465" s="1">
        <v>306.31</v>
      </c>
      <c r="G1465" s="4">
        <v>120335.5</v>
      </c>
      <c r="H1465">
        <f t="shared" si="105"/>
        <v>359</v>
      </c>
      <c r="I1465">
        <f t="shared" si="106"/>
        <v>369</v>
      </c>
    </row>
    <row r="1466" spans="1:9" x14ac:dyDescent="0.3">
      <c r="A1466" s="2">
        <v>2015</v>
      </c>
      <c r="B1466" s="2" t="s">
        <v>16</v>
      </c>
      <c r="C1466" s="2" t="s">
        <v>6</v>
      </c>
      <c r="D1466" s="2">
        <v>4</v>
      </c>
      <c r="E1466" s="1">
        <v>291.63</v>
      </c>
      <c r="F1466" s="1">
        <v>300.52</v>
      </c>
      <c r="G1466" s="4">
        <v>130643</v>
      </c>
      <c r="H1466">
        <f t="shared" si="105"/>
        <v>381</v>
      </c>
      <c r="I1466">
        <f t="shared" si="106"/>
        <v>393</v>
      </c>
    </row>
    <row r="1467" spans="1:9" x14ac:dyDescent="0.3">
      <c r="A1467" s="2">
        <v>2016</v>
      </c>
      <c r="B1467" s="2" t="s">
        <v>16</v>
      </c>
      <c r="C1467" s="2" t="s">
        <v>6</v>
      </c>
      <c r="D1467" s="2">
        <v>4</v>
      </c>
      <c r="E1467" s="1">
        <v>289.12</v>
      </c>
      <c r="F1467" s="1">
        <v>294.83999999999997</v>
      </c>
      <c r="G1467" s="4">
        <v>140770.5</v>
      </c>
      <c r="H1467">
        <f t="shared" si="105"/>
        <v>407</v>
      </c>
      <c r="I1467">
        <f t="shared" si="106"/>
        <v>415</v>
      </c>
    </row>
    <row r="1468" spans="1:9" x14ac:dyDescent="0.3">
      <c r="A1468" s="2">
        <v>2017</v>
      </c>
      <c r="B1468" s="2" t="s">
        <v>16</v>
      </c>
      <c r="C1468" s="2" t="s">
        <v>6</v>
      </c>
      <c r="D1468" s="2">
        <v>4</v>
      </c>
      <c r="E1468" s="1">
        <v>271.08</v>
      </c>
      <c r="F1468" s="1">
        <v>289.27</v>
      </c>
      <c r="G1468" s="4">
        <v>154566</v>
      </c>
      <c r="H1468">
        <f t="shared" si="105"/>
        <v>419</v>
      </c>
      <c r="I1468">
        <f t="shared" si="106"/>
        <v>447</v>
      </c>
    </row>
    <row r="1469" spans="1:9" x14ac:dyDescent="0.3">
      <c r="A1469" s="2">
        <v>2018</v>
      </c>
      <c r="B1469" s="2" t="s">
        <v>16</v>
      </c>
      <c r="C1469" s="2" t="s">
        <v>6</v>
      </c>
      <c r="D1469" s="2">
        <v>4</v>
      </c>
      <c r="E1469" s="1">
        <v>299.39</v>
      </c>
      <c r="F1469" s="1">
        <v>283.81</v>
      </c>
      <c r="G1469" s="4">
        <v>171012</v>
      </c>
      <c r="H1469">
        <f t="shared" si="105"/>
        <v>512</v>
      </c>
      <c r="I1469">
        <f t="shared" si="106"/>
        <v>485</v>
      </c>
    </row>
    <row r="1470" spans="1:9" x14ac:dyDescent="0.3">
      <c r="A1470" s="2">
        <v>2019</v>
      </c>
      <c r="B1470" s="2" t="s">
        <v>16</v>
      </c>
      <c r="C1470" s="2" t="s">
        <v>6</v>
      </c>
      <c r="D1470" s="2">
        <v>4</v>
      </c>
      <c r="E1470" s="1">
        <v>280.91000000000003</v>
      </c>
      <c r="F1470" s="1">
        <v>278.45</v>
      </c>
      <c r="G1470" s="4">
        <v>190452</v>
      </c>
      <c r="H1470">
        <f t="shared" si="105"/>
        <v>535</v>
      </c>
      <c r="I1470">
        <f t="shared" si="106"/>
        <v>530</v>
      </c>
    </row>
    <row r="1471" spans="1:9" x14ac:dyDescent="0.3">
      <c r="A1471" s="2">
        <v>2020</v>
      </c>
      <c r="B1471" s="2" t="s">
        <v>16</v>
      </c>
      <c r="C1471" s="2" t="s">
        <v>6</v>
      </c>
      <c r="D1471" s="2">
        <v>4</v>
      </c>
      <c r="F1471" s="1">
        <f>ROUND(F1470-F1470*0.0189,1)</f>
        <v>273.2</v>
      </c>
      <c r="G1471" s="4">
        <v>214401</v>
      </c>
      <c r="H1471" s="1"/>
      <c r="I1471">
        <f t="shared" si="106"/>
        <v>586</v>
      </c>
    </row>
    <row r="1472" spans="1:9" x14ac:dyDescent="0.3">
      <c r="A1472" s="2">
        <v>2021</v>
      </c>
      <c r="B1472" s="2" t="s">
        <v>16</v>
      </c>
      <c r="C1472" s="2" t="s">
        <v>6</v>
      </c>
      <c r="D1472" s="2">
        <v>4</v>
      </c>
      <c r="F1472" s="1">
        <f t="shared" ref="F1472:F1473" si="109">ROUND(F1471-F1471*0.0189,1)</f>
        <v>268</v>
      </c>
      <c r="G1472" s="4">
        <v>239912</v>
      </c>
      <c r="H1472" s="1"/>
      <c r="I1472">
        <f t="shared" si="106"/>
        <v>643</v>
      </c>
    </row>
    <row r="1473" spans="1:9" x14ac:dyDescent="0.3">
      <c r="A1473" s="2">
        <v>2022</v>
      </c>
      <c r="B1473" s="2" t="s">
        <v>16</v>
      </c>
      <c r="C1473" s="2" t="s">
        <v>6</v>
      </c>
      <c r="D1473" s="2">
        <v>4</v>
      </c>
      <c r="F1473" s="1">
        <f t="shared" si="109"/>
        <v>262.89999999999998</v>
      </c>
      <c r="G1473" s="4">
        <v>266626</v>
      </c>
      <c r="H1473" s="1"/>
      <c r="I1473">
        <f t="shared" si="106"/>
        <v>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Incidence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권회준</dc:creator>
  <cp:lastModifiedBy>Home</cp:lastModifiedBy>
  <dcterms:created xsi:type="dcterms:W3CDTF">2022-07-28T23:59:56Z</dcterms:created>
  <dcterms:modified xsi:type="dcterms:W3CDTF">2022-08-04T10:42:07Z</dcterms:modified>
</cp:coreProperties>
</file>