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UiPath\RoboticEnterpriseFramework-29-4\Data\Input\"/>
    </mc:Choice>
  </mc:AlternateContent>
  <bookViews>
    <workbookView xWindow="0" yWindow="0" windowWidth="20490" windowHeight="7650"/>
  </bookViews>
  <sheets>
    <sheet name="Salary Details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X7" i="3"/>
  <c r="Y7" i="3"/>
  <c r="Z7" i="3"/>
  <c r="Q7" i="3"/>
  <c r="N7" i="3" l="1"/>
  <c r="O7" i="3"/>
  <c r="R7" i="3"/>
  <c r="AC7" i="3"/>
  <c r="M7" i="3"/>
  <c r="L7" i="3"/>
  <c r="S2" i="3"/>
  <c r="U6" i="3"/>
  <c r="AB5" i="3" l="1"/>
  <c r="AD5" i="3" s="1"/>
  <c r="AB4" i="3"/>
  <c r="AD4" i="3" s="1"/>
  <c r="V6" i="3" l="1"/>
  <c r="T6" i="3"/>
  <c r="S6" i="3"/>
  <c r="AB6" i="3" s="1"/>
  <c r="AD6" i="3" s="1"/>
  <c r="P6" i="3"/>
  <c r="W6" i="3" s="1"/>
  <c r="V5" i="3"/>
  <c r="U5" i="3"/>
  <c r="T5" i="3"/>
  <c r="S5" i="3"/>
  <c r="P5" i="3"/>
  <c r="V4" i="3"/>
  <c r="U4" i="3"/>
  <c r="T4" i="3"/>
  <c r="S4" i="3"/>
  <c r="P4" i="3"/>
  <c r="V3" i="3"/>
  <c r="U3" i="3"/>
  <c r="T3" i="3"/>
  <c r="S3" i="3"/>
  <c r="P3" i="3"/>
  <c r="W3" i="3" s="1"/>
  <c r="V2" i="3"/>
  <c r="U2" i="3"/>
  <c r="T2" i="3"/>
  <c r="W2" i="3"/>
  <c r="W4" i="3" l="1"/>
  <c r="AA4" i="3" s="1"/>
  <c r="AE4" i="3" s="1"/>
  <c r="W5" i="3"/>
  <c r="W7" i="3" s="1"/>
  <c r="T7" i="3"/>
  <c r="P7" i="3"/>
  <c r="V7" i="3"/>
  <c r="U7" i="3"/>
  <c r="AB3" i="3"/>
  <c r="AD3" i="3" s="1"/>
  <c r="S7" i="3"/>
  <c r="AB2" i="3"/>
  <c r="AA3" i="3"/>
  <c r="AA6" i="3"/>
  <c r="AE6" i="3" s="1"/>
  <c r="AA5" i="3" l="1"/>
  <c r="AE5" i="3" s="1"/>
  <c r="AE3" i="3"/>
  <c r="AD2" i="3"/>
  <c r="AD7" i="3" s="1"/>
  <c r="AB7" i="3"/>
  <c r="AA2" i="3"/>
  <c r="AE2" i="3" l="1"/>
  <c r="AE7" i="3" s="1"/>
  <c r="AA7" i="3"/>
</calcChain>
</file>

<file path=xl/sharedStrings.xml><?xml version="1.0" encoding="utf-8"?>
<sst xmlns="http://schemas.openxmlformats.org/spreadsheetml/2006/main" count="74" uniqueCount="60">
  <si>
    <t>Designation</t>
  </si>
  <si>
    <t>Basic</t>
  </si>
  <si>
    <t>HRA</t>
  </si>
  <si>
    <t>Incentives</t>
  </si>
  <si>
    <t>Arrears</t>
  </si>
  <si>
    <t>Executive - Finance</t>
  </si>
  <si>
    <t>IT Recruiter</t>
  </si>
  <si>
    <t>Senior US IT Recruiter</t>
  </si>
  <si>
    <t>Senior Recruiter</t>
  </si>
  <si>
    <t>TOTAL</t>
  </si>
  <si>
    <t>HDFC BANK </t>
  </si>
  <si>
    <t>INDIAN BANK</t>
  </si>
  <si>
    <t>Axis Bank</t>
  </si>
  <si>
    <t>INDIAN OVERSEAS BANK</t>
  </si>
  <si>
    <t>Month</t>
  </si>
  <si>
    <t>April</t>
  </si>
  <si>
    <t>EmployeeID</t>
  </si>
  <si>
    <t>Year</t>
  </si>
  <si>
    <t>DOJ</t>
  </si>
  <si>
    <t>Sno</t>
  </si>
  <si>
    <t>EmailID</t>
  </si>
  <si>
    <t>EPF</t>
  </si>
  <si>
    <t>Bonus</t>
  </si>
  <si>
    <t>NameOfTheEmployee</t>
  </si>
  <si>
    <t>ConveyAllow</t>
  </si>
  <si>
    <t>MedAllow</t>
  </si>
  <si>
    <t>GrossSalary</t>
  </si>
  <si>
    <t>DaysinMonth</t>
  </si>
  <si>
    <t>EarnedDays</t>
  </si>
  <si>
    <t>HRAafterCalculation</t>
  </si>
  <si>
    <t>ConveyAllowafterCalculation</t>
  </si>
  <si>
    <t>MedAllowafterCalculation</t>
  </si>
  <si>
    <t>GrossSalaryafterCalculation</t>
  </si>
  <si>
    <t>GrossSalaryafterBonusCaluclations</t>
  </si>
  <si>
    <t>ProfessionalTax</t>
  </si>
  <si>
    <t>GrossDeductions</t>
  </si>
  <si>
    <t>NetPayableSalary</t>
  </si>
  <si>
    <t>AccountNo</t>
  </si>
  <si>
    <t>BankName</t>
  </si>
  <si>
    <t>PFNO</t>
  </si>
  <si>
    <t>BasicafterCalculation</t>
  </si>
  <si>
    <t>Rajesh Kumar</t>
  </si>
  <si>
    <t>Anuja Narwal</t>
  </si>
  <si>
    <t>Gurdeep Kaur</t>
  </si>
  <si>
    <t>Ranjeet Singh</t>
  </si>
  <si>
    <t>NH/BAN/12345/106059</t>
  </si>
  <si>
    <t>NH/BAN/12345/106060</t>
  </si>
  <si>
    <t>NH/BAN/12345/106061</t>
  </si>
  <si>
    <t>NH/BAN/12345/106062</t>
  </si>
  <si>
    <t>NH/BAN/12345/106063</t>
  </si>
  <si>
    <t>rpaautomation.789@gmail.com</t>
  </si>
  <si>
    <t>1001*********</t>
  </si>
  <si>
    <t>1007*********</t>
  </si>
  <si>
    <t>4467*********</t>
  </si>
  <si>
    <t>2475*********</t>
  </si>
  <si>
    <t>5689*********</t>
  </si>
  <si>
    <t>-12000</t>
  </si>
  <si>
    <t>Status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</si>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</sst>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[$-14009]dd/mm/yyyy;@"/>
    <numFmt numFmtId="166" formatCode="0;[Red]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name val="Cambria"/>
      <family val="1"/>
    </font>
    <font>
      <sz val="10"/>
      <name val="Cambria"/>
      <family val="1"/>
    </font>
    <font>
      <sz val="10"/>
      <color rgb="FFFF0000"/>
      <name val="Cambria"/>
      <family val="1"/>
    </font>
    <font>
      <sz val="10"/>
      <color rgb="FF000000"/>
      <name val="Cambria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65" fontId="3" fillId="4" borderId="1" xfId="0" applyNumberFormat="1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164" fontId="4" fillId="6" borderId="1" xfId="1" applyFont="1" applyFill="1" applyBorder="1" applyAlignment="1">
      <alignment horizontal="center" wrapText="1"/>
    </xf>
    <xf numFmtId="164" fontId="4" fillId="7" borderId="1" xfId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4" fillId="8" borderId="1" xfId="1" applyFont="1" applyFill="1" applyBorder="1" applyAlignment="1">
      <alignment horizontal="center" wrapText="1"/>
    </xf>
    <xf numFmtId="164" fontId="4" fillId="10" borderId="1" xfId="1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9" fillId="0" borderId="1" xfId="2" quotePrefix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 wrapText="1"/>
    </xf>
    <xf numFmtId="166" fontId="7" fillId="0" borderId="1" xfId="0" quotePrefix="1" applyNumberFormat="1" applyFont="1" applyFill="1" applyBorder="1" applyAlignment="1">
      <alignment horizontal="center"/>
    </xf>
    <xf numFmtId="166" fontId="7" fillId="0" borderId="1" xfId="0" quotePrefix="1" applyNumberFormat="1" applyFont="1" applyFill="1" applyBorder="1" applyAlignment="1">
      <alignment horizontal="center" wrapText="1"/>
    </xf>
    <xf numFmtId="166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aautomation.789@gmail.com" TargetMode="External"/><Relationship Id="rId2" Type="http://schemas.openxmlformats.org/officeDocument/2006/relationships/hyperlink" Target="mailto:rpaautomation.789@gmail.com" TargetMode="External"/><Relationship Id="rId1" Type="http://schemas.openxmlformats.org/officeDocument/2006/relationships/hyperlink" Target="mailto:rpaautomation.789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paautomation.789@gmail.com" TargetMode="External"/><Relationship Id="rId4" Type="http://schemas.openxmlformats.org/officeDocument/2006/relationships/hyperlink" Target="mailto:rpaautomation.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zoomScaleNormal="100" workbookViewId="0">
      <selection activeCell="B14" sqref="B14:L14"/>
    </sheetView>
  </sheetViews>
  <sheetFormatPr defaultColWidth="9.140625" defaultRowHeight="12.75" x14ac:dyDescent="0.2"/>
  <cols>
    <col min="1" max="1" width="4.28515625" style="5" bestFit="1" customWidth="1"/>
    <col min="2" max="2" width="20.140625" style="5" bestFit="1" customWidth="1"/>
    <col min="3" max="3" width="11.5703125" style="5" bestFit="1" customWidth="1"/>
    <col min="4" max="4" width="19.28515625" style="5" bestFit="1" customWidth="1"/>
    <col min="5" max="5" width="10.28515625" style="6" bestFit="1" customWidth="1"/>
    <col min="6" max="6" width="22.28515625" style="5" bestFit="1" customWidth="1"/>
    <col min="7" max="7" width="15.140625" style="7" bestFit="1" customWidth="1"/>
    <col min="8" max="8" width="6.5703125" style="5" bestFit="1" customWidth="1"/>
    <col min="9" max="9" width="5" style="5" bestFit="1" customWidth="1"/>
    <col min="10" max="10" width="21.5703125" style="5" bestFit="1" customWidth="1"/>
    <col min="11" max="11" width="26.5703125" style="5" bestFit="1" customWidth="1"/>
    <col min="12" max="12" width="7.7109375" style="5" customWidth="1"/>
    <col min="13" max="13" width="6.5703125" style="5" customWidth="1"/>
    <col min="14" max="14" width="7.28515625" style="5" customWidth="1"/>
    <col min="15" max="15" width="6.42578125" style="5" customWidth="1"/>
    <col min="16" max="16" width="7.7109375" style="5" customWidth="1"/>
    <col min="17" max="17" width="6.85546875" style="5" bestFit="1" customWidth="1"/>
    <col min="18" max="18" width="7.28515625" style="5" bestFit="1" customWidth="1"/>
    <col min="19" max="19" width="14.7109375" style="5" customWidth="1"/>
    <col min="20" max="20" width="14" style="5" customWidth="1"/>
    <col min="21" max="21" width="11.7109375" style="5" customWidth="1"/>
    <col min="22" max="22" width="10.7109375" style="5" customWidth="1"/>
    <col min="23" max="23" width="7.7109375" style="5" bestFit="1" customWidth="1"/>
    <col min="24" max="24" width="9.85546875" style="5" bestFit="1" customWidth="1"/>
    <col min="25" max="25" width="6.42578125" style="5" bestFit="1" customWidth="1"/>
    <col min="26" max="26" width="7.5703125" style="5" customWidth="1"/>
    <col min="27" max="27" width="7.7109375" style="5" bestFit="1" customWidth="1"/>
    <col min="28" max="28" width="6.5703125" style="5" bestFit="1" customWidth="1"/>
    <col min="29" max="29" width="11.85546875" style="5" bestFit="1" customWidth="1"/>
    <col min="30" max="30" width="12.7109375" style="5" customWidth="1"/>
    <col min="31" max="31" width="10.7109375" style="5" bestFit="1" customWidth="1"/>
    <col min="32" max="16384" width="9.140625" style="4"/>
  </cols>
  <sheetData>
    <row r="1" spans="1:36" s="18" customFormat="1" ht="63.75" x14ac:dyDescent="0.2">
      <c r="A1" s="8" t="s">
        <v>19</v>
      </c>
      <c r="B1" s="8" t="s">
        <v>23</v>
      </c>
      <c r="C1" s="8" t="s">
        <v>16</v>
      </c>
      <c r="D1" s="8" t="s">
        <v>0</v>
      </c>
      <c r="E1" s="9" t="s">
        <v>18</v>
      </c>
      <c r="F1" s="8" t="s">
        <v>38</v>
      </c>
      <c r="G1" s="10" t="s">
        <v>37</v>
      </c>
      <c r="H1" s="8" t="s">
        <v>14</v>
      </c>
      <c r="I1" s="8" t="s">
        <v>17</v>
      </c>
      <c r="J1" s="8" t="s">
        <v>39</v>
      </c>
      <c r="K1" s="8" t="s">
        <v>20</v>
      </c>
      <c r="L1" s="11" t="s">
        <v>1</v>
      </c>
      <c r="M1" s="11" t="s">
        <v>2</v>
      </c>
      <c r="N1" s="11" t="s">
        <v>24</v>
      </c>
      <c r="O1" s="11" t="s">
        <v>25</v>
      </c>
      <c r="P1" s="12" t="s">
        <v>26</v>
      </c>
      <c r="Q1" s="13" t="s">
        <v>27</v>
      </c>
      <c r="R1" s="14" t="s">
        <v>28</v>
      </c>
      <c r="S1" s="15" t="s">
        <v>40</v>
      </c>
      <c r="T1" s="15" t="s">
        <v>29</v>
      </c>
      <c r="U1" s="15" t="s">
        <v>30</v>
      </c>
      <c r="V1" s="15" t="s">
        <v>31</v>
      </c>
      <c r="W1" s="11" t="s">
        <v>32</v>
      </c>
      <c r="X1" s="15" t="s">
        <v>3</v>
      </c>
      <c r="Y1" s="15" t="s">
        <v>22</v>
      </c>
      <c r="Z1" s="15" t="s">
        <v>4</v>
      </c>
      <c r="AA1" s="11" t="s">
        <v>33</v>
      </c>
      <c r="AB1" s="16" t="s">
        <v>21</v>
      </c>
      <c r="AC1" s="16" t="s">
        <v>34</v>
      </c>
      <c r="AD1" s="16" t="s">
        <v>35</v>
      </c>
      <c r="AE1" s="17" t="s">
        <v>36</v>
      </c>
      <c r="AI1" s="18" t="s">
        <v>57</v>
      </c>
      <c r="AJ1" s="18" t="s">
        <v>57</v>
      </c>
    </row>
    <row r="2" spans="1:36" ht="15" x14ac:dyDescent="0.25">
      <c r="A2" s="19">
        <v>1</v>
      </c>
      <c r="B2" s="20" t="s">
        <v>43</v>
      </c>
      <c r="C2" s="20">
        <v>106085</v>
      </c>
      <c r="D2" s="21" t="s">
        <v>5</v>
      </c>
      <c r="E2" s="28">
        <v>38586</v>
      </c>
      <c r="F2" s="29" t="s">
        <v>10</v>
      </c>
      <c r="G2" s="34" t="s">
        <v>51</v>
      </c>
      <c r="H2" s="3" t="s">
        <v>15</v>
      </c>
      <c r="I2" s="3">
        <v>2021</v>
      </c>
      <c r="J2" s="3" t="s">
        <v>45</v>
      </c>
      <c r="K2" s="30" t="s">
        <v>50</v>
      </c>
      <c r="L2" s="37" t="s">
        <v>56</v>
      </c>
      <c r="M2" s="19">
        <v>6000</v>
      </c>
      <c r="N2" s="19">
        <v>1600</v>
      </c>
      <c r="O2" s="19">
        <v>2724</v>
      </c>
      <c r="P2" s="38">
        <f>SUM(L2:O2)</f>
        <v>10324</v>
      </c>
      <c r="Q2" s="23">
        <v>30</v>
      </c>
      <c r="R2" s="23">
        <v>30</v>
      </c>
      <c r="S2" s="24">
        <f>ROUND((L2/Q2*R2),0)</f>
        <v>-12000</v>
      </c>
      <c r="T2" s="24">
        <f>ROUND((M2/Q2*R2),0)</f>
        <v>6000</v>
      </c>
      <c r="U2" s="24">
        <f>ROUND((N2/Q2*R2),0)</f>
        <v>1600</v>
      </c>
      <c r="V2" s="24">
        <f>ROUND((O2/Q2*R2),0)</f>
        <v>2724</v>
      </c>
      <c r="W2" s="24">
        <f>ROUND((P2/Q2*R2),0)</f>
        <v>10324</v>
      </c>
      <c r="X2" s="24">
        <v>0</v>
      </c>
      <c r="Y2" s="24">
        <v>0</v>
      </c>
      <c r="Z2" s="24">
        <v>0</v>
      </c>
      <c r="AA2" s="24">
        <f>ROUND(ROUND(SUM(W2:Z2),0),0)</f>
        <v>10324</v>
      </c>
      <c r="AB2" s="24">
        <f>S2*12%</f>
        <v>-1440</v>
      </c>
      <c r="AC2" s="24">
        <v>200</v>
      </c>
      <c r="AD2" s="24">
        <f>SUM(AB2:AC2)</f>
        <v>-1240</v>
      </c>
      <c r="AE2" s="25">
        <f>AA2-AD2</f>
        <v>11564</v>
      </c>
      <c r="AJ2" s="4" t="s">
        <v>58</v>
      </c>
    </row>
    <row r="3" spans="1:36" ht="15" x14ac:dyDescent="0.25">
      <c r="A3" s="19">
        <v>2</v>
      </c>
      <c r="B3" s="20"/>
      <c r="C3" s="20">
        <v>106086</v>
      </c>
      <c r="D3" s="21" t="s">
        <v>6</v>
      </c>
      <c r="E3" s="28">
        <v>38587</v>
      </c>
      <c r="F3" s="31" t="s">
        <v>12</v>
      </c>
      <c r="G3" s="35" t="s">
        <v>52</v>
      </c>
      <c r="H3" s="3" t="s">
        <v>15</v>
      </c>
      <c r="I3" s="3">
        <v>2021</v>
      </c>
      <c r="J3" s="3" t="s">
        <v>46</v>
      </c>
      <c r="K3" s="30" t="s">
        <v>50</v>
      </c>
      <c r="L3" s="19">
        <v>12000</v>
      </c>
      <c r="M3" s="19">
        <v>5000</v>
      </c>
      <c r="N3" s="19">
        <v>800</v>
      </c>
      <c r="O3" s="19">
        <v>370</v>
      </c>
      <c r="P3" s="22">
        <f>SUM(L3:O3)</f>
        <v>18170</v>
      </c>
      <c r="Q3" s="23">
        <v>30</v>
      </c>
      <c r="R3" s="23">
        <v>29.5</v>
      </c>
      <c r="S3" s="24">
        <f>ROUND((L3/Q3*R3),0)</f>
        <v>11800</v>
      </c>
      <c r="T3" s="24">
        <f>ROUND((M3/Q3*R3),0)</f>
        <v>4917</v>
      </c>
      <c r="U3" s="24">
        <f>ROUND((N3/Q3*R3),0)</f>
        <v>787</v>
      </c>
      <c r="V3" s="24">
        <f>ROUND((O3/Q3*R3),0)</f>
        <v>364</v>
      </c>
      <c r="W3" s="24">
        <f>ROUND((P3/Q3*R3),0)</f>
        <v>17867</v>
      </c>
      <c r="X3" s="19">
        <v>0</v>
      </c>
      <c r="Y3" s="19">
        <v>0</v>
      </c>
      <c r="Z3" s="19">
        <v>0</v>
      </c>
      <c r="AA3" s="24">
        <f>ROUND(ROUND(SUM(W3:Z3),0),0)</f>
        <v>17867</v>
      </c>
      <c r="AB3" s="24">
        <f>S3*12%</f>
        <v>1416</v>
      </c>
      <c r="AC3" s="24">
        <v>200</v>
      </c>
      <c r="AD3" s="24">
        <f t="shared" ref="AD3:AD6" si="0">SUM(AB3:AC3)</f>
        <v>1616</v>
      </c>
      <c r="AE3" s="25">
        <f t="shared" ref="AE3:AE6" si="1">AA3-AD3</f>
        <v>16251</v>
      </c>
      <c r="AJ3" s="4" t="s">
        <v>59</v>
      </c>
    </row>
    <row r="4" spans="1:36" s="1" customFormat="1" ht="15" x14ac:dyDescent="0.25">
      <c r="A4" s="19">
        <v>3</v>
      </c>
      <c r="B4" s="20" t="s">
        <v>44</v>
      </c>
      <c r="C4" s="20">
        <v>106087</v>
      </c>
      <c r="D4" s="19" t="s">
        <v>7</v>
      </c>
      <c r="E4" s="28">
        <v>38588</v>
      </c>
      <c r="F4" s="31" t="s">
        <v>11</v>
      </c>
      <c r="G4" s="36" t="s">
        <v>53</v>
      </c>
      <c r="H4" s="3" t="s">
        <v>15</v>
      </c>
      <c r="I4" s="3">
        <v>2021</v>
      </c>
      <c r="J4" s="3" t="s">
        <v>47</v>
      </c>
      <c r="K4" s="30" t="s">
        <v>50</v>
      </c>
      <c r="L4" s="26">
        <v>15000</v>
      </c>
      <c r="M4" s="26">
        <v>7500</v>
      </c>
      <c r="N4" s="26">
        <v>1600</v>
      </c>
      <c r="O4" s="26">
        <v>1500</v>
      </c>
      <c r="P4" s="27">
        <f>SUM(L4:O4)</f>
        <v>25600</v>
      </c>
      <c r="Q4" s="23">
        <v>30</v>
      </c>
      <c r="R4" s="23">
        <v>29.5</v>
      </c>
      <c r="S4" s="24">
        <f>ROUND((L4/Q4*R4),0)</f>
        <v>14750</v>
      </c>
      <c r="T4" s="24">
        <f>ROUND((M4/Q4*R4),0)</f>
        <v>7375</v>
      </c>
      <c r="U4" s="24">
        <f>ROUND((N4/Q4*R4),0)</f>
        <v>1573</v>
      </c>
      <c r="V4" s="24">
        <f>ROUND((O4/Q4*R4),0)</f>
        <v>1475</v>
      </c>
      <c r="W4" s="24">
        <f>ROUND((P4/Q4*R4),0)</f>
        <v>25173</v>
      </c>
      <c r="X4" s="19">
        <v>0</v>
      </c>
      <c r="Y4" s="19">
        <v>0</v>
      </c>
      <c r="Z4" s="19">
        <v>0</v>
      </c>
      <c r="AA4" s="24">
        <f>ROUND(ROUND(SUM(W4:Z4),0),0)</f>
        <v>25173</v>
      </c>
      <c r="AB4" s="24">
        <f>ROUND(15000*R4/Q4*12%,0.5)</f>
        <v>1770</v>
      </c>
      <c r="AC4" s="24">
        <v>200</v>
      </c>
      <c r="AD4" s="24">
        <f t="shared" si="0"/>
        <v>1970</v>
      </c>
      <c r="AE4" s="25">
        <f t="shared" si="1"/>
        <v>23203</v>
      </c>
      <c r="AJ4" s="1" t="s">
        <v>58</v>
      </c>
    </row>
    <row r="5" spans="1:36" s="2" customFormat="1" ht="15" x14ac:dyDescent="0.25">
      <c r="A5" s="19">
        <v>4</v>
      </c>
      <c r="B5" s="20" t="s">
        <v>41</v>
      </c>
      <c r="C5" s="20">
        <v>106088</v>
      </c>
      <c r="D5" s="19" t="s">
        <v>8</v>
      </c>
      <c r="E5" s="28">
        <v>38589</v>
      </c>
      <c r="F5" s="31" t="s">
        <v>12</v>
      </c>
      <c r="G5" s="36" t="s">
        <v>54</v>
      </c>
      <c r="H5" s="3" t="s">
        <v>15</v>
      </c>
      <c r="I5" s="3">
        <v>2021</v>
      </c>
      <c r="J5" s="3" t="s">
        <v>48</v>
      </c>
      <c r="K5" s="30" t="s">
        <v>50</v>
      </c>
      <c r="L5" s="26">
        <v>20000</v>
      </c>
      <c r="M5" s="26">
        <v>10000</v>
      </c>
      <c r="N5" s="26">
        <v>1600</v>
      </c>
      <c r="O5" s="26">
        <v>1250</v>
      </c>
      <c r="P5" s="27">
        <f>SUM(L5:O5)</f>
        <v>32850</v>
      </c>
      <c r="Q5" s="23">
        <v>30</v>
      </c>
      <c r="R5" s="23">
        <v>29.5</v>
      </c>
      <c r="S5" s="24">
        <f>ROUND((L5/Q5*R5),0)</f>
        <v>19667</v>
      </c>
      <c r="T5" s="24">
        <f>ROUND((M5/Q5*R5),0)</f>
        <v>9833</v>
      </c>
      <c r="U5" s="24">
        <f>ROUND((N5/Q5*R5),0)</f>
        <v>1573</v>
      </c>
      <c r="V5" s="24">
        <f>ROUND((O5/Q5*R5),0)</f>
        <v>1229</v>
      </c>
      <c r="W5" s="24">
        <f>ROUND((P5/Q5*R5),0)</f>
        <v>32303</v>
      </c>
      <c r="X5" s="19">
        <v>0</v>
      </c>
      <c r="Y5" s="19">
        <v>0</v>
      </c>
      <c r="Z5" s="19">
        <v>0</v>
      </c>
      <c r="AA5" s="24">
        <f>ROUND(ROUND(SUM(W5:Z5),0),0)</f>
        <v>32303</v>
      </c>
      <c r="AB5" s="24">
        <f>ROUND(15000*R5/Q5*12%,0.5)</f>
        <v>1770</v>
      </c>
      <c r="AC5" s="24">
        <v>200</v>
      </c>
      <c r="AD5" s="24">
        <f t="shared" si="0"/>
        <v>1970</v>
      </c>
      <c r="AE5" s="25">
        <f t="shared" si="1"/>
        <v>30333</v>
      </c>
      <c r="AJ5" s="2" t="s">
        <v>58</v>
      </c>
    </row>
    <row r="6" spans="1:36" s="2" customFormat="1" ht="15" x14ac:dyDescent="0.25">
      <c r="A6" s="19">
        <v>5</v>
      </c>
      <c r="B6" s="20" t="s">
        <v>42</v>
      </c>
      <c r="C6" s="20">
        <v>106089</v>
      </c>
      <c r="D6" s="21" t="s">
        <v>6</v>
      </c>
      <c r="E6" s="28">
        <v>38590</v>
      </c>
      <c r="F6" s="19" t="s">
        <v>13</v>
      </c>
      <c r="G6" s="34" t="s">
        <v>55</v>
      </c>
      <c r="H6" s="3" t="s">
        <v>15</v>
      </c>
      <c r="I6" s="3">
        <v>2021</v>
      </c>
      <c r="J6" s="3" t="s">
        <v>49</v>
      </c>
      <c r="K6" s="30" t="s">
        <v>50</v>
      </c>
      <c r="L6" s="26">
        <v>10000</v>
      </c>
      <c r="M6" s="26">
        <v>5000</v>
      </c>
      <c r="N6" s="26">
        <v>1600</v>
      </c>
      <c r="O6" s="26">
        <v>950</v>
      </c>
      <c r="P6" s="27">
        <f>SUM(L6:O6)</f>
        <v>17550</v>
      </c>
      <c r="Q6" s="23">
        <v>30</v>
      </c>
      <c r="R6" s="23">
        <v>30</v>
      </c>
      <c r="S6" s="24">
        <f>ROUND((L6/Q6*R6),0)</f>
        <v>10000</v>
      </c>
      <c r="T6" s="24">
        <f>ROUND((M6/Q6*R6),0)</f>
        <v>5000</v>
      </c>
      <c r="U6" s="24">
        <f>ROUND((N6/Q6*R6),0)</f>
        <v>1600</v>
      </c>
      <c r="V6" s="24">
        <f>ROUND((O6/Q6*R6),0)</f>
        <v>950</v>
      </c>
      <c r="W6" s="24">
        <f>ROUND((P6/Q6*R6),0)</f>
        <v>17550</v>
      </c>
      <c r="X6" s="19">
        <v>0</v>
      </c>
      <c r="Y6" s="19">
        <v>0</v>
      </c>
      <c r="Z6" s="19">
        <v>0</v>
      </c>
      <c r="AA6" s="24">
        <f>ROUND(ROUND(SUM(W6:Z6),0),0)</f>
        <v>17550</v>
      </c>
      <c r="AB6" s="24">
        <f>S6*12%</f>
        <v>1200</v>
      </c>
      <c r="AC6" s="24">
        <v>200</v>
      </c>
      <c r="AD6" s="24">
        <f t="shared" si="0"/>
        <v>1400</v>
      </c>
      <c r="AE6" s="25">
        <f t="shared" si="1"/>
        <v>16150</v>
      </c>
      <c r="AJ6" s="2" t="s">
        <v>58</v>
      </c>
    </row>
    <row r="7" spans="1:36" ht="15.75" customHeight="1" x14ac:dyDescent="0.2">
      <c r="A7" s="32"/>
      <c r="B7" s="32"/>
      <c r="C7" s="32"/>
      <c r="D7" s="40" t="s">
        <v>9</v>
      </c>
      <c r="E7" s="40"/>
      <c r="F7" s="40"/>
      <c r="G7" s="40"/>
      <c r="H7" s="33"/>
      <c r="I7" s="33"/>
      <c r="J7" s="33"/>
      <c r="K7" s="33"/>
      <c r="L7" s="32">
        <f t="shared" ref="L7:AE7" si="2">SUM(L2:L6)</f>
        <v>57000</v>
      </c>
      <c r="M7" s="32">
        <f t="shared" si="2"/>
        <v>33500</v>
      </c>
      <c r="N7" s="32">
        <f t="shared" si="2"/>
        <v>7200</v>
      </c>
      <c r="O7" s="32">
        <f t="shared" si="2"/>
        <v>6794</v>
      </c>
      <c r="P7" s="32">
        <f t="shared" si="2"/>
        <v>104494</v>
      </c>
      <c r="Q7" s="32">
        <f t="shared" si="2"/>
        <v>150</v>
      </c>
      <c r="R7" s="32">
        <f t="shared" si="2"/>
        <v>148.5</v>
      </c>
      <c r="S7" s="32">
        <f t="shared" si="2"/>
        <v>44217</v>
      </c>
      <c r="T7" s="32">
        <f t="shared" si="2"/>
        <v>33125</v>
      </c>
      <c r="U7" s="32">
        <f t="shared" si="2"/>
        <v>7133</v>
      </c>
      <c r="V7" s="32">
        <f t="shared" si="2"/>
        <v>6742</v>
      </c>
      <c r="W7" s="32">
        <f t="shared" si="2"/>
        <v>103217</v>
      </c>
      <c r="X7" s="32">
        <f t="shared" si="2"/>
        <v>0</v>
      </c>
      <c r="Y7" s="32">
        <f t="shared" si="2"/>
        <v>0</v>
      </c>
      <c r="Z7" s="32">
        <f t="shared" si="2"/>
        <v>0</v>
      </c>
      <c r="AA7" s="32">
        <f t="shared" si="2"/>
        <v>103217</v>
      </c>
      <c r="AB7" s="32">
        <f t="shared" si="2"/>
        <v>4716</v>
      </c>
      <c r="AC7" s="32">
        <f t="shared" si="2"/>
        <v>1000</v>
      </c>
      <c r="AD7" s="32">
        <f t="shared" si="2"/>
        <v>5716</v>
      </c>
      <c r="AE7" s="32">
        <f t="shared" si="2"/>
        <v>97501</v>
      </c>
    </row>
    <row r="14" spans="1:36" ht="40.5" customHeight="1" x14ac:dyDescent="0.2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</row>
  </sheetData>
  <mergeCells count="2">
    <mergeCell ref="B14:L14"/>
    <mergeCell ref="D7:G7"/>
  </mergeCells>
  <phoneticPr fontId="10" type="noConversion"/>
  <hyperlinks>
    <hyperlink ref="K2" r:id="rId1"/>
    <hyperlink ref="K3" r:id="rId2"/>
    <hyperlink ref="K4" r:id="rId3"/>
    <hyperlink ref="K5" r:id="rId4"/>
    <hyperlink ref="K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Rajnish Chauhan</dc:creator>
  <cp:lastModifiedBy>HP</cp:lastModifiedBy>
  <cp:lastPrinted>2019-09-04T14:49:42Z</cp:lastPrinted>
  <dcterms:created xsi:type="dcterms:W3CDTF">2019-09-03T22:57:17Z</dcterms:created>
  <dcterms:modified xsi:type="dcterms:W3CDTF">2021-04-29T11:39:56Z</dcterms:modified>
</cp:coreProperties>
</file>