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kopidak/Documents/Projects/CMP/efficiency charts/cell data from Sarah/cell spreadsheet finals/"/>
    </mc:Choice>
  </mc:AlternateContent>
  <xr:revisionPtr revIDLastSave="0" documentId="13_ncr:1_{EF564A1A-764E-4C48-AAFF-993A6AB4178D}" xr6:coauthVersionLast="47" xr6:coauthVersionMax="47" xr10:uidLastSave="{00000000-0000-0000-0000-000000000000}"/>
  <bookViews>
    <workbookView xWindow="11420" yWindow="2400" windowWidth="46360" windowHeight="21180" xr2:uid="{1557629D-F65E-4398-AE69-DBF310359BBB}"/>
  </bookViews>
  <sheets>
    <sheet name="PIP &amp; NREL data" sheetId="1" r:id="rId1"/>
  </sheets>
  <definedNames>
    <definedName name="_xlnm._FilterDatabase" localSheetId="0" hidden="1">'PIP &amp; NREL data'!$B$1:$V$394</definedName>
    <definedName name="_xlnm.Print_Area" localSheetId="0">'PIP &amp; NREL data'!$B$2:$V$319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6" i="1" l="1"/>
  <c r="D506" i="1"/>
  <c r="C505" i="1"/>
  <c r="D505" i="1"/>
  <c r="C504" i="1"/>
  <c r="D504" i="1"/>
  <c r="M503" i="1"/>
  <c r="C503" i="1"/>
  <c r="M502" i="1"/>
  <c r="M501" i="1"/>
  <c r="M500" i="1"/>
  <c r="M499" i="1"/>
  <c r="M498" i="1"/>
  <c r="M497" i="1"/>
  <c r="M496" i="1"/>
  <c r="M495" i="1"/>
  <c r="C502" i="1"/>
  <c r="D502" i="1"/>
  <c r="D414" i="1"/>
  <c r="C434" i="1"/>
  <c r="D434" i="1"/>
  <c r="C410" i="1"/>
  <c r="D410" i="1"/>
  <c r="C397" i="1"/>
  <c r="D397" i="1"/>
  <c r="C383" i="1"/>
  <c r="D383" i="1"/>
  <c r="C302" i="1"/>
  <c r="D302" i="1"/>
  <c r="C272" i="1"/>
  <c r="D272" i="1"/>
  <c r="C499" i="1"/>
  <c r="D499" i="1"/>
  <c r="D496" i="1"/>
  <c r="C350" i="1"/>
  <c r="D350" i="1"/>
  <c r="C311" i="1"/>
  <c r="D311" i="1"/>
  <c r="C294" i="1"/>
  <c r="D294" i="1"/>
  <c r="C421" i="1"/>
  <c r="D421" i="1"/>
  <c r="C379" i="1"/>
  <c r="D379" i="1"/>
  <c r="C465" i="1"/>
  <c r="D465" i="1"/>
  <c r="C471" i="1"/>
  <c r="D471" i="1"/>
  <c r="C454" i="1" l="1"/>
  <c r="D454" i="1"/>
  <c r="C452" i="1" l="1"/>
  <c r="D452" i="1"/>
  <c r="C455" i="1"/>
  <c r="D455" i="1"/>
  <c r="C442" i="1"/>
  <c r="D442" i="1"/>
  <c r="C469" i="1"/>
  <c r="D469" i="1"/>
  <c r="D464" i="1" l="1"/>
  <c r="C478" i="1"/>
  <c r="D478" i="1"/>
  <c r="C485" i="1" l="1"/>
  <c r="D485" i="1"/>
  <c r="C415" i="1"/>
  <c r="D415" i="1"/>
  <c r="C365" i="1"/>
  <c r="D365" i="1"/>
  <c r="C64" i="1"/>
  <c r="D64" i="1"/>
  <c r="C23" i="1"/>
  <c r="D23" i="1"/>
  <c r="C49" i="1"/>
  <c r="D49" i="1"/>
  <c r="M92" i="1"/>
  <c r="C92" i="1"/>
  <c r="D92" i="1"/>
  <c r="M30" i="1"/>
  <c r="C30" i="1"/>
  <c r="D30" i="1"/>
  <c r="C407" i="1"/>
  <c r="C381" i="1"/>
  <c r="C314" i="1"/>
  <c r="C256" i="1"/>
  <c r="C173" i="1"/>
  <c r="C142" i="1"/>
  <c r="C128" i="1"/>
  <c r="C117" i="1"/>
  <c r="C102" i="1"/>
  <c r="C500" i="1"/>
  <c r="D500" i="1" l="1"/>
  <c r="C497" i="1"/>
  <c r="D497" i="1"/>
  <c r="D498" i="1"/>
  <c r="C498" i="1"/>
  <c r="C501" i="1"/>
  <c r="D501" i="1"/>
  <c r="M205" i="1"/>
  <c r="M444" i="1"/>
  <c r="C495" i="1" l="1"/>
  <c r="D495" i="1"/>
  <c r="M494" i="1"/>
  <c r="C494" i="1"/>
  <c r="D494" i="1"/>
  <c r="M181" i="1" l="1"/>
  <c r="M167" i="1"/>
  <c r="M156" i="1"/>
  <c r="M154" i="1"/>
  <c r="M95" i="1"/>
  <c r="M94" i="1"/>
  <c r="M89" i="1"/>
  <c r="M87" i="1"/>
  <c r="M84" i="1"/>
  <c r="M63" i="1"/>
  <c r="M57" i="1"/>
  <c r="M26" i="1"/>
  <c r="M19" i="1"/>
  <c r="M15" i="1"/>
  <c r="M11" i="1"/>
  <c r="M3" i="1"/>
  <c r="M241" i="1"/>
  <c r="M229" i="1"/>
  <c r="M227" i="1"/>
  <c r="M180" i="1"/>
  <c r="M164" i="1"/>
  <c r="M158" i="1"/>
  <c r="M157" i="1"/>
  <c r="M155" i="1"/>
  <c r="M153" i="1"/>
  <c r="M151" i="1"/>
  <c r="M150" i="1"/>
  <c r="M132" i="1"/>
  <c r="M131" i="1"/>
  <c r="M130" i="1"/>
  <c r="M122" i="1"/>
  <c r="M119" i="1"/>
  <c r="M104" i="1"/>
  <c r="M58" i="1"/>
  <c r="M329" i="1"/>
  <c r="M322" i="1"/>
  <c r="M317" i="1"/>
  <c r="M316" i="1"/>
  <c r="M289" i="1"/>
  <c r="M237" i="1"/>
  <c r="M189" i="1"/>
  <c r="M440" i="1"/>
  <c r="M439" i="1"/>
  <c r="M425" i="1"/>
  <c r="M395" i="1"/>
  <c r="M375" i="1"/>
  <c r="M291" i="1"/>
  <c r="M261" i="1"/>
  <c r="M260" i="1"/>
  <c r="M245" i="1"/>
  <c r="M209" i="1"/>
  <c r="M166" i="1"/>
  <c r="M141" i="1"/>
  <c r="M238" i="1"/>
  <c r="M393" i="1"/>
  <c r="M357" i="1"/>
  <c r="M278" i="1"/>
  <c r="M223" i="1"/>
  <c r="M387" i="1"/>
  <c r="M430" i="1"/>
  <c r="M487" i="1"/>
  <c r="M484" i="1"/>
  <c r="M391" i="1"/>
  <c r="M429" i="1"/>
  <c r="M420" i="1"/>
  <c r="M412" i="1"/>
  <c r="M390" i="1"/>
  <c r="M356" i="1"/>
  <c r="M328" i="1"/>
  <c r="M308" i="1"/>
  <c r="M296" i="1"/>
  <c r="M244" i="1"/>
  <c r="M235" i="1"/>
  <c r="M488" i="1"/>
  <c r="M483" i="1"/>
  <c r="M482" i="1"/>
  <c r="M77" i="1"/>
  <c r="M447" i="1"/>
  <c r="M435" i="1"/>
  <c r="M331" i="1"/>
  <c r="M218" i="1"/>
  <c r="M202" i="1"/>
  <c r="M193" i="1"/>
  <c r="M160" i="1"/>
  <c r="M152" i="1"/>
  <c r="M136" i="1"/>
  <c r="M115" i="1"/>
  <c r="M103" i="1"/>
  <c r="M98" i="1"/>
  <c r="M91" i="1"/>
  <c r="M65" i="1"/>
  <c r="M32" i="1"/>
  <c r="M29" i="1"/>
  <c r="M78" i="1"/>
  <c r="M161" i="1"/>
  <c r="M159" i="1"/>
  <c r="M140" i="1"/>
  <c r="M135" i="1"/>
  <c r="M121" i="1"/>
  <c r="M114" i="1"/>
  <c r="M105" i="1"/>
  <c r="M70" i="1"/>
  <c r="M133" i="1"/>
  <c r="M101" i="1"/>
  <c r="M204" i="1"/>
  <c r="M74" i="1"/>
  <c r="M194" i="1"/>
  <c r="M25" i="1"/>
  <c r="M22" i="1"/>
  <c r="M226" i="1"/>
  <c r="M220" i="1"/>
  <c r="M212" i="1"/>
  <c r="M185" i="1"/>
  <c r="M176" i="1"/>
  <c r="M46" i="1"/>
  <c r="M169" i="1"/>
  <c r="M168" i="1"/>
  <c r="M146" i="1"/>
  <c r="M145" i="1"/>
  <c r="M47" i="1"/>
  <c r="M44" i="1"/>
  <c r="M43" i="1"/>
  <c r="M42" i="1"/>
  <c r="M41" i="1"/>
  <c r="M37" i="1"/>
  <c r="M36" i="1"/>
  <c r="M35" i="1"/>
  <c r="M34" i="1"/>
  <c r="M33" i="1"/>
  <c r="M28" i="1"/>
  <c r="M27" i="1"/>
  <c r="M13" i="1"/>
  <c r="M9" i="1"/>
  <c r="M6" i="1"/>
  <c r="M228" i="1"/>
  <c r="M68" i="1" l="1"/>
  <c r="M51" i="1"/>
  <c r="M55" i="1"/>
  <c r="M490" i="1"/>
  <c r="M491" i="1"/>
  <c r="M493" i="1"/>
  <c r="M475" i="1"/>
  <c r="M474" i="1"/>
  <c r="M480" i="1"/>
  <c r="M466" i="1"/>
  <c r="M438" i="1"/>
  <c r="M428" i="1"/>
  <c r="M411" i="1"/>
  <c r="M413" i="1"/>
  <c r="M451" i="1"/>
  <c r="M448" i="1"/>
  <c r="M453" i="1"/>
  <c r="M450" i="1"/>
  <c r="M392" i="1"/>
  <c r="M416" i="1"/>
  <c r="M422" i="1"/>
  <c r="M424" i="1"/>
  <c r="M457" i="1"/>
  <c r="M414" i="1"/>
  <c r="M464" i="1"/>
  <c r="M461" i="1"/>
  <c r="M460" i="1"/>
  <c r="M406" i="1"/>
  <c r="M344" i="1"/>
  <c r="M343" i="1"/>
  <c r="M310" i="1"/>
  <c r="M287" i="1"/>
  <c r="M266" i="1"/>
  <c r="M433" i="1"/>
  <c r="M432" i="1"/>
  <c r="M418" i="1"/>
  <c r="M405" i="1"/>
  <c r="M378" i="1"/>
  <c r="M333" i="1"/>
  <c r="M295" i="1"/>
  <c r="M403" i="1"/>
  <c r="M31" i="1"/>
  <c r="M20" i="1"/>
  <c r="M18" i="1"/>
  <c r="M16" i="1"/>
  <c r="M12" i="1"/>
  <c r="M7" i="1"/>
  <c r="M4" i="1"/>
  <c r="M52" i="1"/>
  <c r="M40" i="1"/>
  <c r="M184" i="1"/>
  <c r="M231" i="1"/>
  <c r="M222" i="1"/>
  <c r="M211" i="1"/>
  <c r="M203" i="1"/>
  <c r="M191" i="1"/>
  <c r="M183" i="1"/>
  <c r="M165" i="1"/>
  <c r="M162" i="1"/>
  <c r="M138" i="1"/>
  <c r="M124" i="1"/>
  <c r="M120" i="1"/>
  <c r="M107" i="1"/>
  <c r="M96" i="1"/>
  <c r="M56" i="1"/>
  <c r="M39" i="1"/>
  <c r="M400" i="1"/>
  <c r="M361" i="1"/>
  <c r="M327" i="1"/>
  <c r="M358" i="1"/>
  <c r="M346" i="1"/>
  <c r="M463" i="1"/>
  <c r="M445" i="1"/>
  <c r="M423" i="1"/>
  <c r="M409" i="1"/>
  <c r="M389" i="1"/>
  <c r="M371" i="1"/>
  <c r="M364" i="1"/>
  <c r="M360" i="1"/>
  <c r="M359" i="1"/>
  <c r="M351" i="1"/>
  <c r="M349" i="1"/>
  <c r="M345" i="1"/>
  <c r="M321" i="1"/>
  <c r="M282" i="1"/>
  <c r="M279" i="1"/>
  <c r="M277" i="1"/>
  <c r="M276" i="1"/>
  <c r="M258" i="1"/>
  <c r="M243" i="1"/>
  <c r="M240" i="1"/>
  <c r="M239" i="1"/>
  <c r="M221" i="1"/>
  <c r="M210" i="1"/>
  <c r="M195" i="1"/>
  <c r="M182" i="1"/>
  <c r="M179" i="1"/>
  <c r="M170" i="1"/>
  <c r="M163" i="1"/>
  <c r="M137" i="1"/>
  <c r="M129" i="1"/>
  <c r="M123" i="1"/>
  <c r="M113" i="1"/>
  <c r="M112" i="1"/>
  <c r="M109" i="1"/>
  <c r="M111" i="1"/>
  <c r="M110" i="1"/>
  <c r="M88" i="1"/>
  <c r="M396" i="1"/>
  <c r="M377" i="1"/>
  <c r="M368" i="1"/>
  <c r="M354" i="1"/>
  <c r="M341" i="1"/>
  <c r="M340" i="1"/>
  <c r="M330" i="1"/>
  <c r="M326" i="1"/>
  <c r="M299" i="1"/>
  <c r="M192" i="1"/>
  <c r="M24" i="1" l="1"/>
  <c r="M2" i="1"/>
  <c r="M8" i="1"/>
  <c r="M10" i="1"/>
  <c r="M21" i="1"/>
  <c r="M93" i="1"/>
  <c r="M200" i="1"/>
  <c r="M45" i="1"/>
  <c r="M14" i="1"/>
  <c r="M17" i="1"/>
  <c r="M59" i="1"/>
  <c r="M97" i="1"/>
  <c r="M38" i="1"/>
  <c r="M90" i="1"/>
  <c r="M100" i="1"/>
  <c r="M126" i="1"/>
  <c r="M174" i="1"/>
  <c r="M48" i="1"/>
  <c r="M118" i="1"/>
  <c r="M143" i="1"/>
  <c r="M144" i="1"/>
  <c r="M148" i="1"/>
  <c r="M366" i="1"/>
  <c r="M263" i="1"/>
  <c r="M374" i="1"/>
  <c r="M347" i="1"/>
  <c r="M355" i="1"/>
  <c r="M367" i="1"/>
  <c r="M298" i="1"/>
  <c r="M372" i="1"/>
  <c r="M380" i="1"/>
  <c r="M281" i="1"/>
  <c r="M271" i="1"/>
  <c r="M255" i="1"/>
  <c r="M99" i="1"/>
  <c r="M315" i="1"/>
  <c r="M408" i="1"/>
  <c r="M290" i="1"/>
  <c r="M427" i="1"/>
  <c r="M177" i="1"/>
  <c r="M187" i="1"/>
  <c r="M172" i="1"/>
  <c r="M175" i="1"/>
  <c r="M246" i="1"/>
  <c r="M171" i="1"/>
  <c r="M197" i="1"/>
  <c r="M196" i="1"/>
  <c r="M267" i="1"/>
  <c r="M304" i="1"/>
  <c r="M446" i="1"/>
  <c r="M309" i="1"/>
  <c r="M319" i="1"/>
  <c r="M334" i="1"/>
  <c r="M268" i="1"/>
  <c r="M253" i="1"/>
  <c r="M247" i="1"/>
  <c r="M335" i="1"/>
  <c r="M312" i="1"/>
  <c r="M213" i="1"/>
  <c r="M214" i="1"/>
  <c r="M208" i="1"/>
  <c r="M198" i="1"/>
  <c r="M201" i="1"/>
  <c r="M232" i="1"/>
  <c r="M215" i="1"/>
  <c r="M325" i="1"/>
  <c r="M292" i="1"/>
  <c r="M264" i="1"/>
  <c r="M230" i="1"/>
  <c r="M283" i="1"/>
  <c r="M273" i="1"/>
  <c r="M337" i="1"/>
  <c r="M348" i="1"/>
  <c r="M373" i="1"/>
  <c r="M370" i="1"/>
  <c r="M363" i="1"/>
  <c r="M265" i="1"/>
  <c r="M342" i="1"/>
  <c r="M470" i="1"/>
  <c r="M492" i="1"/>
  <c r="M83" i="1"/>
  <c r="M468" i="1"/>
  <c r="M417" i="1"/>
  <c r="M339" i="1"/>
  <c r="M81" i="1"/>
  <c r="M82" i="1"/>
  <c r="M76" i="1"/>
  <c r="M73" i="1"/>
  <c r="M320" i="1"/>
  <c r="M234" i="1"/>
  <c r="M178" i="1"/>
  <c r="M188" i="1"/>
  <c r="M116" i="1"/>
  <c r="M108" i="1"/>
  <c r="M353" i="1"/>
  <c r="M79" i="1"/>
  <c r="M67" i="1"/>
  <c r="M139" i="1"/>
  <c r="M60" i="1"/>
  <c r="M106" i="1"/>
  <c r="M66" i="1"/>
  <c r="M75" i="1"/>
  <c r="M404" i="1"/>
  <c r="M431" i="1"/>
  <c r="M388" i="1"/>
  <c r="M251" i="1"/>
  <c r="M441" i="1"/>
  <c r="M399" i="1"/>
  <c r="M332" i="1"/>
  <c r="M443" i="1"/>
  <c r="M338" i="1"/>
  <c r="M5" i="1" l="1"/>
  <c r="M86" i="1"/>
  <c r="M85" i="1"/>
  <c r="M50" i="1"/>
  <c r="M54" i="1"/>
  <c r="M53" i="1"/>
  <c r="M458" i="1"/>
  <c r="M419" i="1"/>
  <c r="M274" i="1"/>
  <c r="M254" i="1"/>
  <c r="M216" i="1"/>
  <c r="M459" i="1"/>
  <c r="M385" i="1"/>
  <c r="M313" i="1"/>
  <c r="M293" i="1"/>
  <c r="M301" i="1"/>
  <c r="M275" i="1"/>
  <c r="M286" i="1"/>
  <c r="M248" i="1"/>
  <c r="M242" i="1"/>
  <c r="M134" i="1"/>
  <c r="M72" i="1"/>
  <c r="M71" i="1"/>
  <c r="M62" i="1"/>
  <c r="M61" i="1"/>
  <c r="M69" i="1"/>
  <c r="D437" i="1" l="1"/>
  <c r="C437" i="1"/>
  <c r="C474" i="1"/>
  <c r="C475" i="1"/>
  <c r="D474" i="1"/>
  <c r="D475" i="1"/>
  <c r="C484" i="1"/>
  <c r="C483" i="1"/>
  <c r="C479" i="1"/>
  <c r="C486" i="1"/>
  <c r="C481" i="1"/>
  <c r="C480" i="1"/>
  <c r="D484" i="1"/>
  <c r="D483" i="1"/>
  <c r="D479" i="1"/>
  <c r="D486" i="1"/>
  <c r="D481" i="1"/>
  <c r="D480" i="1"/>
  <c r="C466" i="1"/>
  <c r="C470" i="1"/>
  <c r="C482" i="1"/>
  <c r="C477" i="1"/>
  <c r="C476" i="1"/>
  <c r="C487" i="1"/>
  <c r="D466" i="1"/>
  <c r="D470" i="1"/>
  <c r="D482" i="1"/>
  <c r="D477" i="1"/>
  <c r="D476" i="1"/>
  <c r="D487" i="1"/>
  <c r="C463" i="1"/>
  <c r="C391" i="1"/>
  <c r="C468" i="1"/>
  <c r="C467" i="1"/>
  <c r="C472" i="1"/>
  <c r="C473" i="1"/>
  <c r="D463" i="1"/>
  <c r="D391" i="1"/>
  <c r="D468" i="1"/>
  <c r="D467" i="1"/>
  <c r="D472" i="1"/>
  <c r="D473" i="1"/>
  <c r="C492" i="1"/>
  <c r="D492" i="1"/>
  <c r="C493" i="1" l="1"/>
  <c r="C491" i="1"/>
  <c r="C490" i="1"/>
  <c r="C489" i="1"/>
  <c r="D493" i="1"/>
  <c r="D491" i="1"/>
  <c r="D490" i="1"/>
  <c r="D489" i="1"/>
  <c r="C488" i="1" l="1"/>
  <c r="D488" i="1"/>
  <c r="C69" i="1" l="1"/>
  <c r="D69" i="1"/>
  <c r="C61" i="1"/>
  <c r="D61" i="1"/>
  <c r="C5" i="1"/>
  <c r="D5" i="1"/>
  <c r="D234" i="1"/>
  <c r="C234" i="1"/>
  <c r="C75" i="1"/>
  <c r="D75" i="1"/>
  <c r="C436" i="1"/>
  <c r="D436" i="1"/>
  <c r="C443" i="1"/>
  <c r="D443" i="1"/>
  <c r="C435" i="1"/>
  <c r="D435" i="1"/>
  <c r="C441" i="1"/>
  <c r="D441" i="1"/>
  <c r="C439" i="1"/>
  <c r="D439" i="1"/>
  <c r="C458" i="1"/>
  <c r="D458" i="1"/>
  <c r="C446" i="1"/>
  <c r="D446" i="1"/>
  <c r="C453" i="1"/>
  <c r="D453" i="1"/>
  <c r="C457" i="1"/>
  <c r="D457" i="1"/>
  <c r="C456" i="1"/>
  <c r="D456" i="1"/>
  <c r="C459" i="1"/>
  <c r="D459" i="1"/>
  <c r="C464" i="1"/>
  <c r="C450" i="1"/>
  <c r="D450" i="1"/>
  <c r="C448" i="1"/>
  <c r="D448" i="1"/>
  <c r="C451" i="1"/>
  <c r="D451" i="1"/>
  <c r="C447" i="1"/>
  <c r="D447" i="1"/>
  <c r="C444" i="1"/>
  <c r="D444" i="1"/>
  <c r="C440" i="1"/>
  <c r="D440" i="1"/>
  <c r="C438" i="1"/>
  <c r="D438" i="1"/>
  <c r="C449" i="1"/>
  <c r="D449" i="1"/>
  <c r="C462" i="1"/>
  <c r="D462" i="1"/>
  <c r="C269" i="1"/>
  <c r="D269" i="1"/>
  <c r="C207" i="1"/>
  <c r="D207" i="1"/>
  <c r="C206" i="1"/>
  <c r="D206" i="1"/>
  <c r="C199" i="1"/>
  <c r="D199" i="1"/>
  <c r="C186" i="1"/>
  <c r="D186" i="1"/>
  <c r="C460" i="1"/>
  <c r="D460" i="1"/>
  <c r="C461" i="1"/>
  <c r="D461" i="1"/>
  <c r="C358" i="1"/>
  <c r="D358" i="1"/>
  <c r="C346" i="1"/>
  <c r="D346" i="1"/>
  <c r="C184" i="1"/>
  <c r="D184" i="1"/>
  <c r="C2" i="1"/>
  <c r="C445" i="1"/>
  <c r="D445" i="1"/>
  <c r="C403" i="1"/>
  <c r="D403" i="1"/>
  <c r="C31" i="1"/>
  <c r="D31" i="1"/>
  <c r="C80" i="1"/>
  <c r="D80" i="1"/>
  <c r="C39" i="1"/>
  <c r="D39" i="1"/>
  <c r="C220" i="1"/>
  <c r="D220" i="1"/>
  <c r="C156" i="1"/>
  <c r="D156" i="1"/>
  <c r="D21" i="1"/>
  <c r="D24" i="1"/>
  <c r="D38" i="1"/>
  <c r="D59" i="1"/>
  <c r="D90" i="1"/>
  <c r="D100" i="1"/>
  <c r="D118" i="1"/>
  <c r="D126" i="1"/>
  <c r="D143" i="1"/>
  <c r="D148" i="1"/>
  <c r="D174" i="1"/>
  <c r="D17" i="1"/>
  <c r="C174" i="1"/>
  <c r="C148" i="1"/>
  <c r="C143" i="1"/>
  <c r="C126" i="1"/>
  <c r="C118" i="1"/>
  <c r="C100" i="1"/>
  <c r="C90" i="1"/>
  <c r="C59" i="1"/>
  <c r="C38" i="1"/>
  <c r="C24" i="1"/>
  <c r="C21" i="1"/>
  <c r="C17" i="1"/>
  <c r="C8" i="1"/>
  <c r="C10" i="1"/>
  <c r="C14" i="1"/>
  <c r="D2" i="1"/>
  <c r="D8" i="1"/>
  <c r="D10" i="1"/>
  <c r="D14" i="1"/>
  <c r="R44" i="1"/>
  <c r="D79" i="1"/>
  <c r="D3" i="1"/>
  <c r="D4" i="1"/>
  <c r="D6" i="1"/>
  <c r="D7" i="1"/>
  <c r="D9" i="1"/>
  <c r="D11" i="1"/>
  <c r="D12" i="1"/>
  <c r="D13" i="1"/>
  <c r="D15" i="1"/>
  <c r="D16" i="1"/>
  <c r="D18" i="1"/>
  <c r="D45" i="1"/>
  <c r="D19" i="1"/>
  <c r="D20" i="1"/>
  <c r="D22" i="1"/>
  <c r="D25" i="1"/>
  <c r="D26" i="1"/>
  <c r="D27" i="1"/>
  <c r="D28" i="1"/>
  <c r="D29" i="1"/>
  <c r="D32" i="1"/>
  <c r="D33" i="1"/>
  <c r="D34" i="1"/>
  <c r="D35" i="1"/>
  <c r="D36" i="1"/>
  <c r="D37" i="1"/>
  <c r="D40" i="1"/>
  <c r="D41" i="1"/>
  <c r="D42" i="1"/>
  <c r="D43" i="1"/>
  <c r="D44" i="1"/>
  <c r="D46" i="1"/>
  <c r="D47" i="1"/>
  <c r="D48" i="1"/>
  <c r="D50" i="1"/>
  <c r="D51" i="1"/>
  <c r="D52" i="1"/>
  <c r="D53" i="1"/>
  <c r="D54" i="1"/>
  <c r="D55" i="1"/>
  <c r="D56" i="1"/>
  <c r="D57" i="1"/>
  <c r="D58" i="1"/>
  <c r="D60" i="1"/>
  <c r="D62" i="1"/>
  <c r="D63" i="1"/>
  <c r="D66" i="1"/>
  <c r="D65" i="1"/>
  <c r="D67" i="1"/>
  <c r="D68" i="1"/>
  <c r="D70" i="1"/>
  <c r="D71" i="1"/>
  <c r="D72" i="1"/>
  <c r="D73" i="1"/>
  <c r="D74" i="1"/>
  <c r="D76" i="1"/>
  <c r="D78" i="1"/>
  <c r="D77" i="1"/>
  <c r="D81" i="1"/>
  <c r="D82" i="1"/>
  <c r="D83" i="1"/>
  <c r="D84" i="1"/>
  <c r="D85" i="1"/>
  <c r="D86" i="1"/>
  <c r="D87" i="1"/>
  <c r="D88" i="1"/>
  <c r="D89" i="1"/>
  <c r="D91" i="1"/>
  <c r="D93" i="1"/>
  <c r="D95" i="1"/>
  <c r="D94" i="1"/>
  <c r="D96" i="1"/>
  <c r="D98" i="1"/>
  <c r="D97" i="1"/>
  <c r="D99" i="1"/>
  <c r="D101" i="1"/>
  <c r="D103" i="1"/>
  <c r="D104" i="1"/>
  <c r="D105" i="1"/>
  <c r="D106" i="1"/>
  <c r="D110" i="1"/>
  <c r="D108" i="1"/>
  <c r="D111" i="1"/>
  <c r="D109" i="1"/>
  <c r="D107" i="1"/>
  <c r="D112" i="1"/>
  <c r="D113" i="1"/>
  <c r="D116" i="1"/>
  <c r="D114" i="1"/>
  <c r="D115" i="1"/>
  <c r="D119" i="1"/>
  <c r="D120" i="1"/>
  <c r="D121" i="1"/>
  <c r="D122" i="1"/>
  <c r="D123" i="1"/>
  <c r="D124" i="1"/>
  <c r="D125" i="1"/>
  <c r="D127" i="1"/>
  <c r="D129" i="1"/>
  <c r="D131" i="1"/>
  <c r="D130" i="1"/>
  <c r="D132" i="1"/>
  <c r="D133" i="1"/>
  <c r="D134" i="1"/>
  <c r="D135" i="1"/>
  <c r="D136" i="1"/>
  <c r="D138" i="1"/>
  <c r="D137" i="1"/>
  <c r="D139" i="1"/>
  <c r="D140" i="1"/>
  <c r="D141" i="1"/>
  <c r="D144" i="1"/>
  <c r="D145" i="1"/>
  <c r="D146" i="1"/>
  <c r="D147" i="1"/>
  <c r="D149" i="1"/>
  <c r="D151" i="1"/>
  <c r="D150" i="1"/>
  <c r="D152" i="1"/>
  <c r="D153" i="1"/>
  <c r="D154" i="1"/>
  <c r="D155" i="1"/>
  <c r="D157" i="1"/>
  <c r="D158" i="1"/>
  <c r="D159" i="1"/>
  <c r="D160" i="1"/>
  <c r="D161" i="1"/>
  <c r="D162" i="1"/>
  <c r="D163" i="1"/>
  <c r="D165" i="1"/>
  <c r="D164" i="1"/>
  <c r="D166" i="1"/>
  <c r="D167" i="1"/>
  <c r="D168" i="1"/>
  <c r="D169" i="1"/>
  <c r="D170" i="1"/>
  <c r="D172" i="1"/>
  <c r="D171" i="1"/>
  <c r="D175" i="1"/>
  <c r="D176" i="1"/>
  <c r="D177" i="1"/>
  <c r="D178" i="1"/>
  <c r="D179" i="1"/>
  <c r="D180" i="1"/>
  <c r="D182" i="1"/>
  <c r="D183" i="1"/>
  <c r="D181" i="1"/>
  <c r="D185" i="1"/>
  <c r="D187" i="1"/>
  <c r="D188" i="1"/>
  <c r="D191" i="1"/>
  <c r="D189" i="1"/>
  <c r="D190" i="1"/>
  <c r="D192" i="1"/>
  <c r="D193" i="1"/>
  <c r="D194" i="1"/>
  <c r="D195" i="1"/>
  <c r="D196" i="1"/>
  <c r="D197" i="1"/>
  <c r="D198" i="1"/>
  <c r="D200" i="1"/>
  <c r="D201" i="1"/>
  <c r="D203" i="1"/>
  <c r="D202" i="1"/>
  <c r="D205" i="1"/>
  <c r="D204" i="1"/>
  <c r="D208" i="1"/>
  <c r="D209" i="1"/>
  <c r="D210" i="1"/>
  <c r="D211" i="1"/>
  <c r="D212" i="1"/>
  <c r="D213" i="1"/>
  <c r="D216" i="1"/>
  <c r="D214" i="1"/>
  <c r="D215" i="1"/>
  <c r="D217" i="1"/>
  <c r="D219" i="1"/>
  <c r="D218" i="1"/>
  <c r="D222" i="1"/>
  <c r="D221" i="1"/>
  <c r="D225" i="1"/>
  <c r="D224" i="1"/>
  <c r="D223" i="1"/>
  <c r="D227" i="1"/>
  <c r="D226" i="1"/>
  <c r="D229" i="1"/>
  <c r="D231" i="1"/>
  <c r="D230" i="1"/>
  <c r="D246" i="1"/>
  <c r="D228" i="1"/>
  <c r="D232" i="1"/>
  <c r="D419" i="1"/>
  <c r="D233" i="1"/>
  <c r="D236" i="1"/>
  <c r="D235" i="1"/>
  <c r="D237" i="1"/>
  <c r="D238" i="1"/>
  <c r="D239" i="1"/>
  <c r="D240" i="1"/>
  <c r="D241" i="1"/>
  <c r="D242" i="1"/>
  <c r="D243" i="1"/>
  <c r="D245" i="1"/>
  <c r="D244" i="1"/>
  <c r="D248" i="1"/>
  <c r="D247" i="1"/>
  <c r="D249" i="1"/>
  <c r="D250" i="1"/>
  <c r="D251" i="1"/>
  <c r="D252" i="1"/>
  <c r="D254" i="1"/>
  <c r="D253" i="1"/>
  <c r="D255" i="1"/>
  <c r="D258" i="1"/>
  <c r="D257" i="1"/>
  <c r="D259" i="1"/>
  <c r="D262" i="1"/>
  <c r="D260" i="1"/>
  <c r="D263" i="1"/>
  <c r="D261" i="1"/>
  <c r="D264" i="1"/>
  <c r="D265" i="1"/>
  <c r="D266" i="1"/>
  <c r="D267" i="1"/>
  <c r="D268" i="1"/>
  <c r="D270" i="1"/>
  <c r="D271" i="1"/>
  <c r="D275" i="1"/>
  <c r="D274" i="1"/>
  <c r="D273" i="1"/>
  <c r="D276" i="1"/>
  <c r="D277" i="1"/>
  <c r="D278" i="1"/>
  <c r="D279" i="1"/>
  <c r="D280" i="1"/>
  <c r="D281" i="1"/>
  <c r="D282" i="1"/>
  <c r="D283" i="1"/>
  <c r="D284" i="1"/>
  <c r="D286" i="1"/>
  <c r="D285" i="1"/>
  <c r="D287" i="1"/>
  <c r="D288" i="1"/>
  <c r="D289" i="1"/>
  <c r="D293" i="1"/>
  <c r="D290" i="1"/>
  <c r="D291" i="1"/>
  <c r="D292" i="1"/>
  <c r="D295" i="1"/>
  <c r="D296" i="1"/>
  <c r="D297" i="1"/>
  <c r="D298" i="1"/>
  <c r="D299" i="1"/>
  <c r="D301" i="1"/>
  <c r="D300" i="1"/>
  <c r="D303" i="1"/>
  <c r="D304" i="1"/>
  <c r="D305" i="1"/>
  <c r="D306" i="1"/>
  <c r="D307" i="1"/>
  <c r="D310" i="1"/>
  <c r="D309" i="1"/>
  <c r="D308" i="1"/>
  <c r="D312" i="1"/>
  <c r="D313" i="1"/>
  <c r="D315" i="1"/>
  <c r="D316" i="1"/>
  <c r="D317" i="1"/>
  <c r="D319" i="1"/>
  <c r="D321" i="1"/>
  <c r="D318" i="1"/>
  <c r="D320" i="1"/>
  <c r="D322" i="1"/>
  <c r="D326" i="1"/>
  <c r="D324" i="1"/>
  <c r="D323" i="1"/>
  <c r="D325" i="1"/>
  <c r="D327" i="1"/>
  <c r="D329" i="1"/>
  <c r="D328" i="1"/>
  <c r="D330" i="1"/>
  <c r="D333" i="1"/>
  <c r="D332" i="1"/>
  <c r="D331" i="1"/>
  <c r="D334" i="1"/>
  <c r="D335" i="1"/>
  <c r="D339" i="1"/>
  <c r="D338" i="1"/>
  <c r="D337" i="1"/>
  <c r="D336" i="1"/>
  <c r="D340" i="1"/>
  <c r="D341" i="1"/>
  <c r="D343" i="1"/>
  <c r="D342" i="1"/>
  <c r="D345" i="1"/>
  <c r="D347" i="1"/>
  <c r="D349" i="1"/>
  <c r="D348" i="1"/>
  <c r="D351" i="1"/>
  <c r="D354" i="1"/>
  <c r="D352" i="1"/>
  <c r="D353" i="1"/>
  <c r="D355" i="1"/>
  <c r="D356" i="1"/>
  <c r="D357" i="1"/>
  <c r="D360" i="1"/>
  <c r="D361" i="1"/>
  <c r="D359" i="1"/>
  <c r="D362" i="1"/>
  <c r="D364" i="1"/>
  <c r="D363" i="1"/>
  <c r="D366" i="1"/>
  <c r="D367" i="1"/>
  <c r="D368" i="1"/>
  <c r="D369" i="1"/>
  <c r="D371" i="1"/>
  <c r="D370" i="1"/>
  <c r="D372" i="1"/>
  <c r="D373" i="1"/>
  <c r="D374" i="1"/>
  <c r="D375" i="1"/>
  <c r="D376" i="1"/>
  <c r="D377" i="1"/>
  <c r="D378" i="1"/>
  <c r="D380" i="1"/>
  <c r="D382" i="1"/>
  <c r="D384" i="1"/>
  <c r="D385" i="1"/>
  <c r="D386" i="1"/>
  <c r="D387" i="1"/>
  <c r="D389" i="1"/>
  <c r="D388" i="1"/>
  <c r="D390" i="1"/>
  <c r="D392" i="1"/>
  <c r="D393" i="1"/>
  <c r="D394" i="1"/>
  <c r="D395" i="1"/>
  <c r="D396" i="1"/>
  <c r="D398" i="1"/>
  <c r="D399" i="1"/>
  <c r="D400" i="1"/>
  <c r="D402" i="1"/>
  <c r="D401" i="1"/>
  <c r="D406" i="1"/>
  <c r="D405" i="1"/>
  <c r="D404" i="1"/>
  <c r="D408" i="1"/>
  <c r="D409" i="1"/>
  <c r="D411" i="1"/>
  <c r="D412" i="1"/>
  <c r="D413" i="1"/>
  <c r="D416" i="1"/>
  <c r="D417" i="1"/>
  <c r="D418" i="1"/>
  <c r="D420" i="1"/>
  <c r="D422" i="1"/>
  <c r="D423" i="1"/>
  <c r="D425" i="1"/>
  <c r="D427" i="1"/>
  <c r="D424" i="1"/>
  <c r="D426" i="1"/>
  <c r="D429" i="1"/>
  <c r="D433" i="1"/>
  <c r="D428" i="1"/>
  <c r="D430" i="1"/>
  <c r="D432" i="1"/>
  <c r="D431" i="1"/>
  <c r="C79" i="1"/>
  <c r="C3" i="1"/>
  <c r="C4" i="1"/>
  <c r="C6" i="1"/>
  <c r="C7" i="1"/>
  <c r="C9" i="1"/>
  <c r="C11" i="1"/>
  <c r="C12" i="1"/>
  <c r="C13" i="1"/>
  <c r="C15" i="1"/>
  <c r="C16" i="1"/>
  <c r="C18" i="1"/>
  <c r="C45" i="1"/>
  <c r="C19" i="1"/>
  <c r="C20" i="1"/>
  <c r="C22" i="1"/>
  <c r="C25" i="1"/>
  <c r="C26" i="1"/>
  <c r="C27" i="1"/>
  <c r="C28" i="1"/>
  <c r="C29" i="1"/>
  <c r="C32" i="1"/>
  <c r="C33" i="1"/>
  <c r="C34" i="1"/>
  <c r="C35" i="1"/>
  <c r="C36" i="1"/>
  <c r="C37" i="1"/>
  <c r="C40" i="1"/>
  <c r="C41" i="1"/>
  <c r="C42" i="1"/>
  <c r="C43" i="1"/>
  <c r="C44" i="1"/>
  <c r="C46" i="1"/>
  <c r="C47" i="1"/>
  <c r="C48" i="1"/>
  <c r="C50" i="1"/>
  <c r="C51" i="1"/>
  <c r="C52" i="1"/>
  <c r="C53" i="1"/>
  <c r="C54" i="1"/>
  <c r="C55" i="1"/>
  <c r="C56" i="1"/>
  <c r="C57" i="1"/>
  <c r="C58" i="1"/>
  <c r="C60" i="1"/>
  <c r="C62" i="1"/>
  <c r="C63" i="1"/>
  <c r="C66" i="1"/>
  <c r="C65" i="1"/>
  <c r="C67" i="1"/>
  <c r="C68" i="1"/>
  <c r="C70" i="1"/>
  <c r="C71" i="1"/>
  <c r="C72" i="1"/>
  <c r="C73" i="1"/>
  <c r="C74" i="1"/>
  <c r="C76" i="1"/>
  <c r="C78" i="1"/>
  <c r="C77" i="1"/>
  <c r="C81" i="1"/>
  <c r="C82" i="1"/>
  <c r="C83" i="1"/>
  <c r="C84" i="1"/>
  <c r="C85" i="1"/>
  <c r="C86" i="1"/>
  <c r="C87" i="1"/>
  <c r="C88" i="1"/>
  <c r="C89" i="1"/>
  <c r="C91" i="1"/>
  <c r="C93" i="1"/>
  <c r="C95" i="1"/>
  <c r="C94" i="1"/>
  <c r="C96" i="1"/>
  <c r="C98" i="1"/>
  <c r="C97" i="1"/>
  <c r="C99" i="1"/>
  <c r="C101" i="1"/>
  <c r="C103" i="1"/>
  <c r="C104" i="1"/>
  <c r="C105" i="1"/>
  <c r="C106" i="1"/>
  <c r="C110" i="1"/>
  <c r="C108" i="1"/>
  <c r="C111" i="1"/>
  <c r="C109" i="1"/>
  <c r="C107" i="1"/>
  <c r="C112" i="1"/>
  <c r="C113" i="1"/>
  <c r="C116" i="1"/>
  <c r="C114" i="1"/>
  <c r="C115" i="1"/>
  <c r="C119" i="1"/>
  <c r="C120" i="1"/>
  <c r="C121" i="1"/>
  <c r="C122" i="1"/>
  <c r="C123" i="1"/>
  <c r="C124" i="1"/>
  <c r="C125" i="1"/>
  <c r="C127" i="1"/>
  <c r="C129" i="1"/>
  <c r="C131" i="1"/>
  <c r="C130" i="1"/>
  <c r="C132" i="1"/>
  <c r="C133" i="1"/>
  <c r="C134" i="1"/>
  <c r="C135" i="1"/>
  <c r="C136" i="1"/>
  <c r="C138" i="1"/>
  <c r="C137" i="1"/>
  <c r="C139" i="1"/>
  <c r="C140" i="1"/>
  <c r="C141" i="1"/>
  <c r="C144" i="1"/>
  <c r="C145" i="1"/>
  <c r="C146" i="1"/>
  <c r="C147" i="1"/>
  <c r="C149" i="1"/>
  <c r="C151" i="1"/>
  <c r="C150" i="1"/>
  <c r="C152" i="1"/>
  <c r="C153" i="1"/>
  <c r="C154" i="1"/>
  <c r="C155" i="1"/>
  <c r="C157" i="1"/>
  <c r="C158" i="1"/>
  <c r="C159" i="1"/>
  <c r="C160" i="1"/>
  <c r="C161" i="1"/>
  <c r="C162" i="1"/>
  <c r="C163" i="1"/>
  <c r="C165" i="1"/>
  <c r="C164" i="1"/>
  <c r="C166" i="1"/>
  <c r="C167" i="1"/>
  <c r="C168" i="1"/>
  <c r="C169" i="1"/>
  <c r="C170" i="1"/>
  <c r="C172" i="1"/>
  <c r="C171" i="1"/>
  <c r="C175" i="1"/>
  <c r="C176" i="1"/>
  <c r="C177" i="1"/>
  <c r="C178" i="1"/>
  <c r="C179" i="1"/>
  <c r="C180" i="1"/>
  <c r="C182" i="1"/>
  <c r="C183" i="1"/>
  <c r="C181" i="1"/>
  <c r="C185" i="1"/>
  <c r="C187" i="1"/>
  <c r="C188" i="1"/>
  <c r="C191" i="1"/>
  <c r="C189" i="1"/>
  <c r="C190" i="1"/>
  <c r="C192" i="1"/>
  <c r="C193" i="1"/>
  <c r="C194" i="1"/>
  <c r="C195" i="1"/>
  <c r="C196" i="1"/>
  <c r="C197" i="1"/>
  <c r="C198" i="1"/>
  <c r="C200" i="1"/>
  <c r="C201" i="1"/>
  <c r="C203" i="1"/>
  <c r="C202" i="1"/>
  <c r="C205" i="1"/>
  <c r="C204" i="1"/>
  <c r="C208" i="1"/>
  <c r="C209" i="1"/>
  <c r="C210" i="1"/>
  <c r="C211" i="1"/>
  <c r="C212" i="1"/>
  <c r="C213" i="1"/>
  <c r="C216" i="1"/>
  <c r="C214" i="1"/>
  <c r="C215" i="1"/>
  <c r="C217" i="1"/>
  <c r="C219" i="1"/>
  <c r="C218" i="1"/>
  <c r="C222" i="1"/>
  <c r="C221" i="1"/>
  <c r="C225" i="1"/>
  <c r="C224" i="1"/>
  <c r="C223" i="1"/>
  <c r="C227" i="1"/>
  <c r="C226" i="1"/>
  <c r="C229" i="1"/>
  <c r="C231" i="1"/>
  <c r="C230" i="1"/>
  <c r="C246" i="1"/>
  <c r="C228" i="1"/>
  <c r="C232" i="1"/>
  <c r="C419" i="1"/>
  <c r="C233" i="1"/>
  <c r="C236" i="1"/>
  <c r="C235" i="1"/>
  <c r="C237" i="1"/>
  <c r="C238" i="1"/>
  <c r="C239" i="1"/>
  <c r="C240" i="1"/>
  <c r="C241" i="1"/>
  <c r="C242" i="1"/>
  <c r="C243" i="1"/>
  <c r="C245" i="1"/>
  <c r="C244" i="1"/>
  <c r="C248" i="1"/>
  <c r="C247" i="1"/>
  <c r="C249" i="1"/>
  <c r="C250" i="1"/>
  <c r="C251" i="1"/>
  <c r="C252" i="1"/>
  <c r="C254" i="1"/>
  <c r="C253" i="1"/>
  <c r="C255" i="1"/>
  <c r="C258" i="1"/>
  <c r="C257" i="1"/>
  <c r="C259" i="1"/>
  <c r="C262" i="1"/>
  <c r="C260" i="1"/>
  <c r="C263" i="1"/>
  <c r="C261" i="1"/>
  <c r="C264" i="1"/>
  <c r="C265" i="1"/>
  <c r="C266" i="1"/>
  <c r="C267" i="1"/>
  <c r="C268" i="1"/>
  <c r="C270" i="1"/>
  <c r="C271" i="1"/>
  <c r="C275" i="1"/>
  <c r="C274" i="1"/>
  <c r="C273" i="1"/>
  <c r="C276" i="1"/>
  <c r="C277" i="1"/>
  <c r="C278" i="1"/>
  <c r="C279" i="1"/>
  <c r="C280" i="1"/>
  <c r="C281" i="1"/>
  <c r="C282" i="1"/>
  <c r="C283" i="1"/>
  <c r="C284" i="1"/>
  <c r="C286" i="1"/>
  <c r="C285" i="1"/>
  <c r="C287" i="1"/>
  <c r="C288" i="1"/>
  <c r="C289" i="1"/>
  <c r="C293" i="1"/>
  <c r="C290" i="1"/>
  <c r="C291" i="1"/>
  <c r="C292" i="1"/>
  <c r="C295" i="1"/>
  <c r="C296" i="1"/>
  <c r="C297" i="1"/>
  <c r="C298" i="1"/>
  <c r="C299" i="1"/>
  <c r="C301" i="1"/>
  <c r="C300" i="1"/>
  <c r="C303" i="1"/>
  <c r="C304" i="1"/>
  <c r="C305" i="1"/>
  <c r="C306" i="1"/>
  <c r="C307" i="1"/>
  <c r="C310" i="1"/>
  <c r="C309" i="1"/>
  <c r="C308" i="1"/>
  <c r="C312" i="1"/>
  <c r="C313" i="1"/>
  <c r="C315" i="1"/>
  <c r="C316" i="1"/>
  <c r="C317" i="1"/>
  <c r="C319" i="1"/>
  <c r="C321" i="1"/>
  <c r="C318" i="1"/>
  <c r="C320" i="1"/>
  <c r="C322" i="1"/>
  <c r="C326" i="1"/>
  <c r="C324" i="1"/>
  <c r="C323" i="1"/>
  <c r="C325" i="1"/>
  <c r="C327" i="1"/>
  <c r="C329" i="1"/>
  <c r="C328" i="1"/>
  <c r="C330" i="1"/>
  <c r="C333" i="1"/>
  <c r="C332" i="1"/>
  <c r="C331" i="1"/>
  <c r="C334" i="1"/>
  <c r="C335" i="1"/>
  <c r="C339" i="1"/>
  <c r="C338" i="1"/>
  <c r="C337" i="1"/>
  <c r="C336" i="1"/>
  <c r="C340" i="1"/>
  <c r="C341" i="1"/>
  <c r="C344" i="1"/>
  <c r="C343" i="1"/>
  <c r="C342" i="1"/>
  <c r="C345" i="1"/>
  <c r="C347" i="1"/>
  <c r="C349" i="1"/>
  <c r="C348" i="1"/>
  <c r="C351" i="1"/>
  <c r="C354" i="1"/>
  <c r="C352" i="1"/>
  <c r="C353" i="1"/>
  <c r="C355" i="1"/>
  <c r="C356" i="1"/>
  <c r="C357" i="1"/>
  <c r="C360" i="1"/>
  <c r="C361" i="1"/>
  <c r="C359" i="1"/>
  <c r="C362" i="1"/>
  <c r="C364" i="1"/>
  <c r="C363" i="1"/>
  <c r="C366" i="1"/>
  <c r="C367" i="1"/>
  <c r="C368" i="1"/>
  <c r="C369" i="1"/>
  <c r="C371" i="1"/>
  <c r="C370" i="1"/>
  <c r="C372" i="1"/>
  <c r="C373" i="1"/>
  <c r="C374" i="1"/>
  <c r="C375" i="1"/>
  <c r="C376" i="1"/>
  <c r="C377" i="1"/>
  <c r="C378" i="1"/>
  <c r="C380" i="1"/>
  <c r="C382" i="1"/>
  <c r="C384" i="1"/>
  <c r="C385" i="1"/>
  <c r="C386" i="1"/>
  <c r="C387" i="1"/>
  <c r="C389" i="1"/>
  <c r="C388" i="1"/>
  <c r="C390" i="1"/>
  <c r="C392" i="1"/>
  <c r="C393" i="1"/>
  <c r="C394" i="1"/>
  <c r="C395" i="1"/>
  <c r="C396" i="1"/>
  <c r="C398" i="1"/>
  <c r="C399" i="1"/>
  <c r="C400" i="1"/>
  <c r="C402" i="1"/>
  <c r="C401" i="1"/>
  <c r="C406" i="1"/>
  <c r="C405" i="1"/>
  <c r="C404" i="1"/>
  <c r="C408" i="1"/>
  <c r="C409" i="1"/>
  <c r="C411" i="1"/>
  <c r="C412" i="1"/>
  <c r="C413" i="1"/>
  <c r="C414" i="1"/>
  <c r="C416" i="1"/>
  <c r="C417" i="1"/>
  <c r="C418" i="1"/>
  <c r="C420" i="1"/>
  <c r="C422" i="1"/>
  <c r="C423" i="1"/>
  <c r="C425" i="1"/>
  <c r="C427" i="1"/>
  <c r="C424" i="1"/>
  <c r="C426" i="1"/>
  <c r="C429" i="1"/>
  <c r="C433" i="1"/>
  <c r="C428" i="1"/>
  <c r="C430" i="1"/>
  <c r="C432" i="1"/>
  <c r="C4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athalia solis</author>
    <author>athatu07 solis</author>
    <author>Ian Tappan</author>
  </authors>
  <commentList>
    <comment ref="L1" authorId="0" shapeId="0" xr:uid="{D661A2F6-65D5-234E-B325-2E8261319B00}">
      <text>
        <r>
          <rPr>
            <b/>
            <sz val="9"/>
            <color rgb="FF000000"/>
            <rFont val="Tahoma"/>
            <family val="2"/>
          </rPr>
          <t>Note: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PIP #33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Efficiency re-evaluated
</t>
        </r>
      </text>
    </comment>
    <comment ref="J55" authorId="0" shapeId="0" xr:uid="{89C2CC1E-E777-47B3-B1CF-6364D1821234}">
      <text>
        <r>
          <rPr>
            <b/>
            <sz val="9"/>
            <color indexed="81"/>
            <rFont val="Tahoma"/>
            <family val="2"/>
          </rPr>
          <t xml:space="preserve">athalia solis:
</t>
        </r>
        <r>
          <rPr>
            <sz val="9"/>
            <color indexed="81"/>
            <rFont val="Tahoma"/>
            <family val="2"/>
          </rPr>
          <t>PIP: Sandia
Originally:Varian/Stanford/Sandia</t>
        </r>
      </text>
    </comment>
    <comment ref="T65" authorId="0" shapeId="0" xr:uid="{AB115E99-70C1-4A3C-8065-9F3EFCE9E003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PIP 73.7</t>
        </r>
      </text>
    </comment>
    <comment ref="B79" authorId="0" shapeId="0" xr:uid="{FC78A34C-1D17-48F6-9EE4-2AA548137EBC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PIP #1 - 10/76
</t>
        </r>
        <r>
          <rPr>
            <sz val="9"/>
            <color rgb="FF000000"/>
            <rFont val="Tahoma"/>
            <family val="2"/>
          </rPr>
          <t xml:space="preserve">10/90
</t>
        </r>
      </text>
    </comment>
    <comment ref="Q91" authorId="0" shapeId="0" xr:uid="{68EB1E2D-8B54-49E1-8859-5B8909AEB1ED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.626
</t>
        </r>
      </text>
    </comment>
    <comment ref="T91" authorId="0" shapeId="0" xr:uid="{FAD49065-9DF6-4DCB-A47D-A77BDC221587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PIP: 71.2</t>
        </r>
      </text>
    </comment>
    <comment ref="B95" authorId="0" shapeId="0" xr:uid="{20005265-2ED6-4DE9-8870-7C3FD68A0653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7/90
</t>
        </r>
      </text>
    </comment>
    <comment ref="E95" authorId="0" shapeId="0" xr:uid="{8207EE1D-FC2A-4780-A0D0-DF671B4F64E4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1.5?</t>
        </r>
      </text>
    </comment>
    <comment ref="C97" authorId="0" shapeId="0" xr:uid="{EA614155-44F2-43B8-916E-8061D7735882}">
      <text>
        <r>
          <rPr>
            <b/>
            <sz val="9"/>
            <color rgb="FF000000"/>
            <rFont val="Tahoma"/>
            <family val="2"/>
          </rPr>
          <t>Ian Tappan: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reference 2 has the month being december (12) not Feb (2) all other numbers are the same.</t>
        </r>
      </text>
    </comment>
    <comment ref="U108" authorId="1" shapeId="0" xr:uid="{B221C7A7-E2C9-4064-AEF4-464CDD5C8C50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29 - PIP #3</t>
        </r>
      </text>
    </comment>
    <comment ref="B167" authorId="2" shapeId="0" xr:uid="{00000000-0006-0000-0000-000004000000}">
      <text>
        <r>
          <rPr>
            <b/>
            <sz val="9"/>
            <color indexed="81"/>
            <rFont val="Verdana"/>
            <family val="2"/>
          </rPr>
          <t>Ian Tappan:</t>
        </r>
        <r>
          <rPr>
            <sz val="9"/>
            <color indexed="81"/>
            <rFont val="Verdana"/>
            <family val="2"/>
          </rPr>
          <t xml:space="preserve">
Point not on chart.
</t>
        </r>
      </text>
    </comment>
    <comment ref="L177" authorId="1" shapeId="0" xr:uid="{BAB4B4EB-746C-4028-840A-51753C330699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34.0
</t>
        </r>
      </text>
    </comment>
    <comment ref="B181" authorId="0" shapeId="0" xr:uid="{5BA2B347-2933-4490-BC9D-8A60113567D4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Ian records 2000, check reference for clarification
</t>
        </r>
      </text>
    </comment>
    <comment ref="U205" authorId="1" shapeId="0" xr:uid="{3A3B26AA-B2B8-460F-BBCE-BA90ED4D20DE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Direct Spectrum/ Low AOD Spectrum</t>
        </r>
      </text>
    </comment>
    <comment ref="S236" authorId="1" shapeId="0" xr:uid="{64064CAC-855C-45BF-B64C-9F255DE1A860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PIP 31 - 9.70</t>
        </r>
      </text>
    </comment>
    <comment ref="S299" authorId="0" shapeId="0" xr:uid="{D5E15D91-BDAD-4BFF-AECB-F3042C63B192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PIP entry wrong</t>
        </r>
      </text>
    </comment>
    <comment ref="T326" authorId="0" shapeId="0" xr:uid="{94DFCC04-BD00-4713-A303-CDA6146E8279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PIP 77</t>
        </r>
      </text>
    </comment>
    <comment ref="I332" authorId="1" shapeId="0" xr:uid="{DFDA9CE1-065F-4D37-90E6-D8C2925D6D14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Check references for detail</t>
        </r>
      </text>
    </comment>
    <comment ref="I337" authorId="1" shapeId="0" xr:uid="{4CA71903-AE16-4D67-871A-7BD71E6ECB9B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Cells Need to be Reviewed
</t>
        </r>
      </text>
    </comment>
    <comment ref="L340" authorId="0" shapeId="0" xr:uid="{AAC51A7F-0E55-4F7B-99D5-93A25D7A96DF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Ian CdTe tab 19.00</t>
        </r>
      </text>
    </comment>
    <comment ref="U346" authorId="1" shapeId="0" xr:uid="{0F4F72DD-95A4-46DF-BA50-07A867BA8F96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"NREL old data"
</t>
        </r>
        <r>
          <rPr>
            <sz val="9"/>
            <color rgb="FF000000"/>
            <rFont val="Tahoma"/>
            <family val="2"/>
          </rPr>
          <t>15.4</t>
        </r>
      </text>
    </comment>
    <comment ref="B348" authorId="1" shapeId="0" xr:uid="{C26AEA7D-C061-4C5A-86FF-E8B7F7935146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Disagreement</t>
        </r>
      </text>
    </comment>
    <comment ref="I348" authorId="1" shapeId="0" xr:uid="{469882E1-07C1-46AB-93DF-BD987DC7307A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Cells Need to be Reviewed
</t>
        </r>
      </text>
    </comment>
    <comment ref="O353" authorId="1" shapeId="0" xr:uid="{6381780A-D8E1-41DE-BEB8-E3C08C31B8DE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Check references for area
</t>
        </r>
      </text>
    </comment>
    <comment ref="U358" authorId="1" shapeId="0" xr:uid="{888ED8DC-1815-47EE-8D29-AE8950A1E96A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"NREL old data"
</t>
        </r>
        <r>
          <rPr>
            <sz val="9"/>
            <color rgb="FF000000"/>
            <rFont val="Tahoma"/>
            <family val="2"/>
          </rPr>
          <t xml:space="preserve">14.7 </t>
        </r>
      </text>
    </comment>
    <comment ref="I363" authorId="1" shapeId="0" xr:uid="{112FF7E6-F8AF-464B-AD91-218F1DF0AB69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Cells Need to be Reviewed
</t>
        </r>
      </text>
    </comment>
    <comment ref="F388" authorId="1" shapeId="0" xr:uid="{1962A303-B95A-4395-9DB1-0BA68AF95BCD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Unknown Source</t>
        </r>
      </text>
    </comment>
    <comment ref="Q392" authorId="1" shapeId="0" xr:uid="{A40701A2-28F9-4075-95D4-823C507AF7B2}">
      <text>
        <r>
          <rPr>
            <b/>
            <sz val="9"/>
            <color indexed="81"/>
            <rFont val="Tahoma"/>
            <family val="2"/>
          </rPr>
          <t xml:space="preserve">athatu07 solis:
</t>
        </r>
        <r>
          <rPr>
            <sz val="9"/>
            <color indexed="81"/>
            <rFont val="Tahoma"/>
            <family val="2"/>
          </rPr>
          <t>Voltage
   1.46/0.68</t>
        </r>
      </text>
    </comment>
    <comment ref="I400" authorId="1" shapeId="0" xr:uid="{E7E17376-526D-4455-A2C5-E6688F909889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Pb free?
</t>
        </r>
        <r>
          <rPr>
            <sz val="9"/>
            <color rgb="FF000000"/>
            <rFont val="Tahoma"/>
            <family val="2"/>
          </rPr>
          <t>In PIP 50 text</t>
        </r>
      </text>
    </comment>
    <comment ref="Q416" authorId="1" shapeId="0" xr:uid="{F69A8526-4597-404F-8801-834DAF370C69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1.45/0.69</t>
        </r>
      </text>
    </comment>
    <comment ref="Q422" authorId="1" shapeId="0" xr:uid="{C215005F-EE9A-41FC-A877-80602160F419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Voc: 1.09/0.683</t>
        </r>
      </text>
    </comment>
    <comment ref="S422" authorId="1" shapeId="0" xr:uid="{BF79E715-BA69-4B83-87A9-5D57E89D716B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Which to report</t>
        </r>
      </text>
    </comment>
    <comment ref="Q424" authorId="1" shapeId="0" xr:uid="{906FD1AC-DAEA-4B72-9703-369B778A205D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Voc: 2.52/0.681</t>
        </r>
      </text>
    </comment>
    <comment ref="L457" authorId="1" shapeId="0" xr:uid="{73F720A5-5A32-47A1-BA3B-0B4E1BE0B765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Eff % = 23.3% in text</t>
        </r>
      </text>
    </comment>
  </commentList>
</comments>
</file>

<file path=xl/sharedStrings.xml><?xml version="1.0" encoding="utf-8"?>
<sst xmlns="http://schemas.openxmlformats.org/spreadsheetml/2006/main" count="3550" uniqueCount="1039">
  <si>
    <t>Group(s)</t>
  </si>
  <si>
    <t>NREL</t>
  </si>
  <si>
    <t>Sharp</t>
  </si>
  <si>
    <t>Solexel</t>
  </si>
  <si>
    <t>Spire</t>
  </si>
  <si>
    <t>Spectrolab</t>
  </si>
  <si>
    <t>LG Electronics</t>
  </si>
  <si>
    <t>SunPower</t>
  </si>
  <si>
    <t>CIGS</t>
  </si>
  <si>
    <t>ZSW</t>
  </si>
  <si>
    <t>Soitec</t>
  </si>
  <si>
    <t>Mitsubishi Chemical</t>
  </si>
  <si>
    <t>Solar Junction</t>
  </si>
  <si>
    <t>Solarmer</t>
  </si>
  <si>
    <t>Fraunhofer ISE</t>
  </si>
  <si>
    <t>Trina Solar</t>
  </si>
  <si>
    <t>CdTe</t>
  </si>
  <si>
    <t>GE Global Research</t>
  </si>
  <si>
    <t>Alta Devices</t>
  </si>
  <si>
    <t>Konarka</t>
  </si>
  <si>
    <t>Heliatek</t>
  </si>
  <si>
    <t>AIST</t>
  </si>
  <si>
    <t>First Solar</t>
  </si>
  <si>
    <t>EPFL</t>
  </si>
  <si>
    <t>IBM</t>
  </si>
  <si>
    <t>Sanyo</t>
  </si>
  <si>
    <t>Solar Frontier</t>
  </si>
  <si>
    <t>USSC</t>
  </si>
  <si>
    <t>NIMS</t>
  </si>
  <si>
    <t>Kaneka</t>
  </si>
  <si>
    <t>Plextronics</t>
  </si>
  <si>
    <t>Panasonic</t>
  </si>
  <si>
    <t>ISFH</t>
  </si>
  <si>
    <t>KRICT</t>
  </si>
  <si>
    <t>UCLA</t>
  </si>
  <si>
    <t>TU Dresden</t>
  </si>
  <si>
    <t>Varian</t>
  </si>
  <si>
    <t>Heliatek; TU Dresden</t>
  </si>
  <si>
    <t>First PIP</t>
  </si>
  <si>
    <t>PIP Table #</t>
  </si>
  <si>
    <t>Detailed description</t>
  </si>
  <si>
    <t>NA</t>
  </si>
  <si>
    <t>UNSW</t>
  </si>
  <si>
    <t>Sandia</t>
  </si>
  <si>
    <t>Stanford</t>
  </si>
  <si>
    <t>Georgia Tech</t>
  </si>
  <si>
    <t>ap</t>
  </si>
  <si>
    <t>da</t>
  </si>
  <si>
    <t>t</t>
  </si>
  <si>
    <t>AstroPower</t>
  </si>
  <si>
    <t>Kopin</t>
  </si>
  <si>
    <t>ASEC</t>
  </si>
  <si>
    <t>CdTe CSVT thin film</t>
  </si>
  <si>
    <t>South Florida</t>
  </si>
  <si>
    <t>Boeing</t>
  </si>
  <si>
    <t>CIGS thin film</t>
  </si>
  <si>
    <t>Solarex</t>
  </si>
  <si>
    <t>GaInP/GaAs</t>
  </si>
  <si>
    <t>GaAs/CIS thin film 4 terminal</t>
  </si>
  <si>
    <t>a-Si/CIGS thin film 4 terminal</t>
  </si>
  <si>
    <t>a-Si/a-Si/a-SiGe</t>
  </si>
  <si>
    <t>Kopin/Boeing</t>
  </si>
  <si>
    <t>ARCO</t>
  </si>
  <si>
    <t>Energy Conversion Devices</t>
  </si>
  <si>
    <t>Prism cover</t>
  </si>
  <si>
    <t>PERL</t>
  </si>
  <si>
    <t>Laser grooved</t>
  </si>
  <si>
    <t>InP/GaInAs monolithic 3 terminal</t>
  </si>
  <si>
    <t>GaAs/Si mech. Stack</t>
  </si>
  <si>
    <t>UNSW PESC</t>
  </si>
  <si>
    <t>Bayer wafer</t>
  </si>
  <si>
    <t>DASA</t>
  </si>
  <si>
    <t>F-ISE</t>
  </si>
  <si>
    <t xml:space="preserve">USSC/Cannon </t>
  </si>
  <si>
    <t>JMI</t>
  </si>
  <si>
    <t>PERL prism cover</t>
  </si>
  <si>
    <t>a-Si/a-SiGe monolithic</t>
  </si>
  <si>
    <t>a-Si/a-SiGe/a-SiGe monolithic</t>
  </si>
  <si>
    <t>mech. Textured</t>
  </si>
  <si>
    <t>60 µm on SiO2</t>
  </si>
  <si>
    <t>on glass</t>
  </si>
  <si>
    <t>Mitsubishi</t>
  </si>
  <si>
    <t>JQA</t>
  </si>
  <si>
    <t>Siemens</t>
  </si>
  <si>
    <t>20-µm thick</t>
  </si>
  <si>
    <t>ANU</t>
  </si>
  <si>
    <t>Rear contact</t>
  </si>
  <si>
    <t>48-µm epi/thick substrate</t>
  </si>
  <si>
    <t>FhG-ISE</t>
  </si>
  <si>
    <t>Max Planck Institute, Stuttgart</t>
  </si>
  <si>
    <t>47-µm thick</t>
  </si>
  <si>
    <t>back-contact</t>
  </si>
  <si>
    <t>LPE/FZ substrate (48 µm)</t>
  </si>
  <si>
    <t>photoelectrochemical nanocrystalline dye</t>
  </si>
  <si>
    <t>Heat exchanger method</t>
  </si>
  <si>
    <t>Japan Energy</t>
  </si>
  <si>
    <t>CVD/CZ substrate</t>
  </si>
  <si>
    <t>RTI</t>
  </si>
  <si>
    <t>Showa Shell</t>
  </si>
  <si>
    <t>InP ENTECH cover</t>
  </si>
  <si>
    <t>GaInAsP ENTECH cover</t>
  </si>
  <si>
    <t>Cz substrate</t>
  </si>
  <si>
    <t>3.5 µm CSS</t>
  </si>
  <si>
    <t>Si supported film</t>
  </si>
  <si>
    <t>30 µm on SiC-graphite</t>
  </si>
  <si>
    <t>3.5 µm on glass</t>
  </si>
  <si>
    <t>77-µm thick</t>
  </si>
  <si>
    <t>ASE/ISE</t>
  </si>
  <si>
    <t>Matsushita</t>
  </si>
  <si>
    <t>INAP</t>
  </si>
  <si>
    <t>CVD-SOI (Si on oxide); 46-µm thick, front contacted</t>
  </si>
  <si>
    <t>Eurosolare wafer</t>
  </si>
  <si>
    <t>UNSW/Eurosolare</t>
  </si>
  <si>
    <t>2-µm on glass</t>
  </si>
  <si>
    <t>Nanocrystalline dye</t>
  </si>
  <si>
    <t>GaInP/GaAs/Ge</t>
  </si>
  <si>
    <t>Ga-doped CZ using SEH  technique</t>
  </si>
  <si>
    <t>28-8µm thick</t>
  </si>
  <si>
    <t>Univ. Stuttgart, IPE</t>
  </si>
  <si>
    <t>24-µm thick</t>
  </si>
  <si>
    <t>U. Stuttgart</t>
  </si>
  <si>
    <t>45-µm thick</t>
  </si>
  <si>
    <t>mesa on glass</t>
  </si>
  <si>
    <t>NREL/FhG-ISE</t>
  </si>
  <si>
    <t>ECN</t>
  </si>
  <si>
    <t>Photowatt safer (mechanically textured)</t>
  </si>
  <si>
    <t>Photowatt wafer (mechanically textured)</t>
  </si>
  <si>
    <t>Floatzone commercial</t>
  </si>
  <si>
    <t>BP Solar</t>
  </si>
  <si>
    <t>Radboud U., Nijmegen, NL</t>
  </si>
  <si>
    <t>University of Neuchatel</t>
  </si>
  <si>
    <t>U. Konstanz</t>
  </si>
  <si>
    <t>stabilized, explaining the drop</t>
  </si>
  <si>
    <t>1-2 µm on glass; 20 cells</t>
  </si>
  <si>
    <t>CSG Solar</t>
  </si>
  <si>
    <t>FZ substrate</t>
  </si>
  <si>
    <t>Dye sensitized</t>
  </si>
  <si>
    <t>ENTECH cover recalibrated</t>
  </si>
  <si>
    <t>Organic polymer</t>
  </si>
  <si>
    <t>back contact</t>
  </si>
  <si>
    <t>Amonix</t>
  </si>
  <si>
    <t>Radboud U. Nijmegen</t>
  </si>
  <si>
    <t>Honeycomb multicrystalline</t>
  </si>
  <si>
    <t>Mitsubishi Electric</t>
  </si>
  <si>
    <t>HIT n-type substrate</t>
  </si>
  <si>
    <t>United Solar</t>
  </si>
  <si>
    <t>OPV 2-cell tandem</t>
  </si>
  <si>
    <t>U. Delaware</t>
  </si>
  <si>
    <t>amorphous</t>
  </si>
  <si>
    <t>Oerliken Solar Lab, Neuchatel</t>
  </si>
  <si>
    <t>CIGS on glass</t>
  </si>
  <si>
    <t>ZSW Stuttgart</t>
  </si>
  <si>
    <t>U. Polytecnica de Madrid</t>
  </si>
  <si>
    <t>a-Si/µc-Si (thin film cell)</t>
  </si>
  <si>
    <t>2-cell tandem</t>
  </si>
  <si>
    <t>n-type CZ substrate</t>
  </si>
  <si>
    <t>43-µm thick thin film</t>
  </si>
  <si>
    <t>a-Si/nc-Si/nc-Si thin film</t>
  </si>
  <si>
    <t>Si laser fired contacts</t>
  </si>
  <si>
    <t>CZTSS thin film solution growth</t>
  </si>
  <si>
    <t>Q-Cells</t>
  </si>
  <si>
    <t>a-Si/nc-Si thin film</t>
  </si>
  <si>
    <t>Solibro</t>
  </si>
  <si>
    <t>AZUR</t>
  </si>
  <si>
    <t>CZTSSe</t>
  </si>
  <si>
    <t>Newport</t>
  </si>
  <si>
    <t>CdTe on glass</t>
  </si>
  <si>
    <t>OPV tandem</t>
  </si>
  <si>
    <t>UCLA-Sumitomo</t>
  </si>
  <si>
    <t>Toshiba</t>
  </si>
  <si>
    <t>CZTS</t>
  </si>
  <si>
    <t>thin film</t>
  </si>
  <si>
    <t>GaInP/GaAs/GaInNAs</t>
  </si>
  <si>
    <t>Si nanocrystalline 1.8 µm on glass</t>
  </si>
  <si>
    <t>EPFL, Neuchatel</t>
  </si>
  <si>
    <t>Flexible CIGS on polymide</t>
  </si>
  <si>
    <t>CIGSS (Cd-free)</t>
  </si>
  <si>
    <t>CZTS thin film</t>
  </si>
  <si>
    <t>EMPA</t>
  </si>
  <si>
    <t>Showa Shell/Tokyo U. of Science</t>
  </si>
  <si>
    <t>Toyota Central R&amp;D Laboratories</t>
  </si>
  <si>
    <t>Si microcrystalline</t>
  </si>
  <si>
    <t>Si PERL top/rear contacts</t>
  </si>
  <si>
    <t>Si rear junction</t>
  </si>
  <si>
    <t>CIGSS Cd free  on glass</t>
  </si>
  <si>
    <t>AST</t>
  </si>
  <si>
    <t xml:space="preserve">Soitec/CEA/FhG-ISE </t>
  </si>
  <si>
    <t>GaInP/Si mechanical stack, 4 terminal</t>
  </si>
  <si>
    <t>Si n-type top/rear contacts</t>
  </si>
  <si>
    <t>Si n-type rear junction</t>
  </si>
  <si>
    <t>Hong Kong UST</t>
  </si>
  <si>
    <t>IMRA Europe</t>
  </si>
  <si>
    <t>KRICT/UNIST</t>
  </si>
  <si>
    <t>NREL/CSEM</t>
  </si>
  <si>
    <t>rear junction</t>
  </si>
  <si>
    <t>Stanford/ASU</t>
  </si>
  <si>
    <t>GaAs</t>
  </si>
  <si>
    <t>GaInP/GaInAs</t>
  </si>
  <si>
    <t>Si thin film crystal</t>
  </si>
  <si>
    <t>Organic tandem</t>
  </si>
  <si>
    <t>Organic cells various types</t>
  </si>
  <si>
    <t>Si thin-film crystal</t>
  </si>
  <si>
    <t>Inverted metamorphic</t>
  </si>
  <si>
    <t>NREL/CSEM/EPFL</t>
  </si>
  <si>
    <t>n-type rear IBC</t>
  </si>
  <si>
    <t>Phillips 66</t>
  </si>
  <si>
    <t>Si - laser grooved</t>
  </si>
  <si>
    <t>New CIGS on glass [FhG-ISE]</t>
  </si>
  <si>
    <t>CIGS on glass [FhG-ISE]</t>
  </si>
  <si>
    <t>CIGS/Glass [FhG-ISE]</t>
  </si>
  <si>
    <t>CIGS/Glass</t>
  </si>
  <si>
    <t>EuroCIS CIGS/Glass</t>
  </si>
  <si>
    <t>ZnO/(Cd,Zn)S/CuIn(S,Se)2</t>
  </si>
  <si>
    <t>EuroCIS</t>
  </si>
  <si>
    <t>University of Maine</t>
  </si>
  <si>
    <t>W344-A</t>
  </si>
  <si>
    <t>CdS/CdHgTe (~4%Hg) [NASA]</t>
  </si>
  <si>
    <t>Univ. South Florida</t>
  </si>
  <si>
    <t>Photon Energy</t>
  </si>
  <si>
    <t>AMETEK</t>
  </si>
  <si>
    <t>Kodak</t>
  </si>
  <si>
    <t>Monosolar</t>
  </si>
  <si>
    <t>EFG [NASA]</t>
  </si>
  <si>
    <t>Conventional p-n cell</t>
  </si>
  <si>
    <t>AM1</t>
  </si>
  <si>
    <t>Conventional p-n cell (not a record)</t>
  </si>
  <si>
    <t>ASTM-85</t>
  </si>
  <si>
    <t xml:space="preserve">PESC </t>
  </si>
  <si>
    <t>ASTM-86</t>
  </si>
  <si>
    <t>Point Contact [Sandia]</t>
  </si>
  <si>
    <t>Mobil Solar</t>
  </si>
  <si>
    <t>RCA</t>
  </si>
  <si>
    <t>Sandia National Laboratory</t>
  </si>
  <si>
    <t>Westinghouse</t>
  </si>
  <si>
    <t>Semicrystalline cast [Sandia]</t>
  </si>
  <si>
    <t>Combined efficiency (%)</t>
  </si>
  <si>
    <t>GaAs (crystalline) AlGaAs window</t>
  </si>
  <si>
    <t>University of Konstan, BP Solar</t>
  </si>
  <si>
    <t>Back surface field p+-n-n+ AM1 [Sandia]</t>
  </si>
  <si>
    <t>AM1 Monocrystalline</t>
  </si>
  <si>
    <t xml:space="preserve">AM1 MINP </t>
  </si>
  <si>
    <t>AM, MINP</t>
  </si>
  <si>
    <t>Magnetically confined CZ PERT SEH technique</t>
  </si>
  <si>
    <t>HIT n-type CZ substrate</t>
  </si>
  <si>
    <t>HIT n-type</t>
  </si>
  <si>
    <t>Si HIT rear-junction</t>
  </si>
  <si>
    <t>Unknown</t>
  </si>
  <si>
    <t xml:space="preserve"> </t>
  </si>
  <si>
    <t>Uncertainty (%)</t>
  </si>
  <si>
    <t>Month</t>
  </si>
  <si>
    <t>Year</t>
  </si>
  <si>
    <t>CZTSSe, Cu2ZnSnS4-ySey thin film solution grown</t>
  </si>
  <si>
    <t>Heterojunction (adj for total area)</t>
  </si>
  <si>
    <t>Glow-discharge a-Si:H, heterojunction (adj for total area)</t>
  </si>
  <si>
    <t>Glass-covered, p-i-n (adj for total area)</t>
  </si>
  <si>
    <t>p-i-n (adj for total area)</t>
  </si>
  <si>
    <t>(stabilized; initial efficiency 11.9%) 2-junction</t>
  </si>
  <si>
    <t>p-i-n (stablized)</t>
  </si>
  <si>
    <t>a-Si:H/a-Si:H/a-SiGe (stabilized) 12.4% initial</t>
  </si>
  <si>
    <t>a-Si:H/a-Si:H/a-SiGe (stabilized) 12.2% initial</t>
  </si>
  <si>
    <t>a-Si:H/a-Si:H/a-SiGe (stabilized) 12.9% initial</t>
  </si>
  <si>
    <t>a-Si:H/a-Si:H/a-SiGe (stabilized)</t>
  </si>
  <si>
    <t>a-Si:H/a-Si:H/a-SiGe (stabilized) 13.4% initial efficiency</t>
  </si>
  <si>
    <t>a-Si thin film</t>
  </si>
  <si>
    <t>3.5 µm CdTe CSS [JQA]</t>
  </si>
  <si>
    <t>a-Si:H/a-Si:H/a-SiGe (stabilized) 13.5% initial efficiency</t>
  </si>
  <si>
    <t xml:space="preserve">  Suns</t>
  </si>
  <si>
    <t>a-Si:H/nc-Si:H/nc-Si:H, stabilized, tandem cell stack</t>
  </si>
  <si>
    <t>CIGS thin film, ZnO/CdS/Cu(In,Ga)Se2</t>
  </si>
  <si>
    <t>CIGS on glass, CuInGaSe</t>
  </si>
  <si>
    <t>thin film, on glass</t>
  </si>
  <si>
    <t>thin  film, ZnO/CdS/CIGS</t>
  </si>
  <si>
    <t>DGIST, Korea</t>
  </si>
  <si>
    <t>polymer</t>
  </si>
  <si>
    <t>Organic polymer, fullerene derivative</t>
  </si>
  <si>
    <t>Organic polymer (small), PCBM blend</t>
  </si>
  <si>
    <t>Active layer polymer/fullerene blend</t>
  </si>
  <si>
    <t>Linz</t>
  </si>
  <si>
    <t>Groningen</t>
  </si>
  <si>
    <t>thin film, 4.4mmX23.0mm</t>
  </si>
  <si>
    <t>PPC/CAS</t>
  </si>
  <si>
    <t>Sth China U. - Central Sth U.</t>
  </si>
  <si>
    <t>thin film, Bulk heterojunction</t>
  </si>
  <si>
    <t>Si, n-type rear IBC</t>
  </si>
  <si>
    <t>Si, n-type</t>
  </si>
  <si>
    <t>GaInP/GaAs/Si, wafer bonded, 2 terminal</t>
  </si>
  <si>
    <t>GaInP/GaAs/Si, mechanical stack 4, terminal</t>
  </si>
  <si>
    <t>GaAs/Si, mechanical stack, 4 terminal</t>
  </si>
  <si>
    <t>2.52/0.681</t>
  </si>
  <si>
    <t>.85/.792</t>
  </si>
  <si>
    <t>13.6/11.0</t>
  </si>
  <si>
    <t>.875/.785</t>
  </si>
  <si>
    <t>n-type top/rear contacts</t>
  </si>
  <si>
    <t>Cd free, on glass</t>
  </si>
  <si>
    <t>large p-type</t>
  </si>
  <si>
    <t>Jinko solar</t>
  </si>
  <si>
    <t>p-type rear, IBC</t>
  </si>
  <si>
    <t>OSU/SolAero/UNSW</t>
  </si>
  <si>
    <t>Oxford PV/Oxford/HZB</t>
  </si>
  <si>
    <t>Pervoskite/Si, monolithic, 2-term</t>
  </si>
  <si>
    <t>Perovskite/Si, monolithic, 2-term</t>
  </si>
  <si>
    <t>GaAsP/Si, monolithic, 2-term</t>
  </si>
  <si>
    <t>Perovskite/CIGS, 2-term</t>
  </si>
  <si>
    <t>ISCAS, Beijing</t>
  </si>
  <si>
    <t>Oxford PV</t>
  </si>
  <si>
    <t>Microlink (ELO)</t>
  </si>
  <si>
    <t>thin film, Pb-halide</t>
  </si>
  <si>
    <t>GaInP/GaAs/Si, monolithic, metamorphic, direct growth, 2-term</t>
  </si>
  <si>
    <t>n-type</t>
  </si>
  <si>
    <t>crystalline, n-type top/rear contacts</t>
  </si>
  <si>
    <t>thin film, CH3NH3PbI3, perovskite methylammonium triodideplumbate</t>
  </si>
  <si>
    <t>14.1/22.7</t>
  </si>
  <si>
    <t>.879/0.762</t>
  </si>
  <si>
    <t>GaInP/GaAs/Si, wafer bonded</t>
  </si>
  <si>
    <t>Perovskite/Si, monolithic</t>
  </si>
  <si>
    <t>GaInP/GaAs/Si, monolithic</t>
  </si>
  <si>
    <t>GaInP/Si, mechanical stack 4 terminal</t>
  </si>
  <si>
    <t>15.3/21.5</t>
  </si>
  <si>
    <t>0.851/0.782</t>
  </si>
  <si>
    <t>GaAs (thin film), 5-µm CLEFT</t>
  </si>
  <si>
    <t>GaInP/GaAs, monolithic</t>
  </si>
  <si>
    <t>PERL, crystalline</t>
  </si>
  <si>
    <t>point contact</t>
  </si>
  <si>
    <t>(Crystalline)</t>
  </si>
  <si>
    <t>GaAs/GaSb, mech. Stack</t>
  </si>
  <si>
    <t>GaInP/GaAs, monolithic, 2-terminal</t>
  </si>
  <si>
    <t>GaAs/GaInAsP, stacked, 4-terminal</t>
  </si>
  <si>
    <t>GaInP/GaInAs,monolithic, 2-terminal</t>
  </si>
  <si>
    <t>GaInP/GaAs, 2-terminal</t>
  </si>
  <si>
    <t>GaInAsP/GaInAs, 2-termimal tandem</t>
  </si>
  <si>
    <t>GaInP/GaAs/Ge, monolithic</t>
  </si>
  <si>
    <t>GaInP/GaInAs/GaSb, mech. stack, 4-terminal</t>
  </si>
  <si>
    <t>GaInP/GaAs/Ge, monolithic; 2-terminal; direct spectrum</t>
  </si>
  <si>
    <t>GaInP/GaInAs/Ge, 2-terminal; lattice-mismatched</t>
  </si>
  <si>
    <t>GaInP/GaInAs/Ge, 2-terminal, metamorphic</t>
  </si>
  <si>
    <t xml:space="preserve">GaInP/GaInAs/Ge, 2-terminal, lattice-matched </t>
  </si>
  <si>
    <t>GaInP/GaAs/GaInNAs, 2-terminal</t>
  </si>
  <si>
    <t>GaInP/GaInAs, monolithic, 3-terminal</t>
  </si>
  <si>
    <t>Efficiency (%)</t>
  </si>
  <si>
    <t>GaInP/GaAs/Ge, monolithic; 2-terminal</t>
  </si>
  <si>
    <t>GaInP/GaAs/GaInAs, monolithic; 2-terminal</t>
  </si>
  <si>
    <t>GaInP/GaInAs/Ge, monolithic; 2-terminal</t>
  </si>
  <si>
    <t>GaInP/GaInAs/Ge; 2-terminal; metamorphic</t>
  </si>
  <si>
    <t>GaInP/GaAs/GaInAs, inverted monolithic</t>
  </si>
  <si>
    <t>GaInP/GaAs/GaInAs, 2-terminal, inverted monolithic</t>
  </si>
  <si>
    <t>GaInP/GaAs/GaInAs, 2-terminal, bi-facial epigrowth</t>
  </si>
  <si>
    <t>GaInP/GaAs/GaInAs, inverted metamorphic</t>
  </si>
  <si>
    <t>GaInP/GaAs; GaInAsP/GaInAs, 4-terminal, split spectrum</t>
  </si>
  <si>
    <t>GaInP/GaAs; GaInAsP/GaInAs, bonded</t>
  </si>
  <si>
    <t>GaInP/GaAs/GaInAs/GaInAs, monolithic</t>
  </si>
  <si>
    <t>Ians Four-Junction or More Conc Tab</t>
  </si>
  <si>
    <t>GaInP/GaAs/GaInAs</t>
  </si>
  <si>
    <t>GaInP/GaInAs/Ge, monolithic</t>
  </si>
  <si>
    <t>GaInP, high band gap</t>
  </si>
  <si>
    <t>InP, Crystalline cell</t>
  </si>
  <si>
    <t>InP, (crystalline), epitaxial</t>
  </si>
  <si>
    <t>GaAlAs/GaAs, monolithic</t>
  </si>
  <si>
    <t>GaInAsP/GaInAs, monolithic, tandem</t>
  </si>
  <si>
    <t>GaInP/GaInAs/Ge, tandem, monolithic, metamorphic</t>
  </si>
  <si>
    <t>GaInP/GaAs/Ge, tandem, monolithic</t>
  </si>
  <si>
    <t>GaInP/GaAs/GaInAs, tandem, Monolithic</t>
  </si>
  <si>
    <t>GaInP/GaAs/GaInAs,tandem, Monolithic</t>
  </si>
  <si>
    <t>GaInP/GaAs/GaInAs, monolithic, 2-terminal</t>
  </si>
  <si>
    <t>GaInP/Ga(In)As/GaInAs, tandem, monolithic</t>
  </si>
  <si>
    <t>GaAs/InP, bonded, 2.17/1.68/1.40/1.06/0.73 eV</t>
  </si>
  <si>
    <t>IBM/ TJ Watson Research Center</t>
  </si>
  <si>
    <t>NASA</t>
  </si>
  <si>
    <t>Measurement Date</t>
  </si>
  <si>
    <t>Revised/New Efficiency (%)</t>
  </si>
  <si>
    <t>Type of Area</t>
  </si>
  <si>
    <t>Jsc (mA/cm2)</t>
  </si>
  <si>
    <t>Revised/ New Jsc (mA/cm2) (PIP #33 -&gt;)</t>
  </si>
  <si>
    <t>FF (%)</t>
  </si>
  <si>
    <t>Accredited Testing Centers</t>
  </si>
  <si>
    <t xml:space="preserve">Tandem  </t>
  </si>
  <si>
    <t>Tandem</t>
  </si>
  <si>
    <t>Canadian Solar</t>
  </si>
  <si>
    <t>OSU/UNSW/SolAero</t>
  </si>
  <si>
    <t>p</t>
  </si>
  <si>
    <t>HZB</t>
  </si>
  <si>
    <t>Perovskite/perovskite, 2-term</t>
  </si>
  <si>
    <t>Nanjing Univ</t>
  </si>
  <si>
    <t>JET</t>
  </si>
  <si>
    <t>CIGS, Cd-free</t>
  </si>
  <si>
    <t>GaInP, rear HJ, strained AlInP</t>
  </si>
  <si>
    <t>Perovskite (thin film)</t>
  </si>
  <si>
    <t>Organic (thin film)</t>
  </si>
  <si>
    <t>SCUT, China</t>
  </si>
  <si>
    <t>HKUST, Hong Kong</t>
  </si>
  <si>
    <t>AlGaInP/AlGaAs/GaAs/GaInAs (2.15/1.72/1.41/1.17/0.96/0.79 eV) 6j Inverted metamorphic</t>
  </si>
  <si>
    <t>Perovskite (cell)</t>
  </si>
  <si>
    <t>CSIRO</t>
  </si>
  <si>
    <t>DA</t>
  </si>
  <si>
    <t>Uni Potsdam</t>
  </si>
  <si>
    <t>p-type top/rear contacts</t>
  </si>
  <si>
    <t>Hanergy</t>
  </si>
  <si>
    <t>p-type PERC</t>
  </si>
  <si>
    <t>KRICT/MIT</t>
  </si>
  <si>
    <t>SJTU/Umass</t>
  </si>
  <si>
    <t>GaInP/AlGaAs/Si (wafer bonded), 2-term</t>
  </si>
  <si>
    <t>GaInP/GaAs/Si (monolithic), 2-term</t>
  </si>
  <si>
    <t>Organic</t>
  </si>
  <si>
    <t>Organic (cell)</t>
  </si>
  <si>
    <t>GaAs - thin film - epitaxial liftoff</t>
  </si>
  <si>
    <t>GaAs with AlGaAs window</t>
  </si>
  <si>
    <t>Measured under 93.9 mW/cm2 AM1 at NASA</t>
  </si>
  <si>
    <t>GaAs/GaInP heterojunction</t>
  </si>
  <si>
    <t>GaAs (Ge substrate) AlGaAs window</t>
  </si>
  <si>
    <t>GaAs (Ge substrate) multicrystalline</t>
  </si>
  <si>
    <t>GaAs Crystalline - on wafer</t>
  </si>
  <si>
    <t>GaAs (Si substrate)</t>
  </si>
  <si>
    <t>GaAs under very high concentration</t>
  </si>
  <si>
    <t>GaInP/GaAs, monolithic, 2-terminal, thin film</t>
  </si>
  <si>
    <t>GaAs with epitaxial lift off,  thin film</t>
  </si>
  <si>
    <t>Metamorphic GaInP/GaInAs</t>
  </si>
  <si>
    <t>InP grown on GaAs substrate; ENTECH cover</t>
  </si>
  <si>
    <t>Bonded 4-junction</t>
  </si>
  <si>
    <t>a-Si:H/nc-Si:H/nc-Si:H</t>
  </si>
  <si>
    <t>UNIST</t>
  </si>
  <si>
    <t>City U HK/UW</t>
  </si>
  <si>
    <t>Eff. Chart Cell Type</t>
  </si>
  <si>
    <t>Eff. Chart Material Class</t>
  </si>
  <si>
    <t>Multijunction Cells</t>
  </si>
  <si>
    <t>Emerging PV</t>
  </si>
  <si>
    <t>Three-junction (non-concentrator)</t>
  </si>
  <si>
    <t>Three-junction (concentrator)</t>
  </si>
  <si>
    <t>Four-junction or more (concentrator)</t>
  </si>
  <si>
    <t>Perovskite/Si tandem (monolithic)</t>
  </si>
  <si>
    <t>Two-junction (non-concentrator)</t>
  </si>
  <si>
    <t>Two-junction (concentrator)</t>
  </si>
  <si>
    <t>Four-junction or more (non-concentrator)</t>
  </si>
  <si>
    <t>Single-Junction GaAs</t>
  </si>
  <si>
    <t>Concentrator</t>
  </si>
  <si>
    <t>Thin-film crystal</t>
  </si>
  <si>
    <t>Single crystal</t>
  </si>
  <si>
    <t>Thin-Film Technologies</t>
  </si>
  <si>
    <t>Amorphous Si:H (stabilized)</t>
  </si>
  <si>
    <t>CIGS (concentrator)</t>
  </si>
  <si>
    <t>Dye-sensitized cells</t>
  </si>
  <si>
    <t>Organic tandem cells</t>
  </si>
  <si>
    <t>Perovskite cells</t>
  </si>
  <si>
    <t>Crystalline Si Cells</t>
  </si>
  <si>
    <t>Single crystal (concentrator)</t>
  </si>
  <si>
    <t>Single crystal (non-concentrator)</t>
  </si>
  <si>
    <t>Silicon heterostructures (HIT)</t>
  </si>
  <si>
    <t>Multicrystalline</t>
  </si>
  <si>
    <t>Inorganic cells (CZTSSe)</t>
  </si>
  <si>
    <t>Perovskite/CIGS tandem (monolithic)</t>
  </si>
  <si>
    <t>Record Identifier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</si>
  <si>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</si>
  <si>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</si>
  <si>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</si>
  <si>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</si>
  <si>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</si>
  <si>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</si>
  <si>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</si>
  <si>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</si>
  <si>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</si>
  <si>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</si>
  <si>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</si>
  <si>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</si>
  <si>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</si>
  <si>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</si>
  <si>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</si>
  <si>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</si>
  <si>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</si>
  <si>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</si>
  <si>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</si>
  <si>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</si>
  <si>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</si>
  <si>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</si>
  <si>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</si>
  <si>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</si>
  <si>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</si>
  <si>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</si>
  <si>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</si>
  <si>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</si>
  <si>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</si>
  <si>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</si>
  <si>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</si>
  <si>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</si>
  <si>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</si>
  <si>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</si>
  <si>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</si>
  <si>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</si>
  <si>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</si>
  <si>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</si>
  <si>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</si>
  <si>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</si>
  <si>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</si>
  <si>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</si>
  <si>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</si>
  <si>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</si>
  <si>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</si>
  <si>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</si>
  <si>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</si>
  <si>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</si>
  <si>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</si>
  <si>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</si>
  <si>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</si>
  <si>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</si>
  <si>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</si>
  <si>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</si>
  <si>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</si>
  <si>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</si>
  <si>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</si>
  <si>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</si>
  <si>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</si>
  <si>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</si>
  <si>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</si>
  <si>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</si>
  <si>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</si>
  <si>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</si>
  <si>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</si>
  <si>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</si>
  <si>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</si>
  <si>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</si>
  <si>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</si>
  <si>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</si>
  <si>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</si>
  <si>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</si>
  <si>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</si>
  <si>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</si>
  <si>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</si>
  <si>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</si>
  <si>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</si>
  <si>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</si>
  <si>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</si>
  <si>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</si>
  <si>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</si>
  <si>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</si>
  <si>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</si>
  <si>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</si>
  <si>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</si>
  <si>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</si>
  <si>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</si>
  <si>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</si>
  <si>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</si>
  <si>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</si>
  <si>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</si>
  <si>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</si>
  <si>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</si>
  <si>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</si>
  <si>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</si>
  <si>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</si>
  <si>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</si>
  <si>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</si>
  <si>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</si>
  <si>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</si>
  <si>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</si>
  <si>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</si>
  <si>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</si>
  <si>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</si>
  <si>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</si>
  <si>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</si>
  <si>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</si>
  <si>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</si>
  <si>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</si>
  <si>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</si>
  <si>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</si>
  <si>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</si>
  <si>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</si>
  <si>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</si>
  <si>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</si>
  <si>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</si>
  <si>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</si>
  <si>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</si>
  <si>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</si>
  <si>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</si>
  <si>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</si>
  <si>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</si>
  <si>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</si>
  <si>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</si>
  <si>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</si>
  <si>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</si>
  <si>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</si>
  <si>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</si>
  <si>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</si>
  <si>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</si>
  <si>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</si>
  <si>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</si>
  <si>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</si>
  <si>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</si>
  <si>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</si>
  <si>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</si>
  <si>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</si>
  <si>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</si>
  <si>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</si>
  <si>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</si>
  <si>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</si>
  <si>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</si>
  <si>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</si>
  <si>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</si>
  <si>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</si>
  <si>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</si>
  <si>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</si>
  <si>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</si>
  <si>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</si>
  <si>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</si>
  <si>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</si>
  <si>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</si>
  <si>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</si>
  <si>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</si>
  <si>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</si>
  <si>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</si>
  <si>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</si>
  <si>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</si>
  <si>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</si>
  <si>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</si>
  <si>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</si>
  <si>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</si>
  <si>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</si>
  <si>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</si>
  <si>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</si>
  <si>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</si>
  <si>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</si>
  <si>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</si>
  <si>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</si>
  <si>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</si>
  <si>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</si>
  <si>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</si>
  <si>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</si>
  <si>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</si>
  <si>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</si>
  <si>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</si>
  <si>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</si>
  <si>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</si>
  <si>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</si>
  <si>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</si>
  <si>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</si>
  <si>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</si>
  <si>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</si>
  <si>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</si>
  <si>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</si>
  <si>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</si>
  <si>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</si>
  <si>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</si>
  <si>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</si>
  <si>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</si>
  <si>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</si>
  <si>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</si>
  <si>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</si>
  <si>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</si>
  <si>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</si>
  <si>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</si>
  <si>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</si>
  <si>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</si>
  <si>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</si>
  <si>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</si>
  <si>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</si>
  <si>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</si>
  <si>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</si>
  <si>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</si>
  <si>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</si>
  <si>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</si>
  <si>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</si>
  <si>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</si>
  <si>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</si>
  <si>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</si>
  <si>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</si>
  <si>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</si>
  <si>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</si>
  <si>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</si>
  <si>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</si>
  <si>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</si>
  <si>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</si>
  <si>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</si>
  <si>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</si>
  <si>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</si>
  <si>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</si>
  <si>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</si>
  <si>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</si>
  <si>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</si>
  <si>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</si>
  <si>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</si>
  <si>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</si>
  <si>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</si>
  <si>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</si>
  <si>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</si>
  <si>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</si>
  <si>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</si>
  <si>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</si>
  <si>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</si>
  <si>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</si>
  <si>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</si>
  <si>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</si>
  <si>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</si>
  <si>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</si>
  <si>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</si>
  <si>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</si>
  <si>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</si>
  <si>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</si>
  <si>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</si>
  <si>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</si>
  <si>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</si>
  <si>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</si>
  <si>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</si>
  <si>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</si>
  <si>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</si>
  <si>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</si>
  <si>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</si>
  <si>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</si>
  <si>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</si>
  <si>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</si>
  <si>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</si>
  <si>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</si>
  <si>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</si>
  <si>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</si>
  <si>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</si>
  <si>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</si>
  <si>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</si>
  <si>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</si>
  <si>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</si>
  <si>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</si>
  <si>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</si>
  <si>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</si>
  <si>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</si>
  <si>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</si>
  <si>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</si>
  <si>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</si>
  <si>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</si>
  <si>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</si>
  <si>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</si>
  <si>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</si>
  <si>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</si>
  <si>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</si>
  <si>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</si>
  <si>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</si>
  <si>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</si>
  <si>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</si>
  <si>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</si>
  <si>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</si>
  <si>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</si>
  <si>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</si>
  <si>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</si>
  <si>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</si>
  <si>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</si>
  <si>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</si>
  <si>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</si>
  <si>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</si>
  <si>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</si>
  <si>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</si>
  <si>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</si>
  <si>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</si>
  <si>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</si>
  <si>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</si>
  <si>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</si>
  <si>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</si>
  <si>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</si>
  <si>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</si>
  <si>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</si>
  <si>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</si>
  <si>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</si>
  <si>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</si>
  <si>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</si>
  <si>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</si>
  <si>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</si>
  <si>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</si>
  <si>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</si>
  <si>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</si>
  <si>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</si>
  <si>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</si>
  <si>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</si>
  <si>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</si>
  <si>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</si>
  <si>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</si>
  <si>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</si>
  <si>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</si>
  <si>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</si>
  <si>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</si>
  <si>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</si>
  <si>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</si>
  <si>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</si>
  <si>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</si>
  <si>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</si>
  <si>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</si>
  <si>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</si>
  <si>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</si>
  <si>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</si>
  <si>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</si>
  <si>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</si>
  <si>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</si>
  <si>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</si>
  <si>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</si>
  <si>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</si>
  <si>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</si>
  <si>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</si>
  <si>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</si>
  <si>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</si>
  <si>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</si>
  <si>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</si>
  <si>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</si>
  <si>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</si>
  <si>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</si>
  <si>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</si>
  <si>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</si>
  <si>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</si>
  <si>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</si>
  <si>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</si>
  <si>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</si>
  <si>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</si>
  <si>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</si>
  <si>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</si>
  <si>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</si>
  <si>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</si>
  <si>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</si>
  <si>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</si>
  <si>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</si>
  <si>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</si>
  <si>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</si>
  <si>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</si>
  <si>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</si>
  <si>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</si>
  <si>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</si>
  <si>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</si>
  <si>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</si>
  <si>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</si>
  <si>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</si>
  <si>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</si>
  <si>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</si>
  <si>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</si>
  <si>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</si>
  <si>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</si>
  <si>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</si>
  <si>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</si>
  <si>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</si>
  <si>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</si>
  <si>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</si>
  <si>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</si>
  <si>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</si>
  <si>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</si>
  <si>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</si>
  <si>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</si>
  <si>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</si>
  <si>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</si>
  <si>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</si>
  <si>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</si>
  <si>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</si>
  <si>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</si>
  <si>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</si>
  <si>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</si>
  <si>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</si>
  <si>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</si>
  <si>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</si>
  <si>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</si>
  <si>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</si>
  <si>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</si>
  <si>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</si>
  <si>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</si>
  <si>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</si>
  <si>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</si>
  <si>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</si>
  <si>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</si>
  <si>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</si>
  <si>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</si>
  <si>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</si>
  <si>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</si>
  <si>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</si>
  <si>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</si>
  <si>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</si>
  <si>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</si>
  <si>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</si>
  <si>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</si>
  <si>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</si>
  <si>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</si>
  <si>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</si>
  <si>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</si>
  <si>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</si>
  <si>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</si>
  <si>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</si>
  <si>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</si>
  <si>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</si>
  <si>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</si>
  <si>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</si>
  <si>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</si>
  <si>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</si>
  <si>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</si>
  <si>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</si>
  <si>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</si>
  <si>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</si>
  <si>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</si>
  <si>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</si>
  <si>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</si>
  <si>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</si>
  <si>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</si>
  <si>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</si>
  <si>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</si>
  <si>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</si>
  <si>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</si>
  <si>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</si>
  <si>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</si>
  <si>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</si>
  <si>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</si>
  <si>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</si>
  <si>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</si>
  <si>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</si>
  <si>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</si>
  <si>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</si>
  <si>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</si>
  <si>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</si>
  <si>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</si>
  <si>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</si>
  <si>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</si>
  <si>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</si>
  <si>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</si>
  <si>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</si>
  <si>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</si>
  <si>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</si>
  <si>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</si>
  <si>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Organic cells</t>
  </si>
  <si>
    <t>SJTU/BUAA</t>
  </si>
  <si>
    <t>00462</t>
  </si>
  <si>
    <t>00463</t>
  </si>
  <si>
    <t>Quantum dot cells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</si>
  <si>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</si>
  <si>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</si>
  <si>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</si>
  <si>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</si>
  <si>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</si>
  <si>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</si>
  <si>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</si>
  <si>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</si>
  <si>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</si>
  <si>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a-Si:H/nc-Si/nc-Si (stabilized)</t>
  </si>
  <si>
    <t>North Carolina State University</t>
  </si>
  <si>
    <t>AlGaAs-GaAs tandem (IEEE PVSC, 1981, pp. 21-26)</t>
  </si>
  <si>
    <t xml:space="preserve">AlGaAs-GaAs tandem </t>
  </si>
  <si>
    <t>AlGaAs-GaAs tandem 40x</t>
  </si>
  <si>
    <t>ICCAS</t>
  </si>
  <si>
    <t>KRICT/MIT (tied w/ Korea U)</t>
  </si>
  <si>
    <t>SCUT/eFlexPV</t>
  </si>
  <si>
    <t>U. Queensland</t>
  </si>
  <si>
    <t>U. Toronto</t>
  </si>
  <si>
    <t>Colloidal Quantum Dot</t>
  </si>
  <si>
    <t>ZnO/PbS Quantum Dot</t>
  </si>
  <si>
    <t>MIT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</si>
  <si>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</si>
  <si>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</si>
  <si>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</si>
  <si>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</si>
  <si>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</si>
  <si>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</si>
  <si>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</si>
  <si>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</si>
  <si>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</si>
  <si>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</si>
  <si>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</si>
  <si>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</si>
  <si>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</si>
  <si>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</si>
  <si>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</si>
  <si>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</si>
  <si>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</si>
  <si>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</si>
  <si>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</si>
  <si>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</si>
  <si>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</si>
  <si>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TBD (58)</t>
  </si>
  <si>
    <t>2-terminal monolithic</t>
  </si>
  <si>
    <t>00494</t>
  </si>
  <si>
    <t>00495</t>
  </si>
  <si>
    <t>ZnO/PbS-QD</t>
  </si>
  <si>
    <t>PbS-QD</t>
  </si>
  <si>
    <t>00496</t>
  </si>
  <si>
    <t>00497</t>
  </si>
  <si>
    <t>00498</t>
  </si>
  <si>
    <t>00499</t>
  </si>
  <si>
    <t>00500</t>
  </si>
  <si>
    <t>00501</t>
  </si>
  <si>
    <t>00502</t>
  </si>
  <si>
    <t>NJUPT</t>
  </si>
  <si>
    <t>III-V/Si Multijunction</t>
  </si>
  <si>
    <t>(not on chart)</t>
  </si>
  <si>
    <t xml:space="preserve">GaAs </t>
  </si>
  <si>
    <t>Oerlikon Solar Lab/Neuchatel</t>
  </si>
  <si>
    <t>Sandia/UNSW/ENTECH</t>
  </si>
  <si>
    <t xml:space="preserve">Silicon 12 point focus cells module </t>
  </si>
  <si>
    <t>inorganic−organic hybrid thin film materials, based on CH3NH3(MA)Pb(I1−xBrx)3 perovskites</t>
  </si>
  <si>
    <t>PERC Solar Cell on 156 mm × 156 mm P-Type Multicrystalline Silicon</t>
  </si>
  <si>
    <t>a-Si:H single-junction p-i-n solar cell</t>
  </si>
  <si>
    <t>a-Si/nc-Si (thin-film cell)</t>
  </si>
  <si>
    <t>molecular iodine PbS Colloidal quantum dot solar cell</t>
  </si>
  <si>
    <t>PERC Solar Cell , P-type</t>
  </si>
  <si>
    <t>methylammonium iodide (MAI) and the dispersion of hydrophobic PbS CQDs </t>
  </si>
  <si>
    <t> solution-phase ligand-exchanged CQD inks</t>
  </si>
  <si>
    <t>lead halide perovskite quantum dot (QD) films</t>
  </si>
  <si>
    <t>mixed caesium and formamidinium lead triiodide perovskite system (Cs1−xFAxPbI3)</t>
  </si>
  <si>
    <t xml:space="preserve">PbS Colloidal quantum dot </t>
  </si>
  <si>
    <t>Perovskite based on the BHT Additive</t>
  </si>
  <si>
    <t>DS Si wafer cell, n type</t>
  </si>
  <si>
    <t>formamidinium lead iodide (FAPbI3) perovskites</t>
  </si>
  <si>
    <t>MAPbX3 perovskites</t>
  </si>
  <si>
    <t>0. 0955</t>
  </si>
  <si>
    <t>CZTSSe Thin-Film  (hydrazine pure-solution approach)</t>
  </si>
  <si>
    <t>nection type</t>
  </si>
  <si>
    <t>nonfullerene acceptors (NFAs) with series connection type</t>
  </si>
  <si>
    <t>nonfullerene-acceptor-based organic solar cell</t>
  </si>
  <si>
    <t>p‐type PERC</t>
  </si>
  <si>
    <t>‘cast mono’ wafer, n-type</t>
  </si>
  <si>
    <t>Hybrid multijunction</t>
  </si>
  <si>
    <t>00503</t>
  </si>
  <si>
    <t>GaInP/mqw-GaAs/GaInAs</t>
  </si>
  <si>
    <r>
      <t>Area (cm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</si>
  <si>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V</t>
    </r>
    <r>
      <rPr>
        <vertAlign val="subscript"/>
        <sz val="12"/>
        <color theme="1"/>
        <rFont val="Calibri"/>
        <family val="2"/>
        <scheme val="minor"/>
      </rPr>
      <t>OC</t>
    </r>
    <r>
      <rPr>
        <sz val="12"/>
        <color theme="1"/>
        <rFont val="Calibri"/>
        <family val="2"/>
        <scheme val="minor"/>
      </rPr>
      <t xml:space="preserve"> (V)</t>
    </r>
  </si>
  <si>
    <r>
      <t>CdS/CdTe (70 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 [NASA]</t>
    </r>
  </si>
  <si>
    <r>
      <t>CdS/CuInSe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/Au-Zn (AM1 NASA)</t>
    </r>
  </si>
  <si>
    <r>
      <t>AM1 [NASA] 100.3 mW/cm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</si>
  <si>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CdS/CuInSe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3-source deposition (NASA)</t>
    </r>
  </si>
  <si>
    <r>
      <t>Au/CdTe/CdS/ITO/glass (90mW/cm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</si>
  <si>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CdS/CuInSe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(AM1 100 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</si>
  <si>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CdZnS/CuInSe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(AM1 100mW/cm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</si>
  <si>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CdZnS/CunSe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(101.5 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</si>
  <si>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CdZnS/CuInSe</t>
    </r>
    <r>
      <rPr>
        <vertAlign val="subscript"/>
        <sz val="12"/>
        <color theme="1"/>
        <rFont val="Calibri"/>
        <family val="2"/>
        <scheme val="minor"/>
      </rPr>
      <t>2</t>
    </r>
  </si>
  <si>
    <r>
      <t>ZnO/(Cd,Zn)S/CuIn(S,Se)</t>
    </r>
    <r>
      <rPr>
        <vertAlign val="subscript"/>
        <sz val="12"/>
        <color theme="1"/>
        <rFont val="Calibri"/>
        <family val="2"/>
        <scheme val="minor"/>
      </rPr>
      <t>2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</si>
  <si>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>2</t>
    </r>
  </si>
  <si>
    <r>
      <t>Glass/SnO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</t>
    </r>
  </si>
  <si>
    <r>
      <t>Glass/SnO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/CdS/CdTe/ZnTe/Ni</t>
    </r>
  </si>
  <si>
    <r>
      <t>Glass/SnO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/CdS/CdTe/C/Ag</t>
    </r>
  </si>
  <si>
    <r>
      <t>MgF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/CdS/CdTe/C/Ag</t>
    </r>
  </si>
  <si>
    <r>
      <t>MgF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/7059 glass/SnO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/CdS/CdTe/C/Ag</t>
    </r>
  </si>
  <si>
    <r>
      <t>ZnO/(Cd,Zn)S/Cu(In,Ga)Se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/Mo</t>
    </r>
  </si>
  <si>
    <r>
      <t>MgF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/ZnO/CdS/Cu(In,Ga)Se</t>
    </r>
    <r>
      <rPr>
        <vertAlign val="subscript"/>
        <sz val="12"/>
        <color theme="1"/>
        <rFont val="Calibri"/>
        <family val="2"/>
        <scheme val="minor"/>
      </rPr>
      <t>2</t>
    </r>
  </si>
  <si>
    <r>
      <t>MgF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/ZnO/CdS/Cu(In,Ga)Se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;  ASTM E 892-87 spectrum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</si>
  <si>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;  ASTM E 892-87 spectrum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</si>
  <si>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;  Original ASTM E 892-87 spectrum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</si>
  <si>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;  Original ASTM E 892-87 spectrum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</si>
  <si>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;  ASTM E 892-87 spectrum: Published Prog.Photovolt.: 13, 209 (2005) (Also measured at ISE with same efficiency--date is 9/04 there)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</si>
  <si>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</si>
  <si>
    <r>
      <t>CZTS thermal evaporation, 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4</t>
    </r>
  </si>
  <si>
    <r>
      <t>Single crystal (</t>
    </r>
    <r>
      <rPr>
        <sz val="12"/>
        <color theme="1"/>
        <rFont val="Calibri"/>
        <family val="2"/>
        <scheme val="minor"/>
      </rPr>
      <t>concentrator)</t>
    </r>
  </si>
  <si>
    <r>
      <t>CZTS thin film, 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4</t>
    </r>
  </si>
  <si>
    <r>
      <t>thin-film polycrystalline cell, CuIn</t>
    </r>
    <r>
      <rPr>
        <vertAlign val="subscript"/>
        <sz val="12"/>
        <color theme="1"/>
        <rFont val="Calibri"/>
        <family val="2"/>
        <scheme val="minor"/>
      </rPr>
      <t>1-x</t>
    </r>
    <r>
      <rPr>
        <sz val="12"/>
        <color theme="1"/>
        <rFont val="Calibri"/>
        <family val="2"/>
        <scheme val="minor"/>
      </rPr>
      <t>Ga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Se</t>
    </r>
    <r>
      <rPr>
        <vertAlign val="subscript"/>
        <sz val="12"/>
        <color theme="1"/>
        <rFont val="Calibri"/>
        <family val="2"/>
        <scheme val="minor"/>
      </rPr>
      <t>2</t>
    </r>
  </si>
  <si>
    <r>
      <t>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pure sulfide</t>
    </r>
  </si>
  <si>
    <r>
      <t>thin film, 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4-y</t>
    </r>
    <r>
      <rPr>
        <sz val="12"/>
        <color theme="1"/>
        <rFont val="Calibri"/>
        <family val="2"/>
        <scheme val="minor"/>
      </rPr>
      <t>Se</t>
    </r>
    <r>
      <rPr>
        <vertAlign val="subscript"/>
        <sz val="12"/>
        <color theme="1"/>
        <rFont val="Calibri"/>
        <family val="2"/>
        <scheme val="minor"/>
      </rPr>
      <t>y</t>
    </r>
  </si>
  <si>
    <r>
      <t>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Se</t>
    </r>
    <r>
      <rPr>
        <vertAlign val="subscript"/>
        <sz val="12"/>
        <color theme="1"/>
        <rFont val="Calibri"/>
        <family val="2"/>
        <scheme val="minor"/>
      </rPr>
      <t>4-x</t>
    </r>
  </si>
  <si>
    <t>00504</t>
  </si>
  <si>
    <t>00505</t>
  </si>
  <si>
    <t>00506</t>
  </si>
  <si>
    <t>TBD (60)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</si>
</sst>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2"/>
      <color indexed="8"/>
      <name val="Verdana"/>
      <family val="2"/>
    </font>
    <font>
      <u/>
      <sz val="12"/>
      <color theme="11"/>
      <name val="Verdana"/>
      <family val="2"/>
    </font>
    <font>
      <vertAlign val="subscript"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6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5" fillId="0" borderId="0" applyFont="0" applyFill="0" applyBorder="0" applyAlignment="0" applyProtection="0">
      <alignment horizontal="center" vertical="center" wrapText="1"/>
    </xf>
  </cellStyleXfs>
  <cellXfs count="155">
    <xf numFmtId="0" fontId="0" fillId="0" borderId="0" xfId="0"/>
    <xf numFmtId="2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0" fillId="0" borderId="1" xfId="0" applyFont="1" applyFill="1" applyBorder="1" applyAlignment="1">
      <alignment horizontal="left" vertical="center"/>
    </xf>
    <xf numFmtId="2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/>
    <xf numFmtId="0" fontId="0" fillId="0" borderId="5" xfId="0" applyNumberFormat="1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2" fontId="0" fillId="0" borderId="8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 vertical="top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vertical="center"/>
    </xf>
    <xf numFmtId="0" fontId="0" fillId="0" borderId="5" xfId="0" applyFont="1" applyFill="1" applyBorder="1" applyAlignment="1"/>
    <xf numFmtId="0" fontId="0" fillId="0" borderId="5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0" xfId="0" applyNumberFormat="1" applyFont="1" applyFill="1" applyAlignment="1">
      <alignment horizontal="center" vertical="center" wrapText="1"/>
    </xf>
    <xf numFmtId="165" fontId="0" fillId="0" borderId="5" xfId="0" applyNumberFormat="1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/>
    <xf numFmtId="0" fontId="0" fillId="0" borderId="8" xfId="0" applyFont="1" applyFill="1" applyBorder="1" applyAlignment="1"/>
    <xf numFmtId="0" fontId="0" fillId="0" borderId="8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7" xfId="0" applyFont="1" applyFill="1" applyBorder="1" applyAlignment="1"/>
    <xf numFmtId="14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top" wrapText="1"/>
    </xf>
    <xf numFmtId="165" fontId="0" fillId="0" borderId="1" xfId="0" applyNumberFormat="1" applyFont="1" applyFill="1" applyBorder="1" applyAlignment="1">
      <alignment horizontal="center"/>
    </xf>
    <xf numFmtId="165" fontId="0" fillId="0" borderId="8" xfId="0" applyNumberFormat="1" applyFont="1" applyFill="1" applyBorder="1" applyAlignment="1">
      <alignment horizontal="center" vertical="top" wrapText="1"/>
    </xf>
    <xf numFmtId="165" fontId="0" fillId="0" borderId="5" xfId="0" applyNumberFormat="1" applyFont="1" applyFill="1" applyBorder="1" applyAlignment="1">
      <alignment horizontal="center"/>
    </xf>
    <xf numFmtId="14" fontId="0" fillId="0" borderId="7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/>
    </xf>
    <xf numFmtId="165" fontId="0" fillId="0" borderId="7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/>
    </xf>
    <xf numFmtId="14" fontId="0" fillId="0" borderId="12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1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6" xfId="0" applyFont="1" applyFill="1" applyBorder="1"/>
    <xf numFmtId="0" fontId="0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4" fontId="0" fillId="0" borderId="9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/>
    </xf>
    <xf numFmtId="0" fontId="0" fillId="0" borderId="13" xfId="0" applyFont="1" applyFill="1" applyBorder="1"/>
    <xf numFmtId="0" fontId="0" fillId="0" borderId="14" xfId="0" applyFont="1" applyFill="1" applyBorder="1" applyAlignment="1">
      <alignment vertical="center"/>
    </xf>
    <xf numFmtId="0" fontId="0" fillId="0" borderId="5" xfId="0" applyNumberFormat="1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center"/>
    </xf>
    <xf numFmtId="0" fontId="8" fillId="0" borderId="5" xfId="0" applyFont="1" applyFill="1" applyBorder="1"/>
    <xf numFmtId="0" fontId="8" fillId="0" borderId="7" xfId="0" applyFont="1" applyFill="1" applyBorder="1"/>
    <xf numFmtId="0" fontId="0" fillId="0" borderId="0" xfId="0" applyNumberFormat="1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top" wrapText="1"/>
    </xf>
    <xf numFmtId="165" fontId="0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top" wrapText="1"/>
    </xf>
    <xf numFmtId="49" fontId="0" fillId="0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horizontal="center" vertical="top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top" wrapText="1"/>
    </xf>
    <xf numFmtId="0" fontId="0" fillId="0" borderId="7" xfId="0" applyNumberFormat="1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wrapText="1"/>
    </xf>
    <xf numFmtId="0" fontId="0" fillId="0" borderId="5" xfId="0" applyNumberFormat="1" applyFont="1" applyFill="1" applyBorder="1" applyAlignment="1">
      <alignment horizontal="center" vertical="top" wrapText="1"/>
    </xf>
    <xf numFmtId="165" fontId="0" fillId="0" borderId="7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top" wrapText="1"/>
    </xf>
    <xf numFmtId="0" fontId="0" fillId="0" borderId="8" xfId="0" applyNumberFormat="1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left" vertical="top" wrapText="1"/>
    </xf>
    <xf numFmtId="2" fontId="0" fillId="0" borderId="8" xfId="0" applyNumberFormat="1" applyFont="1" applyFill="1" applyBorder="1" applyAlignment="1">
      <alignment horizontal="center" vertical="top" wrapText="1"/>
    </xf>
    <xf numFmtId="164" fontId="0" fillId="0" borderId="8" xfId="0" applyNumberFormat="1" applyFont="1" applyFill="1" applyBorder="1" applyAlignment="1">
      <alignment horizontal="center" vertical="top" wrapText="1"/>
    </xf>
    <xf numFmtId="0" fontId="0" fillId="0" borderId="5" xfId="0" applyFont="1" applyFill="1" applyBorder="1" applyAlignment="1">
      <alignment horizontal="center" vertical="center"/>
    </xf>
    <xf numFmtId="165" fontId="0" fillId="0" borderId="1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2" fontId="0" fillId="0" borderId="5" xfId="0" applyNumberFormat="1" applyFont="1" applyFill="1" applyBorder="1" applyAlignment="1">
      <alignment horizontal="center" vertical="top" wrapText="1"/>
    </xf>
    <xf numFmtId="14" fontId="0" fillId="0" borderId="8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14" fontId="0" fillId="0" borderId="7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11" xfId="0" applyNumberFormat="1" applyFont="1" applyFill="1" applyBorder="1" applyAlignment="1">
      <alignment horizontal="center" vertical="top" wrapText="1"/>
    </xf>
    <xf numFmtId="2" fontId="0" fillId="0" borderId="7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0" fontId="0" fillId="0" borderId="10" xfId="0" applyNumberFormat="1" applyFont="1" applyFill="1" applyBorder="1" applyAlignment="1">
      <alignment horizontal="center" vertical="top" wrapText="1"/>
    </xf>
    <xf numFmtId="0" fontId="0" fillId="0" borderId="0" xfId="0" applyFont="1" applyFill="1"/>
    <xf numFmtId="49" fontId="0" fillId="0" borderId="1" xfId="0" applyNumberFormat="1" applyFont="1" applyFill="1" applyBorder="1" applyAlignment="1">
      <alignment horizontal="center" vertical="center" wrapText="1"/>
    </xf>
    <xf numFmtId="0" fontId="17" fillId="0" borderId="0" xfId="0" applyFont="1" applyFill="1"/>
    <xf numFmtId="0" fontId="0" fillId="0" borderId="1" xfId="0" applyFont="1" applyFill="1" applyBorder="1" applyAlignment="1">
      <alignment horizontal="center" vertical="top"/>
    </xf>
    <xf numFmtId="0" fontId="0" fillId="0" borderId="3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7" xfId="0" applyNumberFormat="1" applyFont="1" applyFill="1" applyBorder="1" applyAlignment="1">
      <alignment wrapText="1"/>
    </xf>
    <xf numFmtId="14" fontId="0" fillId="0" borderId="5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wrapText="1"/>
    </xf>
    <xf numFmtId="1" fontId="0" fillId="0" borderId="1" xfId="0" applyNumberFormat="1" applyFont="1" applyFill="1" applyBorder="1" applyAlignment="1">
      <alignment wrapText="1"/>
    </xf>
    <xf numFmtId="0" fontId="0" fillId="0" borderId="5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top" wrapText="1"/>
    </xf>
    <xf numFmtId="14" fontId="0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/>
    <xf numFmtId="1" fontId="0" fillId="0" borderId="5" xfId="0" applyNumberFormat="1" applyFont="1" applyFill="1" applyBorder="1" applyAlignment="1">
      <alignment vertical="center" wrapText="1"/>
    </xf>
    <xf numFmtId="165" fontId="0" fillId="0" borderId="10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center" vertical="top" wrapText="1"/>
    </xf>
    <xf numFmtId="165" fontId="0" fillId="0" borderId="6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wrapText="1"/>
    </xf>
    <xf numFmtId="165" fontId="0" fillId="0" borderId="10" xfId="0" applyNumberFormat="1" applyFont="1" applyFill="1" applyBorder="1" applyAlignment="1">
      <alignment horizontal="center" vertical="top" wrapText="1"/>
    </xf>
    <xf numFmtId="166" fontId="0" fillId="0" borderId="8" xfId="0" applyNumberFormat="1" applyFont="1" applyFill="1" applyBorder="1" applyAlignment="1">
      <alignment horizontal="center" vertical="top" wrapText="1"/>
    </xf>
    <xf numFmtId="165" fontId="0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65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/>
    <xf numFmtId="0" fontId="14" fillId="0" borderId="8" xfId="0" applyFont="1" applyFill="1" applyBorder="1" applyAlignment="1">
      <alignment horizontal="center" vertical="top" wrapText="1"/>
    </xf>
    <xf numFmtId="0" fontId="0" fillId="0" borderId="3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/>
    <xf numFmtId="14" fontId="0" fillId="0" borderId="5" xfId="0" applyNumberFormat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</cellXfs>
  <cellStyles count="6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 2" xfId="598" xr:uid="{31366723-C807-4CC0-91BF-3A42799F24C3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Normal" xfId="0" builtinId="0"/>
    <cellStyle name="Normal 2" xfId="597" xr:uid="{578C62EA-39A3-48F0-B269-B1B4B9646297}"/>
    <cellStyle name="Numbers1" xfId="599" xr:uid="{BCD760E2-DF51-2243-8CE1-B59EC2C025FE}"/>
  </cellStyles>
  <dxfs count="26"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textRotation="0" indent="0" justifyLastLine="0" shrinkToFit="0" readingOrder="0"/>
      <border outline="0">
        <right style="thin">
          <color auto="1"/>
        </right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506" totalsRowShown="0" headerRowDxfId="25" dataDxfId="24" tableBorderDxfId="23" totalsRowBorderDxfId="22" headerRowCellStyle="Normal">
  <autoFilter ref="A1:V506" xr:uid="{00000000-0009-0000-0100-000001000000}"/>
  <sortState xmlns:xlrd2="http://schemas.microsoft.com/office/spreadsheetml/2017/richdata2" ref="A2:V501">
    <sortCondition ref="B1:B501"/>
  </sortState>
  <tableColumns count="22">
    <tableColumn id="20" xr3:uid="{E14E2478-0743-0E44-851F-17171B8ED548}" name="Record Identifier" dataDxfId="21"/>
    <tableColumn id="1" xr3:uid="{00000000-0010-0000-0000-000001000000}" name="Measurement Date" dataDxfId="20"/>
    <tableColumn id="27" xr3:uid="{00000000-0010-0000-0000-00001B000000}" name="Month" dataDxfId="19">
      <calculatedColumnFormula>MONTH(B2)</calculatedColumnFormula>
    </tableColumn>
    <tableColumn id="28" xr3:uid="{00000000-0010-0000-0000-00001C000000}" name="Year" dataDxfId="18">
      <calculatedColumnFormula>YEAR(Table1[[#This Row],[Measurement Date]])</calculatedColumnFormula>
    </tableColumn>
    <tableColumn id="2" xr3:uid="{00000000-0010-0000-0000-000002000000}" name="First PIP" dataDxfId="17"/>
    <tableColumn id="3" xr3:uid="{00000000-0010-0000-0000-000003000000}" name="PIP Table #" dataDxfId="16"/>
    <tableColumn id="23" xr3:uid="{E71A2898-87B2-1041-83B9-0A5A3F7DEB2F}" name="Eff. Chart Material Class" dataDxfId="15"/>
    <tableColumn id="22" xr3:uid="{5BFD72DA-AB8C-104D-8D87-3DD46A85DD1A}" name="Eff. Chart Cell Type" dataDxfId="14"/>
    <tableColumn id="6" xr3:uid="{00000000-0010-0000-0000-000006000000}" name="Detailed description" dataDxfId="13"/>
    <tableColumn id="7" xr3:uid="{00000000-0010-0000-0000-000007000000}" name="Group(s)" dataDxfId="12"/>
    <tableColumn id="8" xr3:uid="{00000000-0010-0000-0000-000008000000}" name="Efficiency (%)" dataDxfId="11"/>
    <tableColumn id="9" xr3:uid="{00000000-0010-0000-0000-000009000000}" name="Revised/New Efficiency (%)" dataDxfId="10"/>
    <tableColumn id="33" xr3:uid="{221E87D7-B87C-0944-8A9F-50B101B1F785}" name="Combined efficiency (%)" dataDxfId="9"/>
    <tableColumn id="10" xr3:uid="{00000000-0010-0000-0000-00000A000000}" name="Uncertainty (%)" dataDxfId="8"/>
    <tableColumn id="11" xr3:uid="{00000000-0010-0000-0000-00000B000000}" name="Area (cm2)" dataDxfId="7"/>
    <tableColumn id="12" xr3:uid="{00000000-0010-0000-0000-00000C000000}" name="Type of Area" dataDxfId="6"/>
    <tableColumn id="13" xr3:uid="{00000000-0010-0000-0000-00000D000000}" name="VOC (V)" dataDxfId="5"/>
    <tableColumn id="14" xr3:uid="{00000000-0010-0000-0000-00000E000000}" name="Jsc (mA/cm2)" dataDxfId="4"/>
    <tableColumn id="15" xr3:uid="{00000000-0010-0000-0000-00000F000000}" name="Revised/ New Jsc (mA/cm2) (PIP #33 -&gt;)" dataDxfId="3"/>
    <tableColumn id="16" xr3:uid="{00000000-0010-0000-0000-000010000000}" name="FF (%)" dataDxfId="2"/>
    <tableColumn id="17" xr3:uid="{00000000-0010-0000-0000-000011000000}" name="  Suns" dataDxfId="1"/>
    <tableColumn id="18" xr3:uid="{00000000-0010-0000-0000-000012000000}" name="Accredited Testing Center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06"/>
  <sheetViews>
    <sheetView tabSelected="1" topLeftCell="I1" zoomScaleNormal="100" workbookViewId="0">
      <pane ySplit="1" topLeftCell="A488" activePane="bottomLeft" state="frozen"/>
      <selection activeCell="D1" sqref="D1"/>
      <selection pane="bottomLeft" activeCell="V506" sqref="V506"/>
    </sheetView>
  </sheetViews>
  <sheetFormatPr baseColWidth="10" defaultColWidth="9" defaultRowHeight="16" customHeight="1" x14ac:dyDescent="0.2"/>
  <cols>
    <col min="1" max="1" width="10.5" style="49" customWidth="1"/>
    <col min="2" max="2" width="18.83203125" style="6" customWidth="1"/>
    <col min="3" max="3" width="9" style="118" customWidth="1"/>
    <col min="4" max="4" width="8.1640625" style="2" customWidth="1"/>
    <col min="5" max="5" width="10" style="2" customWidth="1"/>
    <col min="6" max="6" width="11" style="8" customWidth="1"/>
    <col min="7" max="7" width="26.33203125" style="4" customWidth="1"/>
    <col min="8" max="8" width="27.33203125" style="4" customWidth="1"/>
    <col min="9" max="9" width="71.1640625" style="4" customWidth="1"/>
    <col min="10" max="10" width="31.83203125" style="7" customWidth="1"/>
    <col min="11" max="11" width="17.83203125" style="9" customWidth="1"/>
    <col min="12" max="12" width="12.5" style="3" customWidth="1"/>
    <col min="13" max="14" width="18" style="3" customWidth="1"/>
    <col min="15" max="15" width="10.5" style="3" customWidth="1"/>
    <col min="16" max="16" width="9.6640625" style="3" customWidth="1"/>
    <col min="17" max="17" width="7.83203125" style="8" customWidth="1"/>
    <col min="18" max="18" width="11.83203125" style="3" customWidth="1"/>
    <col min="19" max="19" width="11.1640625" style="3" customWidth="1"/>
    <col min="20" max="20" width="14.6640625" style="8" customWidth="1"/>
    <col min="21" max="21" width="7.83203125" style="3" customWidth="1"/>
    <col min="22" max="22" width="16.1640625" style="8" customWidth="1"/>
    <col min="23" max="16384" width="9" style="10"/>
  </cols>
  <sheetData>
    <row r="1" spans="1:22" s="77" customFormat="1" ht="32.25" customHeight="1" x14ac:dyDescent="0.2">
      <c r="A1" s="123" t="s">
        <v>448</v>
      </c>
      <c r="B1" s="124" t="s">
        <v>367</v>
      </c>
      <c r="C1" s="26" t="s">
        <v>249</v>
      </c>
      <c r="D1" s="26" t="s">
        <v>250</v>
      </c>
      <c r="E1" s="59" t="s">
        <v>38</v>
      </c>
      <c r="F1" s="59" t="s">
        <v>39</v>
      </c>
      <c r="G1" s="59" t="s">
        <v>421</v>
      </c>
      <c r="H1" s="59" t="s">
        <v>420</v>
      </c>
      <c r="I1" s="59" t="s">
        <v>40</v>
      </c>
      <c r="J1" s="59" t="s">
        <v>0</v>
      </c>
      <c r="K1" s="59" t="s">
        <v>338</v>
      </c>
      <c r="L1" s="59" t="s">
        <v>368</v>
      </c>
      <c r="M1" s="59" t="s">
        <v>235</v>
      </c>
      <c r="N1" s="59" t="s">
        <v>248</v>
      </c>
      <c r="O1" s="59" t="s">
        <v>1002</v>
      </c>
      <c r="P1" s="59" t="s">
        <v>369</v>
      </c>
      <c r="Q1" s="59" t="s">
        <v>1003</v>
      </c>
      <c r="R1" s="59" t="s">
        <v>370</v>
      </c>
      <c r="S1" s="76" t="s">
        <v>371</v>
      </c>
      <c r="T1" s="59" t="s">
        <v>372</v>
      </c>
      <c r="U1" s="59" t="s">
        <v>266</v>
      </c>
      <c r="V1" s="59" t="s">
        <v>373</v>
      </c>
    </row>
    <row r="2" spans="1:22" ht="16" customHeight="1" x14ac:dyDescent="0.2">
      <c r="A2" s="78" t="s">
        <v>449</v>
      </c>
      <c r="B2" s="79">
        <v>27760</v>
      </c>
      <c r="C2" s="55">
        <f t="shared" ref="C2:C65" si="0">MONTH(B2)</f>
        <v>1</v>
      </c>
      <c r="D2" s="55">
        <f>YEAR(Table1[[#This Row],[Measurement Date]])</f>
        <v>1976</v>
      </c>
      <c r="E2" s="21" t="s">
        <v>41</v>
      </c>
      <c r="F2" s="24" t="s">
        <v>41</v>
      </c>
      <c r="G2" s="13" t="s">
        <v>435</v>
      </c>
      <c r="H2" s="13" t="s">
        <v>436</v>
      </c>
      <c r="I2" s="67" t="s">
        <v>252</v>
      </c>
      <c r="J2" s="80" t="s">
        <v>231</v>
      </c>
      <c r="K2" s="24">
        <v>0.6</v>
      </c>
      <c r="L2" s="24"/>
      <c r="M2" s="81">
        <f>K2</f>
        <v>0.6</v>
      </c>
      <c r="N2" s="24"/>
      <c r="O2" s="14">
        <v>0.2</v>
      </c>
      <c r="P2" s="21"/>
      <c r="Q2" s="24">
        <v>0.27300000000000002</v>
      </c>
      <c r="R2" s="14">
        <v>6</v>
      </c>
      <c r="S2" s="21"/>
      <c r="T2" s="14">
        <v>0.28000000000000003</v>
      </c>
      <c r="U2" s="21">
        <v>1</v>
      </c>
      <c r="V2" s="58"/>
    </row>
    <row r="3" spans="1:22" ht="16" customHeight="1" x14ac:dyDescent="0.2">
      <c r="A3" s="119" t="s">
        <v>450</v>
      </c>
      <c r="B3" s="93">
        <v>27760</v>
      </c>
      <c r="C3" s="51">
        <f t="shared" si="0"/>
        <v>1</v>
      </c>
      <c r="D3" s="51">
        <f>YEAR(Table1[[#This Row],[Measurement Date]])</f>
        <v>1976</v>
      </c>
      <c r="E3" s="8" t="s">
        <v>41</v>
      </c>
      <c r="F3" s="8" t="s">
        <v>41</v>
      </c>
      <c r="G3" s="13" t="s">
        <v>435</v>
      </c>
      <c r="H3" s="22" t="s">
        <v>16</v>
      </c>
      <c r="I3" s="82" t="s">
        <v>1004</v>
      </c>
      <c r="J3" s="19" t="s">
        <v>108</v>
      </c>
      <c r="K3" s="83">
        <v>8.6999999999999993</v>
      </c>
      <c r="L3" s="83"/>
      <c r="M3" s="41">
        <f>K3*1.02</f>
        <v>8.8739999999999988</v>
      </c>
      <c r="O3" s="83">
        <v>0.9</v>
      </c>
      <c r="P3" s="8"/>
      <c r="Q3" s="83">
        <v>0.75</v>
      </c>
      <c r="R3" s="83">
        <v>14</v>
      </c>
      <c r="S3" s="8"/>
      <c r="T3" s="83">
        <v>0.57999999999999996</v>
      </c>
      <c r="U3" s="8">
        <v>1</v>
      </c>
      <c r="V3" s="4"/>
    </row>
    <row r="4" spans="1:22" ht="16" customHeight="1" x14ac:dyDescent="0.25">
      <c r="A4" s="78" t="s">
        <v>451</v>
      </c>
      <c r="B4" s="110">
        <v>27973</v>
      </c>
      <c r="C4" s="84">
        <f t="shared" si="0"/>
        <v>8</v>
      </c>
      <c r="D4" s="84">
        <f>YEAR(Table1[[#This Row],[Measurement Date]])</f>
        <v>1976</v>
      </c>
      <c r="E4" s="35" t="s">
        <v>41</v>
      </c>
      <c r="F4" s="35" t="s">
        <v>41</v>
      </c>
      <c r="G4" s="13" t="s">
        <v>435</v>
      </c>
      <c r="H4" s="7" t="s">
        <v>8</v>
      </c>
      <c r="I4" s="125" t="s">
        <v>1005</v>
      </c>
      <c r="J4" s="86" t="s">
        <v>214</v>
      </c>
      <c r="K4" s="85">
        <v>5.7</v>
      </c>
      <c r="L4" s="85"/>
      <c r="M4" s="50">
        <f>K4*1.01</f>
        <v>5.7570000000000006</v>
      </c>
      <c r="N4" s="34"/>
      <c r="O4" s="85">
        <v>1.2</v>
      </c>
      <c r="P4" s="35"/>
      <c r="Q4" s="85">
        <v>0.44</v>
      </c>
      <c r="R4" s="85">
        <v>25.1</v>
      </c>
      <c r="S4" s="35"/>
      <c r="T4" s="85">
        <v>0.52</v>
      </c>
      <c r="U4" s="35">
        <v>1</v>
      </c>
      <c r="V4" s="37"/>
    </row>
    <row r="5" spans="1:22" ht="16" customHeight="1" x14ac:dyDescent="0.2">
      <c r="A5" s="119" t="s">
        <v>452</v>
      </c>
      <c r="B5" s="39">
        <v>28157</v>
      </c>
      <c r="C5" s="2">
        <f t="shared" si="0"/>
        <v>2</v>
      </c>
      <c r="D5" s="2">
        <f>YEAR(Table1[[#This Row],[Measurement Date]])</f>
        <v>1977</v>
      </c>
      <c r="E5" s="8" t="s">
        <v>41</v>
      </c>
      <c r="F5" s="8" t="s">
        <v>41</v>
      </c>
      <c r="G5" s="13" t="s">
        <v>431</v>
      </c>
      <c r="H5" s="13" t="s">
        <v>434</v>
      </c>
      <c r="I5" s="5" t="s">
        <v>405</v>
      </c>
      <c r="J5" s="9" t="s">
        <v>365</v>
      </c>
      <c r="K5" s="3">
        <v>21.9</v>
      </c>
      <c r="M5" s="41">
        <f>K5*1.015</f>
        <v>22.228499999999997</v>
      </c>
      <c r="P5" s="8"/>
      <c r="Q5" s="3">
        <v>0.97599999999999998</v>
      </c>
      <c r="R5" s="3">
        <v>27.8</v>
      </c>
      <c r="S5" s="8"/>
      <c r="T5" s="3">
        <v>0.76</v>
      </c>
      <c r="U5" s="8"/>
      <c r="V5" s="4" t="s">
        <v>366</v>
      </c>
    </row>
    <row r="6" spans="1:22" ht="16" customHeight="1" x14ac:dyDescent="0.2">
      <c r="A6" s="78" t="s">
        <v>453</v>
      </c>
      <c r="B6" s="126">
        <v>28216</v>
      </c>
      <c r="C6" s="89">
        <f t="shared" si="0"/>
        <v>4</v>
      </c>
      <c r="D6" s="89">
        <f>YEAR(Table1[[#This Row],[Measurement Date]])</f>
        <v>1977</v>
      </c>
      <c r="E6" s="21" t="s">
        <v>41</v>
      </c>
      <c r="F6" s="21" t="s">
        <v>41</v>
      </c>
      <c r="G6" s="22" t="s">
        <v>441</v>
      </c>
      <c r="H6" s="22" t="s">
        <v>443</v>
      </c>
      <c r="I6" s="90" t="s">
        <v>222</v>
      </c>
      <c r="J6" s="66" t="s">
        <v>230</v>
      </c>
      <c r="K6" s="91">
        <v>13.8</v>
      </c>
      <c r="L6" s="24"/>
      <c r="M6" s="27">
        <f>K6*1.01</f>
        <v>13.938000000000001</v>
      </c>
      <c r="N6" s="24"/>
      <c r="O6" s="91">
        <v>1.01</v>
      </c>
      <c r="P6" s="21"/>
      <c r="Q6" s="91">
        <v>0.57999999999999996</v>
      </c>
      <c r="R6" s="24"/>
      <c r="S6" s="105" t="s">
        <v>247</v>
      </c>
      <c r="T6" s="91">
        <v>0.753</v>
      </c>
      <c r="U6" s="21">
        <v>1</v>
      </c>
      <c r="V6" s="13" t="s">
        <v>246</v>
      </c>
    </row>
    <row r="7" spans="1:22" ht="16" customHeight="1" x14ac:dyDescent="0.25">
      <c r="A7" s="119" t="s">
        <v>454</v>
      </c>
      <c r="B7" s="93">
        <v>28246</v>
      </c>
      <c r="C7" s="51">
        <f t="shared" si="0"/>
        <v>5</v>
      </c>
      <c r="D7" s="51">
        <f>YEAR(Table1[[#This Row],[Measurement Date]])</f>
        <v>1977</v>
      </c>
      <c r="E7" s="8" t="s">
        <v>41</v>
      </c>
      <c r="F7" s="8" t="s">
        <v>41</v>
      </c>
      <c r="G7" s="13" t="s">
        <v>435</v>
      </c>
      <c r="H7" s="7" t="s">
        <v>8</v>
      </c>
      <c r="I7" s="82" t="s">
        <v>1005</v>
      </c>
      <c r="J7" s="19" t="s">
        <v>214</v>
      </c>
      <c r="K7" s="83">
        <v>6.7</v>
      </c>
      <c r="L7" s="83"/>
      <c r="M7" s="41">
        <f>K7*1.01</f>
        <v>6.7670000000000003</v>
      </c>
      <c r="O7" s="83">
        <v>1.2</v>
      </c>
      <c r="P7" s="8"/>
      <c r="Q7" s="83">
        <v>0.48499999999999999</v>
      </c>
      <c r="R7" s="83">
        <v>25.5</v>
      </c>
      <c r="S7" s="8"/>
      <c r="T7" s="83">
        <v>0.54</v>
      </c>
      <c r="U7" s="8">
        <v>1</v>
      </c>
      <c r="V7" s="4"/>
    </row>
    <row r="8" spans="1:22" ht="16" customHeight="1" x14ac:dyDescent="0.2">
      <c r="A8" s="78" t="s">
        <v>455</v>
      </c>
      <c r="B8" s="44">
        <v>28491</v>
      </c>
      <c r="C8" s="45">
        <f t="shared" si="0"/>
        <v>1</v>
      </c>
      <c r="D8" s="45">
        <f>YEAR(Table1[[#This Row],[Measurement Date]])</f>
        <v>1978</v>
      </c>
      <c r="E8" s="35" t="s">
        <v>41</v>
      </c>
      <c r="F8" s="34" t="s">
        <v>41</v>
      </c>
      <c r="G8" s="13" t="s">
        <v>435</v>
      </c>
      <c r="H8" s="13" t="s">
        <v>436</v>
      </c>
      <c r="I8" s="74" t="s">
        <v>253</v>
      </c>
      <c r="J8" s="87" t="s">
        <v>231</v>
      </c>
      <c r="K8" s="34">
        <v>1.2</v>
      </c>
      <c r="L8" s="34"/>
      <c r="M8" s="85">
        <f>K8</f>
        <v>1.2</v>
      </c>
      <c r="N8" s="34"/>
      <c r="O8" s="45">
        <v>0.25</v>
      </c>
      <c r="P8" s="35"/>
      <c r="Q8" s="34">
        <v>0.43</v>
      </c>
      <c r="R8" s="45">
        <v>10</v>
      </c>
      <c r="S8" s="35"/>
      <c r="T8" s="45">
        <v>0.28000000000000003</v>
      </c>
      <c r="U8" s="35">
        <v>1</v>
      </c>
      <c r="V8" s="37"/>
    </row>
    <row r="9" spans="1:22" ht="16" customHeight="1" x14ac:dyDescent="0.2">
      <c r="A9" s="119" t="s">
        <v>456</v>
      </c>
      <c r="B9" s="93">
        <v>28522</v>
      </c>
      <c r="C9" s="51">
        <f t="shared" si="0"/>
        <v>2</v>
      </c>
      <c r="D9" s="51">
        <f>YEAR(Table1[[#This Row],[Measurement Date]])</f>
        <v>1978</v>
      </c>
      <c r="E9" s="8" t="s">
        <v>41</v>
      </c>
      <c r="F9" s="8" t="s">
        <v>41</v>
      </c>
      <c r="G9" s="22" t="s">
        <v>441</v>
      </c>
      <c r="H9" s="22" t="s">
        <v>443</v>
      </c>
      <c r="I9" s="82" t="s">
        <v>1006</v>
      </c>
      <c r="J9" s="19" t="s">
        <v>231</v>
      </c>
      <c r="K9" s="83">
        <v>14.899999999999999</v>
      </c>
      <c r="M9" s="40">
        <f>K9*1.01</f>
        <v>15.048999999999999</v>
      </c>
      <c r="O9" s="83">
        <v>1.02</v>
      </c>
      <c r="P9" s="8"/>
      <c r="Q9" s="83">
        <v>0.6</v>
      </c>
      <c r="R9" s="94">
        <v>34.700000000000003</v>
      </c>
      <c r="S9" s="8"/>
      <c r="T9" s="83">
        <v>0.72</v>
      </c>
      <c r="U9" s="8">
        <v>1</v>
      </c>
      <c r="V9" s="4"/>
    </row>
    <row r="10" spans="1:22" ht="16" customHeight="1" x14ac:dyDescent="0.2">
      <c r="A10" s="78" t="s">
        <v>457</v>
      </c>
      <c r="B10" s="39">
        <v>28887</v>
      </c>
      <c r="C10" s="2">
        <f t="shared" si="0"/>
        <v>2</v>
      </c>
      <c r="D10" s="2">
        <f>YEAR(Table1[[#This Row],[Measurement Date]])</f>
        <v>1979</v>
      </c>
      <c r="E10" s="8" t="s">
        <v>41</v>
      </c>
      <c r="F10" s="3" t="s">
        <v>41</v>
      </c>
      <c r="G10" s="13" t="s">
        <v>435</v>
      </c>
      <c r="H10" s="13" t="s">
        <v>436</v>
      </c>
      <c r="I10" s="11" t="s">
        <v>254</v>
      </c>
      <c r="J10" s="88" t="s">
        <v>231</v>
      </c>
      <c r="K10" s="3">
        <v>2.4</v>
      </c>
      <c r="M10" s="83">
        <f>K10</f>
        <v>2.4</v>
      </c>
      <c r="O10" s="2">
        <v>0.25</v>
      </c>
      <c r="P10" s="8"/>
      <c r="Q10" s="3">
        <v>0.57999999999999996</v>
      </c>
      <c r="R10" s="2">
        <v>10.5</v>
      </c>
      <c r="S10" s="8"/>
      <c r="T10" s="2">
        <v>0.4</v>
      </c>
      <c r="U10" s="8">
        <v>1</v>
      </c>
      <c r="V10" s="4"/>
    </row>
    <row r="11" spans="1:22" ht="16" customHeight="1" x14ac:dyDescent="0.2">
      <c r="A11" s="78" t="s">
        <v>458</v>
      </c>
      <c r="B11" s="93">
        <v>29160</v>
      </c>
      <c r="C11" s="51">
        <f t="shared" si="0"/>
        <v>11</v>
      </c>
      <c r="D11" s="51">
        <f>YEAR(Table1[[#This Row],[Measurement Date]])</f>
        <v>1979</v>
      </c>
      <c r="E11" s="8" t="s">
        <v>41</v>
      </c>
      <c r="F11" s="8" t="s">
        <v>41</v>
      </c>
      <c r="G11" s="13" t="s">
        <v>435</v>
      </c>
      <c r="H11" s="22" t="s">
        <v>16</v>
      </c>
      <c r="I11" s="82" t="s">
        <v>216</v>
      </c>
      <c r="J11" s="19" t="s">
        <v>221</v>
      </c>
      <c r="K11" s="83">
        <v>8.85</v>
      </c>
      <c r="L11" s="83"/>
      <c r="M11" s="41">
        <f>K11*1.02</f>
        <v>9.0269999999999992</v>
      </c>
      <c r="O11" s="83">
        <v>0.48</v>
      </c>
      <c r="P11" s="8"/>
      <c r="Q11" s="83">
        <v>0.73</v>
      </c>
      <c r="R11" s="83">
        <v>17.600000000000001</v>
      </c>
      <c r="S11" s="8"/>
      <c r="T11" s="83">
        <v>0.68</v>
      </c>
      <c r="U11" s="8">
        <v>1</v>
      </c>
      <c r="V11" s="4"/>
    </row>
    <row r="12" spans="1:22" ht="16" customHeight="1" x14ac:dyDescent="0.25">
      <c r="A12" s="119" t="s">
        <v>459</v>
      </c>
      <c r="B12" s="93">
        <v>29190</v>
      </c>
      <c r="C12" s="51">
        <f t="shared" si="0"/>
        <v>12</v>
      </c>
      <c r="D12" s="51">
        <f>YEAR(Table1[[#This Row],[Measurement Date]])</f>
        <v>1979</v>
      </c>
      <c r="E12" s="8" t="s">
        <v>41</v>
      </c>
      <c r="F12" s="8" t="s">
        <v>41</v>
      </c>
      <c r="G12" s="13" t="s">
        <v>435</v>
      </c>
      <c r="H12" s="7" t="s">
        <v>8</v>
      </c>
      <c r="I12" s="82" t="s">
        <v>1007</v>
      </c>
      <c r="J12" s="19" t="s">
        <v>54</v>
      </c>
      <c r="K12" s="83">
        <v>7.3999999999999995</v>
      </c>
      <c r="L12" s="83"/>
      <c r="M12" s="41">
        <f>K12*1.01</f>
        <v>7.4739999999999993</v>
      </c>
      <c r="O12" s="83">
        <v>1.02</v>
      </c>
      <c r="P12" s="8"/>
      <c r="Q12" s="83">
        <v>0.39</v>
      </c>
      <c r="R12" s="83">
        <v>33.01</v>
      </c>
      <c r="S12" s="8"/>
      <c r="T12" s="83">
        <v>0.57999999999999996</v>
      </c>
      <c r="U12" s="8">
        <v>1</v>
      </c>
      <c r="V12" s="4"/>
    </row>
    <row r="13" spans="1:22" ht="16" customHeight="1" x14ac:dyDescent="0.2">
      <c r="A13" s="78" t="s">
        <v>460</v>
      </c>
      <c r="B13" s="126">
        <v>29221</v>
      </c>
      <c r="C13" s="89">
        <f t="shared" si="0"/>
        <v>1</v>
      </c>
      <c r="D13" s="89">
        <f>YEAR(Table1[[#This Row],[Measurement Date]])</f>
        <v>1980</v>
      </c>
      <c r="E13" s="21" t="s">
        <v>41</v>
      </c>
      <c r="F13" s="21" t="s">
        <v>41</v>
      </c>
      <c r="G13" s="22" t="s">
        <v>441</v>
      </c>
      <c r="H13" s="22" t="s">
        <v>443</v>
      </c>
      <c r="I13" s="90" t="s">
        <v>238</v>
      </c>
      <c r="J13" s="66" t="s">
        <v>232</v>
      </c>
      <c r="K13" s="91">
        <v>15.9</v>
      </c>
      <c r="L13" s="24"/>
      <c r="M13" s="27">
        <f>K13*1.01</f>
        <v>16.059000000000001</v>
      </c>
      <c r="N13" s="24"/>
      <c r="O13" s="91">
        <v>2</v>
      </c>
      <c r="P13" s="21"/>
      <c r="Q13" s="91">
        <v>0.59</v>
      </c>
      <c r="R13" s="105">
        <v>31.1</v>
      </c>
      <c r="S13" s="21"/>
      <c r="T13" s="91">
        <v>0.80700000000000005</v>
      </c>
      <c r="U13" s="21">
        <v>1</v>
      </c>
      <c r="V13" s="13"/>
    </row>
    <row r="14" spans="1:22" ht="16" customHeight="1" x14ac:dyDescent="0.2">
      <c r="A14" s="119" t="s">
        <v>461</v>
      </c>
      <c r="B14" s="39">
        <v>29221</v>
      </c>
      <c r="C14" s="2">
        <f t="shared" si="0"/>
        <v>1</v>
      </c>
      <c r="D14" s="2">
        <f>YEAR(Table1[[#This Row],[Measurement Date]])</f>
        <v>1980</v>
      </c>
      <c r="E14" s="8" t="s">
        <v>41</v>
      </c>
      <c r="F14" s="3" t="s">
        <v>41</v>
      </c>
      <c r="G14" s="13" t="s">
        <v>435</v>
      </c>
      <c r="H14" s="13" t="s">
        <v>436</v>
      </c>
      <c r="I14" s="11" t="s">
        <v>255</v>
      </c>
      <c r="J14" s="88" t="s">
        <v>231</v>
      </c>
      <c r="K14" s="3">
        <v>3.1</v>
      </c>
      <c r="M14" s="83">
        <f>K14</f>
        <v>3.1</v>
      </c>
      <c r="O14" s="2">
        <v>1.45</v>
      </c>
      <c r="P14" s="8"/>
      <c r="Q14" s="3">
        <v>0.75</v>
      </c>
      <c r="R14" s="2">
        <v>7</v>
      </c>
      <c r="S14" s="8"/>
      <c r="T14" s="2">
        <v>0.58599999999999997</v>
      </c>
      <c r="U14" s="8">
        <v>1</v>
      </c>
      <c r="V14" s="4"/>
    </row>
    <row r="15" spans="1:22" ht="16" customHeight="1" x14ac:dyDescent="0.2">
      <c r="A15" s="78" t="s">
        <v>462</v>
      </c>
      <c r="B15" s="93">
        <v>29342</v>
      </c>
      <c r="C15" s="51">
        <f t="shared" si="0"/>
        <v>5</v>
      </c>
      <c r="D15" s="51">
        <f>YEAR(Table1[[#This Row],[Measurement Date]])</f>
        <v>1980</v>
      </c>
      <c r="E15" s="8" t="s">
        <v>41</v>
      </c>
      <c r="F15" s="8" t="s">
        <v>41</v>
      </c>
      <c r="G15" s="13" t="s">
        <v>435</v>
      </c>
      <c r="H15" s="22" t="s">
        <v>16</v>
      </c>
      <c r="I15" s="82" t="s">
        <v>1008</v>
      </c>
      <c r="J15" s="19" t="s">
        <v>220</v>
      </c>
      <c r="K15" s="83">
        <v>9.02</v>
      </c>
      <c r="L15" s="83"/>
      <c r="M15" s="41">
        <f>K15*1.02</f>
        <v>9.2004000000000001</v>
      </c>
      <c r="O15" s="83"/>
      <c r="P15" s="8"/>
      <c r="Q15" s="83">
        <v>0.74</v>
      </c>
      <c r="R15" s="83">
        <v>17.7</v>
      </c>
      <c r="S15" s="8"/>
      <c r="T15" s="83">
        <v>0.62</v>
      </c>
      <c r="U15" s="8">
        <v>1</v>
      </c>
      <c r="V15" s="4"/>
    </row>
    <row r="16" spans="1:22" ht="16" customHeight="1" x14ac:dyDescent="0.25">
      <c r="A16" s="119" t="s">
        <v>463</v>
      </c>
      <c r="B16" s="93">
        <v>29465</v>
      </c>
      <c r="C16" s="51">
        <f t="shared" si="0"/>
        <v>9</v>
      </c>
      <c r="D16" s="51">
        <f>YEAR(Table1[[#This Row],[Measurement Date]])</f>
        <v>1980</v>
      </c>
      <c r="E16" s="8" t="s">
        <v>41</v>
      </c>
      <c r="F16" s="8" t="s">
        <v>41</v>
      </c>
      <c r="G16" s="13" t="s">
        <v>435</v>
      </c>
      <c r="H16" s="7" t="s">
        <v>8</v>
      </c>
      <c r="I16" s="82" t="s">
        <v>1009</v>
      </c>
      <c r="J16" s="19" t="s">
        <v>54</v>
      </c>
      <c r="K16" s="83">
        <v>9.5299999999999994</v>
      </c>
      <c r="L16" s="83"/>
      <c r="M16" s="41">
        <f>K16*1.01</f>
        <v>9.6252999999999993</v>
      </c>
      <c r="O16" s="83">
        <v>1.02</v>
      </c>
      <c r="P16" s="8"/>
      <c r="Q16" s="83">
        <v>0.39600000000000002</v>
      </c>
      <c r="R16" s="83">
        <v>39</v>
      </c>
      <c r="S16" s="8"/>
      <c r="T16" s="83">
        <v>0.63</v>
      </c>
      <c r="U16" s="8">
        <v>1</v>
      </c>
      <c r="V16" s="4"/>
    </row>
    <row r="17" spans="1:22" ht="16" customHeight="1" x14ac:dyDescent="0.2">
      <c r="A17" s="78" t="s">
        <v>464</v>
      </c>
      <c r="B17" s="39">
        <v>29618</v>
      </c>
      <c r="C17" s="2">
        <f t="shared" si="0"/>
        <v>2</v>
      </c>
      <c r="D17" s="2">
        <f>YEAR(Table1[[#This Row],[Measurement Date]])</f>
        <v>1981</v>
      </c>
      <c r="E17" s="8" t="s">
        <v>41</v>
      </c>
      <c r="F17" s="3" t="s">
        <v>41</v>
      </c>
      <c r="G17" s="13" t="s">
        <v>435</v>
      </c>
      <c r="H17" s="13" t="s">
        <v>436</v>
      </c>
      <c r="I17" s="11" t="s">
        <v>255</v>
      </c>
      <c r="J17" s="88" t="s">
        <v>231</v>
      </c>
      <c r="K17" s="3">
        <v>3.37</v>
      </c>
      <c r="M17" s="83">
        <f>K17</f>
        <v>3.37</v>
      </c>
      <c r="O17" s="2">
        <v>1.6</v>
      </c>
      <c r="P17" s="8"/>
      <c r="Q17" s="2">
        <v>0.77</v>
      </c>
      <c r="R17" s="2">
        <v>7.01</v>
      </c>
      <c r="S17" s="8"/>
      <c r="T17" s="2">
        <v>0.57999999999999996</v>
      </c>
      <c r="U17" s="8">
        <v>1</v>
      </c>
      <c r="V17" s="4"/>
    </row>
    <row r="18" spans="1:22" ht="16" customHeight="1" x14ac:dyDescent="0.25">
      <c r="A18" s="119" t="s">
        <v>465</v>
      </c>
      <c r="B18" s="93">
        <v>29646</v>
      </c>
      <c r="C18" s="51">
        <f t="shared" si="0"/>
        <v>3</v>
      </c>
      <c r="D18" s="51">
        <f>YEAR(Table1[[#This Row],[Measurement Date]])</f>
        <v>1981</v>
      </c>
      <c r="E18" s="8" t="s">
        <v>41</v>
      </c>
      <c r="F18" s="8" t="s">
        <v>41</v>
      </c>
      <c r="G18" s="13" t="s">
        <v>435</v>
      </c>
      <c r="H18" s="7" t="s">
        <v>8</v>
      </c>
      <c r="I18" s="82" t="s">
        <v>1010</v>
      </c>
      <c r="J18" s="19" t="s">
        <v>54</v>
      </c>
      <c r="K18" s="83">
        <v>10.01</v>
      </c>
      <c r="L18" s="83"/>
      <c r="M18" s="41">
        <f>K18*1.01</f>
        <v>10.110099999999999</v>
      </c>
      <c r="O18" s="83">
        <v>1.02</v>
      </c>
      <c r="P18" s="8"/>
      <c r="Q18" s="83">
        <v>0.39800000000000002</v>
      </c>
      <c r="R18" s="83">
        <v>39.299999999999997</v>
      </c>
      <c r="S18" s="8"/>
      <c r="T18" s="83">
        <v>0.64</v>
      </c>
      <c r="U18" s="8">
        <v>1</v>
      </c>
      <c r="V18" s="4"/>
    </row>
    <row r="19" spans="1:22" ht="16" customHeight="1" x14ac:dyDescent="0.2">
      <c r="A19" s="78" t="s">
        <v>466</v>
      </c>
      <c r="B19" s="93">
        <v>29830</v>
      </c>
      <c r="C19" s="51">
        <f t="shared" si="0"/>
        <v>9</v>
      </c>
      <c r="D19" s="51">
        <f>YEAR(Table1[[#This Row],[Measurement Date]])</f>
        <v>1981</v>
      </c>
      <c r="E19" s="8" t="s">
        <v>41</v>
      </c>
      <c r="F19" s="8" t="s">
        <v>41</v>
      </c>
      <c r="G19" s="4" t="s">
        <v>435</v>
      </c>
      <c r="H19" s="7" t="s">
        <v>16</v>
      </c>
      <c r="I19" s="82" t="s">
        <v>1008</v>
      </c>
      <c r="J19" s="19" t="s">
        <v>220</v>
      </c>
      <c r="K19" s="83">
        <v>10.5</v>
      </c>
      <c r="L19" s="83"/>
      <c r="M19" s="41">
        <f>K19*1.02</f>
        <v>10.71</v>
      </c>
      <c r="O19" s="83"/>
      <c r="P19" s="8"/>
      <c r="Q19" s="83">
        <v>0.75</v>
      </c>
      <c r="R19" s="83">
        <v>19.37</v>
      </c>
      <c r="S19" s="8"/>
      <c r="T19" s="83">
        <v>0.65</v>
      </c>
      <c r="U19" s="8">
        <v>1</v>
      </c>
      <c r="V19" s="4"/>
    </row>
    <row r="20" spans="1:22" ht="16" customHeight="1" x14ac:dyDescent="0.25">
      <c r="A20" s="119" t="s">
        <v>467</v>
      </c>
      <c r="B20" s="93">
        <v>29983</v>
      </c>
      <c r="C20" s="51">
        <f t="shared" si="0"/>
        <v>2</v>
      </c>
      <c r="D20" s="51">
        <f>YEAR(Table1[[#This Row],[Measurement Date]])</f>
        <v>1982</v>
      </c>
      <c r="E20" s="8" t="s">
        <v>41</v>
      </c>
      <c r="F20" s="8" t="s">
        <v>41</v>
      </c>
      <c r="G20" s="4" t="s">
        <v>435</v>
      </c>
      <c r="H20" s="7" t="s">
        <v>8</v>
      </c>
      <c r="I20" s="82" t="s">
        <v>1011</v>
      </c>
      <c r="J20" s="19" t="s">
        <v>54</v>
      </c>
      <c r="K20" s="83">
        <v>10.4</v>
      </c>
      <c r="L20" s="83"/>
      <c r="M20" s="41">
        <f>K20*1.01</f>
        <v>10.504000000000001</v>
      </c>
      <c r="O20" s="83">
        <v>1</v>
      </c>
      <c r="P20" s="8"/>
      <c r="Q20" s="83">
        <v>0.43140000000000001</v>
      </c>
      <c r="R20" s="83">
        <v>38.36</v>
      </c>
      <c r="S20" s="8"/>
      <c r="T20" s="83">
        <v>0.625</v>
      </c>
      <c r="U20" s="8">
        <v>1</v>
      </c>
      <c r="V20" s="4"/>
    </row>
    <row r="21" spans="1:22" ht="16" customHeight="1" x14ac:dyDescent="0.2">
      <c r="A21" s="78" t="s">
        <v>468</v>
      </c>
      <c r="B21" s="39">
        <v>30011</v>
      </c>
      <c r="C21" s="2">
        <f t="shared" si="0"/>
        <v>3</v>
      </c>
      <c r="D21" s="2">
        <f>YEAR(Table1[[#This Row],[Measurement Date]])</f>
        <v>1982</v>
      </c>
      <c r="E21" s="8" t="s">
        <v>41</v>
      </c>
      <c r="F21" s="3" t="s">
        <v>41</v>
      </c>
      <c r="G21" s="4" t="s">
        <v>435</v>
      </c>
      <c r="H21" s="4" t="s">
        <v>436</v>
      </c>
      <c r="I21" s="11" t="s">
        <v>255</v>
      </c>
      <c r="J21" s="88" t="s">
        <v>231</v>
      </c>
      <c r="K21" s="3">
        <v>4.2</v>
      </c>
      <c r="M21" s="83">
        <f>K21</f>
        <v>4.2</v>
      </c>
      <c r="O21" s="2">
        <v>0.4</v>
      </c>
      <c r="P21" s="8"/>
      <c r="Q21" s="2">
        <v>0.5</v>
      </c>
      <c r="R21" s="2">
        <v>15</v>
      </c>
      <c r="S21" s="8"/>
      <c r="T21" s="2">
        <v>0.56000000000000005</v>
      </c>
      <c r="U21" s="8">
        <v>1</v>
      </c>
      <c r="V21" s="4"/>
    </row>
    <row r="22" spans="1:22" ht="16" customHeight="1" x14ac:dyDescent="0.2">
      <c r="A22" s="119" t="s">
        <v>469</v>
      </c>
      <c r="B22" s="93">
        <v>30256</v>
      </c>
      <c r="C22" s="51">
        <f t="shared" si="0"/>
        <v>11</v>
      </c>
      <c r="D22" s="51">
        <f>YEAR(Table1[[#This Row],[Measurement Date]])</f>
        <v>1982</v>
      </c>
      <c r="E22" s="8" t="s">
        <v>41</v>
      </c>
      <c r="F22" s="8" t="s">
        <v>41</v>
      </c>
      <c r="G22" s="7" t="s">
        <v>441</v>
      </c>
      <c r="H22" s="4" t="s">
        <v>443</v>
      </c>
      <c r="I22" s="82" t="s">
        <v>239</v>
      </c>
      <c r="J22" s="19" t="s">
        <v>233</v>
      </c>
      <c r="K22" s="83">
        <v>16.5</v>
      </c>
      <c r="M22" s="40">
        <f>K22*1.01</f>
        <v>16.664999999999999</v>
      </c>
      <c r="O22" s="83">
        <v>1.004</v>
      </c>
      <c r="P22" s="8"/>
      <c r="Q22" s="83">
        <v>0.63700000000000001</v>
      </c>
      <c r="R22" s="94">
        <v>33.700000000000003</v>
      </c>
      <c r="S22" s="8"/>
      <c r="T22" s="83">
        <v>0.76200000000000001</v>
      </c>
      <c r="U22" s="8">
        <v>1</v>
      </c>
      <c r="V22" s="4"/>
    </row>
    <row r="23" spans="1:22" ht="16" customHeight="1" x14ac:dyDescent="0.2">
      <c r="A23" s="78" t="s">
        <v>470</v>
      </c>
      <c r="B23" s="39">
        <v>30286</v>
      </c>
      <c r="C23" s="2">
        <f t="shared" si="0"/>
        <v>12</v>
      </c>
      <c r="D23" s="2">
        <f>YEAR(Table1[[#This Row],[Measurement Date]])</f>
        <v>1982</v>
      </c>
      <c r="E23" s="3"/>
      <c r="F23" s="3"/>
      <c r="G23" s="13" t="s">
        <v>422</v>
      </c>
      <c r="H23" s="4" t="s">
        <v>429</v>
      </c>
      <c r="I23" s="5" t="s">
        <v>925</v>
      </c>
      <c r="J23" s="19" t="s">
        <v>924</v>
      </c>
      <c r="K23" s="3"/>
      <c r="L23" s="83"/>
      <c r="M23" s="40">
        <v>16.399999999999999</v>
      </c>
      <c r="P23" s="1"/>
      <c r="Q23" s="3"/>
      <c r="T23" s="3"/>
      <c r="V23" s="4"/>
    </row>
    <row r="24" spans="1:22" ht="16" customHeight="1" x14ac:dyDescent="0.2">
      <c r="A24" s="119" t="s">
        <v>471</v>
      </c>
      <c r="B24" s="39">
        <v>30348</v>
      </c>
      <c r="C24" s="2">
        <f t="shared" si="0"/>
        <v>2</v>
      </c>
      <c r="D24" s="2">
        <f>YEAR(Table1[[#This Row],[Measurement Date]])</f>
        <v>1983</v>
      </c>
      <c r="E24" s="8" t="s">
        <v>41</v>
      </c>
      <c r="F24" s="3" t="s">
        <v>41</v>
      </c>
      <c r="G24" s="4" t="s">
        <v>435</v>
      </c>
      <c r="H24" s="4" t="s">
        <v>436</v>
      </c>
      <c r="I24" s="11" t="s">
        <v>255</v>
      </c>
      <c r="J24" s="88" t="s">
        <v>231</v>
      </c>
      <c r="K24" s="3">
        <v>5.5</v>
      </c>
      <c r="M24" s="83">
        <f>K24</f>
        <v>5.5</v>
      </c>
      <c r="O24" s="2">
        <v>0.02</v>
      </c>
      <c r="P24" s="8"/>
      <c r="Q24" s="2">
        <v>0.80300000000000005</v>
      </c>
      <c r="R24" s="2">
        <v>12</v>
      </c>
      <c r="S24" s="8"/>
      <c r="T24" s="2">
        <v>0.38</v>
      </c>
      <c r="U24" s="8">
        <v>1</v>
      </c>
      <c r="V24" s="4"/>
    </row>
    <row r="25" spans="1:22" ht="16" customHeight="1" x14ac:dyDescent="0.2">
      <c r="A25" s="78" t="s">
        <v>472</v>
      </c>
      <c r="B25" s="93">
        <v>30437</v>
      </c>
      <c r="C25" s="51">
        <f t="shared" si="0"/>
        <v>5</v>
      </c>
      <c r="D25" s="51">
        <f>YEAR(Table1[[#This Row],[Measurement Date]])</f>
        <v>1983</v>
      </c>
      <c r="E25" s="8" t="s">
        <v>41</v>
      </c>
      <c r="F25" s="8" t="s">
        <v>41</v>
      </c>
      <c r="G25" s="7" t="s">
        <v>441</v>
      </c>
      <c r="H25" s="4" t="s">
        <v>443</v>
      </c>
      <c r="I25" s="82" t="s">
        <v>239</v>
      </c>
      <c r="J25" s="19" t="s">
        <v>62</v>
      </c>
      <c r="K25" s="83">
        <v>18.2</v>
      </c>
      <c r="M25" s="40">
        <f>K25*1.01</f>
        <v>18.381999999999998</v>
      </c>
      <c r="O25" s="83">
        <v>1</v>
      </c>
      <c r="P25" s="8"/>
      <c r="Q25" s="83">
        <v>0.63500000000000001</v>
      </c>
      <c r="R25" s="94">
        <v>35.5</v>
      </c>
      <c r="S25" s="8"/>
      <c r="T25" s="83">
        <v>0.80800000000000005</v>
      </c>
      <c r="U25" s="8">
        <v>1</v>
      </c>
      <c r="V25" s="4"/>
    </row>
    <row r="26" spans="1:22" ht="16" customHeight="1" x14ac:dyDescent="0.2">
      <c r="A26" s="119" t="s">
        <v>473</v>
      </c>
      <c r="B26" s="126">
        <v>30498</v>
      </c>
      <c r="C26" s="89">
        <f t="shared" si="0"/>
        <v>7</v>
      </c>
      <c r="D26" s="89">
        <f>YEAR(Table1[[#This Row],[Measurement Date]])</f>
        <v>1983</v>
      </c>
      <c r="E26" s="21" t="s">
        <v>41</v>
      </c>
      <c r="F26" s="21" t="s">
        <v>41</v>
      </c>
      <c r="G26" s="4" t="s">
        <v>435</v>
      </c>
      <c r="H26" s="22" t="s">
        <v>16</v>
      </c>
      <c r="I26" s="90" t="s">
        <v>1008</v>
      </c>
      <c r="J26" s="66" t="s">
        <v>220</v>
      </c>
      <c r="K26" s="91">
        <v>11</v>
      </c>
      <c r="L26" s="91"/>
      <c r="M26" s="43">
        <f>K26*1.02</f>
        <v>11.22</v>
      </c>
      <c r="N26" s="24"/>
      <c r="O26" s="91"/>
      <c r="P26" s="21"/>
      <c r="Q26" s="91">
        <v>0.75</v>
      </c>
      <c r="R26" s="91">
        <v>19.84</v>
      </c>
      <c r="S26" s="21"/>
      <c r="T26" s="91">
        <v>0.66700000000000004</v>
      </c>
      <c r="U26" s="21">
        <v>1</v>
      </c>
      <c r="V26" s="13"/>
    </row>
    <row r="27" spans="1:22" ht="16" customHeight="1" x14ac:dyDescent="0.2">
      <c r="A27" s="78" t="s">
        <v>474</v>
      </c>
      <c r="B27" s="93">
        <v>30617</v>
      </c>
      <c r="C27" s="51">
        <f t="shared" si="0"/>
        <v>10</v>
      </c>
      <c r="D27" s="51">
        <f>YEAR(Table1[[#This Row],[Measurement Date]])</f>
        <v>1983</v>
      </c>
      <c r="E27" s="8" t="s">
        <v>41</v>
      </c>
      <c r="F27" s="8" t="s">
        <v>41</v>
      </c>
      <c r="G27" s="7" t="s">
        <v>441</v>
      </c>
      <c r="H27" s="22" t="s">
        <v>443</v>
      </c>
      <c r="I27" s="82" t="s">
        <v>240</v>
      </c>
      <c r="J27" s="19" t="s">
        <v>42</v>
      </c>
      <c r="K27" s="83">
        <v>18.7</v>
      </c>
      <c r="M27" s="40">
        <f>K27*1.01</f>
        <v>18.887</v>
      </c>
      <c r="O27" s="83">
        <v>4.01</v>
      </c>
      <c r="P27" s="8"/>
      <c r="Q27" s="83">
        <v>0.6411</v>
      </c>
      <c r="R27" s="94">
        <v>35.479999999999997</v>
      </c>
      <c r="S27" s="8"/>
      <c r="T27" s="83">
        <v>0.82199999999999995</v>
      </c>
      <c r="U27" s="8">
        <v>1</v>
      </c>
      <c r="V27" s="4"/>
    </row>
    <row r="28" spans="1:22" ht="16" customHeight="1" x14ac:dyDescent="0.2">
      <c r="A28" s="78" t="s">
        <v>475</v>
      </c>
      <c r="B28" s="110">
        <v>30672</v>
      </c>
      <c r="C28" s="84">
        <f t="shared" si="0"/>
        <v>12</v>
      </c>
      <c r="D28" s="84">
        <f>YEAR(Table1[[#This Row],[Measurement Date]])</f>
        <v>1983</v>
      </c>
      <c r="E28" s="35" t="s">
        <v>41</v>
      </c>
      <c r="F28" s="35" t="s">
        <v>41</v>
      </c>
      <c r="G28" s="7" t="s">
        <v>441</v>
      </c>
      <c r="H28" s="7" t="s">
        <v>443</v>
      </c>
      <c r="I28" s="125" t="s">
        <v>241</v>
      </c>
      <c r="J28" s="86" t="s">
        <v>42</v>
      </c>
      <c r="K28" s="85">
        <v>19.07</v>
      </c>
      <c r="L28" s="34"/>
      <c r="M28" s="92">
        <f>K28*1.01</f>
        <v>19.2607</v>
      </c>
      <c r="N28" s="34"/>
      <c r="O28" s="85">
        <v>4.0679999999999996</v>
      </c>
      <c r="P28" s="35"/>
      <c r="Q28" s="85">
        <v>0.65259999999999996</v>
      </c>
      <c r="R28" s="114">
        <v>36.01</v>
      </c>
      <c r="S28" s="35"/>
      <c r="T28" s="85">
        <v>0.81140000000000001</v>
      </c>
      <c r="U28" s="35">
        <v>1</v>
      </c>
      <c r="V28" s="37"/>
    </row>
    <row r="29" spans="1:22" ht="16" customHeight="1" x14ac:dyDescent="0.2">
      <c r="A29" s="119" t="s">
        <v>476</v>
      </c>
      <c r="B29" s="39">
        <v>30682</v>
      </c>
      <c r="C29" s="2">
        <f t="shared" si="0"/>
        <v>1</v>
      </c>
      <c r="D29" s="2">
        <f>YEAR(Table1[[#This Row],[Measurement Date]])</f>
        <v>1984</v>
      </c>
      <c r="E29" s="8" t="s">
        <v>41</v>
      </c>
      <c r="F29" s="8" t="s">
        <v>41</v>
      </c>
      <c r="G29" s="7" t="s">
        <v>441</v>
      </c>
      <c r="H29" s="7" t="s">
        <v>445</v>
      </c>
      <c r="I29" s="82" t="s">
        <v>234</v>
      </c>
      <c r="J29" s="19" t="s">
        <v>56</v>
      </c>
      <c r="K29" s="83">
        <v>15</v>
      </c>
      <c r="M29" s="40">
        <f>K29*1.01</f>
        <v>15.15</v>
      </c>
      <c r="O29" s="83">
        <v>4</v>
      </c>
      <c r="P29" s="8"/>
      <c r="Q29" s="83">
        <v>0.6</v>
      </c>
      <c r="R29" s="83">
        <v>34.1</v>
      </c>
      <c r="S29" s="8"/>
      <c r="T29" s="83">
        <v>0.71</v>
      </c>
      <c r="U29" s="8">
        <v>1</v>
      </c>
      <c r="V29" s="4"/>
    </row>
    <row r="30" spans="1:22" ht="16" customHeight="1" x14ac:dyDescent="0.2">
      <c r="A30" s="78" t="s">
        <v>477</v>
      </c>
      <c r="B30" s="93">
        <v>30713</v>
      </c>
      <c r="C30" s="51">
        <f t="shared" si="0"/>
        <v>2</v>
      </c>
      <c r="D30" s="51">
        <f>YEAR(Table1[[#This Row],[Measurement Date]])</f>
        <v>1984</v>
      </c>
      <c r="E30" s="8" t="s">
        <v>41</v>
      </c>
      <c r="F30" s="8" t="s">
        <v>41</v>
      </c>
      <c r="G30" s="4" t="s">
        <v>435</v>
      </c>
      <c r="H30" s="7" t="s">
        <v>16</v>
      </c>
      <c r="I30" s="82" t="s">
        <v>1008</v>
      </c>
      <c r="J30" s="19" t="s">
        <v>220</v>
      </c>
      <c r="K30" s="3">
        <v>11.15</v>
      </c>
      <c r="L30" s="83"/>
      <c r="M30" s="41">
        <f>K30*1.02</f>
        <v>11.373000000000001</v>
      </c>
      <c r="P30" s="8"/>
      <c r="Q30" s="3"/>
      <c r="S30" s="8"/>
      <c r="T30" s="3"/>
      <c r="U30" s="8"/>
      <c r="V30" s="4"/>
    </row>
    <row r="31" spans="1:22" ht="16" customHeight="1" x14ac:dyDescent="0.25">
      <c r="A31" s="119" t="s">
        <v>478</v>
      </c>
      <c r="B31" s="110">
        <v>30987</v>
      </c>
      <c r="C31" s="84">
        <f t="shared" si="0"/>
        <v>11</v>
      </c>
      <c r="D31" s="84">
        <f>YEAR(Table1[[#This Row],[Measurement Date]])</f>
        <v>1984</v>
      </c>
      <c r="E31" s="35" t="s">
        <v>41</v>
      </c>
      <c r="F31" s="35" t="s">
        <v>41</v>
      </c>
      <c r="G31" s="4" t="s">
        <v>435</v>
      </c>
      <c r="H31" s="22" t="s">
        <v>8</v>
      </c>
      <c r="I31" s="125" t="s">
        <v>1012</v>
      </c>
      <c r="J31" s="86" t="s">
        <v>54</v>
      </c>
      <c r="K31" s="85">
        <v>10.8</v>
      </c>
      <c r="L31" s="85"/>
      <c r="M31" s="50">
        <f t="shared" ref="M31:M37" si="1">K31*1.01</f>
        <v>10.908000000000001</v>
      </c>
      <c r="N31" s="34"/>
      <c r="O31" s="85">
        <v>1.0740000000000001</v>
      </c>
      <c r="P31" s="35"/>
      <c r="Q31" s="85">
        <v>0.441</v>
      </c>
      <c r="R31" s="85">
        <v>39.08</v>
      </c>
      <c r="S31" s="85">
        <v>39.08</v>
      </c>
      <c r="T31" s="85">
        <v>0.628</v>
      </c>
      <c r="U31" s="35">
        <v>1</v>
      </c>
      <c r="V31" s="37"/>
    </row>
    <row r="32" spans="1:22" ht="16" customHeight="1" x14ac:dyDescent="0.2">
      <c r="A32" s="78" t="s">
        <v>479</v>
      </c>
      <c r="B32" s="20">
        <v>31079</v>
      </c>
      <c r="C32" s="14">
        <f t="shared" si="0"/>
        <v>2</v>
      </c>
      <c r="D32" s="14">
        <f>YEAR(Table1[[#This Row],[Measurement Date]])</f>
        <v>1985</v>
      </c>
      <c r="E32" s="21" t="s">
        <v>41</v>
      </c>
      <c r="F32" s="21" t="s">
        <v>41</v>
      </c>
      <c r="G32" s="7" t="s">
        <v>441</v>
      </c>
      <c r="H32" s="22" t="s">
        <v>445</v>
      </c>
      <c r="I32" s="90" t="s">
        <v>234</v>
      </c>
      <c r="J32" s="66" t="s">
        <v>56</v>
      </c>
      <c r="K32" s="91">
        <v>15.6</v>
      </c>
      <c r="L32" s="24"/>
      <c r="M32" s="27">
        <f t="shared" si="1"/>
        <v>15.756</v>
      </c>
      <c r="N32" s="24"/>
      <c r="O32" s="91">
        <v>4</v>
      </c>
      <c r="P32" s="21"/>
      <c r="Q32" s="91">
        <v>0.59499999999999997</v>
      </c>
      <c r="R32" s="91">
        <v>35.6</v>
      </c>
      <c r="S32" s="21"/>
      <c r="T32" s="91">
        <v>0.73</v>
      </c>
      <c r="U32" s="21">
        <v>1</v>
      </c>
      <c r="V32" s="13"/>
    </row>
    <row r="33" spans="1:22" ht="16" customHeight="1" x14ac:dyDescent="0.2">
      <c r="A33" s="78" t="s">
        <v>480</v>
      </c>
      <c r="B33" s="93">
        <v>31138</v>
      </c>
      <c r="C33" s="51">
        <f t="shared" si="0"/>
        <v>4</v>
      </c>
      <c r="D33" s="51">
        <f>YEAR(Table1[[#This Row],[Measurement Date]])</f>
        <v>1985</v>
      </c>
      <c r="E33" s="8" t="s">
        <v>41</v>
      </c>
      <c r="F33" s="8" t="s">
        <v>41</v>
      </c>
      <c r="G33" s="7" t="s">
        <v>441</v>
      </c>
      <c r="H33" s="22" t="s">
        <v>443</v>
      </c>
      <c r="I33" s="82" t="s">
        <v>223</v>
      </c>
      <c r="J33" s="19" t="s">
        <v>4</v>
      </c>
      <c r="K33" s="83">
        <v>19.509999999999998</v>
      </c>
      <c r="M33" s="40">
        <f t="shared" si="1"/>
        <v>19.705099999999998</v>
      </c>
      <c r="O33" s="83">
        <v>4.0199999999999996</v>
      </c>
      <c r="P33" s="8"/>
      <c r="Q33" s="83">
        <v>0.63900000000000001</v>
      </c>
      <c r="R33" s="94">
        <v>36.89</v>
      </c>
      <c r="S33" s="8"/>
      <c r="T33" s="83">
        <v>0.82799999999999996</v>
      </c>
      <c r="U33" s="8">
        <v>1</v>
      </c>
      <c r="V33" s="4"/>
    </row>
    <row r="34" spans="1:22" ht="16" customHeight="1" x14ac:dyDescent="0.2">
      <c r="A34" s="119" t="s">
        <v>481</v>
      </c>
      <c r="B34" s="106">
        <v>31188</v>
      </c>
      <c r="C34" s="107">
        <f t="shared" si="0"/>
        <v>5</v>
      </c>
      <c r="D34" s="107">
        <f>YEAR(Table1[[#This Row],[Measurement Date]])</f>
        <v>1985</v>
      </c>
      <c r="E34" s="28" t="s">
        <v>41</v>
      </c>
      <c r="F34" s="28" t="s">
        <v>41</v>
      </c>
      <c r="G34" s="7" t="s">
        <v>441</v>
      </c>
      <c r="H34" s="22" t="s">
        <v>443</v>
      </c>
      <c r="I34" s="127" t="s">
        <v>224</v>
      </c>
      <c r="J34" s="98" t="s">
        <v>42</v>
      </c>
      <c r="K34" s="95">
        <v>19.8</v>
      </c>
      <c r="L34" s="32"/>
      <c r="M34" s="42">
        <f t="shared" si="1"/>
        <v>19.998000000000001</v>
      </c>
      <c r="N34" s="32"/>
      <c r="O34" s="95">
        <v>3.99</v>
      </c>
      <c r="P34" s="28"/>
      <c r="Q34" s="95">
        <v>0.64910000000000001</v>
      </c>
      <c r="R34" s="99">
        <v>37.04</v>
      </c>
      <c r="S34" s="28"/>
      <c r="T34" s="95">
        <v>0.82169999999999999</v>
      </c>
      <c r="U34" s="28">
        <v>1</v>
      </c>
      <c r="V34" s="30"/>
    </row>
    <row r="35" spans="1:22" ht="16" customHeight="1" x14ac:dyDescent="0.2">
      <c r="A35" s="78" t="s">
        <v>482</v>
      </c>
      <c r="B35" s="93">
        <v>31291</v>
      </c>
      <c r="C35" s="51">
        <f t="shared" si="0"/>
        <v>9</v>
      </c>
      <c r="D35" s="51">
        <f>YEAR(Table1[[#This Row],[Measurement Date]])</f>
        <v>1985</v>
      </c>
      <c r="E35" s="8" t="s">
        <v>41</v>
      </c>
      <c r="F35" s="8" t="s">
        <v>41</v>
      </c>
      <c r="G35" s="7" t="s">
        <v>441</v>
      </c>
      <c r="H35" s="22" t="s">
        <v>443</v>
      </c>
      <c r="I35" s="82" t="s">
        <v>225</v>
      </c>
      <c r="J35" s="19" t="s">
        <v>4</v>
      </c>
      <c r="K35" s="83">
        <v>18.8</v>
      </c>
      <c r="M35" s="40">
        <f t="shared" si="1"/>
        <v>18.988</v>
      </c>
      <c r="O35" s="83">
        <v>4.0199999999999996</v>
      </c>
      <c r="P35" s="8"/>
      <c r="Q35" s="83">
        <v>0.63400000000000001</v>
      </c>
      <c r="R35" s="94">
        <v>36.299999999999997</v>
      </c>
      <c r="S35" s="8"/>
      <c r="T35" s="83">
        <v>0.81599999999999995</v>
      </c>
      <c r="U35" s="8">
        <v>1</v>
      </c>
      <c r="V35" s="4"/>
    </row>
    <row r="36" spans="1:22" ht="14" customHeight="1" x14ac:dyDescent="0.2">
      <c r="A36" s="119" t="s">
        <v>483</v>
      </c>
      <c r="B36" s="93">
        <v>31335</v>
      </c>
      <c r="C36" s="51">
        <f t="shared" si="0"/>
        <v>10</v>
      </c>
      <c r="D36" s="51">
        <f>YEAR(Table1[[#This Row],[Measurement Date]])</f>
        <v>1985</v>
      </c>
      <c r="E36" s="8" t="s">
        <v>41</v>
      </c>
      <c r="F36" s="8" t="s">
        <v>41</v>
      </c>
      <c r="G36" s="7" t="s">
        <v>441</v>
      </c>
      <c r="H36" s="7" t="s">
        <v>443</v>
      </c>
      <c r="I36" s="128"/>
      <c r="J36" s="19" t="s">
        <v>42</v>
      </c>
      <c r="K36" s="83">
        <v>20</v>
      </c>
      <c r="M36" s="40">
        <f t="shared" si="1"/>
        <v>20.2</v>
      </c>
      <c r="O36" s="83">
        <v>4.0199999999999996</v>
      </c>
      <c r="P36" s="8"/>
      <c r="Q36" s="83">
        <v>0.66090000000000004</v>
      </c>
      <c r="R36" s="94">
        <v>37.21</v>
      </c>
      <c r="S36" s="8"/>
      <c r="T36" s="83">
        <v>0.81510000000000005</v>
      </c>
      <c r="U36" s="8">
        <v>1</v>
      </c>
      <c r="V36" s="4"/>
    </row>
    <row r="37" spans="1:22" ht="12" customHeight="1" x14ac:dyDescent="0.2">
      <c r="A37" s="78" t="s">
        <v>484</v>
      </c>
      <c r="B37" s="93">
        <v>31392</v>
      </c>
      <c r="C37" s="51">
        <f t="shared" si="0"/>
        <v>12</v>
      </c>
      <c r="D37" s="51">
        <f>YEAR(Table1[[#This Row],[Measurement Date]])</f>
        <v>1985</v>
      </c>
      <c r="E37" s="8" t="s">
        <v>41</v>
      </c>
      <c r="F37" s="8" t="s">
        <v>41</v>
      </c>
      <c r="G37" s="7" t="s">
        <v>441</v>
      </c>
      <c r="H37" s="7" t="s">
        <v>443</v>
      </c>
      <c r="I37" s="128"/>
      <c r="J37" s="19" t="s">
        <v>42</v>
      </c>
      <c r="K37" s="83">
        <v>20.100000000000001</v>
      </c>
      <c r="M37" s="40">
        <f t="shared" si="1"/>
        <v>20.301000000000002</v>
      </c>
      <c r="O37" s="83">
        <v>4.01</v>
      </c>
      <c r="P37" s="8"/>
      <c r="Q37" s="83">
        <v>0.65969999999999995</v>
      </c>
      <c r="R37" s="94">
        <v>37.299999999999997</v>
      </c>
      <c r="S37" s="8"/>
      <c r="T37" s="83">
        <v>0.81579999999999997</v>
      </c>
      <c r="U37" s="8">
        <v>1</v>
      </c>
      <c r="V37" s="4"/>
    </row>
    <row r="38" spans="1:22" ht="16" customHeight="1" x14ac:dyDescent="0.2">
      <c r="A38" s="119" t="s">
        <v>485</v>
      </c>
      <c r="B38" s="39">
        <v>31444</v>
      </c>
      <c r="C38" s="2">
        <f t="shared" si="0"/>
        <v>2</v>
      </c>
      <c r="D38" s="2">
        <f>YEAR(Table1[[#This Row],[Measurement Date]])</f>
        <v>1986</v>
      </c>
      <c r="E38" s="8" t="s">
        <v>41</v>
      </c>
      <c r="F38" s="3" t="s">
        <v>41</v>
      </c>
      <c r="G38" s="4" t="s">
        <v>435</v>
      </c>
      <c r="H38" s="4" t="s">
        <v>436</v>
      </c>
      <c r="I38" s="11" t="s">
        <v>256</v>
      </c>
      <c r="J38" s="88" t="s">
        <v>56</v>
      </c>
      <c r="K38" s="3">
        <v>7.5</v>
      </c>
      <c r="M38" s="83">
        <f>K38</f>
        <v>7.5</v>
      </c>
      <c r="O38" s="2">
        <v>0.75800000000000001</v>
      </c>
      <c r="P38" s="8"/>
      <c r="Q38" s="2">
        <v>1</v>
      </c>
      <c r="R38" s="2">
        <v>10.74</v>
      </c>
      <c r="S38" s="8"/>
      <c r="T38" s="2">
        <v>0.7</v>
      </c>
      <c r="U38" s="8">
        <v>1</v>
      </c>
      <c r="V38" s="4"/>
    </row>
    <row r="39" spans="1:22" ht="16" customHeight="1" x14ac:dyDescent="0.2">
      <c r="A39" s="78" t="s">
        <v>486</v>
      </c>
      <c r="B39" s="46">
        <v>31444</v>
      </c>
      <c r="C39" s="47">
        <f t="shared" si="0"/>
        <v>2</v>
      </c>
      <c r="D39" s="47">
        <f>YEAR(Table1[[#This Row],[Measurement Date]])</f>
        <v>1986</v>
      </c>
      <c r="E39" s="28" t="s">
        <v>41</v>
      </c>
      <c r="F39" s="28" t="s">
        <v>41</v>
      </c>
      <c r="G39" s="13" t="s">
        <v>435</v>
      </c>
      <c r="H39" s="22" t="s">
        <v>8</v>
      </c>
      <c r="I39" s="108" t="s">
        <v>212</v>
      </c>
      <c r="J39" s="98" t="s">
        <v>62</v>
      </c>
      <c r="K39" s="32">
        <v>11.450000000000001</v>
      </c>
      <c r="L39" s="95"/>
      <c r="M39" s="48">
        <f t="shared" ref="M39:M44" si="2">K39*1.01</f>
        <v>11.564500000000001</v>
      </c>
      <c r="N39" s="32"/>
      <c r="O39" s="95">
        <v>2.4</v>
      </c>
      <c r="P39" s="28"/>
      <c r="Q39" s="95">
        <v>0.45800000000000002</v>
      </c>
      <c r="R39" s="95">
        <v>38.299999999999997</v>
      </c>
      <c r="S39" s="28"/>
      <c r="T39" s="95">
        <v>0.65300000000000002</v>
      </c>
      <c r="U39" s="28">
        <v>1</v>
      </c>
      <c r="V39" s="30"/>
    </row>
    <row r="40" spans="1:22" ht="16" customHeight="1" x14ac:dyDescent="0.2">
      <c r="A40" s="119" t="s">
        <v>487</v>
      </c>
      <c r="B40" s="93">
        <v>31444</v>
      </c>
      <c r="C40" s="51">
        <f t="shared" si="0"/>
        <v>2</v>
      </c>
      <c r="D40" s="51">
        <f>YEAR(Table1[[#This Row],[Measurement Date]])</f>
        <v>1986</v>
      </c>
      <c r="E40" s="8" t="s">
        <v>41</v>
      </c>
      <c r="F40" s="8" t="s">
        <v>41</v>
      </c>
      <c r="G40" s="13" t="s">
        <v>435</v>
      </c>
      <c r="H40" s="22" t="s">
        <v>8</v>
      </c>
      <c r="I40" s="82" t="s">
        <v>212</v>
      </c>
      <c r="J40" s="19" t="s">
        <v>62</v>
      </c>
      <c r="K40" s="83">
        <v>11.450000000000001</v>
      </c>
      <c r="M40" s="41">
        <f t="shared" si="2"/>
        <v>11.564500000000001</v>
      </c>
      <c r="O40" s="83">
        <v>2.4</v>
      </c>
      <c r="P40" s="8"/>
      <c r="Q40" s="83">
        <v>0.45800000000000002</v>
      </c>
      <c r="R40" s="83">
        <v>38.299999999999997</v>
      </c>
      <c r="S40" s="8"/>
      <c r="T40" s="83">
        <v>0.65300000000000002</v>
      </c>
      <c r="U40" s="8">
        <v>1</v>
      </c>
      <c r="V40" s="4"/>
    </row>
    <row r="41" spans="1:22" ht="16" customHeight="1" x14ac:dyDescent="0.2">
      <c r="A41" s="78" t="s">
        <v>488</v>
      </c>
      <c r="B41" s="93">
        <v>31450</v>
      </c>
      <c r="C41" s="51">
        <f t="shared" si="0"/>
        <v>2</v>
      </c>
      <c r="D41" s="51">
        <f>YEAR(Table1[[#This Row],[Measurement Date]])</f>
        <v>1986</v>
      </c>
      <c r="E41" s="8" t="s">
        <v>41</v>
      </c>
      <c r="F41" s="8" t="s">
        <v>41</v>
      </c>
      <c r="G41" s="22" t="s">
        <v>441</v>
      </c>
      <c r="H41" s="22" t="s">
        <v>443</v>
      </c>
      <c r="I41" s="82" t="s">
        <v>226</v>
      </c>
      <c r="J41" s="19" t="s">
        <v>42</v>
      </c>
      <c r="K41" s="83">
        <v>20.399999999999999</v>
      </c>
      <c r="M41" s="40">
        <f t="shared" si="2"/>
        <v>20.603999999999999</v>
      </c>
      <c r="O41" s="83">
        <v>4.0199999999999996</v>
      </c>
      <c r="P41" s="8"/>
      <c r="Q41" s="83">
        <v>0.66310000000000002</v>
      </c>
      <c r="R41" s="94">
        <v>36.950000000000003</v>
      </c>
      <c r="S41" s="8"/>
      <c r="T41" s="83">
        <v>0.83320000000000005</v>
      </c>
      <c r="U41" s="8">
        <v>1</v>
      </c>
      <c r="V41" s="4"/>
    </row>
    <row r="42" spans="1:22" ht="16" customHeight="1" x14ac:dyDescent="0.2">
      <c r="A42" s="78" t="s">
        <v>489</v>
      </c>
      <c r="B42" s="93">
        <v>31578</v>
      </c>
      <c r="C42" s="51">
        <f t="shared" si="0"/>
        <v>6</v>
      </c>
      <c r="D42" s="51">
        <f>YEAR(Table1[[#This Row],[Measurement Date]])</f>
        <v>1986</v>
      </c>
      <c r="E42" s="8" t="s">
        <v>41</v>
      </c>
      <c r="F42" s="8" t="s">
        <v>41</v>
      </c>
      <c r="G42" s="22" t="s">
        <v>441</v>
      </c>
      <c r="H42" s="7" t="s">
        <v>443</v>
      </c>
      <c r="I42" s="82" t="s">
        <v>227</v>
      </c>
      <c r="J42" s="19" t="s">
        <v>42</v>
      </c>
      <c r="K42" s="83">
        <v>20.5</v>
      </c>
      <c r="M42" s="40">
        <f t="shared" si="2"/>
        <v>20.705000000000002</v>
      </c>
      <c r="O42" s="83">
        <v>1.01</v>
      </c>
      <c r="P42" s="8"/>
      <c r="Q42" s="83">
        <v>0.66500000000000004</v>
      </c>
      <c r="R42" s="94">
        <v>36.799999999999997</v>
      </c>
      <c r="S42" s="8"/>
      <c r="T42" s="83">
        <v>0.83599999999999997</v>
      </c>
      <c r="U42" s="8">
        <v>1</v>
      </c>
      <c r="V42" s="4"/>
    </row>
    <row r="43" spans="1:22" ht="16" customHeight="1" x14ac:dyDescent="0.2">
      <c r="A43" s="119" t="s">
        <v>490</v>
      </c>
      <c r="B43" s="93">
        <v>31623</v>
      </c>
      <c r="C43" s="51">
        <f t="shared" si="0"/>
        <v>7</v>
      </c>
      <c r="D43" s="51">
        <f>YEAR(Table1[[#This Row],[Measurement Date]])</f>
        <v>1986</v>
      </c>
      <c r="E43" s="8" t="s">
        <v>41</v>
      </c>
      <c r="F43" s="8" t="s">
        <v>41</v>
      </c>
      <c r="G43" s="22" t="s">
        <v>441</v>
      </c>
      <c r="H43" s="7" t="s">
        <v>443</v>
      </c>
      <c r="I43" s="82" t="s">
        <v>228</v>
      </c>
      <c r="J43" s="19" t="s">
        <v>42</v>
      </c>
      <c r="K43" s="83">
        <v>20.599999999999998</v>
      </c>
      <c r="M43" s="40">
        <f t="shared" si="2"/>
        <v>20.805999999999997</v>
      </c>
      <c r="O43" s="83">
        <v>4.0060000000000002</v>
      </c>
      <c r="P43" s="8"/>
      <c r="Q43" s="83">
        <v>0.66549999999999998</v>
      </c>
      <c r="R43" s="94">
        <v>37.22</v>
      </c>
      <c r="S43" s="8"/>
      <c r="T43" s="83">
        <v>0.83179999999999998</v>
      </c>
      <c r="U43" s="8">
        <v>1</v>
      </c>
      <c r="V43" s="4"/>
    </row>
    <row r="44" spans="1:22" ht="16" customHeight="1" x14ac:dyDescent="0.2">
      <c r="A44" s="78" t="s">
        <v>491</v>
      </c>
      <c r="B44" s="39">
        <v>31625</v>
      </c>
      <c r="C44" s="2">
        <f t="shared" si="0"/>
        <v>8</v>
      </c>
      <c r="D44" s="2">
        <f>YEAR(Table1[[#This Row],[Measurement Date]])</f>
        <v>1986</v>
      </c>
      <c r="E44" s="8" t="s">
        <v>41</v>
      </c>
      <c r="F44" s="8" t="s">
        <v>41</v>
      </c>
      <c r="G44" s="22" t="s">
        <v>441</v>
      </c>
      <c r="H44" s="4" t="s">
        <v>442</v>
      </c>
      <c r="I44" s="5" t="s">
        <v>206</v>
      </c>
      <c r="J44" s="11" t="s">
        <v>42</v>
      </c>
      <c r="K44" s="3">
        <v>18.899999999999999</v>
      </c>
      <c r="M44" s="40">
        <f t="shared" si="2"/>
        <v>19.088999999999999</v>
      </c>
      <c r="O44" s="3">
        <v>46.9</v>
      </c>
      <c r="P44" s="8"/>
      <c r="Q44" s="3">
        <v>0.621</v>
      </c>
      <c r="R44" s="1">
        <f>1815/46.9</f>
        <v>38.69936034115139</v>
      </c>
      <c r="S44" s="8"/>
      <c r="T44" s="3">
        <v>0.78600000000000003</v>
      </c>
      <c r="U44" s="8">
        <v>1</v>
      </c>
      <c r="V44" s="4"/>
    </row>
    <row r="45" spans="1:22" ht="16" customHeight="1" x14ac:dyDescent="0.2">
      <c r="A45" s="119" t="s">
        <v>492</v>
      </c>
      <c r="B45" s="39">
        <v>31868</v>
      </c>
      <c r="C45" s="2">
        <f t="shared" si="0"/>
        <v>4</v>
      </c>
      <c r="D45" s="2">
        <f>YEAR(Table1[[#This Row],[Measurement Date]])</f>
        <v>1987</v>
      </c>
      <c r="E45" s="3">
        <v>1</v>
      </c>
      <c r="F45" s="3">
        <v>1</v>
      </c>
      <c r="G45" s="13" t="s">
        <v>435</v>
      </c>
      <c r="H45" s="13" t="s">
        <v>436</v>
      </c>
      <c r="I45" s="5" t="s">
        <v>263</v>
      </c>
      <c r="J45" s="19" t="s">
        <v>56</v>
      </c>
      <c r="K45" s="83">
        <v>11.5</v>
      </c>
      <c r="L45" s="83"/>
      <c r="M45" s="83">
        <f>K45</f>
        <v>11.5</v>
      </c>
      <c r="N45" s="83"/>
      <c r="O45" s="83">
        <v>1.08</v>
      </c>
      <c r="P45" s="94" t="s">
        <v>46</v>
      </c>
      <c r="Q45" s="83">
        <v>0.879</v>
      </c>
      <c r="R45" s="83">
        <v>18.8</v>
      </c>
      <c r="S45" s="83"/>
      <c r="T45" s="83">
        <v>0.70099999999999996</v>
      </c>
      <c r="U45" s="83">
        <v>1</v>
      </c>
      <c r="V45" s="4" t="s">
        <v>1</v>
      </c>
    </row>
    <row r="46" spans="1:22" ht="16" customHeight="1" x14ac:dyDescent="0.2">
      <c r="A46" s="78" t="s">
        <v>493</v>
      </c>
      <c r="B46" s="39">
        <v>31898</v>
      </c>
      <c r="C46" s="2">
        <f t="shared" si="0"/>
        <v>5</v>
      </c>
      <c r="D46" s="2">
        <f>YEAR(Table1[[#This Row],[Measurement Date]])</f>
        <v>1987</v>
      </c>
      <c r="E46" s="3">
        <v>1</v>
      </c>
      <c r="F46" s="3">
        <v>3</v>
      </c>
      <c r="G46" s="7" t="s">
        <v>441</v>
      </c>
      <c r="H46" s="4" t="s">
        <v>442</v>
      </c>
      <c r="I46" s="5" t="s">
        <v>247</v>
      </c>
      <c r="J46" s="19" t="s">
        <v>44</v>
      </c>
      <c r="K46" s="83">
        <v>26.5</v>
      </c>
      <c r="L46" s="83"/>
      <c r="M46" s="40">
        <f>K46*1.01</f>
        <v>26.765000000000001</v>
      </c>
      <c r="N46" s="83"/>
      <c r="O46" s="83">
        <v>0.15</v>
      </c>
      <c r="P46" s="94" t="s">
        <v>47</v>
      </c>
      <c r="Q46" s="83"/>
      <c r="R46" s="83"/>
      <c r="S46" s="83"/>
      <c r="T46" s="83"/>
      <c r="U46" s="83">
        <v>140</v>
      </c>
      <c r="V46" s="4" t="s">
        <v>43</v>
      </c>
    </row>
    <row r="47" spans="1:22" ht="16" customHeight="1" x14ac:dyDescent="0.2">
      <c r="A47" s="119" t="s">
        <v>494</v>
      </c>
      <c r="B47" s="93">
        <v>31929</v>
      </c>
      <c r="C47" s="51">
        <f t="shared" si="0"/>
        <v>6</v>
      </c>
      <c r="D47" s="51">
        <f>YEAR(Table1[[#This Row],[Measurement Date]])</f>
        <v>1987</v>
      </c>
      <c r="E47" s="8" t="s">
        <v>41</v>
      </c>
      <c r="F47" s="8" t="s">
        <v>41</v>
      </c>
      <c r="G47" s="22" t="s">
        <v>441</v>
      </c>
      <c r="H47" s="7" t="s">
        <v>443</v>
      </c>
      <c r="I47" s="82" t="s">
        <v>229</v>
      </c>
      <c r="J47" s="19" t="s">
        <v>44</v>
      </c>
      <c r="K47" s="83">
        <v>21.9</v>
      </c>
      <c r="M47" s="40">
        <f>K47*1.01</f>
        <v>22.119</v>
      </c>
      <c r="O47" s="83">
        <v>0.152</v>
      </c>
      <c r="P47" s="8"/>
      <c r="Q47" s="83">
        <v>0.68100000000000005</v>
      </c>
      <c r="R47" s="94">
        <v>41</v>
      </c>
      <c r="S47" s="8"/>
      <c r="T47" s="83">
        <v>0.78400000000000003</v>
      </c>
      <c r="U47" s="8">
        <v>1</v>
      </c>
      <c r="V47" s="4"/>
    </row>
    <row r="48" spans="1:22" ht="16" customHeight="1" x14ac:dyDescent="0.2">
      <c r="A48" s="78" t="s">
        <v>495</v>
      </c>
      <c r="B48" s="39">
        <v>32174</v>
      </c>
      <c r="C48" s="2">
        <f t="shared" si="0"/>
        <v>2</v>
      </c>
      <c r="D48" s="2">
        <f>YEAR(Table1[[#This Row],[Measurement Date]])</f>
        <v>1988</v>
      </c>
      <c r="E48" s="3">
        <v>1</v>
      </c>
      <c r="F48" s="3">
        <v>1</v>
      </c>
      <c r="G48" s="13" t="s">
        <v>435</v>
      </c>
      <c r="H48" s="4" t="s">
        <v>972</v>
      </c>
      <c r="I48" s="5" t="s">
        <v>60</v>
      </c>
      <c r="J48" s="19" t="s">
        <v>63</v>
      </c>
      <c r="K48" s="83">
        <v>12.4</v>
      </c>
      <c r="L48" s="83"/>
      <c r="M48" s="83">
        <f>K48</f>
        <v>12.4</v>
      </c>
      <c r="N48" s="83"/>
      <c r="O48" s="83">
        <v>0.27</v>
      </c>
      <c r="P48" s="94" t="s">
        <v>48</v>
      </c>
      <c r="Q48" s="51">
        <v>2.5409999999999999</v>
      </c>
      <c r="R48" s="51">
        <v>7</v>
      </c>
      <c r="S48" s="52"/>
      <c r="T48" s="51">
        <v>0.7</v>
      </c>
      <c r="U48" s="83">
        <v>1</v>
      </c>
      <c r="V48" s="4" t="s">
        <v>1</v>
      </c>
    </row>
    <row r="49" spans="1:22" ht="16" customHeight="1" x14ac:dyDescent="0.2">
      <c r="A49" s="119" t="s">
        <v>496</v>
      </c>
      <c r="B49" s="39">
        <v>32203</v>
      </c>
      <c r="C49" s="2">
        <f t="shared" si="0"/>
        <v>3</v>
      </c>
      <c r="D49" s="2">
        <f>YEAR(Table1[[#This Row],[Measurement Date]])</f>
        <v>1988</v>
      </c>
      <c r="E49" s="3"/>
      <c r="F49" s="3"/>
      <c r="G49" s="13" t="s">
        <v>422</v>
      </c>
      <c r="H49" s="4" t="s">
        <v>429</v>
      </c>
      <c r="I49" s="5" t="s">
        <v>926</v>
      </c>
      <c r="J49" s="19" t="s">
        <v>36</v>
      </c>
      <c r="K49" s="3"/>
      <c r="L49" s="83"/>
      <c r="M49" s="40">
        <v>17.600000000000001</v>
      </c>
      <c r="P49" s="1"/>
      <c r="Q49" s="3"/>
      <c r="T49" s="3"/>
      <c r="V49" s="4"/>
    </row>
    <row r="50" spans="1:22" ht="16" customHeight="1" x14ac:dyDescent="0.2">
      <c r="A50" s="78" t="s">
        <v>497</v>
      </c>
      <c r="B50" s="39">
        <v>32234</v>
      </c>
      <c r="C50" s="2">
        <f t="shared" si="0"/>
        <v>4</v>
      </c>
      <c r="D50" s="2">
        <f>YEAR(Table1[[#This Row],[Measurement Date]])</f>
        <v>1988</v>
      </c>
      <c r="E50" s="3">
        <v>1</v>
      </c>
      <c r="F50" s="3">
        <v>3</v>
      </c>
      <c r="G50" s="13" t="s">
        <v>431</v>
      </c>
      <c r="H50" s="4" t="s">
        <v>432</v>
      </c>
      <c r="I50" s="5" t="s">
        <v>64</v>
      </c>
      <c r="J50" s="9" t="s">
        <v>36</v>
      </c>
      <c r="K50" s="3">
        <v>27.500000000000004</v>
      </c>
      <c r="M50" s="41">
        <f>K50*1.015</f>
        <v>27.912500000000001</v>
      </c>
      <c r="O50" s="3">
        <v>0.126</v>
      </c>
      <c r="P50" s="8" t="s">
        <v>47</v>
      </c>
      <c r="Q50" s="3"/>
      <c r="S50" s="8"/>
      <c r="T50" s="3"/>
      <c r="U50" s="8">
        <v>205</v>
      </c>
      <c r="V50" s="4" t="s">
        <v>43</v>
      </c>
    </row>
    <row r="51" spans="1:22" ht="16" customHeight="1" x14ac:dyDescent="0.2">
      <c r="A51" s="119" t="s">
        <v>498</v>
      </c>
      <c r="B51" s="39">
        <v>32295</v>
      </c>
      <c r="C51" s="2">
        <f t="shared" si="0"/>
        <v>6</v>
      </c>
      <c r="D51" s="2">
        <f>YEAR(Table1[[#This Row],[Measurement Date]])</f>
        <v>1988</v>
      </c>
      <c r="E51" s="3">
        <v>1</v>
      </c>
      <c r="F51" s="3">
        <v>1</v>
      </c>
      <c r="G51" s="13" t="s">
        <v>435</v>
      </c>
      <c r="H51" s="4" t="s">
        <v>972</v>
      </c>
      <c r="I51" s="5" t="s">
        <v>59</v>
      </c>
      <c r="J51" s="19" t="s">
        <v>62</v>
      </c>
      <c r="K51" s="83">
        <v>14.6</v>
      </c>
      <c r="L51" s="83"/>
      <c r="M51" s="8">
        <f>K51</f>
        <v>14.6</v>
      </c>
      <c r="N51" s="83">
        <v>0.70000000000000007</v>
      </c>
      <c r="O51" s="83">
        <v>2.4</v>
      </c>
      <c r="P51" s="94" t="s">
        <v>46</v>
      </c>
      <c r="Q51" s="83"/>
      <c r="R51" s="83"/>
      <c r="S51" s="83"/>
      <c r="T51" s="83"/>
      <c r="U51" s="83">
        <v>1</v>
      </c>
      <c r="V51" s="4" t="s">
        <v>1</v>
      </c>
    </row>
    <row r="52" spans="1:22" ht="16" customHeight="1" x14ac:dyDescent="0.25">
      <c r="A52" s="78" t="s">
        <v>499</v>
      </c>
      <c r="B52" s="93">
        <v>32295</v>
      </c>
      <c r="C52" s="51">
        <f t="shared" si="0"/>
        <v>6</v>
      </c>
      <c r="D52" s="51">
        <f>YEAR(Table1[[#This Row],[Measurement Date]])</f>
        <v>1988</v>
      </c>
      <c r="E52" s="8" t="s">
        <v>41</v>
      </c>
      <c r="F52" s="8" t="s">
        <v>41</v>
      </c>
      <c r="G52" s="13" t="s">
        <v>435</v>
      </c>
      <c r="H52" s="7" t="s">
        <v>8</v>
      </c>
      <c r="I52" s="82" t="s">
        <v>1013</v>
      </c>
      <c r="J52" s="19" t="s">
        <v>62</v>
      </c>
      <c r="K52" s="83">
        <v>11.700000000000001</v>
      </c>
      <c r="M52" s="41">
        <f>K52*1.01</f>
        <v>11.817000000000002</v>
      </c>
      <c r="O52" s="83">
        <v>2.4</v>
      </c>
      <c r="P52" s="8"/>
      <c r="Q52" s="83">
        <v>0.46400000000000002</v>
      </c>
      <c r="R52" s="83">
        <v>38.5</v>
      </c>
      <c r="S52" s="8"/>
      <c r="T52" s="83">
        <v>0.65400000000000003</v>
      </c>
      <c r="U52" s="8">
        <v>1</v>
      </c>
      <c r="V52" s="4" t="s">
        <v>1</v>
      </c>
    </row>
    <row r="53" spans="1:22" ht="16" customHeight="1" x14ac:dyDescent="0.2">
      <c r="A53" s="119" t="s">
        <v>500</v>
      </c>
      <c r="B53" s="39">
        <v>32356</v>
      </c>
      <c r="C53" s="2">
        <f t="shared" si="0"/>
        <v>8</v>
      </c>
      <c r="D53" s="2">
        <f>YEAR(Table1[[#This Row],[Measurement Date]])</f>
        <v>1988</v>
      </c>
      <c r="E53" s="3">
        <v>28</v>
      </c>
      <c r="F53" s="3">
        <v>4</v>
      </c>
      <c r="G53" s="13" t="s">
        <v>431</v>
      </c>
      <c r="H53" s="4" t="s">
        <v>432</v>
      </c>
      <c r="I53" s="5" t="s">
        <v>137</v>
      </c>
      <c r="J53" s="19" t="s">
        <v>36</v>
      </c>
      <c r="K53" s="83">
        <v>27.800000000000004</v>
      </c>
      <c r="L53" s="83">
        <v>28.199999999999996</v>
      </c>
      <c r="M53" s="40">
        <f>L53</f>
        <v>28.199999999999996</v>
      </c>
      <c r="N53" s="83">
        <v>1</v>
      </c>
      <c r="O53" s="83">
        <v>0.20300000000000001</v>
      </c>
      <c r="P53" s="94" t="s">
        <v>47</v>
      </c>
      <c r="Q53" s="83"/>
      <c r="R53" s="83"/>
      <c r="S53" s="8"/>
      <c r="T53" s="83"/>
      <c r="U53" s="83">
        <v>216</v>
      </c>
      <c r="V53" s="4" t="s">
        <v>43</v>
      </c>
    </row>
    <row r="54" spans="1:22" ht="16" customHeight="1" x14ac:dyDescent="0.2">
      <c r="A54" s="78" t="s">
        <v>501</v>
      </c>
      <c r="B54" s="44">
        <v>32356</v>
      </c>
      <c r="C54" s="45">
        <f t="shared" si="0"/>
        <v>8</v>
      </c>
      <c r="D54" s="45">
        <f>YEAR(Table1[[#This Row],[Measurement Date]])</f>
        <v>1988</v>
      </c>
      <c r="E54" s="3">
        <v>28</v>
      </c>
      <c r="F54" s="3">
        <v>4</v>
      </c>
      <c r="G54" s="4" t="s">
        <v>431</v>
      </c>
      <c r="H54" s="4" t="s">
        <v>432</v>
      </c>
      <c r="I54" s="5" t="s">
        <v>411</v>
      </c>
      <c r="J54" s="86" t="s">
        <v>36</v>
      </c>
      <c r="K54" s="83">
        <v>26.200000000000003</v>
      </c>
      <c r="L54" s="85">
        <v>26.6</v>
      </c>
      <c r="M54" s="92">
        <f>L54</f>
        <v>26.6</v>
      </c>
      <c r="N54" s="83">
        <v>1</v>
      </c>
      <c r="O54" s="83">
        <v>0.20300000000000001</v>
      </c>
      <c r="P54" s="94" t="s">
        <v>47</v>
      </c>
      <c r="Q54" s="83"/>
      <c r="R54" s="83"/>
      <c r="S54" s="8"/>
      <c r="T54" s="83"/>
      <c r="U54" s="83">
        <v>1000</v>
      </c>
      <c r="V54" s="4" t="s">
        <v>43</v>
      </c>
    </row>
    <row r="55" spans="1:22" ht="16" customHeight="1" x14ac:dyDescent="0.2">
      <c r="A55" s="119" t="s">
        <v>502</v>
      </c>
      <c r="B55" s="44">
        <v>32387</v>
      </c>
      <c r="C55" s="45">
        <f t="shared" si="0"/>
        <v>9</v>
      </c>
      <c r="D55" s="45">
        <f>YEAR(Table1[[#This Row],[Measurement Date]])</f>
        <v>1988</v>
      </c>
      <c r="E55" s="34">
        <v>1</v>
      </c>
      <c r="F55" s="34">
        <v>3</v>
      </c>
      <c r="G55" s="13" t="s">
        <v>971</v>
      </c>
      <c r="H55" s="4" t="s">
        <v>972</v>
      </c>
      <c r="I55" s="38" t="s">
        <v>68</v>
      </c>
      <c r="J55" s="86" t="s">
        <v>232</v>
      </c>
      <c r="K55" s="85">
        <v>29.599999999999998</v>
      </c>
      <c r="L55" s="85"/>
      <c r="M55" s="35">
        <f>K55</f>
        <v>29.599999999999998</v>
      </c>
      <c r="N55" s="85"/>
      <c r="O55" s="85">
        <v>0.317</v>
      </c>
      <c r="P55" s="114" t="s">
        <v>47</v>
      </c>
      <c r="Q55" s="85"/>
      <c r="R55" s="85"/>
      <c r="S55" s="85"/>
      <c r="T55" s="85"/>
      <c r="U55" s="85">
        <v>350</v>
      </c>
      <c r="V55" s="37" t="s">
        <v>43</v>
      </c>
    </row>
    <row r="56" spans="1:22" ht="16" customHeight="1" x14ac:dyDescent="0.2">
      <c r="A56" s="78" t="s">
        <v>503</v>
      </c>
      <c r="B56" s="126">
        <v>32387</v>
      </c>
      <c r="C56" s="89">
        <f t="shared" si="0"/>
        <v>9</v>
      </c>
      <c r="D56" s="89">
        <f>YEAR(Table1[[#This Row],[Measurement Date]])</f>
        <v>1988</v>
      </c>
      <c r="E56" s="21" t="s">
        <v>41</v>
      </c>
      <c r="F56" s="21" t="s">
        <v>41</v>
      </c>
      <c r="G56" s="13" t="s">
        <v>435</v>
      </c>
      <c r="H56" s="7" t="s">
        <v>8</v>
      </c>
      <c r="I56" s="129" t="s">
        <v>1014</v>
      </c>
      <c r="J56" s="66" t="s">
        <v>54</v>
      </c>
      <c r="K56" s="91">
        <v>12.5</v>
      </c>
      <c r="L56" s="91"/>
      <c r="M56" s="43">
        <f>K56*1.01</f>
        <v>12.625</v>
      </c>
      <c r="N56" s="24"/>
      <c r="O56" s="91">
        <v>0.98699999999999999</v>
      </c>
      <c r="P56" s="21"/>
      <c r="Q56" s="91">
        <v>0.55500000000000005</v>
      </c>
      <c r="R56" s="91">
        <v>34.200000000000003</v>
      </c>
      <c r="S56" s="21"/>
      <c r="T56" s="91">
        <v>0.65700000000000003</v>
      </c>
      <c r="U56" s="21">
        <v>1</v>
      </c>
      <c r="V56" s="13" t="s">
        <v>1</v>
      </c>
    </row>
    <row r="57" spans="1:22" ht="16" customHeight="1" x14ac:dyDescent="0.25">
      <c r="A57" s="119" t="s">
        <v>504</v>
      </c>
      <c r="B57" s="126">
        <v>32417</v>
      </c>
      <c r="C57" s="89">
        <f t="shared" si="0"/>
        <v>10</v>
      </c>
      <c r="D57" s="89">
        <f>YEAR(Table1[[#This Row],[Measurement Date]])</f>
        <v>1988</v>
      </c>
      <c r="E57" s="21" t="s">
        <v>41</v>
      </c>
      <c r="F57" s="21" t="s">
        <v>41</v>
      </c>
      <c r="G57" s="13" t="s">
        <v>435</v>
      </c>
      <c r="H57" s="7" t="s">
        <v>16</v>
      </c>
      <c r="I57" s="90" t="s">
        <v>1015</v>
      </c>
      <c r="J57" s="66" t="s">
        <v>219</v>
      </c>
      <c r="K57" s="91">
        <v>11.28</v>
      </c>
      <c r="L57" s="91"/>
      <c r="M57" s="43">
        <f>K57*1.02</f>
        <v>11.505599999999999</v>
      </c>
      <c r="N57" s="24"/>
      <c r="O57" s="91">
        <v>1.0680000000000001</v>
      </c>
      <c r="P57" s="21"/>
      <c r="Q57" s="91">
        <v>0.76700000000000002</v>
      </c>
      <c r="R57" s="91">
        <v>20.93</v>
      </c>
      <c r="S57" s="21"/>
      <c r="T57" s="91">
        <v>0.69699999999999995</v>
      </c>
      <c r="U57" s="21">
        <v>1</v>
      </c>
      <c r="V57" s="13" t="s">
        <v>1</v>
      </c>
    </row>
    <row r="58" spans="1:22" ht="16" customHeight="1" x14ac:dyDescent="0.2">
      <c r="A58" s="78" t="s">
        <v>505</v>
      </c>
      <c r="B58" s="39">
        <v>32478</v>
      </c>
      <c r="C58" s="2">
        <f t="shared" si="0"/>
        <v>12</v>
      </c>
      <c r="D58" s="2">
        <f>YEAR(Table1[[#This Row],[Measurement Date]])</f>
        <v>1988</v>
      </c>
      <c r="E58" s="3">
        <v>1</v>
      </c>
      <c r="F58" s="3">
        <v>1</v>
      </c>
      <c r="G58" s="22" t="s">
        <v>441</v>
      </c>
      <c r="H58" s="4" t="s">
        <v>433</v>
      </c>
      <c r="I58" s="5"/>
      <c r="J58" s="19" t="s">
        <v>49</v>
      </c>
      <c r="K58" s="83">
        <v>14.899999999999999</v>
      </c>
      <c r="L58" s="83"/>
      <c r="M58" s="40">
        <f>K58*1.01</f>
        <v>15.048999999999999</v>
      </c>
      <c r="N58" s="83"/>
      <c r="O58" s="83">
        <v>1.02</v>
      </c>
      <c r="P58" s="94" t="s">
        <v>46</v>
      </c>
      <c r="Q58" s="115">
        <v>0.6</v>
      </c>
      <c r="R58" s="83">
        <v>31.4</v>
      </c>
      <c r="S58" s="83"/>
      <c r="T58" s="83">
        <v>0.79200000000000004</v>
      </c>
      <c r="U58" s="83">
        <v>1</v>
      </c>
      <c r="V58" s="4" t="s">
        <v>43</v>
      </c>
    </row>
    <row r="59" spans="1:22" ht="16" customHeight="1" x14ac:dyDescent="0.2">
      <c r="A59" s="78" t="s">
        <v>506</v>
      </c>
      <c r="B59" s="44">
        <v>32509</v>
      </c>
      <c r="C59" s="45">
        <f t="shared" si="0"/>
        <v>1</v>
      </c>
      <c r="D59" s="45">
        <f>YEAR(Table1[[#This Row],[Measurement Date]])</f>
        <v>1989</v>
      </c>
      <c r="E59" s="35" t="s">
        <v>41</v>
      </c>
      <c r="F59" s="34" t="s">
        <v>41</v>
      </c>
      <c r="G59" s="13" t="s">
        <v>435</v>
      </c>
      <c r="H59" s="4" t="s">
        <v>436</v>
      </c>
      <c r="I59" s="74" t="s">
        <v>257</v>
      </c>
      <c r="J59" s="87" t="s">
        <v>62</v>
      </c>
      <c r="K59" s="34">
        <v>9.6999999999999993</v>
      </c>
      <c r="L59" s="34"/>
      <c r="M59" s="85">
        <f>K59</f>
        <v>9.6999999999999993</v>
      </c>
      <c r="N59" s="34"/>
      <c r="O59" s="45">
        <v>3.9689999999999999</v>
      </c>
      <c r="P59" s="35"/>
      <c r="Q59" s="45">
        <v>0.874</v>
      </c>
      <c r="R59" s="45">
        <v>15.62</v>
      </c>
      <c r="S59" s="35"/>
      <c r="T59" s="45"/>
      <c r="U59" s="35">
        <v>1</v>
      </c>
      <c r="V59" s="37"/>
    </row>
    <row r="60" spans="1:22" ht="16" customHeight="1" x14ac:dyDescent="0.2">
      <c r="A60" s="119" t="s">
        <v>507</v>
      </c>
      <c r="B60" s="39">
        <v>32568</v>
      </c>
      <c r="C60" s="2">
        <f t="shared" si="0"/>
        <v>3</v>
      </c>
      <c r="D60" s="2">
        <f>YEAR(Table1[[#This Row],[Measurement Date]])</f>
        <v>1989</v>
      </c>
      <c r="E60" s="3">
        <v>1</v>
      </c>
      <c r="F60" s="3">
        <v>1</v>
      </c>
      <c r="G60" s="13" t="s">
        <v>422</v>
      </c>
      <c r="H60" s="4" t="s">
        <v>428</v>
      </c>
      <c r="I60" s="5" t="s">
        <v>356</v>
      </c>
      <c r="J60" s="19" t="s">
        <v>36</v>
      </c>
      <c r="K60" s="83">
        <v>27.6</v>
      </c>
      <c r="L60" s="83"/>
      <c r="M60" s="40">
        <f>K60</f>
        <v>27.6</v>
      </c>
      <c r="N60" s="83"/>
      <c r="O60" s="94">
        <v>0.5</v>
      </c>
      <c r="P60" s="94" t="s">
        <v>48</v>
      </c>
      <c r="Q60" s="83">
        <v>2.403</v>
      </c>
      <c r="R60" s="40">
        <v>14</v>
      </c>
      <c r="S60" s="115"/>
      <c r="T60" s="83">
        <v>0.83399999999999996</v>
      </c>
      <c r="U60" s="83">
        <v>1</v>
      </c>
      <c r="V60" s="4" t="s">
        <v>1</v>
      </c>
    </row>
    <row r="61" spans="1:22" ht="16" customHeight="1" x14ac:dyDescent="0.2">
      <c r="A61" s="78" t="s">
        <v>508</v>
      </c>
      <c r="B61" s="39">
        <v>32568</v>
      </c>
      <c r="C61" s="2">
        <f t="shared" si="0"/>
        <v>3</v>
      </c>
      <c r="D61" s="2">
        <f>YEAR(Table1[[#This Row],[Measurement Date]])</f>
        <v>1989</v>
      </c>
      <c r="E61" s="8" t="s">
        <v>41</v>
      </c>
      <c r="F61" s="8" t="s">
        <v>41</v>
      </c>
      <c r="G61" s="13" t="s">
        <v>431</v>
      </c>
      <c r="H61" s="4" t="s">
        <v>434</v>
      </c>
      <c r="I61" s="5" t="s">
        <v>404</v>
      </c>
      <c r="J61" s="9" t="s">
        <v>36</v>
      </c>
      <c r="K61" s="3">
        <v>24.4</v>
      </c>
      <c r="M61" s="41">
        <f>K61*1.01</f>
        <v>24.643999999999998</v>
      </c>
      <c r="O61" s="3">
        <v>4</v>
      </c>
      <c r="P61" s="8"/>
      <c r="Q61" s="3">
        <v>1.0449999999999999</v>
      </c>
      <c r="R61" s="3">
        <v>27.6</v>
      </c>
      <c r="S61" s="8"/>
      <c r="T61" s="3">
        <v>0.84499999999999997</v>
      </c>
      <c r="U61" s="8">
        <v>1</v>
      </c>
      <c r="V61" s="4" t="s">
        <v>1</v>
      </c>
    </row>
    <row r="62" spans="1:22" ht="16" customHeight="1" x14ac:dyDescent="0.2">
      <c r="A62" s="119" t="s">
        <v>509</v>
      </c>
      <c r="B62" s="39">
        <v>32568</v>
      </c>
      <c r="C62" s="2">
        <f t="shared" si="0"/>
        <v>3</v>
      </c>
      <c r="D62" s="2">
        <f>YEAR(Table1[[#This Row],[Measurement Date]])</f>
        <v>1989</v>
      </c>
      <c r="E62" s="3">
        <v>1</v>
      </c>
      <c r="F62" s="3">
        <v>1</v>
      </c>
      <c r="G62" s="13" t="s">
        <v>431</v>
      </c>
      <c r="H62" s="4" t="s">
        <v>434</v>
      </c>
      <c r="I62" s="5" t="s">
        <v>407</v>
      </c>
      <c r="J62" s="19" t="s">
        <v>51</v>
      </c>
      <c r="K62" s="83">
        <v>24.3</v>
      </c>
      <c r="L62" s="83"/>
      <c r="M62" s="41">
        <f>K62*1.01</f>
        <v>24.542999999999999</v>
      </c>
      <c r="N62" s="83"/>
      <c r="O62" s="40">
        <v>4</v>
      </c>
      <c r="P62" s="94" t="s">
        <v>48</v>
      </c>
      <c r="Q62" s="83">
        <v>1.0349999999999999</v>
      </c>
      <c r="R62" s="83">
        <v>27.6</v>
      </c>
      <c r="S62" s="83"/>
      <c r="T62" s="83">
        <v>0.85299999999999998</v>
      </c>
      <c r="U62" s="83">
        <v>1</v>
      </c>
      <c r="V62" s="4" t="s">
        <v>1</v>
      </c>
    </row>
    <row r="63" spans="1:22" s="68" customFormat="1" ht="16" customHeight="1" x14ac:dyDescent="0.25">
      <c r="A63" s="78" t="s">
        <v>510</v>
      </c>
      <c r="B63" s="126">
        <v>32629</v>
      </c>
      <c r="C63" s="89">
        <f t="shared" si="0"/>
        <v>5</v>
      </c>
      <c r="D63" s="89">
        <f>YEAR(Table1[[#This Row],[Measurement Date]])</f>
        <v>1989</v>
      </c>
      <c r="E63" s="21" t="s">
        <v>41</v>
      </c>
      <c r="F63" s="21" t="s">
        <v>41</v>
      </c>
      <c r="G63" s="13" t="s">
        <v>435</v>
      </c>
      <c r="H63" s="22" t="s">
        <v>16</v>
      </c>
      <c r="I63" s="90" t="s">
        <v>1015</v>
      </c>
      <c r="J63" s="66" t="s">
        <v>218</v>
      </c>
      <c r="K63" s="91">
        <v>12.3</v>
      </c>
      <c r="L63" s="91"/>
      <c r="M63" s="43">
        <f>K63*1.02</f>
        <v>12.546000000000001</v>
      </c>
      <c r="N63" s="24"/>
      <c r="O63" s="91">
        <v>0.313</v>
      </c>
      <c r="P63" s="21"/>
      <c r="Q63" s="91">
        <v>0.78300000000000003</v>
      </c>
      <c r="R63" s="91">
        <v>24.98</v>
      </c>
      <c r="S63" s="21"/>
      <c r="T63" s="91">
        <v>0.67200000000000004</v>
      </c>
      <c r="U63" s="21">
        <v>1</v>
      </c>
      <c r="V63" s="13" t="s">
        <v>1</v>
      </c>
    </row>
    <row r="64" spans="1:22" ht="16" customHeight="1" x14ac:dyDescent="0.2">
      <c r="A64" s="78" t="s">
        <v>511</v>
      </c>
      <c r="B64" s="39">
        <v>32660</v>
      </c>
      <c r="C64" s="2">
        <f t="shared" si="0"/>
        <v>6</v>
      </c>
      <c r="D64" s="2">
        <f>YEAR(Table1[[#This Row],[Measurement Date]])</f>
        <v>1989</v>
      </c>
      <c r="E64" s="3"/>
      <c r="F64" s="3"/>
      <c r="G64" s="30" t="s">
        <v>422</v>
      </c>
      <c r="H64" s="37" t="s">
        <v>429</v>
      </c>
      <c r="I64" s="5" t="s">
        <v>927</v>
      </c>
      <c r="J64" s="19" t="s">
        <v>4</v>
      </c>
      <c r="K64" s="3"/>
      <c r="L64" s="83"/>
      <c r="M64" s="40">
        <v>24.1</v>
      </c>
      <c r="P64" s="1"/>
      <c r="Q64" s="3"/>
      <c r="T64" s="3"/>
      <c r="V64" s="4"/>
    </row>
    <row r="65" spans="1:22" ht="16" customHeight="1" x14ac:dyDescent="0.2">
      <c r="A65" s="119" t="s">
        <v>512</v>
      </c>
      <c r="B65" s="39">
        <v>32721</v>
      </c>
      <c r="C65" s="2">
        <f t="shared" si="0"/>
        <v>8</v>
      </c>
      <c r="D65" s="2">
        <f>YEAR(Table1[[#This Row],[Measurement Date]])</f>
        <v>1989</v>
      </c>
      <c r="E65" s="3">
        <v>1</v>
      </c>
      <c r="F65" s="3">
        <v>1</v>
      </c>
      <c r="G65" s="29" t="s">
        <v>441</v>
      </c>
      <c r="H65" s="36" t="s">
        <v>445</v>
      </c>
      <c r="I65" s="5" t="s">
        <v>69</v>
      </c>
      <c r="J65" s="103" t="s">
        <v>42</v>
      </c>
      <c r="K65" s="83">
        <v>17.299999999999997</v>
      </c>
      <c r="L65" s="83"/>
      <c r="M65" s="40">
        <f>K65*1.01</f>
        <v>17.472999999999999</v>
      </c>
      <c r="N65" s="83"/>
      <c r="O65" s="83">
        <v>4.12</v>
      </c>
      <c r="P65" s="94" t="s">
        <v>48</v>
      </c>
      <c r="Q65" s="83">
        <v>0.60799999999999998</v>
      </c>
      <c r="R65" s="83">
        <v>35.700000000000003</v>
      </c>
      <c r="S65" s="130"/>
      <c r="T65" s="83">
        <v>0.79700000000000004</v>
      </c>
      <c r="U65" s="83">
        <v>1</v>
      </c>
      <c r="V65" s="4" t="s">
        <v>1</v>
      </c>
    </row>
    <row r="66" spans="1:22" ht="16" customHeight="1" x14ac:dyDescent="0.2">
      <c r="A66" s="78" t="s">
        <v>513</v>
      </c>
      <c r="B66" s="39">
        <v>32721</v>
      </c>
      <c r="C66" s="2">
        <f t="shared" ref="C66:C129" si="3">MONTH(B66)</f>
        <v>8</v>
      </c>
      <c r="D66" s="2">
        <f>YEAR(Table1[[#This Row],[Measurement Date]])</f>
        <v>1989</v>
      </c>
      <c r="E66" s="3">
        <v>1</v>
      </c>
      <c r="F66" s="3">
        <v>1</v>
      </c>
      <c r="G66" s="30" t="s">
        <v>422</v>
      </c>
      <c r="H66" s="37" t="s">
        <v>428</v>
      </c>
      <c r="I66" s="5" t="s">
        <v>320</v>
      </c>
      <c r="J66" s="19" t="s">
        <v>1</v>
      </c>
      <c r="K66" s="83">
        <v>27.3</v>
      </c>
      <c r="L66" s="83"/>
      <c r="M66" s="40">
        <f>K66</f>
        <v>27.3</v>
      </c>
      <c r="N66" s="83"/>
      <c r="O66" s="83">
        <v>0.25</v>
      </c>
      <c r="P66" s="94" t="s">
        <v>48</v>
      </c>
      <c r="Q66" s="83">
        <v>2.2919999999999998</v>
      </c>
      <c r="R66" s="83">
        <v>13.6</v>
      </c>
      <c r="S66" s="83"/>
      <c r="T66" s="83">
        <v>0.875</v>
      </c>
      <c r="U66" s="83">
        <v>1</v>
      </c>
      <c r="V66" s="4" t="s">
        <v>1</v>
      </c>
    </row>
    <row r="67" spans="1:22" s="69" customFormat="1" ht="16" customHeight="1" x14ac:dyDescent="0.2">
      <c r="A67" s="119" t="s">
        <v>514</v>
      </c>
      <c r="B67" s="46">
        <v>32782</v>
      </c>
      <c r="C67" s="47">
        <f t="shared" si="3"/>
        <v>10</v>
      </c>
      <c r="D67" s="47">
        <f>YEAR(Table1[[#This Row],[Measurement Date]])</f>
        <v>1989</v>
      </c>
      <c r="E67" s="32">
        <v>1</v>
      </c>
      <c r="F67" s="32">
        <v>3</v>
      </c>
      <c r="G67" s="30" t="s">
        <v>422</v>
      </c>
      <c r="H67" s="37" t="s">
        <v>429</v>
      </c>
      <c r="I67" s="31" t="s">
        <v>324</v>
      </c>
      <c r="J67" s="98" t="s">
        <v>54</v>
      </c>
      <c r="K67" s="95">
        <v>32.6</v>
      </c>
      <c r="L67" s="95"/>
      <c r="M67" s="42">
        <f>K67</f>
        <v>32.6</v>
      </c>
      <c r="N67" s="95"/>
      <c r="O67" s="95">
        <v>5.2999999999999999E-2</v>
      </c>
      <c r="P67" s="99" t="s">
        <v>47</v>
      </c>
      <c r="Q67" s="95"/>
      <c r="R67" s="95"/>
      <c r="S67" s="32"/>
      <c r="T67" s="95"/>
      <c r="U67" s="95">
        <v>100</v>
      </c>
      <c r="V67" s="30" t="s">
        <v>43</v>
      </c>
    </row>
    <row r="68" spans="1:22" ht="16" customHeight="1" x14ac:dyDescent="0.2">
      <c r="A68" s="78" t="s">
        <v>515</v>
      </c>
      <c r="B68" s="39">
        <v>32813</v>
      </c>
      <c r="C68" s="2">
        <f t="shared" si="3"/>
        <v>11</v>
      </c>
      <c r="D68" s="2">
        <f>YEAR(Table1[[#This Row],[Measurement Date]])</f>
        <v>1989</v>
      </c>
      <c r="E68" s="3">
        <v>1</v>
      </c>
      <c r="F68" s="3">
        <v>1</v>
      </c>
      <c r="G68" s="13" t="s">
        <v>999</v>
      </c>
      <c r="H68" s="4" t="s">
        <v>972</v>
      </c>
      <c r="I68" s="5" t="s">
        <v>58</v>
      </c>
      <c r="J68" s="19" t="s">
        <v>61</v>
      </c>
      <c r="K68" s="83">
        <v>25.8</v>
      </c>
      <c r="L68" s="83"/>
      <c r="M68" s="8">
        <f>K68</f>
        <v>25.8</v>
      </c>
      <c r="N68" s="83">
        <v>1.3</v>
      </c>
      <c r="O68" s="83">
        <v>4</v>
      </c>
      <c r="P68" s="94" t="s">
        <v>48</v>
      </c>
      <c r="Q68" s="83"/>
      <c r="R68" s="83"/>
      <c r="S68" s="83"/>
      <c r="T68" s="83"/>
      <c r="U68" s="83">
        <v>1</v>
      </c>
      <c r="V68" s="4" t="s">
        <v>1</v>
      </c>
    </row>
    <row r="69" spans="1:22" ht="16" customHeight="1" x14ac:dyDescent="0.2">
      <c r="A69" s="119" t="s">
        <v>516</v>
      </c>
      <c r="B69" s="39">
        <v>32843</v>
      </c>
      <c r="C69" s="2">
        <f t="shared" si="3"/>
        <v>12</v>
      </c>
      <c r="D69" s="2">
        <f>YEAR(Table1[[#This Row],[Measurement Date]])</f>
        <v>1989</v>
      </c>
      <c r="E69" s="8" t="s">
        <v>41</v>
      </c>
      <c r="F69" s="8" t="s">
        <v>41</v>
      </c>
      <c r="G69" s="13" t="s">
        <v>431</v>
      </c>
      <c r="H69" s="4" t="s">
        <v>434</v>
      </c>
      <c r="I69" s="5" t="s">
        <v>406</v>
      </c>
      <c r="J69" s="9" t="s">
        <v>1</v>
      </c>
      <c r="K69" s="3">
        <v>25.7</v>
      </c>
      <c r="M69" s="41">
        <f>K69*1.01</f>
        <v>25.957000000000001</v>
      </c>
      <c r="O69" s="3">
        <v>0.17</v>
      </c>
      <c r="P69" s="8"/>
      <c r="Q69" s="3">
        <v>1.05</v>
      </c>
      <c r="R69" s="3">
        <v>29</v>
      </c>
      <c r="S69" s="8"/>
      <c r="T69" s="3">
        <v>0.86</v>
      </c>
      <c r="U69" s="8">
        <v>1</v>
      </c>
      <c r="V69" s="4" t="s">
        <v>1</v>
      </c>
    </row>
    <row r="70" spans="1:22" ht="16" customHeight="1" x14ac:dyDescent="0.2">
      <c r="A70" s="78" t="s">
        <v>517</v>
      </c>
      <c r="B70" s="46">
        <v>32905</v>
      </c>
      <c r="C70" s="47">
        <f t="shared" si="3"/>
        <v>2</v>
      </c>
      <c r="D70" s="47">
        <f>YEAR(Table1[[#This Row],[Measurement Date]])</f>
        <v>1990</v>
      </c>
      <c r="E70" s="32">
        <v>1</v>
      </c>
      <c r="F70" s="32">
        <v>1</v>
      </c>
      <c r="G70" s="22" t="s">
        <v>441</v>
      </c>
      <c r="H70" s="4" t="s">
        <v>442</v>
      </c>
      <c r="I70" s="31" t="s">
        <v>321</v>
      </c>
      <c r="J70" s="98" t="s">
        <v>42</v>
      </c>
      <c r="K70" s="95">
        <v>23.1</v>
      </c>
      <c r="L70" s="95"/>
      <c r="M70" s="42">
        <f>K70*1.01</f>
        <v>23.331000000000003</v>
      </c>
      <c r="N70" s="95"/>
      <c r="O70" s="95">
        <v>4.03</v>
      </c>
      <c r="P70" s="99" t="s">
        <v>46</v>
      </c>
      <c r="Q70" s="95">
        <v>0.69599999999999995</v>
      </c>
      <c r="R70" s="95">
        <v>40.9</v>
      </c>
      <c r="S70" s="99"/>
      <c r="T70" s="100">
        <v>0.81</v>
      </c>
      <c r="U70" s="28">
        <v>1</v>
      </c>
      <c r="V70" s="30" t="s">
        <v>43</v>
      </c>
    </row>
    <row r="71" spans="1:22" ht="16" customHeight="1" x14ac:dyDescent="0.2">
      <c r="A71" s="119" t="s">
        <v>518</v>
      </c>
      <c r="B71" s="39">
        <v>32933</v>
      </c>
      <c r="C71" s="2">
        <f t="shared" si="3"/>
        <v>3</v>
      </c>
      <c r="D71" s="2">
        <f>YEAR(Table1[[#This Row],[Measurement Date]])</f>
        <v>1990</v>
      </c>
      <c r="E71" s="3">
        <v>1</v>
      </c>
      <c r="F71" s="3">
        <v>1</v>
      </c>
      <c r="G71" s="13" t="s">
        <v>431</v>
      </c>
      <c r="H71" s="4" t="s">
        <v>434</v>
      </c>
      <c r="I71" s="5" t="s">
        <v>236</v>
      </c>
      <c r="J71" s="103" t="s">
        <v>50</v>
      </c>
      <c r="K71" s="83">
        <v>25.1</v>
      </c>
      <c r="L71" s="83"/>
      <c r="M71" s="41">
        <f>K71*1.01</f>
        <v>25.351000000000003</v>
      </c>
      <c r="N71" s="83">
        <v>0.8</v>
      </c>
      <c r="O71" s="83">
        <v>3.91</v>
      </c>
      <c r="P71" s="94" t="s">
        <v>48</v>
      </c>
      <c r="Q71" s="83">
        <v>1.022</v>
      </c>
      <c r="R71" s="83">
        <v>28.2</v>
      </c>
      <c r="S71" s="130"/>
      <c r="T71" s="83">
        <v>0.871</v>
      </c>
      <c r="U71" s="83">
        <v>1</v>
      </c>
      <c r="V71" s="4" t="s">
        <v>1</v>
      </c>
    </row>
    <row r="72" spans="1:22" ht="16" customHeight="1" x14ac:dyDescent="0.2">
      <c r="A72" s="78" t="s">
        <v>519</v>
      </c>
      <c r="B72" s="39">
        <v>32964</v>
      </c>
      <c r="C72" s="2">
        <f t="shared" si="3"/>
        <v>4</v>
      </c>
      <c r="D72" s="2">
        <f>YEAR(Table1[[#This Row],[Measurement Date]])</f>
        <v>1990</v>
      </c>
      <c r="E72" s="3">
        <v>1</v>
      </c>
      <c r="F72" s="3">
        <v>1</v>
      </c>
      <c r="G72" s="13" t="s">
        <v>431</v>
      </c>
      <c r="H72" s="4" t="s">
        <v>433</v>
      </c>
      <c r="I72" s="5" t="s">
        <v>319</v>
      </c>
      <c r="J72" s="19" t="s">
        <v>50</v>
      </c>
      <c r="K72" s="83">
        <v>23.3</v>
      </c>
      <c r="L72" s="83"/>
      <c r="M72" s="41">
        <f>K72*1.01</f>
        <v>23.533000000000001</v>
      </c>
      <c r="N72" s="83">
        <v>0.70000000000000007</v>
      </c>
      <c r="O72" s="83">
        <v>4</v>
      </c>
      <c r="P72" s="94" t="s">
        <v>46</v>
      </c>
      <c r="Q72" s="83">
        <v>1.0109999999999999</v>
      </c>
      <c r="R72" s="83">
        <v>27.6</v>
      </c>
      <c r="S72" s="83"/>
      <c r="T72" s="83">
        <v>0.83799999999999997</v>
      </c>
      <c r="U72" s="83">
        <v>1</v>
      </c>
      <c r="V72" s="4" t="s">
        <v>1</v>
      </c>
    </row>
    <row r="73" spans="1:22" ht="16" customHeight="1" x14ac:dyDescent="0.2">
      <c r="A73" s="78" t="s">
        <v>520</v>
      </c>
      <c r="B73" s="20">
        <v>32964</v>
      </c>
      <c r="C73" s="14">
        <f t="shared" si="3"/>
        <v>4</v>
      </c>
      <c r="D73" s="14">
        <f>YEAR(Table1[[#This Row],[Measurement Date]])</f>
        <v>1990</v>
      </c>
      <c r="E73" s="24">
        <v>1</v>
      </c>
      <c r="F73" s="24">
        <v>1</v>
      </c>
      <c r="G73" s="13" t="s">
        <v>431</v>
      </c>
      <c r="H73" s="4" t="s">
        <v>434</v>
      </c>
      <c r="I73" s="23" t="s">
        <v>355</v>
      </c>
      <c r="J73" s="66" t="s">
        <v>4</v>
      </c>
      <c r="K73" s="91">
        <v>21.9</v>
      </c>
      <c r="L73" s="91">
        <v>22.1</v>
      </c>
      <c r="M73" s="27">
        <f>L73</f>
        <v>22.1</v>
      </c>
      <c r="N73" s="91">
        <v>0.70000000000000007</v>
      </c>
      <c r="O73" s="91">
        <v>4.0199999999999996</v>
      </c>
      <c r="P73" s="105" t="s">
        <v>48</v>
      </c>
      <c r="Q73" s="91">
        <v>0.878</v>
      </c>
      <c r="R73" s="91">
        <v>29.3</v>
      </c>
      <c r="S73" s="105">
        <v>29.5</v>
      </c>
      <c r="T73" s="91">
        <v>0.85</v>
      </c>
      <c r="U73" s="91">
        <v>1</v>
      </c>
      <c r="V73" s="13" t="s">
        <v>1</v>
      </c>
    </row>
    <row r="74" spans="1:22" ht="16" customHeight="1" x14ac:dyDescent="0.2">
      <c r="A74" s="119" t="s">
        <v>521</v>
      </c>
      <c r="B74" s="39">
        <v>32994</v>
      </c>
      <c r="C74" s="2">
        <f t="shared" si="3"/>
        <v>5</v>
      </c>
      <c r="D74" s="2">
        <f>YEAR(Table1[[#This Row],[Measurement Date]])</f>
        <v>1990</v>
      </c>
      <c r="E74" s="3">
        <v>1</v>
      </c>
      <c r="F74" s="3">
        <v>1</v>
      </c>
      <c r="G74" s="22" t="s">
        <v>441</v>
      </c>
      <c r="H74" s="4" t="s">
        <v>443</v>
      </c>
      <c r="I74" s="5" t="s">
        <v>322</v>
      </c>
      <c r="J74" s="9" t="s">
        <v>44</v>
      </c>
      <c r="K74" s="3">
        <v>21.6</v>
      </c>
      <c r="L74" s="83"/>
      <c r="M74" s="40">
        <f>K74*1.01</f>
        <v>21.816000000000003</v>
      </c>
      <c r="O74" s="3">
        <v>37.5</v>
      </c>
      <c r="P74" s="8" t="s">
        <v>47</v>
      </c>
      <c r="Q74" s="3">
        <v>0.69799999999999995</v>
      </c>
      <c r="R74" s="3">
        <v>39.5</v>
      </c>
      <c r="S74" s="8"/>
      <c r="T74" s="3">
        <v>0.78400000000000003</v>
      </c>
      <c r="U74" s="8">
        <v>1</v>
      </c>
      <c r="V74" s="4" t="s">
        <v>43</v>
      </c>
    </row>
    <row r="75" spans="1:22" ht="16" customHeight="1" x14ac:dyDescent="0.2">
      <c r="A75" s="78" t="s">
        <v>522</v>
      </c>
      <c r="B75" s="44">
        <v>33086</v>
      </c>
      <c r="C75" s="45">
        <f t="shared" si="3"/>
        <v>8</v>
      </c>
      <c r="D75" s="45">
        <f>YEAR(Table1[[#This Row],[Measurement Date]])</f>
        <v>1990</v>
      </c>
      <c r="E75" s="34">
        <v>1</v>
      </c>
      <c r="F75" s="34">
        <v>3</v>
      </c>
      <c r="G75" s="22" t="s">
        <v>422</v>
      </c>
      <c r="H75" s="4" t="s">
        <v>429</v>
      </c>
      <c r="I75" s="38" t="s">
        <v>337</v>
      </c>
      <c r="J75" s="86" t="s">
        <v>1</v>
      </c>
      <c r="K75" s="34">
        <v>31.8</v>
      </c>
      <c r="L75" s="85">
        <v>31.7</v>
      </c>
      <c r="M75" s="92">
        <f>L75</f>
        <v>31.7</v>
      </c>
      <c r="N75" s="34">
        <v>1.6</v>
      </c>
      <c r="O75" s="34">
        <v>6.3E-2</v>
      </c>
      <c r="P75" s="15" t="s">
        <v>47</v>
      </c>
      <c r="Q75" s="34"/>
      <c r="R75" s="34"/>
      <c r="S75" s="34"/>
      <c r="T75" s="85"/>
      <c r="U75" s="34">
        <v>50</v>
      </c>
      <c r="V75" s="37" t="s">
        <v>1</v>
      </c>
    </row>
    <row r="76" spans="1:22" ht="16" customHeight="1" x14ac:dyDescent="0.2">
      <c r="A76" s="119" t="s">
        <v>523</v>
      </c>
      <c r="B76" s="20">
        <v>33086</v>
      </c>
      <c r="C76" s="14">
        <f t="shared" si="3"/>
        <v>8</v>
      </c>
      <c r="D76" s="14">
        <f>YEAR(Table1[[#This Row],[Measurement Date]])</f>
        <v>1990</v>
      </c>
      <c r="E76" s="24">
        <v>1</v>
      </c>
      <c r="F76" s="24">
        <v>3</v>
      </c>
      <c r="G76" s="22" t="s">
        <v>422</v>
      </c>
      <c r="H76" s="4" t="s">
        <v>429</v>
      </c>
      <c r="I76" s="23" t="s">
        <v>67</v>
      </c>
      <c r="J76" s="66" t="s">
        <v>1</v>
      </c>
      <c r="K76" s="91">
        <v>31.8</v>
      </c>
      <c r="L76" s="91">
        <v>31.7</v>
      </c>
      <c r="M76" s="27">
        <f>L76</f>
        <v>31.7</v>
      </c>
      <c r="N76" s="91">
        <v>1.6</v>
      </c>
      <c r="O76" s="91">
        <v>6.3E-2</v>
      </c>
      <c r="P76" s="105" t="s">
        <v>47</v>
      </c>
      <c r="Q76" s="24"/>
      <c r="R76" s="24"/>
      <c r="S76" s="24"/>
      <c r="T76" s="91"/>
      <c r="U76" s="91">
        <v>50</v>
      </c>
      <c r="V76" s="13" t="s">
        <v>1</v>
      </c>
    </row>
    <row r="77" spans="1:22" ht="16" customHeight="1" x14ac:dyDescent="0.2">
      <c r="A77" s="78" t="s">
        <v>524</v>
      </c>
      <c r="B77" s="39">
        <v>33117</v>
      </c>
      <c r="C77" s="2">
        <f t="shared" si="3"/>
        <v>9</v>
      </c>
      <c r="D77" s="2">
        <f>YEAR(Table1[[#This Row],[Measurement Date]])</f>
        <v>1990</v>
      </c>
      <c r="E77" s="3">
        <v>1</v>
      </c>
      <c r="F77" s="3">
        <v>3</v>
      </c>
      <c r="G77" s="22" t="s">
        <v>441</v>
      </c>
      <c r="H77" s="4" t="s">
        <v>442</v>
      </c>
      <c r="I77" s="5" t="s">
        <v>66</v>
      </c>
      <c r="J77" s="19" t="s">
        <v>42</v>
      </c>
      <c r="K77" s="83">
        <v>21.6</v>
      </c>
      <c r="L77" s="83">
        <v>21.7</v>
      </c>
      <c r="M77" s="83">
        <f>L77</f>
        <v>21.7</v>
      </c>
      <c r="N77" s="83">
        <v>70</v>
      </c>
      <c r="O77" s="83">
        <v>20</v>
      </c>
      <c r="P77" s="94" t="s">
        <v>47</v>
      </c>
      <c r="Q77" s="83"/>
      <c r="R77" s="83"/>
      <c r="S77" s="83"/>
      <c r="T77" s="83"/>
      <c r="U77" s="83">
        <v>11</v>
      </c>
      <c r="V77" s="4" t="s">
        <v>43</v>
      </c>
    </row>
    <row r="78" spans="1:22" ht="16" customHeight="1" x14ac:dyDescent="0.2">
      <c r="A78" s="119" t="s">
        <v>525</v>
      </c>
      <c r="B78" s="62">
        <v>33117</v>
      </c>
      <c r="C78" s="57">
        <f t="shared" si="3"/>
        <v>9</v>
      </c>
      <c r="D78" s="57">
        <f>YEAR(Table1[[#This Row],[Measurement Date]])</f>
        <v>1990</v>
      </c>
      <c r="E78" s="34">
        <v>1</v>
      </c>
      <c r="F78" s="34">
        <v>3</v>
      </c>
      <c r="G78" s="22" t="s">
        <v>441</v>
      </c>
      <c r="H78" s="4" t="s">
        <v>442</v>
      </c>
      <c r="I78" s="38" t="s">
        <v>75</v>
      </c>
      <c r="J78" s="86" t="s">
        <v>42</v>
      </c>
      <c r="K78" s="85">
        <v>24.8</v>
      </c>
      <c r="L78" s="85"/>
      <c r="M78" s="102">
        <f>K78*1.01</f>
        <v>25.048000000000002</v>
      </c>
      <c r="N78" s="85"/>
      <c r="O78" s="85">
        <v>1.56</v>
      </c>
      <c r="P78" s="114" t="s">
        <v>47</v>
      </c>
      <c r="Q78" s="85"/>
      <c r="R78" s="85"/>
      <c r="S78" s="85"/>
      <c r="T78" s="85"/>
      <c r="U78" s="85">
        <v>21</v>
      </c>
      <c r="V78" s="37" t="s">
        <v>43</v>
      </c>
    </row>
    <row r="79" spans="1:22" ht="16" customHeight="1" x14ac:dyDescent="0.2">
      <c r="A79" s="78" t="s">
        <v>526</v>
      </c>
      <c r="B79" s="131">
        <v>33147</v>
      </c>
      <c r="C79" s="132">
        <f t="shared" si="3"/>
        <v>10</v>
      </c>
      <c r="D79" s="132">
        <f>YEAR(Table1[[#This Row],[Measurement Date]])</f>
        <v>1990</v>
      </c>
      <c r="E79" s="3">
        <v>1</v>
      </c>
      <c r="F79" s="3">
        <v>3</v>
      </c>
      <c r="G79" s="13" t="s">
        <v>422</v>
      </c>
      <c r="H79" s="4" t="s">
        <v>429</v>
      </c>
      <c r="I79" s="5" t="s">
        <v>326</v>
      </c>
      <c r="J79" s="19" t="s">
        <v>1</v>
      </c>
      <c r="K79" s="83">
        <v>30.2</v>
      </c>
      <c r="L79" s="83"/>
      <c r="M79" s="71">
        <f>K79</f>
        <v>30.2</v>
      </c>
      <c r="N79" s="83">
        <v>1.5</v>
      </c>
      <c r="O79" s="83">
        <v>5.2999999999999999E-2</v>
      </c>
      <c r="P79" s="94" t="s">
        <v>47</v>
      </c>
      <c r="Q79" s="83"/>
      <c r="R79" s="83"/>
      <c r="T79" s="83"/>
      <c r="U79" s="83">
        <v>40</v>
      </c>
      <c r="V79" s="133" t="s">
        <v>1</v>
      </c>
    </row>
    <row r="80" spans="1:22" ht="16" customHeight="1" x14ac:dyDescent="0.2">
      <c r="A80" s="119" t="s">
        <v>527</v>
      </c>
      <c r="B80" s="39">
        <v>33270</v>
      </c>
      <c r="C80" s="2">
        <f t="shared" si="3"/>
        <v>2</v>
      </c>
      <c r="D80" s="2">
        <f>YEAR(Table1[[#This Row],[Measurement Date]])</f>
        <v>1991</v>
      </c>
      <c r="E80" s="8" t="s">
        <v>41</v>
      </c>
      <c r="F80" s="8" t="s">
        <v>41</v>
      </c>
      <c r="G80" s="13" t="s">
        <v>423</v>
      </c>
      <c r="H80" s="4" t="s">
        <v>438</v>
      </c>
      <c r="I80" s="5" t="s">
        <v>114</v>
      </c>
      <c r="J80" s="9" t="s">
        <v>23</v>
      </c>
      <c r="K80" s="3">
        <v>6.3</v>
      </c>
      <c r="M80" s="8">
        <v>6.4</v>
      </c>
      <c r="O80" s="3">
        <v>0.53</v>
      </c>
      <c r="P80" s="8"/>
      <c r="Q80" s="3">
        <v>0.71099999999999997</v>
      </c>
      <c r="R80" s="3">
        <v>15</v>
      </c>
      <c r="S80" s="8"/>
      <c r="T80" s="3">
        <v>0.59</v>
      </c>
      <c r="U80" s="8">
        <v>1</v>
      </c>
      <c r="V80" s="4" t="s">
        <v>1</v>
      </c>
    </row>
    <row r="81" spans="1:22" ht="16" customHeight="1" x14ac:dyDescent="0.2">
      <c r="A81" s="78" t="s">
        <v>528</v>
      </c>
      <c r="B81" s="39">
        <v>33270</v>
      </c>
      <c r="C81" s="2">
        <f t="shared" si="3"/>
        <v>2</v>
      </c>
      <c r="D81" s="2">
        <f>YEAR(Table1[[#This Row],[Measurement Date]])</f>
        <v>1991</v>
      </c>
      <c r="E81" s="3">
        <v>9</v>
      </c>
      <c r="F81" s="3">
        <v>3</v>
      </c>
      <c r="G81" s="13" t="s">
        <v>431</v>
      </c>
      <c r="H81" s="4" t="s">
        <v>432</v>
      </c>
      <c r="I81" s="5" t="s">
        <v>100</v>
      </c>
      <c r="J81" s="19" t="s">
        <v>1</v>
      </c>
      <c r="K81" s="83">
        <v>27.500000000000004</v>
      </c>
      <c r="L81" s="83"/>
      <c r="M81" s="41">
        <f>K81*1.01</f>
        <v>27.775000000000002</v>
      </c>
      <c r="N81" s="83">
        <v>1.4000000000000001</v>
      </c>
      <c r="O81" s="83">
        <v>7.4999999999999997E-2</v>
      </c>
      <c r="P81" s="94" t="s">
        <v>47</v>
      </c>
      <c r="Q81" s="3"/>
      <c r="T81" s="83"/>
      <c r="U81" s="83">
        <v>171</v>
      </c>
      <c r="V81" s="4" t="s">
        <v>1</v>
      </c>
    </row>
    <row r="82" spans="1:22" ht="16" customHeight="1" x14ac:dyDescent="0.2">
      <c r="A82" s="119" t="s">
        <v>529</v>
      </c>
      <c r="B82" s="39">
        <v>33270</v>
      </c>
      <c r="C82" s="2">
        <f t="shared" si="3"/>
        <v>2</v>
      </c>
      <c r="D82" s="2">
        <f>YEAR(Table1[[#This Row],[Measurement Date]])</f>
        <v>1991</v>
      </c>
      <c r="E82" s="3">
        <v>9</v>
      </c>
      <c r="F82" s="3">
        <v>3</v>
      </c>
      <c r="G82" s="13" t="s">
        <v>431</v>
      </c>
      <c r="H82" s="4" t="s">
        <v>432</v>
      </c>
      <c r="I82" s="5" t="s">
        <v>99</v>
      </c>
      <c r="J82" s="19" t="s">
        <v>1</v>
      </c>
      <c r="K82" s="83">
        <v>24.3</v>
      </c>
      <c r="L82" s="83"/>
      <c r="M82" s="41">
        <f>K82*1.01</f>
        <v>24.542999999999999</v>
      </c>
      <c r="N82" s="83">
        <v>1.2</v>
      </c>
      <c r="O82" s="83">
        <v>7.4999999999999997E-2</v>
      </c>
      <c r="P82" s="94" t="s">
        <v>47</v>
      </c>
      <c r="Q82" s="3"/>
      <c r="T82" s="83"/>
      <c r="U82" s="83">
        <v>99</v>
      </c>
      <c r="V82" s="4" t="s">
        <v>1</v>
      </c>
    </row>
    <row r="83" spans="1:22" ht="16" customHeight="1" x14ac:dyDescent="0.2">
      <c r="A83" s="78" t="s">
        <v>530</v>
      </c>
      <c r="B83" s="39">
        <v>33270</v>
      </c>
      <c r="C83" s="2">
        <f t="shared" si="3"/>
        <v>2</v>
      </c>
      <c r="D83" s="2">
        <f>YEAR(Table1[[#This Row],[Measurement Date]])</f>
        <v>1991</v>
      </c>
      <c r="E83" s="3">
        <v>9</v>
      </c>
      <c r="F83" s="3">
        <v>3</v>
      </c>
      <c r="G83" s="13" t="s">
        <v>431</v>
      </c>
      <c r="H83" s="4" t="s">
        <v>432</v>
      </c>
      <c r="I83" s="5" t="s">
        <v>415</v>
      </c>
      <c r="J83" s="19" t="s">
        <v>1</v>
      </c>
      <c r="K83" s="83">
        <v>21</v>
      </c>
      <c r="L83" s="83"/>
      <c r="M83" s="41">
        <f>K83*1.01</f>
        <v>21.21</v>
      </c>
      <c r="N83" s="83">
        <v>1.0999999999999999</v>
      </c>
      <c r="O83" s="83">
        <v>7.4999999999999997E-2</v>
      </c>
      <c r="P83" s="94" t="s">
        <v>46</v>
      </c>
      <c r="Q83" s="3"/>
      <c r="T83" s="83"/>
      <c r="U83" s="83">
        <v>88</v>
      </c>
      <c r="V83" s="4" t="s">
        <v>1</v>
      </c>
    </row>
    <row r="84" spans="1:22" ht="16" customHeight="1" x14ac:dyDescent="0.25">
      <c r="A84" s="119" t="s">
        <v>531</v>
      </c>
      <c r="B84" s="93">
        <v>33298</v>
      </c>
      <c r="C84" s="51">
        <f t="shared" si="3"/>
        <v>3</v>
      </c>
      <c r="D84" s="51">
        <f>YEAR(Table1[[#This Row],[Measurement Date]])</f>
        <v>1991</v>
      </c>
      <c r="E84" s="8" t="s">
        <v>41</v>
      </c>
      <c r="F84" s="8" t="s">
        <v>41</v>
      </c>
      <c r="G84" s="13" t="s">
        <v>435</v>
      </c>
      <c r="H84" s="7" t="s">
        <v>16</v>
      </c>
      <c r="I84" s="82" t="s">
        <v>1016</v>
      </c>
      <c r="J84" s="19" t="s">
        <v>218</v>
      </c>
      <c r="K84" s="83">
        <v>12.7</v>
      </c>
      <c r="L84" s="83"/>
      <c r="M84" s="41">
        <f>K84*1.02</f>
        <v>12.953999999999999</v>
      </c>
      <c r="O84" s="83">
        <v>0.3</v>
      </c>
      <c r="P84" s="8"/>
      <c r="Q84" s="83">
        <v>0.78800000000000003</v>
      </c>
      <c r="R84" s="83">
        <v>26.18</v>
      </c>
      <c r="S84" s="8"/>
      <c r="T84" s="83">
        <v>0.64100000000000001</v>
      </c>
      <c r="U84" s="8">
        <v>1</v>
      </c>
      <c r="V84" s="4" t="s">
        <v>1</v>
      </c>
    </row>
    <row r="85" spans="1:22" ht="16" customHeight="1" x14ac:dyDescent="0.2">
      <c r="A85" s="78" t="s">
        <v>532</v>
      </c>
      <c r="B85" s="39">
        <v>33359</v>
      </c>
      <c r="C85" s="2">
        <f t="shared" si="3"/>
        <v>5</v>
      </c>
      <c r="D85" s="2">
        <f>YEAR(Table1[[#This Row],[Measurement Date]])</f>
        <v>1991</v>
      </c>
      <c r="E85" s="3">
        <v>5</v>
      </c>
      <c r="F85" s="3">
        <v>3</v>
      </c>
      <c r="G85" s="13" t="s">
        <v>431</v>
      </c>
      <c r="H85" s="4" t="s">
        <v>432</v>
      </c>
      <c r="I85" s="5"/>
      <c r="J85" s="103" t="s">
        <v>4</v>
      </c>
      <c r="K85" s="83">
        <v>27.6</v>
      </c>
      <c r="L85" s="83"/>
      <c r="M85" s="41">
        <f>K85*1.015</f>
        <v>28.013999999999999</v>
      </c>
      <c r="N85" s="83"/>
      <c r="O85" s="83">
        <v>0.126</v>
      </c>
      <c r="P85" s="94" t="s">
        <v>47</v>
      </c>
      <c r="Q85" s="83"/>
      <c r="R85" s="83"/>
      <c r="S85" s="8"/>
      <c r="T85" s="83"/>
      <c r="U85" s="83">
        <v>255</v>
      </c>
      <c r="V85" s="4" t="s">
        <v>43</v>
      </c>
    </row>
    <row r="86" spans="1:22" ht="16" customHeight="1" x14ac:dyDescent="0.2">
      <c r="A86" s="119" t="s">
        <v>533</v>
      </c>
      <c r="B86" s="39">
        <v>33359</v>
      </c>
      <c r="C86" s="2">
        <f t="shared" si="3"/>
        <v>5</v>
      </c>
      <c r="D86" s="2">
        <f>YEAR(Table1[[#This Row],[Measurement Date]])</f>
        <v>1991</v>
      </c>
      <c r="E86" s="3">
        <v>5</v>
      </c>
      <c r="F86" s="3">
        <v>3</v>
      </c>
      <c r="G86" s="13" t="s">
        <v>431</v>
      </c>
      <c r="H86" s="4" t="s">
        <v>432</v>
      </c>
      <c r="I86" s="5" t="s">
        <v>410</v>
      </c>
      <c r="J86" s="103" t="s">
        <v>4</v>
      </c>
      <c r="K86" s="83">
        <v>21.3</v>
      </c>
      <c r="L86" s="83"/>
      <c r="M86" s="41">
        <f>K86*1.015</f>
        <v>21.619499999999999</v>
      </c>
      <c r="N86" s="83"/>
      <c r="O86" s="83">
        <v>0.126</v>
      </c>
      <c r="P86" s="94" t="s">
        <v>47</v>
      </c>
      <c r="Q86" s="3"/>
      <c r="T86" s="83"/>
      <c r="U86" s="83">
        <v>237</v>
      </c>
      <c r="V86" s="4" t="s">
        <v>43</v>
      </c>
    </row>
    <row r="87" spans="1:22" ht="16" customHeight="1" x14ac:dyDescent="0.25">
      <c r="A87" s="78" t="s">
        <v>534</v>
      </c>
      <c r="B87" s="93">
        <v>33382</v>
      </c>
      <c r="C87" s="51">
        <f t="shared" si="3"/>
        <v>5</v>
      </c>
      <c r="D87" s="51">
        <f>YEAR(Table1[[#This Row],[Measurement Date]])</f>
        <v>1991</v>
      </c>
      <c r="E87" s="8" t="s">
        <v>41</v>
      </c>
      <c r="F87" s="8" t="s">
        <v>41</v>
      </c>
      <c r="G87" s="13" t="s">
        <v>435</v>
      </c>
      <c r="H87" s="7" t="s">
        <v>16</v>
      </c>
      <c r="I87" s="82" t="s">
        <v>1017</v>
      </c>
      <c r="J87" s="19" t="s">
        <v>217</v>
      </c>
      <c r="K87" s="83">
        <v>13.4</v>
      </c>
      <c r="L87" s="83"/>
      <c r="M87" s="41">
        <f>K87*1.02</f>
        <v>13.668000000000001</v>
      </c>
      <c r="O87" s="83">
        <v>1.1970000000000001</v>
      </c>
      <c r="P87" s="8"/>
      <c r="Q87" s="83">
        <v>0.84</v>
      </c>
      <c r="R87" s="83">
        <v>21.93</v>
      </c>
      <c r="S87" s="8"/>
      <c r="T87" s="83">
        <v>0.72599999999999998</v>
      </c>
      <c r="U87" s="8">
        <v>1</v>
      </c>
      <c r="V87" s="4" t="s">
        <v>1</v>
      </c>
    </row>
    <row r="88" spans="1:22" ht="16" customHeight="1" x14ac:dyDescent="0.2">
      <c r="A88" s="119" t="s">
        <v>535</v>
      </c>
      <c r="B88" s="126">
        <v>33451</v>
      </c>
      <c r="C88" s="89">
        <f t="shared" si="3"/>
        <v>8</v>
      </c>
      <c r="D88" s="89">
        <f>YEAR(Table1[[#This Row],[Measurement Date]])</f>
        <v>1991</v>
      </c>
      <c r="E88" s="21" t="s">
        <v>41</v>
      </c>
      <c r="F88" s="21" t="s">
        <v>41</v>
      </c>
      <c r="G88" s="13" t="s">
        <v>435</v>
      </c>
      <c r="H88" s="7" t="s">
        <v>8</v>
      </c>
      <c r="I88" s="134"/>
      <c r="J88" s="66" t="s">
        <v>54</v>
      </c>
      <c r="K88" s="24"/>
      <c r="L88" s="91">
        <v>13.15</v>
      </c>
      <c r="M88" s="43">
        <f>L88</f>
        <v>13.15</v>
      </c>
      <c r="N88" s="24"/>
      <c r="O88" s="91">
        <v>0.97899999999999998</v>
      </c>
      <c r="P88" s="21"/>
      <c r="Q88" s="91">
        <v>0.51800000000000002</v>
      </c>
      <c r="R88" s="24"/>
      <c r="S88" s="91">
        <v>34.72</v>
      </c>
      <c r="T88" s="91">
        <v>0.73070000000000002</v>
      </c>
      <c r="U88" s="21">
        <v>1</v>
      </c>
      <c r="V88" s="13" t="s">
        <v>1</v>
      </c>
    </row>
    <row r="89" spans="1:22" ht="16" customHeight="1" x14ac:dyDescent="0.25">
      <c r="A89" s="78" t="s">
        <v>536</v>
      </c>
      <c r="B89" s="93">
        <v>33561</v>
      </c>
      <c r="C89" s="51">
        <f t="shared" si="3"/>
        <v>11</v>
      </c>
      <c r="D89" s="51">
        <f>YEAR(Table1[[#This Row],[Measurement Date]])</f>
        <v>1991</v>
      </c>
      <c r="E89" s="8" t="s">
        <v>41</v>
      </c>
      <c r="F89" s="8" t="s">
        <v>41</v>
      </c>
      <c r="G89" s="13" t="s">
        <v>435</v>
      </c>
      <c r="H89" s="7" t="s">
        <v>16</v>
      </c>
      <c r="I89" s="82" t="s">
        <v>1018</v>
      </c>
      <c r="J89" s="19" t="s">
        <v>217</v>
      </c>
      <c r="K89" s="83">
        <v>14.6</v>
      </c>
      <c r="L89" s="83"/>
      <c r="M89" s="41">
        <f>K89*1.02</f>
        <v>14.891999999999999</v>
      </c>
      <c r="O89" s="83">
        <v>1.08</v>
      </c>
      <c r="P89" s="8"/>
      <c r="Q89" s="83">
        <v>0.85</v>
      </c>
      <c r="R89" s="83">
        <v>24.41</v>
      </c>
      <c r="S89" s="83">
        <v>24.41</v>
      </c>
      <c r="T89" s="83">
        <v>0.70399999999999996</v>
      </c>
      <c r="U89" s="8">
        <v>1</v>
      </c>
      <c r="V89" s="4" t="s">
        <v>1</v>
      </c>
    </row>
    <row r="90" spans="1:22" ht="16" customHeight="1" x14ac:dyDescent="0.2">
      <c r="A90" s="78" t="s">
        <v>537</v>
      </c>
      <c r="B90" s="39">
        <v>33604</v>
      </c>
      <c r="C90" s="2">
        <f t="shared" si="3"/>
        <v>1</v>
      </c>
      <c r="D90" s="2">
        <f>YEAR(Table1[[#This Row],[Measurement Date]])</f>
        <v>1992</v>
      </c>
      <c r="E90" s="8" t="s">
        <v>41</v>
      </c>
      <c r="F90" s="3" t="s">
        <v>41</v>
      </c>
      <c r="G90" s="4" t="s">
        <v>435</v>
      </c>
      <c r="H90" s="4" t="s">
        <v>972</v>
      </c>
      <c r="I90" s="11" t="s">
        <v>258</v>
      </c>
      <c r="J90" s="88" t="s">
        <v>145</v>
      </c>
      <c r="K90" s="3">
        <v>10.050000000000001</v>
      </c>
      <c r="M90" s="83">
        <f>K90</f>
        <v>10.050000000000001</v>
      </c>
      <c r="O90" s="2">
        <v>0.26</v>
      </c>
      <c r="P90" s="8"/>
      <c r="Q90" s="2">
        <v>2.0409999999999999</v>
      </c>
      <c r="R90" s="2">
        <v>7.3</v>
      </c>
      <c r="S90" s="8"/>
      <c r="T90" s="2">
        <v>0.67500000000000004</v>
      </c>
      <c r="U90" s="8">
        <v>1</v>
      </c>
      <c r="V90" s="4"/>
    </row>
    <row r="91" spans="1:22" ht="16" customHeight="1" x14ac:dyDescent="0.2">
      <c r="A91" s="119" t="s">
        <v>538</v>
      </c>
      <c r="B91" s="44">
        <v>33604</v>
      </c>
      <c r="C91" s="45">
        <f t="shared" si="3"/>
        <v>1</v>
      </c>
      <c r="D91" s="45">
        <f>YEAR(Table1[[#This Row],[Measurement Date]])</f>
        <v>1992</v>
      </c>
      <c r="E91" s="34">
        <v>1</v>
      </c>
      <c r="F91" s="34">
        <v>1</v>
      </c>
      <c r="G91" s="22" t="s">
        <v>441</v>
      </c>
      <c r="H91" s="7" t="s">
        <v>445</v>
      </c>
      <c r="I91" s="38"/>
      <c r="J91" s="86" t="s">
        <v>45</v>
      </c>
      <c r="K91" s="85">
        <v>17.7</v>
      </c>
      <c r="L91" s="85"/>
      <c r="M91" s="92">
        <f>K91*1.01</f>
        <v>17.876999999999999</v>
      </c>
      <c r="N91" s="85"/>
      <c r="O91" s="114">
        <v>1</v>
      </c>
      <c r="P91" s="114" t="s">
        <v>46</v>
      </c>
      <c r="Q91" s="85">
        <v>0.623</v>
      </c>
      <c r="R91" s="85">
        <v>35.6</v>
      </c>
      <c r="S91" s="85"/>
      <c r="T91" s="85">
        <v>0.79200000000000004</v>
      </c>
      <c r="U91" s="85">
        <v>1</v>
      </c>
      <c r="V91" s="37" t="s">
        <v>1</v>
      </c>
    </row>
    <row r="92" spans="1:22" ht="16" customHeight="1" x14ac:dyDescent="0.2">
      <c r="A92" s="78" t="s">
        <v>539</v>
      </c>
      <c r="B92" s="44">
        <v>33604</v>
      </c>
      <c r="C92" s="45">
        <f t="shared" si="3"/>
        <v>1</v>
      </c>
      <c r="D92" s="45">
        <f>YEAR(Table1[[#This Row],[Measurement Date]])</f>
        <v>1992</v>
      </c>
      <c r="E92" s="3" t="s">
        <v>41</v>
      </c>
      <c r="F92" s="3" t="s">
        <v>41</v>
      </c>
      <c r="G92" s="13" t="s">
        <v>435</v>
      </c>
      <c r="H92" s="4" t="s">
        <v>436</v>
      </c>
      <c r="I92" s="5" t="s">
        <v>261</v>
      </c>
      <c r="J92" s="11" t="s">
        <v>145</v>
      </c>
      <c r="K92" s="3">
        <v>10.050000000000001</v>
      </c>
      <c r="L92" s="85"/>
      <c r="M92" s="91">
        <f>K92</f>
        <v>10.050000000000001</v>
      </c>
      <c r="O92" s="1">
        <v>0.26</v>
      </c>
      <c r="P92" s="1"/>
      <c r="Q92" s="3">
        <v>2.0409999999999999</v>
      </c>
      <c r="R92" s="3">
        <v>7.3</v>
      </c>
      <c r="T92" s="8">
        <v>0.67500000000000004</v>
      </c>
      <c r="V92" s="4"/>
    </row>
    <row r="93" spans="1:22" ht="16" customHeight="1" x14ac:dyDescent="0.2">
      <c r="A93" s="119" t="s">
        <v>540</v>
      </c>
      <c r="B93" s="39">
        <v>33695</v>
      </c>
      <c r="C93" s="2">
        <f t="shared" si="3"/>
        <v>4</v>
      </c>
      <c r="D93" s="2">
        <f>YEAR(Table1[[#This Row],[Measurement Date]])</f>
        <v>1992</v>
      </c>
      <c r="E93" s="3">
        <v>3</v>
      </c>
      <c r="F93" s="3">
        <v>1</v>
      </c>
      <c r="G93" s="13" t="s">
        <v>435</v>
      </c>
      <c r="H93" s="4" t="s">
        <v>436</v>
      </c>
      <c r="I93" s="5"/>
      <c r="J93" s="103" t="s">
        <v>25</v>
      </c>
      <c r="K93" s="83">
        <v>12.7</v>
      </c>
      <c r="L93" s="83"/>
      <c r="M93" s="83">
        <f>K93</f>
        <v>12.7</v>
      </c>
      <c r="N93" s="83">
        <v>0.4</v>
      </c>
      <c r="O93" s="83">
        <v>1</v>
      </c>
      <c r="P93" s="94" t="s">
        <v>47</v>
      </c>
      <c r="Q93" s="83">
        <v>0.88700000000000001</v>
      </c>
      <c r="R93" s="83">
        <v>19.399999999999999</v>
      </c>
      <c r="S93" s="94"/>
      <c r="T93" s="83">
        <v>0.74099999999999999</v>
      </c>
      <c r="U93" s="83">
        <v>1</v>
      </c>
      <c r="V93" s="4" t="s">
        <v>82</v>
      </c>
    </row>
    <row r="94" spans="1:22" ht="16" customHeight="1" x14ac:dyDescent="0.25">
      <c r="A94" s="78" t="s">
        <v>541</v>
      </c>
      <c r="B94" s="93">
        <v>33756</v>
      </c>
      <c r="C94" s="51">
        <f t="shared" si="3"/>
        <v>6</v>
      </c>
      <c r="D94" s="51">
        <f>YEAR(Table1[[#This Row],[Measurement Date]])</f>
        <v>1992</v>
      </c>
      <c r="E94" s="8" t="s">
        <v>41</v>
      </c>
      <c r="F94" s="8" t="s">
        <v>41</v>
      </c>
      <c r="G94" s="13" t="s">
        <v>435</v>
      </c>
      <c r="H94" s="7" t="s">
        <v>16</v>
      </c>
      <c r="I94" s="82" t="s">
        <v>1019</v>
      </c>
      <c r="J94" s="19" t="s">
        <v>217</v>
      </c>
      <c r="K94" s="83">
        <v>15.7</v>
      </c>
      <c r="L94" s="83"/>
      <c r="M94" s="41">
        <f>K94*1.02</f>
        <v>16.013999999999999</v>
      </c>
      <c r="O94" s="83">
        <v>1.0469999999999999</v>
      </c>
      <c r="P94" s="8"/>
      <c r="Q94" s="83">
        <v>0.84299999999999997</v>
      </c>
      <c r="R94" s="83">
        <v>25.09</v>
      </c>
      <c r="S94" s="8"/>
      <c r="T94" s="83">
        <v>0.745</v>
      </c>
      <c r="U94" s="8">
        <v>1</v>
      </c>
      <c r="V94" s="4" t="s">
        <v>1</v>
      </c>
    </row>
    <row r="95" spans="1:22" ht="16" customHeight="1" x14ac:dyDescent="0.2">
      <c r="A95" s="78" t="s">
        <v>542</v>
      </c>
      <c r="B95" s="54">
        <v>33756</v>
      </c>
      <c r="C95" s="56">
        <f t="shared" si="3"/>
        <v>6</v>
      </c>
      <c r="D95" s="56">
        <f>YEAR(Table1[[#This Row],[Measurement Date]])</f>
        <v>1992</v>
      </c>
      <c r="E95" s="32">
        <v>1</v>
      </c>
      <c r="F95" s="32">
        <v>1</v>
      </c>
      <c r="G95" s="13" t="s">
        <v>435</v>
      </c>
      <c r="H95" s="7" t="s">
        <v>16</v>
      </c>
      <c r="I95" s="31" t="s">
        <v>52</v>
      </c>
      <c r="J95" s="98" t="s">
        <v>53</v>
      </c>
      <c r="K95" s="95">
        <v>15.8</v>
      </c>
      <c r="L95" s="95"/>
      <c r="M95" s="135">
        <f>K95*1.02</f>
        <v>16.116</v>
      </c>
      <c r="N95" s="95"/>
      <c r="O95" s="95">
        <v>1.05</v>
      </c>
      <c r="P95" s="99" t="s">
        <v>46</v>
      </c>
      <c r="Q95" s="95">
        <v>0.84299999999999997</v>
      </c>
      <c r="R95" s="95">
        <v>25.1</v>
      </c>
      <c r="S95" s="95"/>
      <c r="T95" s="95">
        <v>0.745</v>
      </c>
      <c r="U95" s="95">
        <v>1</v>
      </c>
      <c r="V95" s="30" t="s">
        <v>1</v>
      </c>
    </row>
    <row r="96" spans="1:22" ht="16" customHeight="1" x14ac:dyDescent="0.2">
      <c r="A96" s="119" t="s">
        <v>543</v>
      </c>
      <c r="B96" s="39">
        <v>33786</v>
      </c>
      <c r="C96" s="2">
        <f t="shared" si="3"/>
        <v>7</v>
      </c>
      <c r="D96" s="2">
        <f>YEAR(Table1[[#This Row],[Measurement Date]])</f>
        <v>1992</v>
      </c>
      <c r="E96" s="3">
        <v>1</v>
      </c>
      <c r="F96" s="3">
        <v>1</v>
      </c>
      <c r="G96" s="13" t="s">
        <v>435</v>
      </c>
      <c r="H96" s="7" t="s">
        <v>8</v>
      </c>
      <c r="I96" s="7" t="s">
        <v>268</v>
      </c>
      <c r="J96" s="19" t="s">
        <v>54</v>
      </c>
      <c r="K96" s="83">
        <v>13.700000000000001</v>
      </c>
      <c r="L96" s="83"/>
      <c r="M96" s="41">
        <f>K96*1.01</f>
        <v>13.837000000000002</v>
      </c>
      <c r="N96" s="83"/>
      <c r="O96" s="83">
        <v>0.98950000000000005</v>
      </c>
      <c r="P96" s="94" t="s">
        <v>46</v>
      </c>
      <c r="Q96" s="83">
        <v>0.54600000000000004</v>
      </c>
      <c r="R96" s="83">
        <v>36.299999999999997</v>
      </c>
      <c r="S96" s="83"/>
      <c r="T96" s="83">
        <v>0.68400000000000005</v>
      </c>
      <c r="U96" s="83">
        <v>1</v>
      </c>
      <c r="V96" s="4" t="s">
        <v>1</v>
      </c>
    </row>
    <row r="97" spans="1:22" ht="16" customHeight="1" x14ac:dyDescent="0.2">
      <c r="A97" s="78" t="s">
        <v>544</v>
      </c>
      <c r="B97" s="20">
        <v>33817</v>
      </c>
      <c r="C97" s="14">
        <f t="shared" si="3"/>
        <v>8</v>
      </c>
      <c r="D97" s="14">
        <f>YEAR(Table1[[#This Row],[Measurement Date]])</f>
        <v>1992</v>
      </c>
      <c r="E97" s="24">
        <v>2</v>
      </c>
      <c r="F97" s="24">
        <v>1</v>
      </c>
      <c r="G97" s="4" t="s">
        <v>435</v>
      </c>
      <c r="H97" s="4" t="s">
        <v>972</v>
      </c>
      <c r="I97" s="23" t="s">
        <v>76</v>
      </c>
      <c r="J97" s="104" t="s">
        <v>73</v>
      </c>
      <c r="K97" s="91">
        <v>12.5</v>
      </c>
      <c r="L97" s="91"/>
      <c r="M97" s="91">
        <f>K97</f>
        <v>12.5</v>
      </c>
      <c r="N97" s="91"/>
      <c r="O97" s="91">
        <v>0.26</v>
      </c>
      <c r="P97" s="105" t="s">
        <v>46</v>
      </c>
      <c r="Q97" s="91">
        <v>1.621</v>
      </c>
      <c r="R97" s="91">
        <v>11.7</v>
      </c>
      <c r="S97" s="105"/>
      <c r="T97" s="91">
        <v>0.65800000000000003</v>
      </c>
      <c r="U97" s="91">
        <v>1</v>
      </c>
      <c r="V97" s="13" t="s">
        <v>1</v>
      </c>
    </row>
    <row r="98" spans="1:22" ht="16" customHeight="1" x14ac:dyDescent="0.2">
      <c r="A98" s="119" t="s">
        <v>545</v>
      </c>
      <c r="B98" s="39">
        <v>33909</v>
      </c>
      <c r="C98" s="2">
        <f t="shared" si="3"/>
        <v>11</v>
      </c>
      <c r="D98" s="2">
        <f>YEAR(Table1[[#This Row],[Measurement Date]])</f>
        <v>1992</v>
      </c>
      <c r="E98" s="3">
        <v>2</v>
      </c>
      <c r="F98" s="3">
        <v>1</v>
      </c>
      <c r="G98" s="22" t="s">
        <v>441</v>
      </c>
      <c r="H98" s="7" t="s">
        <v>445</v>
      </c>
      <c r="I98" s="5" t="s">
        <v>70</v>
      </c>
      <c r="J98" s="103" t="s">
        <v>71</v>
      </c>
      <c r="K98" s="83">
        <v>16.400000000000002</v>
      </c>
      <c r="L98" s="83"/>
      <c r="M98" s="40">
        <f>K98*1.01</f>
        <v>16.564000000000004</v>
      </c>
      <c r="N98" s="83"/>
      <c r="O98" s="40">
        <v>98</v>
      </c>
      <c r="P98" s="94" t="s">
        <v>48</v>
      </c>
      <c r="Q98" s="83">
        <v>0.622</v>
      </c>
      <c r="R98" s="83">
        <v>33.4</v>
      </c>
      <c r="S98" s="94"/>
      <c r="T98" s="83">
        <v>0.79</v>
      </c>
      <c r="U98" s="83">
        <v>1</v>
      </c>
      <c r="V98" s="4" t="s">
        <v>72</v>
      </c>
    </row>
    <row r="99" spans="1:22" ht="16" customHeight="1" x14ac:dyDescent="0.2">
      <c r="A99" s="78" t="s">
        <v>546</v>
      </c>
      <c r="B99" s="39">
        <v>33939</v>
      </c>
      <c r="C99" s="2">
        <f t="shared" si="3"/>
        <v>12</v>
      </c>
      <c r="D99" s="2">
        <f>YEAR(Table1[[#This Row],[Measurement Date]])</f>
        <v>1992</v>
      </c>
      <c r="E99" s="3">
        <v>2</v>
      </c>
      <c r="F99" s="3">
        <v>1</v>
      </c>
      <c r="G99" s="4" t="s">
        <v>435</v>
      </c>
      <c r="H99" s="4" t="s">
        <v>972</v>
      </c>
      <c r="I99" s="5" t="s">
        <v>77</v>
      </c>
      <c r="J99" s="103" t="s">
        <v>2</v>
      </c>
      <c r="K99" s="83">
        <v>12.4</v>
      </c>
      <c r="L99" s="83"/>
      <c r="M99" s="83">
        <f>K99</f>
        <v>12.4</v>
      </c>
      <c r="N99" s="83"/>
      <c r="O99" s="40">
        <v>1</v>
      </c>
      <c r="P99" s="94" t="s">
        <v>47</v>
      </c>
      <c r="Q99" s="83">
        <v>2.2890000000000001</v>
      </c>
      <c r="R99" s="83">
        <v>7.9</v>
      </c>
      <c r="S99" s="94"/>
      <c r="T99" s="83">
        <v>0.68500000000000005</v>
      </c>
      <c r="U99" s="83">
        <v>1</v>
      </c>
      <c r="V99" s="4" t="s">
        <v>74</v>
      </c>
    </row>
    <row r="100" spans="1:22" ht="16" customHeight="1" x14ac:dyDescent="0.2">
      <c r="A100" s="119" t="s">
        <v>547</v>
      </c>
      <c r="B100" s="39">
        <v>34001</v>
      </c>
      <c r="C100" s="2">
        <f t="shared" si="3"/>
        <v>2</v>
      </c>
      <c r="D100" s="2">
        <f>YEAR(Table1[[#This Row],[Measurement Date]])</f>
        <v>1993</v>
      </c>
      <c r="E100" s="8" t="s">
        <v>41</v>
      </c>
      <c r="F100" s="3" t="s">
        <v>41</v>
      </c>
      <c r="G100" s="4" t="s">
        <v>435</v>
      </c>
      <c r="H100" s="4" t="s">
        <v>972</v>
      </c>
      <c r="I100" s="11" t="s">
        <v>259</v>
      </c>
      <c r="J100" s="88" t="s">
        <v>145</v>
      </c>
      <c r="K100" s="3">
        <v>11.1</v>
      </c>
      <c r="M100" s="83">
        <f>K100</f>
        <v>11.1</v>
      </c>
      <c r="O100" s="2">
        <v>0.26</v>
      </c>
      <c r="P100" s="8"/>
      <c r="Q100" s="2">
        <v>2.21</v>
      </c>
      <c r="R100" s="2">
        <v>7.44</v>
      </c>
      <c r="S100" s="8"/>
      <c r="T100" s="2">
        <v>0.68</v>
      </c>
      <c r="U100" s="8">
        <v>1</v>
      </c>
      <c r="V100" s="4"/>
    </row>
    <row r="101" spans="1:22" ht="16" customHeight="1" x14ac:dyDescent="0.2">
      <c r="A101" s="78" t="s">
        <v>548</v>
      </c>
      <c r="B101" s="39">
        <v>34001</v>
      </c>
      <c r="C101" s="2">
        <f t="shared" si="3"/>
        <v>2</v>
      </c>
      <c r="D101" s="2">
        <f>YEAR(Table1[[#This Row],[Measurement Date]])</f>
        <v>1993</v>
      </c>
      <c r="E101" s="3">
        <v>3</v>
      </c>
      <c r="F101" s="3">
        <v>3</v>
      </c>
      <c r="G101" s="22" t="s">
        <v>441</v>
      </c>
      <c r="H101" s="4" t="s">
        <v>442</v>
      </c>
      <c r="I101" s="5" t="s">
        <v>86</v>
      </c>
      <c r="J101" s="103" t="s">
        <v>7</v>
      </c>
      <c r="K101" s="83">
        <v>25.7</v>
      </c>
      <c r="L101" s="83"/>
      <c r="M101" s="40">
        <f>K101*1.01</f>
        <v>25.957000000000001</v>
      </c>
      <c r="N101" s="83"/>
      <c r="O101" s="83">
        <v>1.21</v>
      </c>
      <c r="P101" s="94" t="s">
        <v>47</v>
      </c>
      <c r="Q101" s="83"/>
      <c r="R101" s="83"/>
      <c r="S101" s="94"/>
      <c r="T101" s="83"/>
      <c r="U101" s="83">
        <v>74</v>
      </c>
      <c r="V101" s="4" t="s">
        <v>43</v>
      </c>
    </row>
    <row r="102" spans="1:22" ht="16" customHeight="1" x14ac:dyDescent="0.2">
      <c r="A102" s="119" t="s">
        <v>549</v>
      </c>
      <c r="B102" s="39">
        <v>34001</v>
      </c>
      <c r="C102" s="2">
        <f t="shared" si="3"/>
        <v>2</v>
      </c>
      <c r="D102" s="2">
        <v>1993</v>
      </c>
      <c r="G102" s="17" t="s">
        <v>435</v>
      </c>
      <c r="H102" s="9" t="s">
        <v>436</v>
      </c>
      <c r="I102" s="5" t="s">
        <v>261</v>
      </c>
      <c r="J102" s="11" t="s">
        <v>145</v>
      </c>
      <c r="K102" s="8"/>
      <c r="L102" s="3" t="s">
        <v>247</v>
      </c>
      <c r="M102" s="8">
        <v>11.1</v>
      </c>
      <c r="O102" s="3">
        <v>0.26</v>
      </c>
      <c r="Q102" s="8">
        <v>2.21</v>
      </c>
      <c r="R102" s="3">
        <v>7.44</v>
      </c>
      <c r="T102" s="8">
        <v>0.68</v>
      </c>
    </row>
    <row r="103" spans="1:22" ht="16" customHeight="1" x14ac:dyDescent="0.2">
      <c r="A103" s="78" t="s">
        <v>550</v>
      </c>
      <c r="B103" s="44">
        <v>34029</v>
      </c>
      <c r="C103" s="45">
        <f t="shared" si="3"/>
        <v>3</v>
      </c>
      <c r="D103" s="45">
        <f>YEAR(Table1[[#This Row],[Measurement Date]])</f>
        <v>1993</v>
      </c>
      <c r="E103" s="34">
        <v>3</v>
      </c>
      <c r="F103" s="34">
        <v>1</v>
      </c>
      <c r="G103" s="22" t="s">
        <v>441</v>
      </c>
      <c r="H103" s="7" t="s">
        <v>445</v>
      </c>
      <c r="I103" s="38" t="s">
        <v>78</v>
      </c>
      <c r="J103" s="136" t="s">
        <v>2</v>
      </c>
      <c r="K103" s="85">
        <v>17.2</v>
      </c>
      <c r="L103" s="85"/>
      <c r="M103" s="92">
        <f>K103*1.01</f>
        <v>17.372</v>
      </c>
      <c r="N103" s="85">
        <v>0.3</v>
      </c>
      <c r="O103" s="85">
        <v>100</v>
      </c>
      <c r="P103" s="114" t="s">
        <v>48</v>
      </c>
      <c r="Q103" s="85">
        <v>0.61</v>
      </c>
      <c r="R103" s="85">
        <v>36.4</v>
      </c>
      <c r="S103" s="114"/>
      <c r="T103" s="85">
        <v>0.77700000000000002</v>
      </c>
      <c r="U103" s="85">
        <v>1</v>
      </c>
      <c r="V103" s="37" t="s">
        <v>82</v>
      </c>
    </row>
    <row r="104" spans="1:22" ht="16" customHeight="1" x14ac:dyDescent="0.2">
      <c r="A104" s="78" t="s">
        <v>551</v>
      </c>
      <c r="B104" s="39">
        <v>34029</v>
      </c>
      <c r="C104" s="2">
        <f t="shared" si="3"/>
        <v>3</v>
      </c>
      <c r="D104" s="2">
        <f>YEAR(Table1[[#This Row],[Measurement Date]])</f>
        <v>1993</v>
      </c>
      <c r="E104" s="3">
        <v>3</v>
      </c>
      <c r="F104" s="3">
        <v>1</v>
      </c>
      <c r="G104" s="22" t="s">
        <v>441</v>
      </c>
      <c r="H104" s="4" t="s">
        <v>433</v>
      </c>
      <c r="I104" s="5" t="s">
        <v>79</v>
      </c>
      <c r="J104" s="103" t="s">
        <v>81</v>
      </c>
      <c r="K104" s="83">
        <v>14.2</v>
      </c>
      <c r="L104" s="83"/>
      <c r="M104" s="40">
        <f>K104*1.01</f>
        <v>14.341999999999999</v>
      </c>
      <c r="N104" s="83"/>
      <c r="O104" s="83">
        <v>100</v>
      </c>
      <c r="P104" s="94" t="s">
        <v>48</v>
      </c>
      <c r="Q104" s="83">
        <v>0.60799999999999998</v>
      </c>
      <c r="R104" s="83">
        <v>30</v>
      </c>
      <c r="S104" s="94"/>
      <c r="T104" s="83">
        <v>0.78100000000000003</v>
      </c>
      <c r="U104" s="83">
        <v>1</v>
      </c>
      <c r="V104" s="4" t="s">
        <v>82</v>
      </c>
    </row>
    <row r="105" spans="1:22" ht="16" customHeight="1" x14ac:dyDescent="0.2">
      <c r="A105" s="119" t="s">
        <v>552</v>
      </c>
      <c r="B105" s="39">
        <v>34060</v>
      </c>
      <c r="C105" s="2">
        <f t="shared" si="3"/>
        <v>4</v>
      </c>
      <c r="D105" s="2">
        <f>YEAR(Table1[[#This Row],[Measurement Date]])</f>
        <v>1993</v>
      </c>
      <c r="E105" s="3">
        <v>2</v>
      </c>
      <c r="F105" s="3">
        <v>1</v>
      </c>
      <c r="G105" s="22" t="s">
        <v>441</v>
      </c>
      <c r="H105" s="4" t="s">
        <v>443</v>
      </c>
      <c r="I105" s="5" t="s">
        <v>65</v>
      </c>
      <c r="J105" s="103" t="s">
        <v>42</v>
      </c>
      <c r="K105" s="83">
        <v>21.6</v>
      </c>
      <c r="L105" s="83"/>
      <c r="M105" s="40">
        <f>K105*1.01</f>
        <v>21.816000000000003</v>
      </c>
      <c r="N105" s="83"/>
      <c r="O105" s="83">
        <v>45.7</v>
      </c>
      <c r="P105" s="94" t="s">
        <v>46</v>
      </c>
      <c r="Q105" s="83">
        <v>0.69399999999999995</v>
      </c>
      <c r="R105" s="83">
        <v>39.4</v>
      </c>
      <c r="S105" s="94"/>
      <c r="T105" s="83">
        <v>0.78100000000000003</v>
      </c>
      <c r="U105" s="83">
        <v>1</v>
      </c>
      <c r="V105" s="4" t="s">
        <v>43</v>
      </c>
    </row>
    <row r="106" spans="1:22" ht="16" customHeight="1" x14ac:dyDescent="0.2">
      <c r="A106" s="78" t="s">
        <v>553</v>
      </c>
      <c r="B106" s="20">
        <v>34121</v>
      </c>
      <c r="C106" s="14">
        <f t="shared" si="3"/>
        <v>6</v>
      </c>
      <c r="D106" s="14">
        <f>YEAR(Table1[[#This Row],[Measurement Date]])</f>
        <v>1993</v>
      </c>
      <c r="E106" s="24">
        <v>3</v>
      </c>
      <c r="F106" s="24">
        <v>1</v>
      </c>
      <c r="G106" s="13" t="s">
        <v>422</v>
      </c>
      <c r="H106" s="4" t="s">
        <v>428</v>
      </c>
      <c r="I106" s="23" t="s">
        <v>320</v>
      </c>
      <c r="J106" s="104" t="s">
        <v>1</v>
      </c>
      <c r="K106" s="91">
        <v>29.5</v>
      </c>
      <c r="L106" s="91"/>
      <c r="M106" s="27">
        <f>K106</f>
        <v>29.5</v>
      </c>
      <c r="N106" s="91"/>
      <c r="O106" s="91">
        <v>0.25</v>
      </c>
      <c r="P106" s="105" t="s">
        <v>48</v>
      </c>
      <c r="Q106" s="91">
        <v>2.3849999999999998</v>
      </c>
      <c r="R106" s="27">
        <v>14</v>
      </c>
      <c r="S106" s="91"/>
      <c r="T106" s="91">
        <v>0.88500000000000001</v>
      </c>
      <c r="U106" s="91">
        <v>1</v>
      </c>
      <c r="V106" s="13" t="s">
        <v>1</v>
      </c>
    </row>
    <row r="107" spans="1:22" ht="16" customHeight="1" x14ac:dyDescent="0.2">
      <c r="A107" s="119" t="s">
        <v>554</v>
      </c>
      <c r="B107" s="39">
        <v>34121</v>
      </c>
      <c r="C107" s="2">
        <f t="shared" si="3"/>
        <v>6</v>
      </c>
      <c r="D107" s="2">
        <f>YEAR(Table1[[#This Row],[Measurement Date]])</f>
        <v>1993</v>
      </c>
      <c r="E107" s="3">
        <v>3</v>
      </c>
      <c r="F107" s="3">
        <v>1</v>
      </c>
      <c r="G107" s="13" t="s">
        <v>435</v>
      </c>
      <c r="H107" s="7" t="s">
        <v>8</v>
      </c>
      <c r="I107" s="7" t="s">
        <v>80</v>
      </c>
      <c r="J107" s="103" t="s">
        <v>1</v>
      </c>
      <c r="K107" s="83">
        <v>13.900000000000002</v>
      </c>
      <c r="L107" s="83"/>
      <c r="M107" s="41">
        <f>K107*1.01</f>
        <v>14.039000000000001</v>
      </c>
      <c r="N107" s="83"/>
      <c r="O107" s="83">
        <v>6.6360000000000001</v>
      </c>
      <c r="P107" s="94" t="s">
        <v>48</v>
      </c>
      <c r="Q107" s="83">
        <v>0.64400000000000002</v>
      </c>
      <c r="R107" s="83">
        <v>29.9</v>
      </c>
      <c r="S107" s="94"/>
      <c r="T107" s="83">
        <v>0.72199999999999998</v>
      </c>
      <c r="U107" s="83">
        <v>1</v>
      </c>
      <c r="V107" s="4" t="s">
        <v>1</v>
      </c>
    </row>
    <row r="108" spans="1:22" ht="16" customHeight="1" x14ac:dyDescent="0.2">
      <c r="A108" s="78" t="s">
        <v>555</v>
      </c>
      <c r="B108" s="46">
        <v>34151</v>
      </c>
      <c r="C108" s="47">
        <f t="shared" si="3"/>
        <v>7</v>
      </c>
      <c r="D108" s="47">
        <f>YEAR(Table1[[#This Row],[Measurement Date]])</f>
        <v>1993</v>
      </c>
      <c r="E108" s="32">
        <v>3</v>
      </c>
      <c r="F108" s="32">
        <v>3</v>
      </c>
      <c r="G108" s="13" t="s">
        <v>422</v>
      </c>
      <c r="H108" s="4" t="s">
        <v>429</v>
      </c>
      <c r="I108" s="31" t="s">
        <v>325</v>
      </c>
      <c r="J108" s="137" t="s">
        <v>1</v>
      </c>
      <c r="K108" s="95">
        <v>29.7</v>
      </c>
      <c r="L108" s="95"/>
      <c r="M108" s="42">
        <f>K108</f>
        <v>29.7</v>
      </c>
      <c r="N108" s="95"/>
      <c r="O108" s="95">
        <v>0.10299999999999999</v>
      </c>
      <c r="P108" s="99" t="s">
        <v>47</v>
      </c>
      <c r="Q108" s="32"/>
      <c r="R108" s="32"/>
      <c r="S108" s="32"/>
      <c r="T108" s="95"/>
      <c r="U108" s="95">
        <v>350</v>
      </c>
      <c r="V108" s="30" t="s">
        <v>43</v>
      </c>
    </row>
    <row r="109" spans="1:22" ht="16" customHeight="1" x14ac:dyDescent="0.2">
      <c r="A109" s="119" t="s">
        <v>556</v>
      </c>
      <c r="B109" s="93">
        <v>34151</v>
      </c>
      <c r="C109" s="51">
        <f t="shared" si="3"/>
        <v>7</v>
      </c>
      <c r="D109" s="51">
        <f>YEAR(Table1[[#This Row],[Measurement Date]])</f>
        <v>1993</v>
      </c>
      <c r="E109" s="8" t="s">
        <v>41</v>
      </c>
      <c r="F109" s="8" t="s">
        <v>41</v>
      </c>
      <c r="G109" s="13" t="s">
        <v>435</v>
      </c>
      <c r="H109" s="7" t="s">
        <v>8</v>
      </c>
      <c r="I109" s="109" t="s">
        <v>1020</v>
      </c>
      <c r="J109" s="19" t="s">
        <v>213</v>
      </c>
      <c r="K109" s="3"/>
      <c r="L109" s="83">
        <v>14.099999999999998</v>
      </c>
      <c r="M109" s="41">
        <f>L109</f>
        <v>14.099999999999998</v>
      </c>
      <c r="O109" s="83">
        <v>1.0029999999999999</v>
      </c>
      <c r="P109" s="8"/>
      <c r="Q109" s="83">
        <v>0.60399999999999998</v>
      </c>
      <c r="S109" s="83">
        <v>34.299999999999997</v>
      </c>
      <c r="T109" s="83">
        <v>0.67900000000000005</v>
      </c>
      <c r="U109" s="8">
        <v>1</v>
      </c>
      <c r="V109" s="4" t="s">
        <v>1</v>
      </c>
    </row>
    <row r="110" spans="1:22" ht="16" customHeight="1" x14ac:dyDescent="0.2">
      <c r="A110" s="78" t="s">
        <v>557</v>
      </c>
      <c r="B110" s="106">
        <v>34182</v>
      </c>
      <c r="C110" s="107">
        <f t="shared" si="3"/>
        <v>8</v>
      </c>
      <c r="D110" s="107">
        <f>YEAR(Table1[[#This Row],[Measurement Date]])</f>
        <v>1993</v>
      </c>
      <c r="E110" s="28" t="s">
        <v>41</v>
      </c>
      <c r="F110" s="28" t="s">
        <v>41</v>
      </c>
      <c r="G110" s="13" t="s">
        <v>435</v>
      </c>
      <c r="H110" s="7" t="s">
        <v>8</v>
      </c>
      <c r="I110" s="108" t="s">
        <v>211</v>
      </c>
      <c r="J110" s="98" t="s">
        <v>213</v>
      </c>
      <c r="K110" s="32"/>
      <c r="L110" s="95">
        <v>14.899999999999999</v>
      </c>
      <c r="M110" s="48">
        <f>L110</f>
        <v>14.899999999999999</v>
      </c>
      <c r="N110" s="32"/>
      <c r="O110" s="95">
        <v>0.502</v>
      </c>
      <c r="P110" s="28"/>
      <c r="Q110" s="95">
        <v>0.61299999999999999</v>
      </c>
      <c r="R110" s="32"/>
      <c r="S110" s="95">
        <v>33.619999999999997</v>
      </c>
      <c r="T110" s="95">
        <v>0.72499999999999998</v>
      </c>
      <c r="U110" s="28">
        <v>1</v>
      </c>
      <c r="V110" s="30" t="s">
        <v>1</v>
      </c>
    </row>
    <row r="111" spans="1:22" ht="16" customHeight="1" x14ac:dyDescent="0.2">
      <c r="A111" s="119" t="s">
        <v>558</v>
      </c>
      <c r="B111" s="93">
        <v>34213</v>
      </c>
      <c r="C111" s="51">
        <f t="shared" si="3"/>
        <v>9</v>
      </c>
      <c r="D111" s="51">
        <f>YEAR(Table1[[#This Row],[Measurement Date]])</f>
        <v>1993</v>
      </c>
      <c r="E111" s="8" t="s">
        <v>41</v>
      </c>
      <c r="F111" s="8" t="s">
        <v>41</v>
      </c>
      <c r="G111" s="13" t="s">
        <v>435</v>
      </c>
      <c r="H111" s="7" t="s">
        <v>8</v>
      </c>
      <c r="I111" s="109" t="s">
        <v>1021</v>
      </c>
      <c r="J111" s="19" t="s">
        <v>1</v>
      </c>
      <c r="K111" s="3"/>
      <c r="L111" s="83">
        <v>15</v>
      </c>
      <c r="M111" s="41">
        <f>L111</f>
        <v>15</v>
      </c>
      <c r="O111" s="83">
        <v>0.42199999999999999</v>
      </c>
      <c r="P111" s="8"/>
      <c r="Q111" s="83">
        <v>0.66100000000000003</v>
      </c>
      <c r="S111" s="83">
        <v>29.75</v>
      </c>
      <c r="T111" s="83">
        <v>0.76400000000000001</v>
      </c>
      <c r="U111" s="8">
        <v>1</v>
      </c>
      <c r="V111" s="4" t="s">
        <v>1</v>
      </c>
    </row>
    <row r="112" spans="1:22" ht="16" customHeight="1" x14ac:dyDescent="0.2">
      <c r="A112" s="78" t="s">
        <v>559</v>
      </c>
      <c r="B112" s="93">
        <v>34243</v>
      </c>
      <c r="C112" s="51">
        <f t="shared" si="3"/>
        <v>10</v>
      </c>
      <c r="D112" s="51">
        <f>YEAR(Table1[[#This Row],[Measurement Date]])</f>
        <v>1993</v>
      </c>
      <c r="E112" s="8" t="s">
        <v>41</v>
      </c>
      <c r="F112" s="8" t="s">
        <v>41</v>
      </c>
      <c r="G112" s="13" t="s">
        <v>435</v>
      </c>
      <c r="H112" s="7" t="s">
        <v>8</v>
      </c>
      <c r="I112" s="109" t="s">
        <v>1021</v>
      </c>
      <c r="J112" s="19" t="s">
        <v>1</v>
      </c>
      <c r="K112" s="3"/>
      <c r="L112" s="83">
        <v>15.9</v>
      </c>
      <c r="M112" s="41">
        <f>L112</f>
        <v>15.9</v>
      </c>
      <c r="O112" s="83">
        <v>0.437</v>
      </c>
      <c r="P112" s="8"/>
      <c r="Q112" s="83">
        <v>0.64900000000000002</v>
      </c>
      <c r="S112" s="83">
        <v>31.88</v>
      </c>
      <c r="T112" s="83">
        <v>0.76600000000000001</v>
      </c>
      <c r="U112" s="8">
        <v>1</v>
      </c>
      <c r="V112" s="4" t="s">
        <v>1</v>
      </c>
    </row>
    <row r="113" spans="1:22" ht="16" customHeight="1" x14ac:dyDescent="0.2">
      <c r="A113" s="119" t="s">
        <v>560</v>
      </c>
      <c r="B113" s="93">
        <v>34335</v>
      </c>
      <c r="C113" s="51">
        <f t="shared" si="3"/>
        <v>1</v>
      </c>
      <c r="D113" s="51">
        <f>YEAR(Table1[[#This Row],[Measurement Date]])</f>
        <v>1994</v>
      </c>
      <c r="E113" s="8" t="s">
        <v>41</v>
      </c>
      <c r="F113" s="8" t="s">
        <v>41</v>
      </c>
      <c r="G113" s="13" t="s">
        <v>435</v>
      </c>
      <c r="H113" s="7" t="s">
        <v>8</v>
      </c>
      <c r="I113" s="109" t="s">
        <v>1021</v>
      </c>
      <c r="J113" s="19" t="s">
        <v>1</v>
      </c>
      <c r="K113" s="3"/>
      <c r="L113" s="83">
        <v>16.400000000000002</v>
      </c>
      <c r="M113" s="41">
        <f>L113</f>
        <v>16.400000000000002</v>
      </c>
      <c r="O113" s="83">
        <v>0.41799999999999998</v>
      </c>
      <c r="P113" s="8"/>
      <c r="Q113" s="83">
        <v>0.66</v>
      </c>
      <c r="S113" s="83">
        <v>31.53</v>
      </c>
      <c r="T113" s="83">
        <v>0.78700000000000003</v>
      </c>
      <c r="U113" s="8">
        <v>1</v>
      </c>
      <c r="V113" s="4" t="s">
        <v>1</v>
      </c>
    </row>
    <row r="114" spans="1:22" ht="16" customHeight="1" x14ac:dyDescent="0.2">
      <c r="A114" s="78" t="s">
        <v>561</v>
      </c>
      <c r="B114" s="39">
        <v>34394</v>
      </c>
      <c r="C114" s="2">
        <f t="shared" si="3"/>
        <v>3</v>
      </c>
      <c r="D114" s="2">
        <f>YEAR(Table1[[#This Row],[Measurement Date]])</f>
        <v>1994</v>
      </c>
      <c r="E114" s="3">
        <v>4</v>
      </c>
      <c r="F114" s="3">
        <v>1</v>
      </c>
      <c r="G114" s="22" t="s">
        <v>441</v>
      </c>
      <c r="H114" s="4" t="s">
        <v>443</v>
      </c>
      <c r="I114" s="5" t="s">
        <v>65</v>
      </c>
      <c r="J114" s="103" t="s">
        <v>42</v>
      </c>
      <c r="K114" s="83">
        <v>23.5</v>
      </c>
      <c r="L114" s="83"/>
      <c r="M114" s="40">
        <f>K114*1.01</f>
        <v>23.734999999999999</v>
      </c>
      <c r="N114" s="83"/>
      <c r="O114" s="83">
        <v>4</v>
      </c>
      <c r="P114" s="94" t="s">
        <v>46</v>
      </c>
      <c r="Q114" s="83">
        <v>0.70199999999999996</v>
      </c>
      <c r="R114" s="83">
        <v>41.2</v>
      </c>
      <c r="S114" s="94"/>
      <c r="T114" s="83">
        <v>0.81200000000000006</v>
      </c>
      <c r="U114" s="83">
        <v>1</v>
      </c>
      <c r="V114" s="4" t="s">
        <v>43</v>
      </c>
    </row>
    <row r="115" spans="1:22" ht="16" customHeight="1" x14ac:dyDescent="0.2">
      <c r="A115" s="119" t="s">
        <v>562</v>
      </c>
      <c r="B115" s="39">
        <v>34394</v>
      </c>
      <c r="C115" s="2">
        <f t="shared" si="3"/>
        <v>3</v>
      </c>
      <c r="D115" s="2">
        <f>YEAR(Table1[[#This Row],[Measurement Date]])</f>
        <v>1994</v>
      </c>
      <c r="E115" s="3">
        <v>4</v>
      </c>
      <c r="F115" s="3">
        <v>1</v>
      </c>
      <c r="G115" s="22" t="s">
        <v>441</v>
      </c>
      <c r="H115" s="7" t="s">
        <v>445</v>
      </c>
      <c r="I115" s="5"/>
      <c r="J115" s="103" t="s">
        <v>45</v>
      </c>
      <c r="K115" s="83">
        <v>17.8</v>
      </c>
      <c r="L115" s="83"/>
      <c r="M115" s="40">
        <f>K115*1.01</f>
        <v>17.978000000000002</v>
      </c>
      <c r="N115" s="83"/>
      <c r="O115" s="83">
        <v>1</v>
      </c>
      <c r="P115" s="94" t="s">
        <v>46</v>
      </c>
      <c r="Q115" s="83">
        <v>0.628</v>
      </c>
      <c r="R115" s="83">
        <v>36.200000000000003</v>
      </c>
      <c r="S115" s="94"/>
      <c r="T115" s="83">
        <v>0.78500000000000003</v>
      </c>
      <c r="U115" s="83">
        <v>1</v>
      </c>
      <c r="V115" s="4" t="s">
        <v>43</v>
      </c>
    </row>
    <row r="116" spans="1:22" ht="16" customHeight="1" x14ac:dyDescent="0.2">
      <c r="A116" s="78" t="s">
        <v>563</v>
      </c>
      <c r="B116" s="39">
        <v>34394</v>
      </c>
      <c r="C116" s="2">
        <f t="shared" si="3"/>
        <v>3</v>
      </c>
      <c r="D116" s="2">
        <f>YEAR(Table1[[#This Row],[Measurement Date]])</f>
        <v>1994</v>
      </c>
      <c r="E116" s="3">
        <v>4</v>
      </c>
      <c r="F116" s="3">
        <v>3</v>
      </c>
      <c r="G116" s="13" t="s">
        <v>422</v>
      </c>
      <c r="H116" s="4" t="s">
        <v>429</v>
      </c>
      <c r="I116" s="5" t="s">
        <v>57</v>
      </c>
      <c r="J116" s="103" t="s">
        <v>1</v>
      </c>
      <c r="K116" s="83">
        <v>30.2</v>
      </c>
      <c r="L116" s="83"/>
      <c r="M116" s="40">
        <f>K116</f>
        <v>30.2</v>
      </c>
      <c r="N116" s="83"/>
      <c r="O116" s="83">
        <v>0.10299999999999999</v>
      </c>
      <c r="P116" s="94" t="s">
        <v>47</v>
      </c>
      <c r="Q116" s="3"/>
      <c r="T116" s="83"/>
      <c r="U116" s="83">
        <v>180</v>
      </c>
      <c r="V116" s="4" t="s">
        <v>43</v>
      </c>
    </row>
    <row r="117" spans="1:22" ht="16" customHeight="1" x14ac:dyDescent="0.2">
      <c r="A117" s="119" t="s">
        <v>564</v>
      </c>
      <c r="B117" s="39">
        <v>34394</v>
      </c>
      <c r="C117" s="2">
        <f t="shared" si="3"/>
        <v>3</v>
      </c>
      <c r="D117" s="2">
        <v>1994</v>
      </c>
      <c r="G117" s="17" t="s">
        <v>435</v>
      </c>
      <c r="H117" s="9" t="s">
        <v>436</v>
      </c>
      <c r="I117" s="5" t="s">
        <v>261</v>
      </c>
      <c r="J117" s="11" t="s">
        <v>145</v>
      </c>
      <c r="K117" s="8"/>
      <c r="M117" s="8">
        <v>11.3</v>
      </c>
      <c r="O117" s="3">
        <v>0.26</v>
      </c>
      <c r="Q117" s="8">
        <v>2.21</v>
      </c>
      <c r="R117" s="3">
        <v>7.47</v>
      </c>
      <c r="T117" s="8">
        <v>0.68400000000000005</v>
      </c>
    </row>
    <row r="118" spans="1:22" ht="16" customHeight="1" x14ac:dyDescent="0.2">
      <c r="A118" s="78" t="s">
        <v>565</v>
      </c>
      <c r="B118" s="39">
        <v>34425</v>
      </c>
      <c r="C118" s="2">
        <f t="shared" si="3"/>
        <v>4</v>
      </c>
      <c r="D118" s="2">
        <f>YEAR(Table1[[#This Row],[Measurement Date]])</f>
        <v>1994</v>
      </c>
      <c r="E118" s="8" t="s">
        <v>41</v>
      </c>
      <c r="F118" s="3" t="s">
        <v>41</v>
      </c>
      <c r="G118" s="13" t="s">
        <v>435</v>
      </c>
      <c r="H118" s="4" t="s">
        <v>972</v>
      </c>
      <c r="I118" s="11" t="s">
        <v>260</v>
      </c>
      <c r="J118" s="88" t="s">
        <v>145</v>
      </c>
      <c r="K118" s="3">
        <v>11.27</v>
      </c>
      <c r="M118" s="83">
        <f>K118</f>
        <v>11.27</v>
      </c>
      <c r="O118" s="2">
        <v>0.27</v>
      </c>
      <c r="P118" s="8"/>
      <c r="Q118" s="2">
        <v>2.21</v>
      </c>
      <c r="R118" s="2">
        <v>7.47</v>
      </c>
      <c r="S118" s="8"/>
      <c r="T118" s="2">
        <v>0.68400000000000005</v>
      </c>
      <c r="U118" s="8">
        <v>1</v>
      </c>
      <c r="V118" s="4"/>
    </row>
    <row r="119" spans="1:22" ht="16" customHeight="1" x14ac:dyDescent="0.2">
      <c r="A119" s="119" t="s">
        <v>566</v>
      </c>
      <c r="B119" s="39">
        <v>34425</v>
      </c>
      <c r="C119" s="2">
        <f t="shared" si="3"/>
        <v>4</v>
      </c>
      <c r="D119" s="2">
        <f>YEAR(Table1[[#This Row],[Measurement Date]])</f>
        <v>1994</v>
      </c>
      <c r="E119" s="3">
        <v>6</v>
      </c>
      <c r="F119" s="3">
        <v>4</v>
      </c>
      <c r="G119" s="22" t="s">
        <v>441</v>
      </c>
      <c r="H119" s="4" t="s">
        <v>433</v>
      </c>
      <c r="I119" s="5" t="s">
        <v>87</v>
      </c>
      <c r="J119" s="103" t="s">
        <v>89</v>
      </c>
      <c r="K119" s="83">
        <v>17.299999999999997</v>
      </c>
      <c r="L119" s="83"/>
      <c r="M119" s="40">
        <f>K119*1.01</f>
        <v>17.472999999999999</v>
      </c>
      <c r="N119" s="83"/>
      <c r="O119" s="83">
        <v>4</v>
      </c>
      <c r="P119" s="94" t="s">
        <v>46</v>
      </c>
      <c r="Q119" s="83">
        <v>0.65500000000000003</v>
      </c>
      <c r="R119" s="83">
        <v>32.5</v>
      </c>
      <c r="S119" s="94"/>
      <c r="T119" s="83">
        <v>0.81100000000000005</v>
      </c>
      <c r="U119" s="83">
        <v>1</v>
      </c>
      <c r="V119" s="4" t="s">
        <v>88</v>
      </c>
    </row>
    <row r="120" spans="1:22" ht="16" customHeight="1" x14ac:dyDescent="0.2">
      <c r="A120" s="78" t="s">
        <v>567</v>
      </c>
      <c r="B120" s="39">
        <v>34425</v>
      </c>
      <c r="C120" s="2">
        <f t="shared" si="3"/>
        <v>4</v>
      </c>
      <c r="D120" s="2">
        <f>YEAR(Table1[[#This Row],[Measurement Date]])</f>
        <v>1994</v>
      </c>
      <c r="E120" s="3">
        <v>6</v>
      </c>
      <c r="F120" s="3">
        <v>4</v>
      </c>
      <c r="G120" s="13" t="s">
        <v>435</v>
      </c>
      <c r="H120" s="7" t="s">
        <v>8</v>
      </c>
      <c r="I120" s="7" t="s">
        <v>80</v>
      </c>
      <c r="J120" s="103" t="s">
        <v>1</v>
      </c>
      <c r="K120" s="83">
        <v>17.100000000000001</v>
      </c>
      <c r="L120" s="83"/>
      <c r="M120" s="41">
        <f>K120*1.01</f>
        <v>17.271000000000001</v>
      </c>
      <c r="N120" s="83"/>
      <c r="O120" s="83">
        <v>0.41299999999999998</v>
      </c>
      <c r="P120" s="94" t="s">
        <v>48</v>
      </c>
      <c r="Q120" s="83">
        <v>0.65400000000000003</v>
      </c>
      <c r="R120" s="83">
        <v>33.9</v>
      </c>
      <c r="S120" s="94"/>
      <c r="T120" s="83">
        <v>0.77100000000000002</v>
      </c>
      <c r="U120" s="83">
        <v>1</v>
      </c>
      <c r="V120" s="4" t="s">
        <v>1</v>
      </c>
    </row>
    <row r="121" spans="1:22" ht="16" customHeight="1" x14ac:dyDescent="0.2">
      <c r="A121" s="78" t="s">
        <v>568</v>
      </c>
      <c r="B121" s="39">
        <v>34578</v>
      </c>
      <c r="C121" s="2">
        <f t="shared" si="3"/>
        <v>9</v>
      </c>
      <c r="D121" s="2">
        <f>YEAR(Table1[[#This Row],[Measurement Date]])</f>
        <v>1994</v>
      </c>
      <c r="E121" s="3">
        <v>5</v>
      </c>
      <c r="F121" s="3">
        <v>1</v>
      </c>
      <c r="G121" s="22" t="s">
        <v>441</v>
      </c>
      <c r="H121" s="4" t="s">
        <v>443</v>
      </c>
      <c r="I121" s="5" t="s">
        <v>65</v>
      </c>
      <c r="J121" s="103" t="s">
        <v>42</v>
      </c>
      <c r="K121" s="83">
        <v>24</v>
      </c>
      <c r="L121" s="83"/>
      <c r="M121" s="40">
        <f>K121*1.01</f>
        <v>24.240000000000002</v>
      </c>
      <c r="N121" s="83"/>
      <c r="O121" s="83">
        <v>4</v>
      </c>
      <c r="P121" s="94" t="s">
        <v>46</v>
      </c>
      <c r="Q121" s="83">
        <v>0.70899999999999996</v>
      </c>
      <c r="R121" s="83">
        <v>40.9</v>
      </c>
      <c r="S121" s="94"/>
      <c r="T121" s="83">
        <v>0.82699999999999996</v>
      </c>
      <c r="U121" s="83">
        <v>1</v>
      </c>
      <c r="V121" s="4" t="s">
        <v>43</v>
      </c>
    </row>
    <row r="122" spans="1:22" ht="16" customHeight="1" x14ac:dyDescent="0.2">
      <c r="A122" s="119" t="s">
        <v>569</v>
      </c>
      <c r="B122" s="39">
        <v>34578</v>
      </c>
      <c r="C122" s="2">
        <f t="shared" si="3"/>
        <v>9</v>
      </c>
      <c r="D122" s="2">
        <f>YEAR(Table1[[#This Row],[Measurement Date]])</f>
        <v>1994</v>
      </c>
      <c r="E122" s="3">
        <v>5</v>
      </c>
      <c r="F122" s="3">
        <v>1</v>
      </c>
      <c r="G122" s="22" t="s">
        <v>441</v>
      </c>
      <c r="H122" s="4" t="s">
        <v>433</v>
      </c>
      <c r="I122" s="5" t="s">
        <v>84</v>
      </c>
      <c r="J122" s="103" t="s">
        <v>85</v>
      </c>
      <c r="K122" s="83">
        <v>17</v>
      </c>
      <c r="L122" s="83"/>
      <c r="M122" s="40">
        <f>K122*1.01</f>
        <v>17.170000000000002</v>
      </c>
      <c r="N122" s="83"/>
      <c r="O122" s="83">
        <v>4.0199999999999996</v>
      </c>
      <c r="P122" s="94" t="s">
        <v>46</v>
      </c>
      <c r="Q122" s="83">
        <v>0.65100000000000002</v>
      </c>
      <c r="R122" s="83">
        <v>32.6</v>
      </c>
      <c r="S122" s="94"/>
      <c r="T122" s="83">
        <v>0.80300000000000005</v>
      </c>
      <c r="U122" s="83">
        <v>1</v>
      </c>
      <c r="V122" s="4" t="s">
        <v>43</v>
      </c>
    </row>
    <row r="123" spans="1:22" ht="16" customHeight="1" x14ac:dyDescent="0.2">
      <c r="A123" s="78" t="s">
        <v>570</v>
      </c>
      <c r="B123" s="126">
        <v>34608</v>
      </c>
      <c r="C123" s="89">
        <f t="shared" si="3"/>
        <v>10</v>
      </c>
      <c r="D123" s="89">
        <f>YEAR(Table1[[#This Row],[Measurement Date]])</f>
        <v>1994</v>
      </c>
      <c r="E123" s="21" t="s">
        <v>41</v>
      </c>
      <c r="F123" s="21" t="s">
        <v>41</v>
      </c>
      <c r="G123" s="13" t="s">
        <v>435</v>
      </c>
      <c r="H123" s="7" t="s">
        <v>8</v>
      </c>
      <c r="I123" s="129" t="s">
        <v>210</v>
      </c>
      <c r="J123" s="66" t="s">
        <v>1</v>
      </c>
      <c r="K123" s="24"/>
      <c r="L123" s="91">
        <v>17.100000000000001</v>
      </c>
      <c r="M123" s="43">
        <f>L123</f>
        <v>17.100000000000001</v>
      </c>
      <c r="N123" s="24"/>
      <c r="O123" s="91">
        <v>0.41299999999999998</v>
      </c>
      <c r="P123" s="21"/>
      <c r="Q123" s="91">
        <v>0.65400000000000003</v>
      </c>
      <c r="R123" s="24"/>
      <c r="S123" s="91">
        <v>33.9</v>
      </c>
      <c r="T123" s="91">
        <v>0.77100000000000002</v>
      </c>
      <c r="U123" s="21">
        <v>1</v>
      </c>
      <c r="V123" s="13"/>
    </row>
    <row r="124" spans="1:22" ht="16" customHeight="1" x14ac:dyDescent="0.2">
      <c r="A124" s="119" t="s">
        <v>571</v>
      </c>
      <c r="B124" s="39">
        <v>34639</v>
      </c>
      <c r="C124" s="2">
        <f t="shared" si="3"/>
        <v>11</v>
      </c>
      <c r="D124" s="2">
        <f>YEAR(Table1[[#This Row],[Measurement Date]])</f>
        <v>1994</v>
      </c>
      <c r="E124" s="3">
        <v>6</v>
      </c>
      <c r="F124" s="3">
        <v>1</v>
      </c>
      <c r="G124" s="13" t="s">
        <v>435</v>
      </c>
      <c r="H124" s="7" t="s">
        <v>8</v>
      </c>
      <c r="I124" s="7" t="s">
        <v>80</v>
      </c>
      <c r="J124" s="103" t="s">
        <v>1</v>
      </c>
      <c r="K124" s="83">
        <v>16.400000000000002</v>
      </c>
      <c r="L124" s="83"/>
      <c r="M124" s="41">
        <f>K124*1.01</f>
        <v>16.564000000000004</v>
      </c>
      <c r="N124" s="83">
        <v>0.5</v>
      </c>
      <c r="O124" s="83">
        <v>1.0249999999999999</v>
      </c>
      <c r="P124" s="94" t="s">
        <v>48</v>
      </c>
      <c r="Q124" s="83">
        <v>0.67800000000000005</v>
      </c>
      <c r="R124" s="83">
        <v>32</v>
      </c>
      <c r="S124" s="94"/>
      <c r="T124" s="83">
        <v>0.75800000000000001</v>
      </c>
      <c r="U124" s="83">
        <v>1</v>
      </c>
      <c r="V124" s="4" t="s">
        <v>1</v>
      </c>
    </row>
    <row r="125" spans="1:22" ht="16" customHeight="1" x14ac:dyDescent="0.2">
      <c r="A125" s="78" t="s">
        <v>572</v>
      </c>
      <c r="B125" s="44">
        <v>34669</v>
      </c>
      <c r="C125" s="45">
        <f t="shared" si="3"/>
        <v>12</v>
      </c>
      <c r="D125" s="45">
        <f>YEAR(Table1[[#This Row],[Measurement Date]])</f>
        <v>1994</v>
      </c>
      <c r="E125" s="34">
        <v>7</v>
      </c>
      <c r="F125" s="34">
        <v>4</v>
      </c>
      <c r="G125" s="13" t="s">
        <v>423</v>
      </c>
      <c r="H125" s="4" t="s">
        <v>438</v>
      </c>
      <c r="I125" s="38" t="s">
        <v>93</v>
      </c>
      <c r="J125" s="136" t="s">
        <v>23</v>
      </c>
      <c r="K125" s="85">
        <v>7.3999999999999995</v>
      </c>
      <c r="L125" s="34"/>
      <c r="M125" s="35">
        <v>7.5</v>
      </c>
      <c r="N125" s="85"/>
      <c r="O125" s="85">
        <v>0.53</v>
      </c>
      <c r="P125" s="114" t="s">
        <v>48</v>
      </c>
      <c r="Q125" s="85">
        <v>0.80800000000000005</v>
      </c>
      <c r="R125" s="85">
        <v>12.5</v>
      </c>
      <c r="S125" s="114"/>
      <c r="T125" s="85">
        <v>0.73</v>
      </c>
      <c r="U125" s="85">
        <v>1</v>
      </c>
      <c r="V125" s="37" t="s">
        <v>88</v>
      </c>
    </row>
    <row r="126" spans="1:22" ht="16" customHeight="1" x14ac:dyDescent="0.2">
      <c r="A126" s="78" t="s">
        <v>573</v>
      </c>
      <c r="B126" s="39">
        <v>34731</v>
      </c>
      <c r="C126" s="2">
        <f t="shared" si="3"/>
        <v>2</v>
      </c>
      <c r="D126" s="2">
        <f>YEAR(Table1[[#This Row],[Measurement Date]])</f>
        <v>1995</v>
      </c>
      <c r="E126" s="8" t="s">
        <v>41</v>
      </c>
      <c r="F126" s="3" t="s">
        <v>41</v>
      </c>
      <c r="G126" s="13" t="s">
        <v>435</v>
      </c>
      <c r="H126" s="4" t="s">
        <v>972</v>
      </c>
      <c r="I126" s="11" t="s">
        <v>261</v>
      </c>
      <c r="J126" s="88" t="s">
        <v>145</v>
      </c>
      <c r="K126" s="3">
        <v>11.5</v>
      </c>
      <c r="M126" s="83">
        <f>K126</f>
        <v>11.5</v>
      </c>
      <c r="O126" s="2">
        <v>0.26</v>
      </c>
      <c r="P126" s="8"/>
      <c r="Q126" s="2">
        <v>2.23</v>
      </c>
      <c r="R126" s="2">
        <v>7.49</v>
      </c>
      <c r="S126" s="8"/>
      <c r="T126" s="2">
        <v>0.69</v>
      </c>
      <c r="U126" s="8">
        <v>1</v>
      </c>
      <c r="V126" s="4"/>
    </row>
    <row r="127" spans="1:22" ht="16" customHeight="1" x14ac:dyDescent="0.2">
      <c r="A127" s="119" t="s">
        <v>574</v>
      </c>
      <c r="B127" s="20">
        <v>34731</v>
      </c>
      <c r="C127" s="14">
        <f t="shared" si="3"/>
        <v>2</v>
      </c>
      <c r="D127" s="14">
        <f>YEAR(Table1[[#This Row],[Measurement Date]])</f>
        <v>1995</v>
      </c>
      <c r="E127" s="24">
        <v>8</v>
      </c>
      <c r="F127" s="24">
        <v>4</v>
      </c>
      <c r="G127" s="13" t="s">
        <v>423</v>
      </c>
      <c r="H127" s="4" t="s">
        <v>438</v>
      </c>
      <c r="I127" s="23" t="s">
        <v>93</v>
      </c>
      <c r="J127" s="104" t="s">
        <v>23</v>
      </c>
      <c r="K127" s="91">
        <v>8.5</v>
      </c>
      <c r="L127" s="24"/>
      <c r="M127" s="21">
        <v>8.6</v>
      </c>
      <c r="N127" s="91"/>
      <c r="O127" s="91">
        <v>0.53</v>
      </c>
      <c r="P127" s="105" t="s">
        <v>48</v>
      </c>
      <c r="Q127" s="91">
        <v>0.80800000000000005</v>
      </c>
      <c r="R127" s="91">
        <v>12.5</v>
      </c>
      <c r="S127" s="105"/>
      <c r="T127" s="91">
        <v>0.73</v>
      </c>
      <c r="U127" s="91">
        <v>1</v>
      </c>
      <c r="V127" s="13" t="s">
        <v>1</v>
      </c>
    </row>
    <row r="128" spans="1:22" ht="16" customHeight="1" x14ac:dyDescent="0.2">
      <c r="A128" s="78" t="s">
        <v>575</v>
      </c>
      <c r="B128" s="39">
        <v>34731</v>
      </c>
      <c r="C128" s="2">
        <f t="shared" si="3"/>
        <v>2</v>
      </c>
      <c r="D128" s="2">
        <v>1995</v>
      </c>
      <c r="G128" s="63" t="s">
        <v>435</v>
      </c>
      <c r="H128" s="61" t="s">
        <v>436</v>
      </c>
      <c r="I128" s="5" t="s">
        <v>261</v>
      </c>
      <c r="J128" s="11" t="s">
        <v>145</v>
      </c>
      <c r="K128" s="60"/>
      <c r="L128" s="60"/>
      <c r="M128" s="60">
        <v>11.5</v>
      </c>
      <c r="N128" s="10"/>
      <c r="O128" s="3">
        <v>0.26</v>
      </c>
      <c r="P128" s="10"/>
      <c r="Q128" s="60">
        <v>2.23</v>
      </c>
      <c r="R128" s="60">
        <v>7.49</v>
      </c>
      <c r="S128" s="10"/>
      <c r="T128" s="10">
        <v>0.69</v>
      </c>
      <c r="U128" s="10"/>
      <c r="V128" s="10"/>
    </row>
    <row r="129" spans="1:22" ht="16" customHeight="1" x14ac:dyDescent="0.2">
      <c r="A129" s="119" t="s">
        <v>576</v>
      </c>
      <c r="B129" s="93">
        <v>34790</v>
      </c>
      <c r="C129" s="51">
        <f t="shared" si="3"/>
        <v>4</v>
      </c>
      <c r="D129" s="51">
        <f>YEAR(Table1[[#This Row],[Measurement Date]])</f>
        <v>1995</v>
      </c>
      <c r="E129" s="8" t="s">
        <v>41</v>
      </c>
      <c r="F129" s="8" t="s">
        <v>41</v>
      </c>
      <c r="G129" s="13" t="s">
        <v>435</v>
      </c>
      <c r="H129" s="7" t="s">
        <v>8</v>
      </c>
      <c r="I129" s="109" t="s">
        <v>210</v>
      </c>
      <c r="J129" s="19" t="s">
        <v>1</v>
      </c>
      <c r="K129" s="3"/>
      <c r="L129" s="83">
        <v>17.599999999999998</v>
      </c>
      <c r="M129" s="41">
        <f>L129</f>
        <v>17.599999999999998</v>
      </c>
      <c r="O129" s="83">
        <v>0.433</v>
      </c>
      <c r="P129" s="8"/>
      <c r="Q129" s="83">
        <v>0.65359999999999996</v>
      </c>
      <c r="S129" s="83">
        <v>33.93</v>
      </c>
      <c r="T129" s="83">
        <v>0.77</v>
      </c>
      <c r="U129" s="8">
        <v>1</v>
      </c>
      <c r="V129" s="4"/>
    </row>
    <row r="130" spans="1:22" ht="16" customHeight="1" x14ac:dyDescent="0.2">
      <c r="A130" s="78" t="s">
        <v>577</v>
      </c>
      <c r="B130" s="39">
        <v>34820</v>
      </c>
      <c r="C130" s="2">
        <f t="shared" ref="C130:C193" si="4">MONTH(B130)</f>
        <v>5</v>
      </c>
      <c r="D130" s="2">
        <f>YEAR(Table1[[#This Row],[Measurement Date]])</f>
        <v>1995</v>
      </c>
      <c r="E130" s="3">
        <v>8</v>
      </c>
      <c r="F130" s="3">
        <v>4</v>
      </c>
      <c r="G130" s="22" t="s">
        <v>441</v>
      </c>
      <c r="H130" s="4" t="s">
        <v>433</v>
      </c>
      <c r="I130" s="5" t="s">
        <v>96</v>
      </c>
      <c r="J130" s="103" t="s">
        <v>42</v>
      </c>
      <c r="K130" s="83">
        <v>17.599999999999998</v>
      </c>
      <c r="L130" s="83"/>
      <c r="M130" s="40">
        <f>K130*1.01</f>
        <v>17.775999999999996</v>
      </c>
      <c r="N130" s="83"/>
      <c r="O130" s="83">
        <v>4</v>
      </c>
      <c r="P130" s="94" t="s">
        <v>46</v>
      </c>
      <c r="Q130" s="83">
        <v>0.66100000000000003</v>
      </c>
      <c r="R130" s="83">
        <v>32.799999999999997</v>
      </c>
      <c r="S130" s="94"/>
      <c r="T130" s="83">
        <v>0.81399999999999995</v>
      </c>
      <c r="U130" s="83">
        <v>1</v>
      </c>
      <c r="V130" s="4" t="s">
        <v>43</v>
      </c>
    </row>
    <row r="131" spans="1:22" ht="16" customHeight="1" x14ac:dyDescent="0.2">
      <c r="A131" s="119" t="s">
        <v>578</v>
      </c>
      <c r="B131" s="39">
        <v>34820</v>
      </c>
      <c r="C131" s="2">
        <f t="shared" si="4"/>
        <v>5</v>
      </c>
      <c r="D131" s="2">
        <f>YEAR(Table1[[#This Row],[Measurement Date]])</f>
        <v>1995</v>
      </c>
      <c r="E131" s="3">
        <v>7</v>
      </c>
      <c r="F131" s="3">
        <v>4</v>
      </c>
      <c r="G131" s="22" t="s">
        <v>441</v>
      </c>
      <c r="H131" s="4" t="s">
        <v>433</v>
      </c>
      <c r="I131" s="5" t="s">
        <v>92</v>
      </c>
      <c r="J131" s="103" t="s">
        <v>85</v>
      </c>
      <c r="K131" s="83">
        <v>18.099999999999998</v>
      </c>
      <c r="L131" s="83"/>
      <c r="M131" s="40">
        <f>K131*1.01</f>
        <v>18.280999999999999</v>
      </c>
      <c r="N131" s="83"/>
      <c r="O131" s="83">
        <v>4.04</v>
      </c>
      <c r="P131" s="94" t="s">
        <v>46</v>
      </c>
      <c r="Q131" s="83">
        <v>0.66600000000000004</v>
      </c>
      <c r="R131" s="83">
        <v>35</v>
      </c>
      <c r="S131" s="94"/>
      <c r="T131" s="83">
        <v>0.875</v>
      </c>
      <c r="U131" s="83">
        <v>1</v>
      </c>
      <c r="V131" s="4" t="s">
        <v>43</v>
      </c>
    </row>
    <row r="132" spans="1:22" ht="16" customHeight="1" x14ac:dyDescent="0.2">
      <c r="A132" s="78" t="s">
        <v>579</v>
      </c>
      <c r="B132" s="39">
        <v>34912</v>
      </c>
      <c r="C132" s="2">
        <f t="shared" si="4"/>
        <v>8</v>
      </c>
      <c r="D132" s="2">
        <f>YEAR(Table1[[#This Row],[Measurement Date]])</f>
        <v>1995</v>
      </c>
      <c r="E132" s="3">
        <v>7</v>
      </c>
      <c r="F132" s="3">
        <v>1</v>
      </c>
      <c r="G132" s="22" t="s">
        <v>441</v>
      </c>
      <c r="H132" s="4" t="s">
        <v>433</v>
      </c>
      <c r="I132" s="5" t="s">
        <v>90</v>
      </c>
      <c r="J132" s="103" t="s">
        <v>42</v>
      </c>
      <c r="K132" s="83">
        <v>21.5</v>
      </c>
      <c r="L132" s="83"/>
      <c r="M132" s="40">
        <f>K132*1.01</f>
        <v>21.715</v>
      </c>
      <c r="N132" s="83">
        <v>0.5</v>
      </c>
      <c r="O132" s="83">
        <v>4.0439999999999996</v>
      </c>
      <c r="P132" s="94" t="s">
        <v>46</v>
      </c>
      <c r="Q132" s="83">
        <v>0.69899999999999995</v>
      </c>
      <c r="R132" s="83">
        <v>37.9</v>
      </c>
      <c r="S132" s="94"/>
      <c r="T132" s="83">
        <v>0.81100000000000005</v>
      </c>
      <c r="U132" s="83">
        <v>1</v>
      </c>
      <c r="V132" s="4" t="s">
        <v>43</v>
      </c>
    </row>
    <row r="133" spans="1:22" ht="16" customHeight="1" x14ac:dyDescent="0.2">
      <c r="A133" s="119" t="s">
        <v>580</v>
      </c>
      <c r="B133" s="39">
        <v>34973</v>
      </c>
      <c r="C133" s="2">
        <f t="shared" si="4"/>
        <v>10</v>
      </c>
      <c r="D133" s="2">
        <f>YEAR(Table1[[#This Row],[Measurement Date]])</f>
        <v>1995</v>
      </c>
      <c r="E133" s="3">
        <v>7</v>
      </c>
      <c r="F133" s="3">
        <v>3</v>
      </c>
      <c r="G133" s="22" t="s">
        <v>441</v>
      </c>
      <c r="H133" s="4" t="s">
        <v>442</v>
      </c>
      <c r="I133" s="5" t="s">
        <v>91</v>
      </c>
      <c r="J133" s="103" t="s">
        <v>7</v>
      </c>
      <c r="K133" s="83">
        <v>26.8</v>
      </c>
      <c r="L133" s="83"/>
      <c r="M133" s="40">
        <f>K133*1.01</f>
        <v>27.068000000000001</v>
      </c>
      <c r="N133" s="83"/>
      <c r="O133" s="83">
        <v>1.6</v>
      </c>
      <c r="P133" s="94" t="s">
        <v>46</v>
      </c>
      <c r="Q133" s="83"/>
      <c r="R133" s="83"/>
      <c r="S133" s="94"/>
      <c r="T133" s="83"/>
      <c r="U133" s="83">
        <v>96</v>
      </c>
      <c r="V133" s="4" t="s">
        <v>88</v>
      </c>
    </row>
    <row r="134" spans="1:22" ht="16" customHeight="1" x14ac:dyDescent="0.2">
      <c r="A134" s="78" t="s">
        <v>581</v>
      </c>
      <c r="B134" s="39">
        <v>35004</v>
      </c>
      <c r="C134" s="2">
        <f t="shared" si="4"/>
        <v>11</v>
      </c>
      <c r="D134" s="2">
        <f>YEAR(Table1[[#This Row],[Measurement Date]])</f>
        <v>1995</v>
      </c>
      <c r="E134" s="3">
        <v>9</v>
      </c>
      <c r="F134" s="3">
        <v>1</v>
      </c>
      <c r="G134" s="13" t="s">
        <v>431</v>
      </c>
      <c r="H134" s="4" t="s">
        <v>434</v>
      </c>
      <c r="I134" s="5" t="s">
        <v>408</v>
      </c>
      <c r="J134" s="19" t="s">
        <v>97</v>
      </c>
      <c r="K134" s="83">
        <v>18.2</v>
      </c>
      <c r="L134" s="83">
        <v>18.399999999999999</v>
      </c>
      <c r="M134" s="40">
        <f>L134</f>
        <v>18.399999999999999</v>
      </c>
      <c r="N134" s="83">
        <v>0.5</v>
      </c>
      <c r="O134" s="83">
        <v>4.0110000000000001</v>
      </c>
      <c r="P134" s="94" t="s">
        <v>48</v>
      </c>
      <c r="Q134" s="83">
        <v>0.99399999999999999</v>
      </c>
      <c r="R134" s="83">
        <v>23</v>
      </c>
      <c r="S134" s="83">
        <v>23.2</v>
      </c>
      <c r="T134" s="83">
        <v>0.79700000000000004</v>
      </c>
      <c r="U134" s="83">
        <v>1</v>
      </c>
      <c r="V134" s="4" t="s">
        <v>1</v>
      </c>
    </row>
    <row r="135" spans="1:22" ht="16" customHeight="1" x14ac:dyDescent="0.2">
      <c r="A135" s="78" t="s">
        <v>582</v>
      </c>
      <c r="B135" s="39">
        <v>35034</v>
      </c>
      <c r="C135" s="2">
        <f t="shared" si="4"/>
        <v>12</v>
      </c>
      <c r="D135" s="2">
        <f>YEAR(Table1[[#This Row],[Measurement Date]])</f>
        <v>1995</v>
      </c>
      <c r="E135" s="3">
        <v>7</v>
      </c>
      <c r="F135" s="3">
        <v>1</v>
      </c>
      <c r="G135" s="22" t="s">
        <v>441</v>
      </c>
      <c r="H135" s="4" t="s">
        <v>443</v>
      </c>
      <c r="I135" s="5" t="s">
        <v>65</v>
      </c>
      <c r="J135" s="103" t="s">
        <v>42</v>
      </c>
      <c r="K135" s="83">
        <v>23.200000000000003</v>
      </c>
      <c r="L135" s="83"/>
      <c r="M135" s="40">
        <f>K135*1.01</f>
        <v>23.432000000000002</v>
      </c>
      <c r="N135" s="83"/>
      <c r="O135" s="83">
        <v>22.13</v>
      </c>
      <c r="P135" s="94" t="s">
        <v>47</v>
      </c>
      <c r="Q135" s="83">
        <v>0.70199999999999996</v>
      </c>
      <c r="R135" s="83">
        <v>41.5</v>
      </c>
      <c r="S135" s="94"/>
      <c r="T135" s="83">
        <v>0.79800000000000004</v>
      </c>
      <c r="U135" s="83">
        <v>1</v>
      </c>
      <c r="V135" s="4" t="s">
        <v>43</v>
      </c>
    </row>
    <row r="136" spans="1:22" ht="16" customHeight="1" x14ac:dyDescent="0.2">
      <c r="A136" s="119" t="s">
        <v>583</v>
      </c>
      <c r="B136" s="39">
        <v>35034</v>
      </c>
      <c r="C136" s="2">
        <f t="shared" si="4"/>
        <v>12</v>
      </c>
      <c r="D136" s="2">
        <f>YEAR(Table1[[#This Row],[Measurement Date]])</f>
        <v>1995</v>
      </c>
      <c r="E136" s="3">
        <v>8</v>
      </c>
      <c r="F136" s="3">
        <v>1</v>
      </c>
      <c r="G136" s="22" t="s">
        <v>441</v>
      </c>
      <c r="H136" s="7" t="s">
        <v>445</v>
      </c>
      <c r="I136" s="5" t="s">
        <v>94</v>
      </c>
      <c r="J136" s="103" t="s">
        <v>45</v>
      </c>
      <c r="K136" s="83">
        <v>18.600000000000001</v>
      </c>
      <c r="L136" s="83"/>
      <c r="M136" s="40">
        <f>K136*1.01</f>
        <v>18.786000000000001</v>
      </c>
      <c r="N136" s="83">
        <v>0.6</v>
      </c>
      <c r="O136" s="83">
        <v>1</v>
      </c>
      <c r="P136" s="94" t="s">
        <v>46</v>
      </c>
      <c r="Q136" s="83">
        <v>0.63600000000000001</v>
      </c>
      <c r="R136" s="83">
        <v>36.5</v>
      </c>
      <c r="S136" s="94"/>
      <c r="T136" s="83">
        <v>0.80400000000000005</v>
      </c>
      <c r="U136" s="83">
        <v>1</v>
      </c>
      <c r="V136" s="4" t="s">
        <v>1</v>
      </c>
    </row>
    <row r="137" spans="1:22" ht="16" customHeight="1" x14ac:dyDescent="0.2">
      <c r="A137" s="78" t="s">
        <v>584</v>
      </c>
      <c r="B137" s="93">
        <v>35125</v>
      </c>
      <c r="C137" s="51">
        <f t="shared" si="4"/>
        <v>3</v>
      </c>
      <c r="D137" s="51">
        <f>YEAR(Table1[[#This Row],[Measurement Date]])</f>
        <v>1996</v>
      </c>
      <c r="E137" s="8" t="s">
        <v>41</v>
      </c>
      <c r="F137" s="8" t="s">
        <v>41</v>
      </c>
      <c r="G137" s="13" t="s">
        <v>435</v>
      </c>
      <c r="H137" s="7" t="s">
        <v>8</v>
      </c>
      <c r="I137" s="109" t="s">
        <v>1022</v>
      </c>
      <c r="J137" s="19" t="s">
        <v>1</v>
      </c>
      <c r="K137" s="3"/>
      <c r="L137" s="83">
        <v>17.7</v>
      </c>
      <c r="M137" s="41">
        <f>L137</f>
        <v>17.7</v>
      </c>
      <c r="O137" s="83">
        <v>0.41</v>
      </c>
      <c r="P137" s="8"/>
      <c r="Q137" s="83">
        <v>0.67400000000000004</v>
      </c>
      <c r="S137" s="83">
        <v>34</v>
      </c>
      <c r="T137" s="83">
        <v>0.77300000000000002</v>
      </c>
      <c r="U137" s="8">
        <v>1</v>
      </c>
      <c r="V137" s="4"/>
    </row>
    <row r="138" spans="1:22" ht="16" customHeight="1" x14ac:dyDescent="0.2">
      <c r="A138" s="119" t="s">
        <v>585</v>
      </c>
      <c r="B138" s="39">
        <v>35125</v>
      </c>
      <c r="C138" s="2">
        <f t="shared" si="4"/>
        <v>3</v>
      </c>
      <c r="D138" s="2">
        <f>YEAR(Table1[[#This Row],[Measurement Date]])</f>
        <v>1996</v>
      </c>
      <c r="E138" s="3">
        <v>8</v>
      </c>
      <c r="F138" s="3">
        <v>4</v>
      </c>
      <c r="G138" s="13" t="s">
        <v>435</v>
      </c>
      <c r="H138" s="7" t="s">
        <v>8</v>
      </c>
      <c r="I138" s="7" t="s">
        <v>80</v>
      </c>
      <c r="J138" s="103" t="s">
        <v>1</v>
      </c>
      <c r="K138" s="83">
        <v>17.7</v>
      </c>
      <c r="L138" s="83"/>
      <c r="M138" s="41">
        <f>K138*1.01</f>
        <v>17.876999999999999</v>
      </c>
      <c r="N138" s="83">
        <v>0.5</v>
      </c>
      <c r="O138" s="83">
        <v>0.41299999999999998</v>
      </c>
      <c r="P138" s="94" t="s">
        <v>48</v>
      </c>
      <c r="Q138" s="83">
        <v>0.67400000000000004</v>
      </c>
      <c r="R138" s="83">
        <v>34</v>
      </c>
      <c r="S138" s="94"/>
      <c r="T138" s="83">
        <v>0.77200000000000002</v>
      </c>
      <c r="U138" s="83">
        <v>1</v>
      </c>
      <c r="V138" s="4" t="s">
        <v>1</v>
      </c>
    </row>
    <row r="139" spans="1:22" ht="16" customHeight="1" x14ac:dyDescent="0.2">
      <c r="A139" s="78" t="s">
        <v>586</v>
      </c>
      <c r="B139" s="39">
        <v>35156</v>
      </c>
      <c r="C139" s="2">
        <f t="shared" si="4"/>
        <v>4</v>
      </c>
      <c r="D139" s="2">
        <f>YEAR(Table1[[#This Row],[Measurement Date]])</f>
        <v>1996</v>
      </c>
      <c r="E139" s="3">
        <v>8</v>
      </c>
      <c r="F139" s="3">
        <v>1</v>
      </c>
      <c r="G139" s="13" t="s">
        <v>422</v>
      </c>
      <c r="H139" s="4" t="s">
        <v>428</v>
      </c>
      <c r="I139" s="5" t="s">
        <v>320</v>
      </c>
      <c r="J139" s="103" t="s">
        <v>95</v>
      </c>
      <c r="K139" s="83">
        <v>30.3</v>
      </c>
      <c r="L139" s="83"/>
      <c r="M139" s="40">
        <f>K139</f>
        <v>30.3</v>
      </c>
      <c r="N139" s="83"/>
      <c r="O139" s="40">
        <v>4</v>
      </c>
      <c r="P139" s="94" t="s">
        <v>48</v>
      </c>
      <c r="Q139" s="83">
        <v>2.488</v>
      </c>
      <c r="R139" s="83">
        <v>14.22</v>
      </c>
      <c r="S139" s="83"/>
      <c r="T139" s="83">
        <v>0.85599999999999998</v>
      </c>
      <c r="U139" s="83">
        <v>1</v>
      </c>
      <c r="V139" s="4" t="s">
        <v>82</v>
      </c>
    </row>
    <row r="140" spans="1:22" ht="16" customHeight="1" x14ac:dyDescent="0.2">
      <c r="A140" s="119" t="s">
        <v>587</v>
      </c>
      <c r="B140" s="39">
        <v>35186</v>
      </c>
      <c r="C140" s="2">
        <f t="shared" si="4"/>
        <v>5</v>
      </c>
      <c r="D140" s="2">
        <f>YEAR(Table1[[#This Row],[Measurement Date]])</f>
        <v>1996</v>
      </c>
      <c r="E140" s="3">
        <v>8</v>
      </c>
      <c r="F140" s="3">
        <v>1</v>
      </c>
      <c r="G140" s="22" t="s">
        <v>441</v>
      </c>
      <c r="H140" s="4" t="s">
        <v>443</v>
      </c>
      <c r="I140" s="5" t="s">
        <v>65</v>
      </c>
      <c r="J140" s="103" t="s">
        <v>42</v>
      </c>
      <c r="K140" s="83">
        <v>23.400000000000002</v>
      </c>
      <c r="L140" s="83"/>
      <c r="M140" s="40">
        <f>K140*1.01</f>
        <v>23.634000000000004</v>
      </c>
      <c r="N140" s="83"/>
      <c r="O140" s="83">
        <v>22.1</v>
      </c>
      <c r="P140" s="94" t="s">
        <v>47</v>
      </c>
      <c r="Q140" s="83">
        <v>0.70199999999999996</v>
      </c>
      <c r="R140" s="83">
        <v>41.6</v>
      </c>
      <c r="S140" s="94"/>
      <c r="T140" s="83">
        <v>0.80300000000000005</v>
      </c>
      <c r="U140" s="83">
        <v>1</v>
      </c>
      <c r="V140" s="4" t="s">
        <v>43</v>
      </c>
    </row>
    <row r="141" spans="1:22" ht="16" customHeight="1" x14ac:dyDescent="0.2">
      <c r="A141" s="78" t="s">
        <v>588</v>
      </c>
      <c r="B141" s="39">
        <v>35278</v>
      </c>
      <c r="C141" s="2">
        <f t="shared" si="4"/>
        <v>8</v>
      </c>
      <c r="D141" s="2">
        <f>YEAR(Table1[[#This Row],[Measurement Date]])</f>
        <v>1996</v>
      </c>
      <c r="E141" s="3">
        <v>9</v>
      </c>
      <c r="F141" s="3">
        <v>1</v>
      </c>
      <c r="G141" s="22" t="s">
        <v>441</v>
      </c>
      <c r="H141" s="4" t="s">
        <v>443</v>
      </c>
      <c r="I141" s="5" t="s">
        <v>65</v>
      </c>
      <c r="J141" s="103" t="s">
        <v>42</v>
      </c>
      <c r="K141" s="83">
        <v>23.7</v>
      </c>
      <c r="L141" s="83">
        <v>23.9</v>
      </c>
      <c r="M141" s="83">
        <f>L141</f>
        <v>23.9</v>
      </c>
      <c r="N141" s="83">
        <v>0.5</v>
      </c>
      <c r="O141" s="83">
        <v>22.1</v>
      </c>
      <c r="P141" s="94" t="s">
        <v>47</v>
      </c>
      <c r="Q141" s="83">
        <v>0.70399999999999996</v>
      </c>
      <c r="R141" s="83">
        <v>41.5</v>
      </c>
      <c r="S141" s="94">
        <v>41.9</v>
      </c>
      <c r="T141" s="83">
        <v>0.81</v>
      </c>
      <c r="U141" s="83">
        <v>1</v>
      </c>
      <c r="V141" s="4" t="s">
        <v>43</v>
      </c>
    </row>
    <row r="142" spans="1:22" ht="16" customHeight="1" x14ac:dyDescent="0.2">
      <c r="A142" s="119" t="s">
        <v>589</v>
      </c>
      <c r="B142" s="39">
        <v>35309</v>
      </c>
      <c r="C142" s="2">
        <f t="shared" si="4"/>
        <v>9</v>
      </c>
      <c r="D142" s="2">
        <v>1996</v>
      </c>
      <c r="G142" s="63" t="s">
        <v>435</v>
      </c>
      <c r="H142" s="61" t="s">
        <v>436</v>
      </c>
      <c r="I142" s="5" t="s">
        <v>261</v>
      </c>
      <c r="J142" s="11" t="s">
        <v>145</v>
      </c>
      <c r="K142" s="60"/>
      <c r="L142" s="60"/>
      <c r="M142" s="60">
        <v>12.04</v>
      </c>
      <c r="N142" s="10"/>
      <c r="O142" s="3">
        <v>0.26</v>
      </c>
      <c r="P142" s="10"/>
      <c r="Q142" s="60">
        <v>2.2970000000000002</v>
      </c>
      <c r="R142" s="60">
        <v>7.52</v>
      </c>
      <c r="S142" s="10"/>
      <c r="T142" s="10">
        <v>0.69699999999999995</v>
      </c>
      <c r="U142" s="10"/>
      <c r="V142" s="10"/>
    </row>
    <row r="143" spans="1:22" ht="16" customHeight="1" x14ac:dyDescent="0.2">
      <c r="A143" s="78" t="s">
        <v>590</v>
      </c>
      <c r="B143" s="39">
        <v>35339</v>
      </c>
      <c r="C143" s="2">
        <f t="shared" si="4"/>
        <v>10</v>
      </c>
      <c r="D143" s="2">
        <f>YEAR(Table1[[#This Row],[Measurement Date]])</f>
        <v>1996</v>
      </c>
      <c r="E143" s="8" t="s">
        <v>41</v>
      </c>
      <c r="F143" s="3" t="s">
        <v>41</v>
      </c>
      <c r="G143" s="13" t="s">
        <v>435</v>
      </c>
      <c r="H143" s="4" t="s">
        <v>972</v>
      </c>
      <c r="I143" s="11" t="s">
        <v>262</v>
      </c>
      <c r="J143" s="88" t="s">
        <v>145</v>
      </c>
      <c r="K143" s="3">
        <v>12.04</v>
      </c>
      <c r="M143" s="83">
        <f>K143</f>
        <v>12.04</v>
      </c>
      <c r="O143" s="2">
        <v>0.27</v>
      </c>
      <c r="P143" s="8"/>
      <c r="Q143" s="2">
        <v>2.2970000000000002</v>
      </c>
      <c r="R143" s="2">
        <v>7.52</v>
      </c>
      <c r="S143" s="8"/>
      <c r="T143" s="2">
        <v>0.69699999999999995</v>
      </c>
      <c r="U143" s="8">
        <v>1</v>
      </c>
      <c r="V143" s="4" t="s">
        <v>1</v>
      </c>
    </row>
    <row r="144" spans="1:22" ht="16" customHeight="1" x14ac:dyDescent="0.2">
      <c r="A144" s="119" t="s">
        <v>591</v>
      </c>
      <c r="B144" s="20">
        <v>35339</v>
      </c>
      <c r="C144" s="14">
        <f t="shared" si="4"/>
        <v>10</v>
      </c>
      <c r="D144" s="14">
        <f>YEAR(Table1[[#This Row],[Measurement Date]])</f>
        <v>1996</v>
      </c>
      <c r="E144" s="24">
        <v>9</v>
      </c>
      <c r="F144" s="24">
        <v>1</v>
      </c>
      <c r="G144" s="64" t="s">
        <v>435</v>
      </c>
      <c r="H144" s="4" t="s">
        <v>972</v>
      </c>
      <c r="I144" s="23" t="s">
        <v>60</v>
      </c>
      <c r="J144" s="66" t="s">
        <v>27</v>
      </c>
      <c r="K144" s="91">
        <v>13.5</v>
      </c>
      <c r="L144" s="91"/>
      <c r="M144" s="91">
        <f>K144</f>
        <v>13.5</v>
      </c>
      <c r="N144" s="91">
        <v>0.70000000000000007</v>
      </c>
      <c r="O144" s="91">
        <v>0.27</v>
      </c>
      <c r="P144" s="105" t="s">
        <v>47</v>
      </c>
      <c r="Q144" s="91">
        <v>2.375</v>
      </c>
      <c r="R144" s="91">
        <v>7.72</v>
      </c>
      <c r="S144" s="91"/>
      <c r="T144" s="91">
        <v>0.74399999999999999</v>
      </c>
      <c r="U144" s="91">
        <v>1</v>
      </c>
      <c r="V144" s="13" t="s">
        <v>1</v>
      </c>
    </row>
    <row r="145" spans="1:22" ht="16" customHeight="1" x14ac:dyDescent="0.2">
      <c r="A145" s="78" t="s">
        <v>592</v>
      </c>
      <c r="B145" s="39">
        <v>35339</v>
      </c>
      <c r="C145" s="2">
        <f t="shared" si="4"/>
        <v>10</v>
      </c>
      <c r="D145" s="2">
        <f>YEAR(Table1[[#This Row],[Measurement Date]])</f>
        <v>1996</v>
      </c>
      <c r="E145" s="3">
        <v>9</v>
      </c>
      <c r="F145" s="3">
        <v>4</v>
      </c>
      <c r="G145" s="22" t="s">
        <v>441</v>
      </c>
      <c r="H145" s="4" t="s">
        <v>443</v>
      </c>
      <c r="I145" s="5" t="s">
        <v>101</v>
      </c>
      <c r="J145" s="19" t="s">
        <v>14</v>
      </c>
      <c r="K145" s="83">
        <v>21.7</v>
      </c>
      <c r="L145" s="83"/>
      <c r="M145" s="40">
        <f>K145*1.01</f>
        <v>21.916999999999998</v>
      </c>
      <c r="N145" s="83"/>
      <c r="O145" s="83">
        <v>4</v>
      </c>
      <c r="P145" s="94" t="s">
        <v>46</v>
      </c>
      <c r="Q145" s="83">
        <v>0.68899999999999995</v>
      </c>
      <c r="R145" s="83">
        <v>40.5</v>
      </c>
      <c r="S145" s="83"/>
      <c r="T145" s="83">
        <v>0.77600000000000002</v>
      </c>
      <c r="U145" s="83">
        <v>1</v>
      </c>
      <c r="V145" s="4" t="s">
        <v>88</v>
      </c>
    </row>
    <row r="146" spans="1:22" ht="16" customHeight="1" x14ac:dyDescent="0.2">
      <c r="A146" s="119" t="s">
        <v>593</v>
      </c>
      <c r="B146" s="39">
        <v>35400</v>
      </c>
      <c r="C146" s="2">
        <f t="shared" si="4"/>
        <v>12</v>
      </c>
      <c r="D146" s="2">
        <f>YEAR(Table1[[#This Row],[Measurement Date]])</f>
        <v>1996</v>
      </c>
      <c r="E146" s="3">
        <v>10</v>
      </c>
      <c r="F146" s="3">
        <v>4</v>
      </c>
      <c r="G146" s="22" t="s">
        <v>441</v>
      </c>
      <c r="H146" s="4" t="s">
        <v>443</v>
      </c>
      <c r="I146" s="5" t="s">
        <v>101</v>
      </c>
      <c r="J146" s="103" t="s">
        <v>14</v>
      </c>
      <c r="K146" s="83">
        <v>22</v>
      </c>
      <c r="L146" s="83"/>
      <c r="M146" s="40">
        <f>K146*1.01</f>
        <v>22.22</v>
      </c>
      <c r="N146" s="83">
        <v>0.4</v>
      </c>
      <c r="O146" s="83">
        <v>4</v>
      </c>
      <c r="P146" s="94" t="s">
        <v>47</v>
      </c>
      <c r="Q146" s="83">
        <v>0.68100000000000005</v>
      </c>
      <c r="R146" s="83">
        <v>41.8</v>
      </c>
      <c r="S146" s="83"/>
      <c r="T146" s="83">
        <v>0.77200000000000002</v>
      </c>
      <c r="U146" s="83">
        <v>1</v>
      </c>
      <c r="V146" s="4" t="s">
        <v>88</v>
      </c>
    </row>
    <row r="147" spans="1:22" ht="16" customHeight="1" x14ac:dyDescent="0.2">
      <c r="A147" s="78" t="s">
        <v>594</v>
      </c>
      <c r="B147" s="39">
        <v>35400</v>
      </c>
      <c r="C147" s="2">
        <f t="shared" si="4"/>
        <v>12</v>
      </c>
      <c r="D147" s="2">
        <f>YEAR(Table1[[#This Row],[Measurement Date]])</f>
        <v>1996</v>
      </c>
      <c r="E147" s="3">
        <v>10</v>
      </c>
      <c r="F147" s="3">
        <v>4</v>
      </c>
      <c r="G147" s="13" t="s">
        <v>423</v>
      </c>
      <c r="H147" s="4" t="s">
        <v>438</v>
      </c>
      <c r="I147" s="5" t="s">
        <v>93</v>
      </c>
      <c r="J147" s="19" t="s">
        <v>23</v>
      </c>
      <c r="K147" s="40">
        <v>11</v>
      </c>
      <c r="M147" s="8">
        <v>11.1</v>
      </c>
      <c r="N147" s="83">
        <v>0.5</v>
      </c>
      <c r="O147" s="83">
        <v>0.25</v>
      </c>
      <c r="P147" s="94" t="s">
        <v>46</v>
      </c>
      <c r="Q147" s="83">
        <v>0.79500000000000004</v>
      </c>
      <c r="R147" s="83">
        <v>19.399999999999999</v>
      </c>
      <c r="S147" s="83"/>
      <c r="T147" s="83">
        <v>0.71</v>
      </c>
      <c r="U147" s="83">
        <v>1</v>
      </c>
      <c r="V147" s="4" t="s">
        <v>88</v>
      </c>
    </row>
    <row r="148" spans="1:22" ht="16" customHeight="1" x14ac:dyDescent="0.2">
      <c r="A148" s="119" t="s">
        <v>595</v>
      </c>
      <c r="B148" s="39">
        <v>35431</v>
      </c>
      <c r="C148" s="2">
        <f t="shared" si="4"/>
        <v>1</v>
      </c>
      <c r="D148" s="2">
        <f>YEAR(Table1[[#This Row],[Measurement Date]])</f>
        <v>1997</v>
      </c>
      <c r="E148" s="8" t="s">
        <v>41</v>
      </c>
      <c r="F148" s="3" t="s">
        <v>41</v>
      </c>
      <c r="G148" s="13" t="s">
        <v>435</v>
      </c>
      <c r="H148" s="4" t="s">
        <v>972</v>
      </c>
      <c r="I148" s="11" t="s">
        <v>261</v>
      </c>
      <c r="J148" s="88" t="s">
        <v>145</v>
      </c>
      <c r="K148" s="3">
        <v>12.1</v>
      </c>
      <c r="M148" s="83">
        <f>K148</f>
        <v>12.1</v>
      </c>
      <c r="O148" s="2">
        <v>0.27</v>
      </c>
      <c r="P148" s="8"/>
      <c r="Q148" s="2">
        <v>2.2970000000000002</v>
      </c>
      <c r="R148" s="2">
        <v>7.5629999999999997</v>
      </c>
      <c r="S148" s="8"/>
      <c r="T148" s="2">
        <v>0.69699999999999995</v>
      </c>
      <c r="U148" s="8">
        <v>1</v>
      </c>
      <c r="V148" s="4" t="s">
        <v>1</v>
      </c>
    </row>
    <row r="149" spans="1:22" ht="16" customHeight="1" x14ac:dyDescent="0.2">
      <c r="A149" s="78" t="s">
        <v>596</v>
      </c>
      <c r="B149" s="39">
        <v>35431</v>
      </c>
      <c r="C149" s="2">
        <f t="shared" si="4"/>
        <v>1</v>
      </c>
      <c r="D149" s="2">
        <f>YEAR(Table1[[#This Row],[Measurement Date]])</f>
        <v>1997</v>
      </c>
      <c r="E149" s="3">
        <v>11</v>
      </c>
      <c r="F149" s="3">
        <v>1</v>
      </c>
      <c r="G149" s="13" t="s">
        <v>423</v>
      </c>
      <c r="H149" s="4" t="s">
        <v>438</v>
      </c>
      <c r="I149" s="5" t="s">
        <v>114</v>
      </c>
      <c r="J149" s="19" t="s">
        <v>109</v>
      </c>
      <c r="K149" s="83">
        <v>6.5</v>
      </c>
      <c r="M149" s="8">
        <v>6.6</v>
      </c>
      <c r="N149" s="83">
        <v>0.3</v>
      </c>
      <c r="O149" s="83">
        <v>1.6</v>
      </c>
      <c r="P149" s="94" t="s">
        <v>46</v>
      </c>
      <c r="Q149" s="83">
        <v>0.76900000000000002</v>
      </c>
      <c r="R149" s="83">
        <v>13.4</v>
      </c>
      <c r="S149" s="83"/>
      <c r="T149" s="83">
        <v>0.63</v>
      </c>
      <c r="U149" s="83">
        <v>1</v>
      </c>
      <c r="V149" s="4" t="s">
        <v>88</v>
      </c>
    </row>
    <row r="150" spans="1:22" ht="16" customHeight="1" x14ac:dyDescent="0.2">
      <c r="A150" s="119" t="s">
        <v>597</v>
      </c>
      <c r="B150" s="39">
        <v>35462</v>
      </c>
      <c r="C150" s="2">
        <f t="shared" si="4"/>
        <v>2</v>
      </c>
      <c r="D150" s="2">
        <f>YEAR(Table1[[#This Row],[Measurement Date]])</f>
        <v>1997</v>
      </c>
      <c r="E150" s="3">
        <v>10</v>
      </c>
      <c r="F150" s="3">
        <v>1</v>
      </c>
      <c r="G150" s="22" t="s">
        <v>441</v>
      </c>
      <c r="H150" s="4" t="s">
        <v>433</v>
      </c>
      <c r="I150" s="5" t="s">
        <v>105</v>
      </c>
      <c r="J150" s="19" t="s">
        <v>29</v>
      </c>
      <c r="K150" s="83">
        <v>9.4</v>
      </c>
      <c r="L150" s="83"/>
      <c r="M150" s="40">
        <f>K150*1.01</f>
        <v>9.4939999999999998</v>
      </c>
      <c r="N150" s="83">
        <v>0.2</v>
      </c>
      <c r="O150" s="83">
        <v>1</v>
      </c>
      <c r="P150" s="94" t="s">
        <v>46</v>
      </c>
      <c r="Q150" s="83">
        <v>0.48</v>
      </c>
      <c r="R150" s="83">
        <v>26.1</v>
      </c>
      <c r="S150" s="83"/>
      <c r="T150" s="83">
        <v>0.748</v>
      </c>
      <c r="U150" s="83">
        <v>1</v>
      </c>
      <c r="V150" s="4" t="s">
        <v>82</v>
      </c>
    </row>
    <row r="151" spans="1:22" ht="16" customHeight="1" x14ac:dyDescent="0.2">
      <c r="A151" s="78" t="s">
        <v>598</v>
      </c>
      <c r="B151" s="39">
        <v>35462</v>
      </c>
      <c r="C151" s="2">
        <f t="shared" si="4"/>
        <v>2</v>
      </c>
      <c r="D151" s="2">
        <f>YEAR(Table1[[#This Row],[Measurement Date]])</f>
        <v>1997</v>
      </c>
      <c r="E151" s="3">
        <v>10</v>
      </c>
      <c r="F151" s="3">
        <v>1</v>
      </c>
      <c r="G151" s="22" t="s">
        <v>441</v>
      </c>
      <c r="H151" s="4" t="s">
        <v>433</v>
      </c>
      <c r="I151" s="5" t="s">
        <v>106</v>
      </c>
      <c r="J151" s="19" t="s">
        <v>81</v>
      </c>
      <c r="K151" s="83">
        <v>16</v>
      </c>
      <c r="L151" s="83"/>
      <c r="M151" s="40">
        <f>K151*1.01</f>
        <v>16.16</v>
      </c>
      <c r="N151" s="83">
        <v>0.2</v>
      </c>
      <c r="O151" s="83">
        <v>95.8</v>
      </c>
      <c r="P151" s="94" t="s">
        <v>46</v>
      </c>
      <c r="Q151" s="83">
        <v>0.58899999999999997</v>
      </c>
      <c r="R151" s="83">
        <v>35.6</v>
      </c>
      <c r="S151" s="83"/>
      <c r="T151" s="83">
        <v>0.76300000000000001</v>
      </c>
      <c r="U151" s="83">
        <v>1</v>
      </c>
      <c r="V151" s="4" t="s">
        <v>82</v>
      </c>
    </row>
    <row r="152" spans="1:22" ht="16" customHeight="1" x14ac:dyDescent="0.2">
      <c r="A152" s="78" t="s">
        <v>599</v>
      </c>
      <c r="B152" s="39">
        <v>35490</v>
      </c>
      <c r="C152" s="2">
        <f t="shared" si="4"/>
        <v>3</v>
      </c>
      <c r="D152" s="2">
        <f>YEAR(Table1[[#This Row],[Measurement Date]])</f>
        <v>1997</v>
      </c>
      <c r="E152" s="3">
        <v>11</v>
      </c>
      <c r="F152" s="3">
        <v>4</v>
      </c>
      <c r="G152" s="22" t="s">
        <v>441</v>
      </c>
      <c r="H152" s="7" t="s">
        <v>445</v>
      </c>
      <c r="I152" s="5" t="s">
        <v>111</v>
      </c>
      <c r="J152" s="19" t="s">
        <v>14</v>
      </c>
      <c r="K152" s="83">
        <v>17.399999999999999</v>
      </c>
      <c r="L152" s="83"/>
      <c r="M152" s="40">
        <f>K152*1.01</f>
        <v>17.573999999999998</v>
      </c>
      <c r="N152" s="83">
        <v>0.4</v>
      </c>
      <c r="O152" s="83">
        <v>21.2</v>
      </c>
      <c r="P152" s="94" t="s">
        <v>48</v>
      </c>
      <c r="Q152" s="83">
        <v>0.63700000000000001</v>
      </c>
      <c r="R152" s="83">
        <v>34.4</v>
      </c>
      <c r="S152" s="83"/>
      <c r="T152" s="83">
        <v>0.79200000000000004</v>
      </c>
      <c r="U152" s="83">
        <v>1</v>
      </c>
      <c r="V152" s="4" t="s">
        <v>88</v>
      </c>
    </row>
    <row r="153" spans="1:22" ht="16" customHeight="1" x14ac:dyDescent="0.2">
      <c r="A153" s="119" t="s">
        <v>600</v>
      </c>
      <c r="B153" s="39">
        <v>35490</v>
      </c>
      <c r="C153" s="2">
        <f t="shared" si="4"/>
        <v>3</v>
      </c>
      <c r="D153" s="2">
        <f>YEAR(Table1[[#This Row],[Measurement Date]])</f>
        <v>1997</v>
      </c>
      <c r="E153" s="3">
        <v>10</v>
      </c>
      <c r="F153" s="3">
        <v>1</v>
      </c>
      <c r="G153" s="22" t="s">
        <v>441</v>
      </c>
      <c r="H153" s="4" t="s">
        <v>433</v>
      </c>
      <c r="I153" s="5" t="s">
        <v>103</v>
      </c>
      <c r="J153" s="19" t="s">
        <v>49</v>
      </c>
      <c r="K153" s="83">
        <v>16.600000000000001</v>
      </c>
      <c r="L153" s="83"/>
      <c r="M153" s="40">
        <f>K153*1.01</f>
        <v>16.766000000000002</v>
      </c>
      <c r="N153" s="83">
        <v>0.5</v>
      </c>
      <c r="O153" s="83">
        <v>0.98</v>
      </c>
      <c r="P153" s="94" t="s">
        <v>46</v>
      </c>
      <c r="Q153" s="83">
        <v>0.60799999999999998</v>
      </c>
      <c r="R153" s="83">
        <v>33.5</v>
      </c>
      <c r="S153" s="83"/>
      <c r="T153" s="83">
        <v>0.81499999999999995</v>
      </c>
      <c r="U153" s="83">
        <v>1</v>
      </c>
      <c r="V153" s="4" t="s">
        <v>1</v>
      </c>
    </row>
    <row r="154" spans="1:22" ht="16" customHeight="1" x14ac:dyDescent="0.2">
      <c r="A154" s="78" t="s">
        <v>601</v>
      </c>
      <c r="B154" s="39">
        <v>35490</v>
      </c>
      <c r="C154" s="2">
        <f t="shared" si="4"/>
        <v>3</v>
      </c>
      <c r="D154" s="2">
        <f>YEAR(Table1[[#This Row],[Measurement Date]])</f>
        <v>1997</v>
      </c>
      <c r="E154" s="3">
        <v>10</v>
      </c>
      <c r="F154" s="3">
        <v>1</v>
      </c>
      <c r="G154" s="13" t="s">
        <v>435</v>
      </c>
      <c r="H154" s="7" t="s">
        <v>16</v>
      </c>
      <c r="I154" s="5" t="s">
        <v>102</v>
      </c>
      <c r="J154" s="19" t="s">
        <v>108</v>
      </c>
      <c r="K154" s="83">
        <v>16</v>
      </c>
      <c r="L154" s="83"/>
      <c r="M154" s="41">
        <f>K154*1.02</f>
        <v>16.32</v>
      </c>
      <c r="N154" s="83">
        <v>0.2</v>
      </c>
      <c r="O154" s="83">
        <v>1</v>
      </c>
      <c r="P154" s="94" t="s">
        <v>46</v>
      </c>
      <c r="Q154" s="83">
        <v>0.84</v>
      </c>
      <c r="R154" s="83">
        <v>26.1</v>
      </c>
      <c r="S154" s="83"/>
      <c r="T154" s="83">
        <v>0.73099999999999998</v>
      </c>
      <c r="U154" s="83">
        <v>1</v>
      </c>
      <c r="V154" s="4" t="s">
        <v>82</v>
      </c>
    </row>
    <row r="155" spans="1:22" ht="16" customHeight="1" x14ac:dyDescent="0.2">
      <c r="A155" s="119" t="s">
        <v>602</v>
      </c>
      <c r="B155" s="39">
        <v>35521</v>
      </c>
      <c r="C155" s="2">
        <f t="shared" si="4"/>
        <v>4</v>
      </c>
      <c r="D155" s="2">
        <f>YEAR(Table1[[#This Row],[Measurement Date]])</f>
        <v>1997</v>
      </c>
      <c r="E155" s="3">
        <v>10</v>
      </c>
      <c r="F155" s="3">
        <v>4</v>
      </c>
      <c r="G155" s="7" t="s">
        <v>441</v>
      </c>
      <c r="H155" s="4" t="s">
        <v>433</v>
      </c>
      <c r="I155" s="5" t="s">
        <v>110</v>
      </c>
      <c r="J155" s="19" t="s">
        <v>14</v>
      </c>
      <c r="K155" s="83">
        <v>19.2</v>
      </c>
      <c r="L155" s="83"/>
      <c r="M155" s="40">
        <f>K155*1.01</f>
        <v>19.391999999999999</v>
      </c>
      <c r="N155" s="83">
        <v>0.4</v>
      </c>
      <c r="O155" s="83">
        <v>4</v>
      </c>
      <c r="P155" s="94" t="s">
        <v>46</v>
      </c>
      <c r="Q155" s="83">
        <v>0.66800000000000004</v>
      </c>
      <c r="R155" s="83">
        <v>37.1</v>
      </c>
      <c r="S155" s="83"/>
      <c r="T155" s="83">
        <v>0.77500000000000002</v>
      </c>
      <c r="U155" s="83">
        <v>1</v>
      </c>
      <c r="V155" s="4" t="s">
        <v>88</v>
      </c>
    </row>
    <row r="156" spans="1:22" ht="16" customHeight="1" x14ac:dyDescent="0.2">
      <c r="A156" s="78" t="s">
        <v>603</v>
      </c>
      <c r="B156" s="39">
        <v>35521</v>
      </c>
      <c r="C156" s="2">
        <f t="shared" si="4"/>
        <v>4</v>
      </c>
      <c r="D156" s="2">
        <f>YEAR(Table1[[#This Row],[Measurement Date]])</f>
        <v>1997</v>
      </c>
      <c r="E156" s="8" t="s">
        <v>41</v>
      </c>
      <c r="F156" s="8" t="s">
        <v>41</v>
      </c>
      <c r="G156" s="4" t="s">
        <v>435</v>
      </c>
      <c r="H156" s="7" t="s">
        <v>16</v>
      </c>
      <c r="I156" s="5" t="s">
        <v>264</v>
      </c>
      <c r="J156" s="9" t="s">
        <v>108</v>
      </c>
      <c r="K156" s="3">
        <v>16</v>
      </c>
      <c r="M156" s="41">
        <f>K156*1.02</f>
        <v>16.32</v>
      </c>
      <c r="O156" s="3">
        <v>1</v>
      </c>
      <c r="P156" s="8"/>
      <c r="Q156" s="3">
        <v>0.84</v>
      </c>
      <c r="R156" s="3">
        <v>26.1</v>
      </c>
      <c r="S156" s="8"/>
      <c r="T156" s="3">
        <v>0.73099999999999998</v>
      </c>
      <c r="U156" s="8">
        <v>1</v>
      </c>
      <c r="V156" s="4"/>
    </row>
    <row r="157" spans="1:22" ht="16" customHeight="1" x14ac:dyDescent="0.2">
      <c r="A157" s="78" t="s">
        <v>604</v>
      </c>
      <c r="B157" s="39">
        <v>35551</v>
      </c>
      <c r="C157" s="2">
        <f t="shared" si="4"/>
        <v>5</v>
      </c>
      <c r="D157" s="2">
        <f>YEAR(Table1[[#This Row],[Measurement Date]])</f>
        <v>1997</v>
      </c>
      <c r="E157" s="3">
        <v>10</v>
      </c>
      <c r="F157" s="3">
        <v>1</v>
      </c>
      <c r="G157" s="7" t="s">
        <v>441</v>
      </c>
      <c r="H157" s="4" t="s">
        <v>433</v>
      </c>
      <c r="I157" s="5" t="s">
        <v>104</v>
      </c>
      <c r="J157" s="19" t="s">
        <v>107</v>
      </c>
      <c r="K157" s="83">
        <v>11</v>
      </c>
      <c r="L157" s="83"/>
      <c r="M157" s="40">
        <f t="shared" ref="M157:M162" si="5">K157*1.01</f>
        <v>11.11</v>
      </c>
      <c r="N157" s="83">
        <v>0.3</v>
      </c>
      <c r="O157" s="83">
        <v>1.03</v>
      </c>
      <c r="P157" s="94" t="s">
        <v>46</v>
      </c>
      <c r="Q157" s="83">
        <v>0.56999999999999995</v>
      </c>
      <c r="R157" s="83">
        <v>25.6</v>
      </c>
      <c r="S157" s="83"/>
      <c r="T157" s="83">
        <v>0.755</v>
      </c>
      <c r="U157" s="83">
        <v>1</v>
      </c>
      <c r="V157" s="4" t="s">
        <v>88</v>
      </c>
    </row>
    <row r="158" spans="1:22" ht="16" customHeight="1" x14ac:dyDescent="0.2">
      <c r="A158" s="119" t="s">
        <v>605</v>
      </c>
      <c r="B158" s="39">
        <v>35765</v>
      </c>
      <c r="C158" s="2">
        <f t="shared" si="4"/>
        <v>12</v>
      </c>
      <c r="D158" s="2">
        <f>YEAR(Table1[[#This Row],[Measurement Date]])</f>
        <v>1997</v>
      </c>
      <c r="E158" s="3">
        <v>12</v>
      </c>
      <c r="F158" s="3">
        <v>4</v>
      </c>
      <c r="G158" s="7" t="s">
        <v>441</v>
      </c>
      <c r="H158" s="4" t="s">
        <v>433</v>
      </c>
      <c r="I158" s="5" t="s">
        <v>113</v>
      </c>
      <c r="J158" s="9" t="s">
        <v>29</v>
      </c>
      <c r="K158" s="83">
        <v>10.100000000000001</v>
      </c>
      <c r="L158" s="83"/>
      <c r="M158" s="40">
        <f t="shared" si="5"/>
        <v>10.201000000000002</v>
      </c>
      <c r="N158" s="83">
        <v>0.2</v>
      </c>
      <c r="O158" s="83">
        <v>1.1990000000000001</v>
      </c>
      <c r="P158" s="94" t="s">
        <v>46</v>
      </c>
      <c r="Q158" s="83">
        <v>0.53900000000000003</v>
      </c>
      <c r="R158" s="83">
        <v>24.4</v>
      </c>
      <c r="S158" s="83"/>
      <c r="T158" s="83">
        <v>0.76800000000000002</v>
      </c>
      <c r="U158" s="83">
        <v>1</v>
      </c>
      <c r="V158" s="4" t="s">
        <v>82</v>
      </c>
    </row>
    <row r="159" spans="1:22" ht="16" customHeight="1" x14ac:dyDescent="0.2">
      <c r="A159" s="78" t="s">
        <v>606</v>
      </c>
      <c r="B159" s="39">
        <v>35827</v>
      </c>
      <c r="C159" s="2">
        <f t="shared" si="4"/>
        <v>2</v>
      </c>
      <c r="D159" s="2">
        <f>YEAR(Table1[[#This Row],[Measurement Date]])</f>
        <v>1998</v>
      </c>
      <c r="E159" s="3">
        <v>12</v>
      </c>
      <c r="F159" s="3">
        <v>1</v>
      </c>
      <c r="G159" s="7" t="s">
        <v>441</v>
      </c>
      <c r="H159" s="4" t="s">
        <v>443</v>
      </c>
      <c r="I159" s="5" t="s">
        <v>65</v>
      </c>
      <c r="J159" s="103" t="s">
        <v>42</v>
      </c>
      <c r="K159" s="83">
        <v>24.4</v>
      </c>
      <c r="L159" s="83"/>
      <c r="M159" s="40">
        <f t="shared" si="5"/>
        <v>24.643999999999998</v>
      </c>
      <c r="N159" s="83">
        <v>0.5</v>
      </c>
      <c r="O159" s="83">
        <v>4</v>
      </c>
      <c r="P159" s="94" t="s">
        <v>47</v>
      </c>
      <c r="Q159" s="83">
        <v>0.69599999999999995</v>
      </c>
      <c r="R159" s="83">
        <v>42</v>
      </c>
      <c r="S159" s="83"/>
      <c r="T159" s="83">
        <v>0.83599999999999997</v>
      </c>
      <c r="U159" s="83">
        <v>1</v>
      </c>
      <c r="V159" s="4" t="s">
        <v>43</v>
      </c>
    </row>
    <row r="160" spans="1:22" ht="16" customHeight="1" x14ac:dyDescent="0.2">
      <c r="A160" s="119" t="s">
        <v>607</v>
      </c>
      <c r="B160" s="39">
        <v>35827</v>
      </c>
      <c r="C160" s="2">
        <f t="shared" si="4"/>
        <v>2</v>
      </c>
      <c r="D160" s="2">
        <f>YEAR(Table1[[#This Row],[Measurement Date]])</f>
        <v>1998</v>
      </c>
      <c r="E160" s="3">
        <v>12</v>
      </c>
      <c r="F160" s="3">
        <v>1</v>
      </c>
      <c r="G160" s="7" t="s">
        <v>441</v>
      </c>
      <c r="H160" s="7" t="s">
        <v>445</v>
      </c>
      <c r="I160" s="5"/>
      <c r="J160" s="19" t="s">
        <v>112</v>
      </c>
      <c r="K160" s="83">
        <v>19.8</v>
      </c>
      <c r="L160" s="83"/>
      <c r="M160" s="40">
        <f t="shared" si="5"/>
        <v>19.998000000000001</v>
      </c>
      <c r="N160" s="83">
        <v>0.5</v>
      </c>
      <c r="O160" s="83">
        <v>1.0900000000000001</v>
      </c>
      <c r="P160" s="94" t="s">
        <v>46</v>
      </c>
      <c r="Q160" s="83">
        <v>0.65400000000000003</v>
      </c>
      <c r="R160" s="83">
        <v>38.1</v>
      </c>
      <c r="S160" s="83"/>
      <c r="T160" s="83">
        <v>0.79500000000000004</v>
      </c>
      <c r="U160" s="83">
        <v>1</v>
      </c>
      <c r="V160" s="4" t="s">
        <v>43</v>
      </c>
    </row>
    <row r="161" spans="1:22" ht="16" customHeight="1" x14ac:dyDescent="0.2">
      <c r="A161" s="78" t="s">
        <v>608</v>
      </c>
      <c r="B161" s="39">
        <v>36100</v>
      </c>
      <c r="C161" s="2">
        <f t="shared" si="4"/>
        <v>11</v>
      </c>
      <c r="D161" s="2">
        <f>YEAR(Table1[[#This Row],[Measurement Date]])</f>
        <v>1998</v>
      </c>
      <c r="E161" s="3">
        <v>13</v>
      </c>
      <c r="F161" s="3">
        <v>1</v>
      </c>
      <c r="G161" s="7" t="s">
        <v>441</v>
      </c>
      <c r="H161" s="4" t="s">
        <v>443</v>
      </c>
      <c r="I161" s="5" t="s">
        <v>65</v>
      </c>
      <c r="J161" s="19" t="s">
        <v>42</v>
      </c>
      <c r="K161" s="83">
        <v>24.5</v>
      </c>
      <c r="L161" s="83"/>
      <c r="M161" s="40">
        <f t="shared" si="5"/>
        <v>24.745000000000001</v>
      </c>
      <c r="N161" s="83">
        <v>0.5</v>
      </c>
      <c r="O161" s="83">
        <v>4</v>
      </c>
      <c r="P161" s="94" t="s">
        <v>47</v>
      </c>
      <c r="Q161" s="83">
        <v>0.70299999999999996</v>
      </c>
      <c r="R161" s="83">
        <v>42.1</v>
      </c>
      <c r="S161" s="83"/>
      <c r="T161" s="83">
        <v>0.82499999999999996</v>
      </c>
      <c r="U161" s="83">
        <v>1</v>
      </c>
      <c r="V161" s="4" t="s">
        <v>43</v>
      </c>
    </row>
    <row r="162" spans="1:22" ht="16" customHeight="1" x14ac:dyDescent="0.2">
      <c r="A162" s="119" t="s">
        <v>609</v>
      </c>
      <c r="B162" s="39">
        <v>36130</v>
      </c>
      <c r="C162" s="2">
        <f t="shared" si="4"/>
        <v>12</v>
      </c>
      <c r="D162" s="2">
        <f>YEAR(Table1[[#This Row],[Measurement Date]])</f>
        <v>1998</v>
      </c>
      <c r="E162" s="3">
        <v>14</v>
      </c>
      <c r="F162" s="3">
        <v>4</v>
      </c>
      <c r="G162" s="4" t="s">
        <v>435</v>
      </c>
      <c r="H162" s="7" t="s">
        <v>8</v>
      </c>
      <c r="I162" s="7" t="s">
        <v>80</v>
      </c>
      <c r="J162" s="19" t="s">
        <v>1</v>
      </c>
      <c r="K162" s="83">
        <v>18.8</v>
      </c>
      <c r="L162" s="83"/>
      <c r="M162" s="41">
        <f t="shared" si="5"/>
        <v>18.988</v>
      </c>
      <c r="N162" s="83">
        <v>0.5</v>
      </c>
      <c r="O162" s="83">
        <v>0.44900000000000001</v>
      </c>
      <c r="P162" s="94" t="s">
        <v>48</v>
      </c>
      <c r="Q162" s="83">
        <v>0.67800000000000005</v>
      </c>
      <c r="R162" s="83">
        <v>35.200000000000003</v>
      </c>
      <c r="S162" s="83"/>
      <c r="T162" s="83">
        <v>0.78700000000000003</v>
      </c>
      <c r="U162" s="83">
        <v>1</v>
      </c>
      <c r="V162" s="4" t="s">
        <v>1</v>
      </c>
    </row>
    <row r="163" spans="1:22" s="4" customFormat="1" ht="16" customHeight="1" x14ac:dyDescent="0.2">
      <c r="A163" s="78" t="s">
        <v>610</v>
      </c>
      <c r="B163" s="93">
        <v>36157</v>
      </c>
      <c r="C163" s="51">
        <f t="shared" si="4"/>
        <v>12</v>
      </c>
      <c r="D163" s="51">
        <f>YEAR(Table1[[#This Row],[Measurement Date]])</f>
        <v>1998</v>
      </c>
      <c r="E163" s="8" t="s">
        <v>41</v>
      </c>
      <c r="F163" s="8" t="s">
        <v>41</v>
      </c>
      <c r="G163" s="4" t="s">
        <v>435</v>
      </c>
      <c r="H163" s="7" t="s">
        <v>8</v>
      </c>
      <c r="I163" s="109" t="s">
        <v>1023</v>
      </c>
      <c r="J163" s="19" t="s">
        <v>1</v>
      </c>
      <c r="K163" s="3"/>
      <c r="L163" s="83">
        <v>18.8</v>
      </c>
      <c r="M163" s="41">
        <f>L163</f>
        <v>18.8</v>
      </c>
      <c r="N163" s="3"/>
      <c r="O163" s="83">
        <v>0.43869999999999998</v>
      </c>
      <c r="P163" s="8"/>
      <c r="Q163" s="83">
        <v>0.67820000000000003</v>
      </c>
      <c r="R163" s="3"/>
      <c r="S163" s="83">
        <v>37.07</v>
      </c>
      <c r="T163" s="83">
        <v>0.78890000000000005</v>
      </c>
      <c r="U163" s="8">
        <v>1</v>
      </c>
    </row>
    <row r="164" spans="1:22" s="4" customFormat="1" ht="16" customHeight="1" x14ac:dyDescent="0.2">
      <c r="A164" s="119" t="s">
        <v>611</v>
      </c>
      <c r="B164" s="46">
        <v>36192</v>
      </c>
      <c r="C164" s="47">
        <f t="shared" si="4"/>
        <v>2</v>
      </c>
      <c r="D164" s="47">
        <f>YEAR(Table1[[#This Row],[Measurement Date]])</f>
        <v>1999</v>
      </c>
      <c r="E164" s="32">
        <v>17</v>
      </c>
      <c r="F164" s="32">
        <v>4</v>
      </c>
      <c r="G164" s="7" t="s">
        <v>441</v>
      </c>
      <c r="H164" s="4" t="s">
        <v>433</v>
      </c>
      <c r="I164" s="31" t="s">
        <v>117</v>
      </c>
      <c r="J164" s="98" t="s">
        <v>118</v>
      </c>
      <c r="K164" s="95">
        <v>14.000000000000002</v>
      </c>
      <c r="L164" s="95"/>
      <c r="M164" s="42">
        <f>K164*1.01</f>
        <v>14.140000000000002</v>
      </c>
      <c r="N164" s="95">
        <v>0.4</v>
      </c>
      <c r="O164" s="95">
        <v>3.94</v>
      </c>
      <c r="P164" s="99" t="s">
        <v>46</v>
      </c>
      <c r="Q164" s="95">
        <v>0.63400000000000001</v>
      </c>
      <c r="R164" s="95">
        <v>27.3</v>
      </c>
      <c r="S164" s="95"/>
      <c r="T164" s="95">
        <v>0.80500000000000005</v>
      </c>
      <c r="U164" s="95">
        <v>1</v>
      </c>
      <c r="V164" s="30" t="s">
        <v>88</v>
      </c>
    </row>
    <row r="165" spans="1:22" ht="16" customHeight="1" x14ac:dyDescent="0.2">
      <c r="A165" s="78" t="s">
        <v>612</v>
      </c>
      <c r="B165" s="39">
        <v>36192</v>
      </c>
      <c r="C165" s="2">
        <f t="shared" si="4"/>
        <v>2</v>
      </c>
      <c r="D165" s="2">
        <f>YEAR(Table1[[#This Row],[Measurement Date]])</f>
        <v>1999</v>
      </c>
      <c r="E165" s="3">
        <v>14</v>
      </c>
      <c r="F165" s="3">
        <v>1</v>
      </c>
      <c r="G165" s="4" t="s">
        <v>435</v>
      </c>
      <c r="H165" s="7" t="s">
        <v>8</v>
      </c>
      <c r="I165" s="7" t="s">
        <v>80</v>
      </c>
      <c r="J165" s="19" t="s">
        <v>1</v>
      </c>
      <c r="K165" s="83">
        <v>18.2</v>
      </c>
      <c r="L165" s="83"/>
      <c r="M165" s="41">
        <f>K165*1.01</f>
        <v>18.381999999999998</v>
      </c>
      <c r="N165" s="83">
        <v>0.5</v>
      </c>
      <c r="O165" s="83">
        <v>1.129</v>
      </c>
      <c r="P165" s="94" t="s">
        <v>48</v>
      </c>
      <c r="Q165" s="83">
        <v>0.66700000000000004</v>
      </c>
      <c r="R165" s="83">
        <v>36.5</v>
      </c>
      <c r="S165" s="83"/>
      <c r="T165" s="83">
        <v>0.749</v>
      </c>
      <c r="U165" s="83">
        <v>1</v>
      </c>
      <c r="V165" s="4" t="s">
        <v>1</v>
      </c>
    </row>
    <row r="166" spans="1:22" ht="16" customHeight="1" x14ac:dyDescent="0.2">
      <c r="A166" s="78" t="s">
        <v>613</v>
      </c>
      <c r="B166" s="39">
        <v>36220</v>
      </c>
      <c r="C166" s="2">
        <f t="shared" si="4"/>
        <v>3</v>
      </c>
      <c r="D166" s="2">
        <f>YEAR(Table1[[#This Row],[Measurement Date]])</f>
        <v>1999</v>
      </c>
      <c r="E166" s="3">
        <v>14</v>
      </c>
      <c r="F166" s="3">
        <v>1</v>
      </c>
      <c r="G166" s="7" t="s">
        <v>441</v>
      </c>
      <c r="H166" s="4" t="s">
        <v>443</v>
      </c>
      <c r="I166" s="5" t="s">
        <v>182</v>
      </c>
      <c r="J166" s="19" t="s">
        <v>42</v>
      </c>
      <c r="K166" s="83">
        <v>24.7</v>
      </c>
      <c r="L166" s="83">
        <v>25</v>
      </c>
      <c r="M166" s="83">
        <f>L166</f>
        <v>25</v>
      </c>
      <c r="N166" s="83">
        <v>0.5</v>
      </c>
      <c r="O166" s="83">
        <v>4</v>
      </c>
      <c r="P166" s="94" t="s">
        <v>47</v>
      </c>
      <c r="Q166" s="83">
        <v>0.70599999999999996</v>
      </c>
      <c r="R166" s="83">
        <v>42.2</v>
      </c>
      <c r="S166" s="83">
        <v>42.7</v>
      </c>
      <c r="T166" s="83">
        <v>0.82799999999999996</v>
      </c>
      <c r="U166" s="83">
        <v>1</v>
      </c>
      <c r="V166" s="4" t="s">
        <v>43</v>
      </c>
    </row>
    <row r="167" spans="1:22" ht="16" customHeight="1" x14ac:dyDescent="0.2">
      <c r="A167" s="119" t="s">
        <v>614</v>
      </c>
      <c r="B167" s="93">
        <v>36299</v>
      </c>
      <c r="C167" s="51">
        <f t="shared" si="4"/>
        <v>5</v>
      </c>
      <c r="D167" s="51">
        <f>YEAR(Table1[[#This Row],[Measurement Date]])</f>
        <v>1999</v>
      </c>
      <c r="E167" s="8" t="s">
        <v>41</v>
      </c>
      <c r="F167" s="8" t="s">
        <v>41</v>
      </c>
      <c r="G167" s="4" t="s">
        <v>435</v>
      </c>
      <c r="H167" s="7" t="s">
        <v>16</v>
      </c>
      <c r="I167" s="82" t="s">
        <v>215</v>
      </c>
      <c r="J167" s="19" t="s">
        <v>1</v>
      </c>
      <c r="K167" s="83">
        <v>15.8</v>
      </c>
      <c r="L167" s="83"/>
      <c r="M167" s="41">
        <f>K167*1.02</f>
        <v>16.116</v>
      </c>
      <c r="O167" s="83">
        <v>0.64710000000000001</v>
      </c>
      <c r="P167" s="8"/>
      <c r="Q167" s="83">
        <v>0.84430000000000005</v>
      </c>
      <c r="R167" s="83">
        <v>25</v>
      </c>
      <c r="S167" s="8"/>
      <c r="T167" s="83">
        <v>0.74819999999999998</v>
      </c>
      <c r="U167" s="8">
        <v>1</v>
      </c>
      <c r="V167" s="4"/>
    </row>
    <row r="168" spans="1:22" s="4" customFormat="1" ht="16" customHeight="1" x14ac:dyDescent="0.2">
      <c r="A168" s="78" t="s">
        <v>615</v>
      </c>
      <c r="B168" s="39">
        <v>36342</v>
      </c>
      <c r="C168" s="2">
        <f t="shared" si="4"/>
        <v>7</v>
      </c>
      <c r="D168" s="2">
        <f>YEAR(Table1[[#This Row],[Measurement Date]])</f>
        <v>1999</v>
      </c>
      <c r="E168" s="3">
        <v>17</v>
      </c>
      <c r="F168" s="3">
        <v>4</v>
      </c>
      <c r="G168" s="7" t="s">
        <v>441</v>
      </c>
      <c r="H168" s="4" t="s">
        <v>443</v>
      </c>
      <c r="I168" s="5" t="s">
        <v>242</v>
      </c>
      <c r="J168" s="19" t="s">
        <v>42</v>
      </c>
      <c r="K168" s="83">
        <v>24.5</v>
      </c>
      <c r="L168" s="83"/>
      <c r="M168" s="40">
        <f>K168*1.01</f>
        <v>24.745000000000001</v>
      </c>
      <c r="N168" s="83">
        <v>0.5</v>
      </c>
      <c r="O168" s="83">
        <v>4</v>
      </c>
      <c r="P168" s="94" t="s">
        <v>47</v>
      </c>
      <c r="Q168" s="83">
        <v>0.70399999999999996</v>
      </c>
      <c r="R168" s="83">
        <v>41.6</v>
      </c>
      <c r="S168" s="83">
        <v>42</v>
      </c>
      <c r="T168" s="83">
        <v>0.83499999999999996</v>
      </c>
      <c r="U168" s="83">
        <v>1</v>
      </c>
      <c r="V168" s="4" t="s">
        <v>43</v>
      </c>
    </row>
    <row r="169" spans="1:22" s="4" customFormat="1" ht="16" customHeight="1" x14ac:dyDescent="0.2">
      <c r="A169" s="119" t="s">
        <v>616</v>
      </c>
      <c r="B169" s="39">
        <v>36342</v>
      </c>
      <c r="C169" s="2">
        <f t="shared" si="4"/>
        <v>7</v>
      </c>
      <c r="D169" s="2">
        <f>YEAR(Table1[[#This Row],[Measurement Date]])</f>
        <v>1999</v>
      </c>
      <c r="E169" s="3">
        <v>17</v>
      </c>
      <c r="F169" s="3">
        <v>4</v>
      </c>
      <c r="G169" s="7" t="s">
        <v>441</v>
      </c>
      <c r="H169" s="4" t="s">
        <v>443</v>
      </c>
      <c r="I169" s="5" t="s">
        <v>116</v>
      </c>
      <c r="J169" s="19" t="s">
        <v>14</v>
      </c>
      <c r="K169" s="83">
        <v>22.5</v>
      </c>
      <c r="L169" s="83"/>
      <c r="M169" s="40">
        <f>K169*1.01</f>
        <v>22.725000000000001</v>
      </c>
      <c r="N169" s="83">
        <v>0.5</v>
      </c>
      <c r="O169" s="83">
        <v>4.0110000000000001</v>
      </c>
      <c r="P169" s="94" t="s">
        <v>46</v>
      </c>
      <c r="Q169" s="83">
        <v>0.69</v>
      </c>
      <c r="R169" s="83">
        <v>41.1</v>
      </c>
      <c r="S169" s="83"/>
      <c r="T169" s="83">
        <v>0.79300000000000004</v>
      </c>
      <c r="U169" s="83">
        <v>1</v>
      </c>
      <c r="V169" s="4" t="s">
        <v>88</v>
      </c>
    </row>
    <row r="170" spans="1:22" s="4" customFormat="1" ht="16" customHeight="1" x14ac:dyDescent="0.2">
      <c r="A170" s="78" t="s">
        <v>617</v>
      </c>
      <c r="B170" s="93">
        <v>36342</v>
      </c>
      <c r="C170" s="51">
        <f t="shared" si="4"/>
        <v>7</v>
      </c>
      <c r="D170" s="51">
        <f>YEAR(Table1[[#This Row],[Measurement Date]])</f>
        <v>1999</v>
      </c>
      <c r="E170" s="8" t="s">
        <v>41</v>
      </c>
      <c r="F170" s="8" t="s">
        <v>41</v>
      </c>
      <c r="G170" s="4" t="s">
        <v>435</v>
      </c>
      <c r="H170" s="7" t="s">
        <v>8</v>
      </c>
      <c r="I170" s="109" t="s">
        <v>209</v>
      </c>
      <c r="J170" s="19" t="s">
        <v>1</v>
      </c>
      <c r="K170" s="3"/>
      <c r="L170" s="83">
        <v>18.899999999999999</v>
      </c>
      <c r="M170" s="41">
        <f>L170</f>
        <v>18.899999999999999</v>
      </c>
      <c r="N170" s="3"/>
      <c r="O170" s="83">
        <v>0.40489999999999998</v>
      </c>
      <c r="P170" s="8"/>
      <c r="Q170" s="83">
        <v>0.69599999999999995</v>
      </c>
      <c r="R170" s="3"/>
      <c r="S170" s="83">
        <v>34.799999999999997</v>
      </c>
      <c r="T170" s="83">
        <v>0.78</v>
      </c>
      <c r="U170" s="8">
        <v>1</v>
      </c>
    </row>
    <row r="171" spans="1:22" s="4" customFormat="1" ht="16" customHeight="1" x14ac:dyDescent="0.2">
      <c r="A171" s="119" t="s">
        <v>618</v>
      </c>
      <c r="B171" s="39">
        <v>36404</v>
      </c>
      <c r="C171" s="2">
        <f t="shared" si="4"/>
        <v>9</v>
      </c>
      <c r="D171" s="2">
        <f>YEAR(Table1[[#This Row],[Measurement Date]])</f>
        <v>1999</v>
      </c>
      <c r="E171" s="3">
        <v>15</v>
      </c>
      <c r="F171" s="3">
        <v>1</v>
      </c>
      <c r="G171" s="4" t="s">
        <v>422</v>
      </c>
      <c r="H171" s="4" t="s">
        <v>424</v>
      </c>
      <c r="I171" s="5" t="s">
        <v>330</v>
      </c>
      <c r="J171" s="19" t="s">
        <v>5</v>
      </c>
      <c r="K171" s="83">
        <v>28.7</v>
      </c>
      <c r="L171" s="83"/>
      <c r="M171" s="40">
        <f>K171</f>
        <v>28.7</v>
      </c>
      <c r="N171" s="83">
        <v>1.4000000000000001</v>
      </c>
      <c r="O171" s="83">
        <v>29.93</v>
      </c>
      <c r="P171" s="94" t="s">
        <v>48</v>
      </c>
      <c r="Q171" s="83">
        <v>2.5710000000000002</v>
      </c>
      <c r="R171" s="83">
        <v>12.95</v>
      </c>
      <c r="S171" s="83"/>
      <c r="T171" s="83">
        <v>0.86199999999999999</v>
      </c>
      <c r="U171" s="83">
        <v>1</v>
      </c>
      <c r="V171" s="4" t="s">
        <v>1</v>
      </c>
    </row>
    <row r="172" spans="1:22" s="4" customFormat="1" ht="16" customHeight="1" x14ac:dyDescent="0.2">
      <c r="A172" s="78" t="s">
        <v>619</v>
      </c>
      <c r="B172" s="39">
        <v>36404</v>
      </c>
      <c r="C172" s="2">
        <f t="shared" si="4"/>
        <v>9</v>
      </c>
      <c r="D172" s="2">
        <f>YEAR(Table1[[#This Row],[Measurement Date]])</f>
        <v>1999</v>
      </c>
      <c r="E172" s="3">
        <v>15</v>
      </c>
      <c r="F172" s="3">
        <v>3</v>
      </c>
      <c r="G172" s="4" t="s">
        <v>422</v>
      </c>
      <c r="H172" s="4" t="s">
        <v>425</v>
      </c>
      <c r="I172" s="5" t="s">
        <v>115</v>
      </c>
      <c r="J172" s="19" t="s">
        <v>5</v>
      </c>
      <c r="K172" s="83">
        <v>32.300000000000004</v>
      </c>
      <c r="L172" s="83"/>
      <c r="M172" s="40">
        <f>K172</f>
        <v>32.300000000000004</v>
      </c>
      <c r="N172" s="40">
        <v>2</v>
      </c>
      <c r="O172" s="83">
        <v>0.104</v>
      </c>
      <c r="P172" s="94" t="s">
        <v>47</v>
      </c>
      <c r="Q172" s="3"/>
      <c r="R172" s="3"/>
      <c r="S172" s="3"/>
      <c r="T172" s="83"/>
      <c r="U172" s="83">
        <v>47</v>
      </c>
      <c r="V172" s="4" t="s">
        <v>1</v>
      </c>
    </row>
    <row r="173" spans="1:22" s="4" customFormat="1" ht="16" customHeight="1" thickBot="1" x14ac:dyDescent="0.25">
      <c r="A173" s="119" t="s">
        <v>620</v>
      </c>
      <c r="B173" s="39">
        <v>36465</v>
      </c>
      <c r="C173" s="2">
        <f t="shared" si="4"/>
        <v>11</v>
      </c>
      <c r="D173" s="2">
        <v>1999</v>
      </c>
      <c r="E173" s="2"/>
      <c r="F173" s="8"/>
      <c r="G173" s="9" t="s">
        <v>435</v>
      </c>
      <c r="H173" s="9" t="s">
        <v>436</v>
      </c>
      <c r="I173" s="5" t="s">
        <v>261</v>
      </c>
      <c r="J173" s="11" t="s">
        <v>145</v>
      </c>
      <c r="K173" s="8"/>
      <c r="L173" s="3"/>
      <c r="M173" s="8">
        <v>12.15</v>
      </c>
      <c r="N173" s="3"/>
      <c r="O173" s="3">
        <v>0.26</v>
      </c>
      <c r="P173" s="3"/>
      <c r="Q173" s="138">
        <v>2.294</v>
      </c>
      <c r="R173" s="138">
        <v>7.59</v>
      </c>
      <c r="S173" s="3"/>
      <c r="T173" s="8">
        <v>0.69799999999999995</v>
      </c>
      <c r="U173" s="3"/>
      <c r="V173" s="8"/>
    </row>
    <row r="174" spans="1:22" s="4" customFormat="1" ht="16" customHeight="1" x14ac:dyDescent="0.2">
      <c r="A174" s="78" t="s">
        <v>621</v>
      </c>
      <c r="B174" s="39">
        <v>36495</v>
      </c>
      <c r="C174" s="2">
        <f t="shared" si="4"/>
        <v>12</v>
      </c>
      <c r="D174" s="2">
        <f>YEAR(Table1[[#This Row],[Measurement Date]])</f>
        <v>1999</v>
      </c>
      <c r="E174" s="8" t="s">
        <v>41</v>
      </c>
      <c r="F174" s="3" t="s">
        <v>41</v>
      </c>
      <c r="G174" s="4" t="s">
        <v>435</v>
      </c>
      <c r="H174" s="4" t="s">
        <v>972</v>
      </c>
      <c r="I174" s="11" t="s">
        <v>265</v>
      </c>
      <c r="J174" s="88" t="s">
        <v>145</v>
      </c>
      <c r="K174" s="3">
        <v>12.15</v>
      </c>
      <c r="L174" s="3"/>
      <c r="M174" s="83">
        <f>K174</f>
        <v>12.15</v>
      </c>
      <c r="N174" s="3"/>
      <c r="O174" s="2">
        <v>0.26</v>
      </c>
      <c r="P174" s="8"/>
      <c r="Q174" s="2">
        <v>2.294</v>
      </c>
      <c r="R174" s="2">
        <v>7.59</v>
      </c>
      <c r="S174" s="8"/>
      <c r="T174" s="2">
        <v>0.69799999999999995</v>
      </c>
      <c r="U174" s="8">
        <v>1</v>
      </c>
      <c r="V174" s="4" t="s">
        <v>1</v>
      </c>
    </row>
    <row r="175" spans="1:22" s="4" customFormat="1" ht="16" customHeight="1" x14ac:dyDescent="0.2">
      <c r="A175" s="119" t="s">
        <v>622</v>
      </c>
      <c r="B175" s="39">
        <v>36678</v>
      </c>
      <c r="C175" s="2">
        <f t="shared" si="4"/>
        <v>6</v>
      </c>
      <c r="D175" s="2">
        <f>YEAR(Table1[[#This Row],[Measurement Date]])</f>
        <v>2000</v>
      </c>
      <c r="E175" s="3">
        <v>17</v>
      </c>
      <c r="F175" s="3">
        <v>3</v>
      </c>
      <c r="G175" s="4" t="s">
        <v>422</v>
      </c>
      <c r="H175" s="4" t="s">
        <v>425</v>
      </c>
      <c r="I175" s="5" t="s">
        <v>330</v>
      </c>
      <c r="J175" s="19" t="s">
        <v>5</v>
      </c>
      <c r="K175" s="83">
        <v>32.4</v>
      </c>
      <c r="L175" s="83"/>
      <c r="M175" s="40">
        <f>K175</f>
        <v>32.4</v>
      </c>
      <c r="N175" s="40">
        <v>2</v>
      </c>
      <c r="O175" s="83">
        <v>0.10249999999999999</v>
      </c>
      <c r="P175" s="94" t="s">
        <v>47</v>
      </c>
      <c r="Q175" s="3"/>
      <c r="R175" s="3"/>
      <c r="S175" s="3"/>
      <c r="T175" s="83"/>
      <c r="U175" s="83">
        <v>414</v>
      </c>
      <c r="V175" s="4" t="s">
        <v>1</v>
      </c>
    </row>
    <row r="176" spans="1:22" s="4" customFormat="1" ht="16" customHeight="1" x14ac:dyDescent="0.2">
      <c r="A176" s="78" t="s">
        <v>623</v>
      </c>
      <c r="B176" s="62">
        <v>36739</v>
      </c>
      <c r="C176" s="57">
        <f t="shared" si="4"/>
        <v>8</v>
      </c>
      <c r="D176" s="57">
        <f>YEAR(Table1[[#This Row],[Measurement Date]])</f>
        <v>2000</v>
      </c>
      <c r="E176" s="34">
        <v>17</v>
      </c>
      <c r="F176" s="34">
        <v>4</v>
      </c>
      <c r="G176" s="7" t="s">
        <v>441</v>
      </c>
      <c r="H176" s="4" t="s">
        <v>444</v>
      </c>
      <c r="I176" s="38" t="s">
        <v>243</v>
      </c>
      <c r="J176" s="86" t="s">
        <v>25</v>
      </c>
      <c r="K176" s="85">
        <v>20.7</v>
      </c>
      <c r="L176" s="85"/>
      <c r="M176" s="102">
        <f>K176*1.01</f>
        <v>20.907</v>
      </c>
      <c r="N176" s="85">
        <v>0.3</v>
      </c>
      <c r="O176" s="85">
        <v>100.5</v>
      </c>
      <c r="P176" s="114" t="s">
        <v>48</v>
      </c>
      <c r="Q176" s="85">
        <v>0.71899999999999997</v>
      </c>
      <c r="R176" s="85">
        <v>36.700000000000003</v>
      </c>
      <c r="S176" s="85"/>
      <c r="T176" s="85">
        <v>0.78600000000000003</v>
      </c>
      <c r="U176" s="85">
        <v>1</v>
      </c>
      <c r="V176" s="37" t="s">
        <v>82</v>
      </c>
    </row>
    <row r="177" spans="1:22" s="4" customFormat="1" ht="16" customHeight="1" x14ac:dyDescent="0.2">
      <c r="A177" s="119" t="s">
        <v>624</v>
      </c>
      <c r="B177" s="131">
        <v>36770</v>
      </c>
      <c r="C177" s="132">
        <f t="shared" si="4"/>
        <v>9</v>
      </c>
      <c r="D177" s="132">
        <f>YEAR(Table1[[#This Row],[Measurement Date]])</f>
        <v>2000</v>
      </c>
      <c r="E177" s="3">
        <v>18</v>
      </c>
      <c r="F177" s="3">
        <v>4</v>
      </c>
      <c r="G177" s="4" t="s">
        <v>422</v>
      </c>
      <c r="H177" s="4" t="s">
        <v>425</v>
      </c>
      <c r="I177" s="5" t="s">
        <v>330</v>
      </c>
      <c r="J177" s="19" t="s">
        <v>5</v>
      </c>
      <c r="K177" s="83">
        <v>30.599999999999998</v>
      </c>
      <c r="L177" s="83"/>
      <c r="M177" s="71">
        <f>K177</f>
        <v>30.599999999999998</v>
      </c>
      <c r="N177" s="83">
        <v>1.5</v>
      </c>
      <c r="O177" s="115">
        <v>1.05</v>
      </c>
      <c r="P177" s="94" t="s">
        <v>47</v>
      </c>
      <c r="Q177" s="3"/>
      <c r="R177" s="3"/>
      <c r="S177" s="3"/>
      <c r="T177" s="83"/>
      <c r="U177" s="83">
        <v>234</v>
      </c>
      <c r="V177" s="4" t="s">
        <v>1</v>
      </c>
    </row>
    <row r="178" spans="1:22" s="4" customFormat="1" ht="16" customHeight="1" x14ac:dyDescent="0.2">
      <c r="A178" s="78" t="s">
        <v>625</v>
      </c>
      <c r="B178" s="79">
        <v>36800</v>
      </c>
      <c r="C178" s="55">
        <f t="shared" si="4"/>
        <v>10</v>
      </c>
      <c r="D178" s="55">
        <f>YEAR(Table1[[#This Row],[Measurement Date]])</f>
        <v>2000</v>
      </c>
      <c r="E178" s="24">
        <v>18</v>
      </c>
      <c r="F178" s="24">
        <v>3</v>
      </c>
      <c r="G178" s="13" t="s">
        <v>422</v>
      </c>
      <c r="H178" s="13" t="s">
        <v>424</v>
      </c>
      <c r="I178" s="23" t="s">
        <v>359</v>
      </c>
      <c r="J178" s="66" t="s">
        <v>5</v>
      </c>
      <c r="K178" s="27">
        <v>31</v>
      </c>
      <c r="L178" s="91"/>
      <c r="M178" s="139">
        <f>K178</f>
        <v>31</v>
      </c>
      <c r="N178" s="91">
        <v>1.5</v>
      </c>
      <c r="O178" s="91">
        <v>0.24959999999999999</v>
      </c>
      <c r="P178" s="105" t="s">
        <v>48</v>
      </c>
      <c r="Q178" s="91">
        <v>2.548</v>
      </c>
      <c r="R178" s="91">
        <v>14.11</v>
      </c>
      <c r="S178" s="91"/>
      <c r="T178" s="91">
        <v>0.86199999999999999</v>
      </c>
      <c r="U178" s="91">
        <v>1</v>
      </c>
      <c r="V178" s="13" t="s">
        <v>1</v>
      </c>
    </row>
    <row r="179" spans="1:22" ht="16" customHeight="1" x14ac:dyDescent="0.2">
      <c r="A179" s="119" t="s">
        <v>626</v>
      </c>
      <c r="B179" s="93">
        <v>36855</v>
      </c>
      <c r="C179" s="51">
        <f t="shared" si="4"/>
        <v>11</v>
      </c>
      <c r="D179" s="51">
        <f>YEAR(Table1[[#This Row],[Measurement Date]])</f>
        <v>2000</v>
      </c>
      <c r="E179" s="8" t="s">
        <v>41</v>
      </c>
      <c r="F179" s="8" t="s">
        <v>41</v>
      </c>
      <c r="G179" s="4" t="s">
        <v>435</v>
      </c>
      <c r="H179" s="7" t="s">
        <v>8</v>
      </c>
      <c r="I179" s="109" t="s">
        <v>1024</v>
      </c>
      <c r="J179" s="19" t="s">
        <v>1</v>
      </c>
      <c r="K179" s="3"/>
      <c r="L179" s="83">
        <v>19.2</v>
      </c>
      <c r="M179" s="41">
        <f>L179</f>
        <v>19.2</v>
      </c>
      <c r="O179" s="83">
        <v>0.40799999999999997</v>
      </c>
      <c r="P179" s="8"/>
      <c r="Q179" s="83">
        <v>0.6885</v>
      </c>
      <c r="S179" s="83">
        <v>35.712000000000003</v>
      </c>
      <c r="T179" s="83">
        <v>0.78120000000000001</v>
      </c>
      <c r="U179" s="8">
        <v>1</v>
      </c>
      <c r="V179" s="4"/>
    </row>
    <row r="180" spans="1:22" s="4" customFormat="1" ht="16" customHeight="1" x14ac:dyDescent="0.2">
      <c r="A180" s="78" t="s">
        <v>627</v>
      </c>
      <c r="B180" s="44">
        <v>36892</v>
      </c>
      <c r="C180" s="45">
        <f t="shared" si="4"/>
        <v>1</v>
      </c>
      <c r="D180" s="45">
        <f>YEAR(Table1[[#This Row],[Measurement Date]])</f>
        <v>2001</v>
      </c>
      <c r="E180" s="34">
        <v>18</v>
      </c>
      <c r="F180" s="34">
        <v>3</v>
      </c>
      <c r="G180" s="36" t="s">
        <v>441</v>
      </c>
      <c r="H180" s="37" t="s">
        <v>433</v>
      </c>
      <c r="I180" s="38" t="s">
        <v>119</v>
      </c>
      <c r="J180" s="86" t="s">
        <v>120</v>
      </c>
      <c r="K180" s="85">
        <v>15.299999999999999</v>
      </c>
      <c r="L180" s="85"/>
      <c r="M180" s="92">
        <f>K180*1.01</f>
        <v>15.452999999999999</v>
      </c>
      <c r="N180" s="85">
        <v>0.4</v>
      </c>
      <c r="O180" s="85">
        <v>1.0149999999999999</v>
      </c>
      <c r="P180" s="114" t="s">
        <v>46</v>
      </c>
      <c r="Q180" s="85">
        <v>0.63400000000000001</v>
      </c>
      <c r="R180" s="85">
        <v>30.6</v>
      </c>
      <c r="S180" s="85"/>
      <c r="T180" s="85">
        <v>0.80300000000000005</v>
      </c>
      <c r="U180" s="85">
        <v>1</v>
      </c>
      <c r="V180" s="37" t="s">
        <v>88</v>
      </c>
    </row>
    <row r="181" spans="1:22" s="4" customFormat="1" ht="16" customHeight="1" x14ac:dyDescent="0.2">
      <c r="A181" s="119" t="s">
        <v>628</v>
      </c>
      <c r="B181" s="46">
        <v>36923</v>
      </c>
      <c r="C181" s="47">
        <f t="shared" si="4"/>
        <v>2</v>
      </c>
      <c r="D181" s="47">
        <f>YEAR(Table1[[#This Row],[Measurement Date]])</f>
        <v>2001</v>
      </c>
      <c r="E181" s="32">
        <v>18</v>
      </c>
      <c r="F181" s="32">
        <v>1</v>
      </c>
      <c r="G181" s="30" t="s">
        <v>435</v>
      </c>
      <c r="H181" s="29" t="s">
        <v>16</v>
      </c>
      <c r="I181" s="31" t="s">
        <v>80</v>
      </c>
      <c r="J181" s="98" t="s">
        <v>1</v>
      </c>
      <c r="K181" s="95">
        <v>16.400000000000002</v>
      </c>
      <c r="L181" s="95"/>
      <c r="M181" s="48">
        <f>K181*1.02</f>
        <v>16.728000000000002</v>
      </c>
      <c r="N181" s="95">
        <v>0.5</v>
      </c>
      <c r="O181" s="95">
        <v>1.131</v>
      </c>
      <c r="P181" s="99" t="s">
        <v>46</v>
      </c>
      <c r="Q181" s="95">
        <v>0.84799999999999998</v>
      </c>
      <c r="R181" s="95">
        <v>25.9</v>
      </c>
      <c r="S181" s="95"/>
      <c r="T181" s="95">
        <v>0.745</v>
      </c>
      <c r="U181" s="95">
        <v>1</v>
      </c>
      <c r="V181" s="30" t="s">
        <v>1</v>
      </c>
    </row>
    <row r="182" spans="1:22" s="4" customFormat="1" ht="16" customHeight="1" x14ac:dyDescent="0.2">
      <c r="A182" s="78" t="s">
        <v>629</v>
      </c>
      <c r="B182" s="39">
        <v>36923</v>
      </c>
      <c r="C182" s="2">
        <f t="shared" si="4"/>
        <v>2</v>
      </c>
      <c r="D182" s="2">
        <f>YEAR(Table1[[#This Row],[Measurement Date]])</f>
        <v>2001</v>
      </c>
      <c r="E182" s="3">
        <v>18</v>
      </c>
      <c r="F182" s="3">
        <v>4</v>
      </c>
      <c r="G182" s="4" t="s">
        <v>435</v>
      </c>
      <c r="H182" s="7" t="s">
        <v>437</v>
      </c>
      <c r="I182" s="7"/>
      <c r="J182" s="19" t="s">
        <v>1</v>
      </c>
      <c r="K182" s="83">
        <v>21.5</v>
      </c>
      <c r="L182" s="83">
        <v>21.8</v>
      </c>
      <c r="M182" s="41">
        <f>L182</f>
        <v>21.8</v>
      </c>
      <c r="N182" s="83">
        <v>1.5</v>
      </c>
      <c r="O182" s="83">
        <v>0.10199999999999999</v>
      </c>
      <c r="P182" s="94" t="s">
        <v>47</v>
      </c>
      <c r="Q182" s="83"/>
      <c r="R182" s="83"/>
      <c r="S182" s="83"/>
      <c r="T182" s="83"/>
      <c r="U182" s="83">
        <v>14</v>
      </c>
      <c r="V182" s="4" t="s">
        <v>1</v>
      </c>
    </row>
    <row r="183" spans="1:22" s="4" customFormat="1" ht="16" customHeight="1" x14ac:dyDescent="0.2">
      <c r="A183" s="78" t="s">
        <v>630</v>
      </c>
      <c r="B183" s="20">
        <v>36923</v>
      </c>
      <c r="C183" s="14">
        <f t="shared" si="4"/>
        <v>2</v>
      </c>
      <c r="D183" s="14">
        <f>YEAR(Table1[[#This Row],[Measurement Date]])</f>
        <v>2001</v>
      </c>
      <c r="E183" s="24">
        <v>18</v>
      </c>
      <c r="F183" s="24">
        <v>1</v>
      </c>
      <c r="G183" s="13" t="s">
        <v>435</v>
      </c>
      <c r="H183" s="22" t="s">
        <v>8</v>
      </c>
      <c r="I183" s="22" t="s">
        <v>80</v>
      </c>
      <c r="J183" s="66" t="s">
        <v>1</v>
      </c>
      <c r="K183" s="91">
        <v>18.399999999999999</v>
      </c>
      <c r="L183" s="91"/>
      <c r="M183" s="43">
        <f>K183*1.01</f>
        <v>18.584</v>
      </c>
      <c r="N183" s="91">
        <v>0.5</v>
      </c>
      <c r="O183" s="91">
        <v>1.04</v>
      </c>
      <c r="P183" s="105" t="s">
        <v>48</v>
      </c>
      <c r="Q183" s="91">
        <v>0.66900000000000004</v>
      </c>
      <c r="R183" s="91">
        <v>35.700000000000003</v>
      </c>
      <c r="S183" s="91"/>
      <c r="T183" s="91">
        <v>0.77</v>
      </c>
      <c r="U183" s="91">
        <v>1</v>
      </c>
      <c r="V183" s="13" t="s">
        <v>1</v>
      </c>
    </row>
    <row r="184" spans="1:22" ht="16" customHeight="1" x14ac:dyDescent="0.2">
      <c r="A184" s="119" t="s">
        <v>631</v>
      </c>
      <c r="B184" s="39">
        <v>36923</v>
      </c>
      <c r="C184" s="2">
        <f t="shared" si="4"/>
        <v>2</v>
      </c>
      <c r="D184" s="2">
        <f>YEAR(Table1[[#This Row],[Measurement Date]])</f>
        <v>2001</v>
      </c>
      <c r="E184" s="8">
        <v>18</v>
      </c>
      <c r="F184" s="8">
        <v>4</v>
      </c>
      <c r="G184" s="4" t="s">
        <v>435</v>
      </c>
      <c r="H184" s="7" t="s">
        <v>437</v>
      </c>
      <c r="I184" s="5" t="s">
        <v>271</v>
      </c>
      <c r="J184" s="9" t="s">
        <v>1</v>
      </c>
      <c r="K184" s="3">
        <v>21.5</v>
      </c>
      <c r="M184" s="41">
        <f>K184*1.01</f>
        <v>21.715</v>
      </c>
      <c r="N184" s="3">
        <v>1.5</v>
      </c>
      <c r="O184" s="3">
        <v>1.02</v>
      </c>
      <c r="P184" s="8" t="s">
        <v>47</v>
      </c>
      <c r="Q184" s="3"/>
      <c r="S184" s="8"/>
      <c r="T184" s="3"/>
      <c r="U184" s="8">
        <v>14.05</v>
      </c>
      <c r="V184" s="4" t="s">
        <v>1</v>
      </c>
    </row>
    <row r="185" spans="1:22" s="4" customFormat="1" ht="16" customHeight="1" x14ac:dyDescent="0.2">
      <c r="A185" s="78" t="s">
        <v>632</v>
      </c>
      <c r="B185" s="44">
        <v>36951</v>
      </c>
      <c r="C185" s="45">
        <f t="shared" si="4"/>
        <v>3</v>
      </c>
      <c r="D185" s="45">
        <f>YEAR(Table1[[#This Row],[Measurement Date]])</f>
        <v>2001</v>
      </c>
      <c r="E185" s="34">
        <v>20</v>
      </c>
      <c r="F185" s="34">
        <v>3</v>
      </c>
      <c r="G185" s="36" t="s">
        <v>441</v>
      </c>
      <c r="H185" s="37" t="s">
        <v>444</v>
      </c>
      <c r="I185" s="38" t="s">
        <v>243</v>
      </c>
      <c r="J185" s="86" t="s">
        <v>25</v>
      </c>
      <c r="K185" s="85">
        <v>21</v>
      </c>
      <c r="L185" s="85"/>
      <c r="M185" s="92">
        <f>K185*1.01</f>
        <v>21.21</v>
      </c>
      <c r="N185" s="85">
        <v>0.3</v>
      </c>
      <c r="O185" s="85">
        <v>100</v>
      </c>
      <c r="P185" s="114" t="s">
        <v>48</v>
      </c>
      <c r="Q185" s="85">
        <v>0.71399999999999997</v>
      </c>
      <c r="R185" s="85">
        <v>37.6</v>
      </c>
      <c r="S185" s="85"/>
      <c r="T185" s="85">
        <v>0.78100000000000003</v>
      </c>
      <c r="U185" s="85">
        <v>1</v>
      </c>
      <c r="V185" s="37" t="s">
        <v>82</v>
      </c>
    </row>
    <row r="186" spans="1:22" s="4" customFormat="1" ht="16" customHeight="1" x14ac:dyDescent="0.2">
      <c r="A186" s="119" t="s">
        <v>633</v>
      </c>
      <c r="B186" s="46">
        <v>36951</v>
      </c>
      <c r="C186" s="47">
        <f t="shared" si="4"/>
        <v>3</v>
      </c>
      <c r="D186" s="47">
        <f>YEAR(Table1[[#This Row],[Measurement Date]])</f>
        <v>2001</v>
      </c>
      <c r="E186" s="28" t="s">
        <v>41</v>
      </c>
      <c r="F186" s="28" t="s">
        <v>41</v>
      </c>
      <c r="G186" s="4" t="s">
        <v>423</v>
      </c>
      <c r="H186" s="4" t="s">
        <v>909</v>
      </c>
      <c r="I186" s="31" t="s">
        <v>401</v>
      </c>
      <c r="J186" s="33" t="s">
        <v>277</v>
      </c>
      <c r="K186" s="32">
        <v>2.8</v>
      </c>
      <c r="L186" s="32"/>
      <c r="M186" s="48">
        <v>2.8</v>
      </c>
      <c r="N186" s="32"/>
      <c r="O186" s="32"/>
      <c r="P186" s="28"/>
      <c r="Q186" s="32"/>
      <c r="R186" s="32"/>
      <c r="S186" s="28"/>
      <c r="T186" s="32"/>
      <c r="U186" s="28"/>
      <c r="V186" s="30" t="s">
        <v>88</v>
      </c>
    </row>
    <row r="187" spans="1:22" ht="16" customHeight="1" x14ac:dyDescent="0.2">
      <c r="A187" s="78" t="s">
        <v>634</v>
      </c>
      <c r="B187" s="20">
        <v>37043</v>
      </c>
      <c r="C187" s="14">
        <f t="shared" si="4"/>
        <v>6</v>
      </c>
      <c r="D187" s="14">
        <f>YEAR(Table1[[#This Row],[Measurement Date]])</f>
        <v>2001</v>
      </c>
      <c r="E187" s="24">
        <v>19</v>
      </c>
      <c r="F187" s="24">
        <v>4</v>
      </c>
      <c r="G187" s="13" t="s">
        <v>422</v>
      </c>
      <c r="H187" s="13" t="s">
        <v>425</v>
      </c>
      <c r="I187" s="23" t="s">
        <v>331</v>
      </c>
      <c r="J187" s="66" t="s">
        <v>14</v>
      </c>
      <c r="K187" s="91">
        <v>33.5</v>
      </c>
      <c r="L187" s="91"/>
      <c r="M187" s="27">
        <f>K187</f>
        <v>33.5</v>
      </c>
      <c r="N187" s="91">
        <v>1.7000000000000002</v>
      </c>
      <c r="O187" s="91">
        <v>0.1326</v>
      </c>
      <c r="P187" s="105" t="s">
        <v>47</v>
      </c>
      <c r="Q187" s="24"/>
      <c r="R187" s="24"/>
      <c r="S187" s="24"/>
      <c r="T187" s="91"/>
      <c r="U187" s="91">
        <v>308</v>
      </c>
      <c r="V187" s="13" t="s">
        <v>88</v>
      </c>
    </row>
    <row r="188" spans="1:22" s="4" customFormat="1" ht="16" customHeight="1" x14ac:dyDescent="0.2">
      <c r="A188" s="78" t="s">
        <v>635</v>
      </c>
      <c r="B188" s="39">
        <v>37043</v>
      </c>
      <c r="C188" s="2">
        <f t="shared" si="4"/>
        <v>6</v>
      </c>
      <c r="D188" s="2">
        <f>YEAR(Table1[[#This Row],[Measurement Date]])</f>
        <v>2001</v>
      </c>
      <c r="E188" s="3">
        <v>19</v>
      </c>
      <c r="F188" s="3">
        <v>4</v>
      </c>
      <c r="G188" s="4" t="s">
        <v>422</v>
      </c>
      <c r="H188" s="4" t="s">
        <v>429</v>
      </c>
      <c r="I188" s="5" t="s">
        <v>327</v>
      </c>
      <c r="J188" s="19" t="s">
        <v>14</v>
      </c>
      <c r="K188" s="83">
        <v>30.2</v>
      </c>
      <c r="L188" s="83"/>
      <c r="M188" s="40">
        <f>K188</f>
        <v>30.2</v>
      </c>
      <c r="N188" s="83">
        <v>1.2</v>
      </c>
      <c r="O188" s="83">
        <v>0.1326</v>
      </c>
      <c r="P188" s="94" t="s">
        <v>47</v>
      </c>
      <c r="Q188" s="3"/>
      <c r="R188" s="3"/>
      <c r="S188" s="3"/>
      <c r="T188" s="83"/>
      <c r="U188" s="83">
        <v>300</v>
      </c>
      <c r="V188" s="4" t="s">
        <v>123</v>
      </c>
    </row>
    <row r="189" spans="1:22" ht="16" customHeight="1" x14ac:dyDescent="0.2">
      <c r="A189" s="119" t="s">
        <v>636</v>
      </c>
      <c r="B189" s="44">
        <v>37073</v>
      </c>
      <c r="C189" s="45">
        <f t="shared" si="4"/>
        <v>7</v>
      </c>
      <c r="D189" s="45">
        <f>YEAR(Table1[[#This Row],[Measurement Date]])</f>
        <v>2001</v>
      </c>
      <c r="E189" s="34">
        <v>19</v>
      </c>
      <c r="F189" s="34">
        <v>1</v>
      </c>
      <c r="G189" s="36" t="s">
        <v>441</v>
      </c>
      <c r="H189" s="37" t="s">
        <v>433</v>
      </c>
      <c r="I189" s="38" t="s">
        <v>121</v>
      </c>
      <c r="J189" s="86" t="s">
        <v>120</v>
      </c>
      <c r="K189" s="85">
        <v>16.600000000000001</v>
      </c>
      <c r="L189" s="85">
        <v>16.7</v>
      </c>
      <c r="M189" s="85">
        <f>L189</f>
        <v>16.7</v>
      </c>
      <c r="N189" s="85">
        <v>0.4</v>
      </c>
      <c r="O189" s="85">
        <v>4.0170000000000003</v>
      </c>
      <c r="P189" s="114" t="s">
        <v>46</v>
      </c>
      <c r="Q189" s="85">
        <v>0.64500000000000002</v>
      </c>
      <c r="R189" s="85">
        <v>32.799999999999997</v>
      </c>
      <c r="S189" s="85">
        <v>33</v>
      </c>
      <c r="T189" s="85">
        <v>0.78200000000000003</v>
      </c>
      <c r="U189" s="85">
        <v>1</v>
      </c>
      <c r="V189" s="37" t="s">
        <v>88</v>
      </c>
    </row>
    <row r="190" spans="1:22" s="4" customFormat="1" ht="16" customHeight="1" x14ac:dyDescent="0.2">
      <c r="A190" s="78" t="s">
        <v>637</v>
      </c>
      <c r="B190" s="20">
        <v>37073</v>
      </c>
      <c r="C190" s="14">
        <f t="shared" si="4"/>
        <v>7</v>
      </c>
      <c r="D190" s="14">
        <f>YEAR(Table1[[#This Row],[Measurement Date]])</f>
        <v>2001</v>
      </c>
      <c r="E190" s="24">
        <v>20</v>
      </c>
      <c r="F190" s="24">
        <v>1</v>
      </c>
      <c r="G190" s="13" t="s">
        <v>423</v>
      </c>
      <c r="H190" s="13" t="s">
        <v>438</v>
      </c>
      <c r="I190" s="23" t="s">
        <v>114</v>
      </c>
      <c r="J190" s="66" t="s">
        <v>124</v>
      </c>
      <c r="K190" s="91">
        <v>8.2000000000000011</v>
      </c>
      <c r="L190" s="24"/>
      <c r="M190" s="21">
        <v>8.3000000000000007</v>
      </c>
      <c r="N190" s="91">
        <v>0.3</v>
      </c>
      <c r="O190" s="91">
        <v>2.36</v>
      </c>
      <c r="P190" s="105" t="s">
        <v>46</v>
      </c>
      <c r="Q190" s="91">
        <v>0.72599999999999998</v>
      </c>
      <c r="R190" s="91">
        <v>15.8</v>
      </c>
      <c r="S190" s="91"/>
      <c r="T190" s="91">
        <v>0.71199999999999997</v>
      </c>
      <c r="U190" s="91">
        <v>1</v>
      </c>
      <c r="V190" s="13" t="s">
        <v>88</v>
      </c>
    </row>
    <row r="191" spans="1:22" s="4" customFormat="1" ht="16" customHeight="1" x14ac:dyDescent="0.2">
      <c r="A191" s="119" t="s">
        <v>638</v>
      </c>
      <c r="B191" s="39">
        <v>37073</v>
      </c>
      <c r="C191" s="2">
        <f t="shared" si="4"/>
        <v>7</v>
      </c>
      <c r="D191" s="2">
        <f>YEAR(Table1[[#This Row],[Measurement Date]])</f>
        <v>2001</v>
      </c>
      <c r="E191" s="3">
        <v>19</v>
      </c>
      <c r="F191" s="3">
        <v>3</v>
      </c>
      <c r="G191" s="4" t="s">
        <v>435</v>
      </c>
      <c r="H191" s="7" t="s">
        <v>8</v>
      </c>
      <c r="I191" s="7" t="s">
        <v>80</v>
      </c>
      <c r="J191" s="19" t="s">
        <v>1</v>
      </c>
      <c r="K191" s="83">
        <v>18.899999999999999</v>
      </c>
      <c r="L191" s="83"/>
      <c r="M191" s="41">
        <f>K191*1.01</f>
        <v>19.088999999999999</v>
      </c>
      <c r="N191" s="83">
        <v>0.6</v>
      </c>
      <c r="O191" s="83">
        <v>0.40489999999999998</v>
      </c>
      <c r="P191" s="94" t="s">
        <v>46</v>
      </c>
      <c r="Q191" s="83">
        <v>0.69599999999999995</v>
      </c>
      <c r="R191" s="83">
        <v>34.799999999999997</v>
      </c>
      <c r="S191" s="83"/>
      <c r="T191" s="83">
        <v>0.78</v>
      </c>
      <c r="U191" s="83">
        <v>1</v>
      </c>
      <c r="V191" s="4" t="s">
        <v>88</v>
      </c>
    </row>
    <row r="192" spans="1:22" s="4" customFormat="1" ht="16" customHeight="1" x14ac:dyDescent="0.2">
      <c r="A192" s="78" t="s">
        <v>639</v>
      </c>
      <c r="B192" s="46">
        <v>37135</v>
      </c>
      <c r="C192" s="47">
        <f t="shared" si="4"/>
        <v>9</v>
      </c>
      <c r="D192" s="47">
        <f>YEAR(Table1[[#This Row],[Measurement Date]])</f>
        <v>2001</v>
      </c>
      <c r="E192" s="32">
        <v>19</v>
      </c>
      <c r="F192" s="32">
        <v>1</v>
      </c>
      <c r="G192" s="30" t="s">
        <v>435</v>
      </c>
      <c r="H192" s="29" t="s">
        <v>16</v>
      </c>
      <c r="I192" s="31" t="s">
        <v>122</v>
      </c>
      <c r="J192" s="98" t="s">
        <v>1</v>
      </c>
      <c r="K192" s="95">
        <v>16.5</v>
      </c>
      <c r="L192" s="95">
        <v>16.7</v>
      </c>
      <c r="M192" s="48">
        <f>L192</f>
        <v>16.7</v>
      </c>
      <c r="N192" s="95">
        <v>0.5</v>
      </c>
      <c r="O192" s="95">
        <v>1.032</v>
      </c>
      <c r="P192" s="99" t="s">
        <v>46</v>
      </c>
      <c r="Q192" s="95">
        <v>0.84499999999999997</v>
      </c>
      <c r="R192" s="95">
        <v>25.876000000000001</v>
      </c>
      <c r="S192" s="95">
        <v>26.1</v>
      </c>
      <c r="T192" s="95">
        <v>0.755</v>
      </c>
      <c r="U192" s="95">
        <v>1</v>
      </c>
      <c r="V192" s="30" t="s">
        <v>1</v>
      </c>
    </row>
    <row r="193" spans="1:22" s="4" customFormat="1" ht="16" customHeight="1" x14ac:dyDescent="0.2">
      <c r="A193" s="119" t="s">
        <v>640</v>
      </c>
      <c r="B193" s="39">
        <v>37288</v>
      </c>
      <c r="C193" s="2">
        <f t="shared" si="4"/>
        <v>2</v>
      </c>
      <c r="D193" s="2">
        <f>YEAR(Table1[[#This Row],[Measurement Date]])</f>
        <v>2002</v>
      </c>
      <c r="E193" s="3">
        <v>20</v>
      </c>
      <c r="F193" s="3">
        <v>3</v>
      </c>
      <c r="G193" s="7" t="s">
        <v>441</v>
      </c>
      <c r="H193" s="7" t="s">
        <v>445</v>
      </c>
      <c r="I193" s="5" t="s">
        <v>125</v>
      </c>
      <c r="J193" s="19" t="s">
        <v>237</v>
      </c>
      <c r="K193" s="83">
        <v>17.5</v>
      </c>
      <c r="L193" s="83"/>
      <c r="M193" s="40">
        <f>K193*1.01</f>
        <v>17.675000000000001</v>
      </c>
      <c r="N193" s="83">
        <v>0.5</v>
      </c>
      <c r="O193" s="83">
        <v>143.6</v>
      </c>
      <c r="P193" s="94" t="s">
        <v>48</v>
      </c>
      <c r="Q193" s="83">
        <v>0.628</v>
      </c>
      <c r="R193" s="83">
        <v>36.299999999999997</v>
      </c>
      <c r="S193" s="83"/>
      <c r="T193" s="83">
        <v>0.76800000000000002</v>
      </c>
      <c r="U193" s="83">
        <v>1</v>
      </c>
      <c r="V193" s="4" t="s">
        <v>88</v>
      </c>
    </row>
    <row r="194" spans="1:22" ht="16" customHeight="1" x14ac:dyDescent="0.2">
      <c r="A194" s="78" t="s">
        <v>641</v>
      </c>
      <c r="B194" s="39">
        <v>37500</v>
      </c>
      <c r="C194" s="2">
        <f t="shared" ref="C194:C257" si="6">MONTH(B194)</f>
        <v>9</v>
      </c>
      <c r="D194" s="2">
        <f>YEAR(Table1[[#This Row],[Measurement Date]])</f>
        <v>2002</v>
      </c>
      <c r="E194" s="3">
        <v>23</v>
      </c>
      <c r="F194" s="3">
        <v>3</v>
      </c>
      <c r="G194" s="7" t="s">
        <v>441</v>
      </c>
      <c r="H194" s="4" t="s">
        <v>443</v>
      </c>
      <c r="I194" s="5" t="s">
        <v>66</v>
      </c>
      <c r="J194" s="19" t="s">
        <v>128</v>
      </c>
      <c r="K194" s="83">
        <v>18.3</v>
      </c>
      <c r="L194" s="83"/>
      <c r="M194" s="40">
        <f>K194*1.01</f>
        <v>18.483000000000001</v>
      </c>
      <c r="N194" s="83">
        <v>0.5</v>
      </c>
      <c r="O194" s="83">
        <v>147.5</v>
      </c>
      <c r="P194" s="94" t="s">
        <v>48</v>
      </c>
      <c r="Q194" s="83">
        <v>0.625</v>
      </c>
      <c r="R194" s="83">
        <v>36.299999999999997</v>
      </c>
      <c r="S194" s="83"/>
      <c r="T194" s="83">
        <v>0.80600000000000005</v>
      </c>
      <c r="U194" s="83">
        <v>1</v>
      </c>
      <c r="V194" s="4" t="s">
        <v>88</v>
      </c>
    </row>
    <row r="195" spans="1:22" ht="16" customHeight="1" x14ac:dyDescent="0.2">
      <c r="A195" s="119" t="s">
        <v>642</v>
      </c>
      <c r="B195" s="106">
        <v>37563</v>
      </c>
      <c r="C195" s="107">
        <f t="shared" si="6"/>
        <v>11</v>
      </c>
      <c r="D195" s="107">
        <f>YEAR(Table1[[#This Row],[Measurement Date]])</f>
        <v>2002</v>
      </c>
      <c r="E195" s="28" t="s">
        <v>41</v>
      </c>
      <c r="F195" s="28" t="s">
        <v>41</v>
      </c>
      <c r="G195" s="30" t="s">
        <v>435</v>
      </c>
      <c r="H195" s="29" t="s">
        <v>8</v>
      </c>
      <c r="I195" s="108" t="s">
        <v>1025</v>
      </c>
      <c r="J195" s="98" t="s">
        <v>1</v>
      </c>
      <c r="K195" s="32"/>
      <c r="L195" s="95">
        <v>19.3</v>
      </c>
      <c r="M195" s="48">
        <f>L195</f>
        <v>19.3</v>
      </c>
      <c r="N195" s="32"/>
      <c r="O195" s="95">
        <v>0.40600000000000003</v>
      </c>
      <c r="P195" s="28"/>
      <c r="Q195" s="95">
        <v>0.66800000000000004</v>
      </c>
      <c r="R195" s="32"/>
      <c r="S195" s="95">
        <v>36.200000000000003</v>
      </c>
      <c r="T195" s="95">
        <v>0.79600000000000004</v>
      </c>
      <c r="U195" s="28">
        <v>1</v>
      </c>
      <c r="V195" s="30"/>
    </row>
    <row r="196" spans="1:22" ht="16" customHeight="1" x14ac:dyDescent="0.2">
      <c r="A196" s="78" t="s">
        <v>643</v>
      </c>
      <c r="B196" s="20">
        <v>37622</v>
      </c>
      <c r="C196" s="14">
        <f t="shared" si="6"/>
        <v>1</v>
      </c>
      <c r="D196" s="14">
        <f>YEAR(Table1[[#This Row],[Measurement Date]])</f>
        <v>2003</v>
      </c>
      <c r="E196" s="24">
        <v>22</v>
      </c>
      <c r="F196" s="24">
        <v>1</v>
      </c>
      <c r="G196" s="13" t="s">
        <v>422</v>
      </c>
      <c r="H196" s="13" t="s">
        <v>424</v>
      </c>
      <c r="I196" s="23" t="s">
        <v>330</v>
      </c>
      <c r="J196" s="66" t="s">
        <v>5</v>
      </c>
      <c r="K196" s="27">
        <v>32</v>
      </c>
      <c r="L196" s="91"/>
      <c r="M196" s="27">
        <f>K196</f>
        <v>32</v>
      </c>
      <c r="N196" s="91">
        <v>1.5</v>
      </c>
      <c r="O196" s="91">
        <v>3.9889999999999999</v>
      </c>
      <c r="P196" s="105" t="s">
        <v>48</v>
      </c>
      <c r="Q196" s="91">
        <v>2.6219999999999999</v>
      </c>
      <c r="R196" s="91">
        <v>14.37</v>
      </c>
      <c r="S196" s="91"/>
      <c r="T196" s="91">
        <v>0.85</v>
      </c>
      <c r="U196" s="91">
        <v>1</v>
      </c>
      <c r="V196" s="13" t="s">
        <v>1</v>
      </c>
    </row>
    <row r="197" spans="1:22" s="4" customFormat="1" ht="16" customHeight="1" x14ac:dyDescent="0.2">
      <c r="A197" s="78" t="s">
        <v>644</v>
      </c>
      <c r="B197" s="39">
        <v>37622</v>
      </c>
      <c r="C197" s="2">
        <f t="shared" si="6"/>
        <v>1</v>
      </c>
      <c r="D197" s="2">
        <f>YEAR(Table1[[#This Row],[Measurement Date]])</f>
        <v>2003</v>
      </c>
      <c r="E197" s="3">
        <v>22</v>
      </c>
      <c r="F197" s="3">
        <v>3</v>
      </c>
      <c r="G197" s="4" t="s">
        <v>422</v>
      </c>
      <c r="H197" s="4" t="s">
        <v>424</v>
      </c>
      <c r="I197" s="5" t="s">
        <v>358</v>
      </c>
      <c r="J197" s="19" t="s">
        <v>5</v>
      </c>
      <c r="K197" s="83">
        <v>31.3</v>
      </c>
      <c r="L197" s="83"/>
      <c r="M197" s="40">
        <f>K197</f>
        <v>31.3</v>
      </c>
      <c r="N197" s="83">
        <v>1.5</v>
      </c>
      <c r="O197" s="40">
        <v>4</v>
      </c>
      <c r="P197" s="94" t="s">
        <v>48</v>
      </c>
      <c r="Q197" s="83">
        <v>2.3919999999999999</v>
      </c>
      <c r="R197" s="40">
        <v>16</v>
      </c>
      <c r="S197" s="83"/>
      <c r="T197" s="83">
        <v>0.81899999999999995</v>
      </c>
      <c r="U197" s="83">
        <v>1</v>
      </c>
      <c r="V197" s="4" t="s">
        <v>1</v>
      </c>
    </row>
    <row r="198" spans="1:22" ht="16" customHeight="1" x14ac:dyDescent="0.2">
      <c r="A198" s="119" t="s">
        <v>645</v>
      </c>
      <c r="B198" s="46">
        <v>37653</v>
      </c>
      <c r="C198" s="47">
        <f t="shared" si="6"/>
        <v>2</v>
      </c>
      <c r="D198" s="47">
        <f>YEAR(Table1[[#This Row],[Measurement Date]])</f>
        <v>2003</v>
      </c>
      <c r="E198" s="47">
        <v>22</v>
      </c>
      <c r="F198" s="47">
        <v>4</v>
      </c>
      <c r="G198" s="30" t="s">
        <v>422</v>
      </c>
      <c r="H198" s="30" t="s">
        <v>425</v>
      </c>
      <c r="I198" s="31" t="s">
        <v>115</v>
      </c>
      <c r="J198" s="98" t="s">
        <v>5</v>
      </c>
      <c r="K198" s="95"/>
      <c r="L198" s="95">
        <v>35.199999999999996</v>
      </c>
      <c r="M198" s="42">
        <f>L198</f>
        <v>35.199999999999996</v>
      </c>
      <c r="N198" s="95">
        <v>1.5</v>
      </c>
      <c r="O198" s="95">
        <v>0.26600000000000001</v>
      </c>
      <c r="P198" s="99" t="s">
        <v>47</v>
      </c>
      <c r="Q198" s="32"/>
      <c r="R198" s="32"/>
      <c r="S198" s="32"/>
      <c r="T198" s="95"/>
      <c r="U198" s="95">
        <v>66.3</v>
      </c>
      <c r="V198" s="30" t="s">
        <v>1</v>
      </c>
    </row>
    <row r="199" spans="1:22" s="4" customFormat="1" ht="16" customHeight="1" x14ac:dyDescent="0.2">
      <c r="A199" s="78" t="s">
        <v>646</v>
      </c>
      <c r="B199" s="20">
        <v>37712</v>
      </c>
      <c r="C199" s="14">
        <f t="shared" si="6"/>
        <v>4</v>
      </c>
      <c r="D199" s="14">
        <f>YEAR(Table1[[#This Row],[Measurement Date]])</f>
        <v>2003</v>
      </c>
      <c r="E199" s="21" t="s">
        <v>41</v>
      </c>
      <c r="F199" s="21" t="s">
        <v>41</v>
      </c>
      <c r="G199" s="13" t="s">
        <v>423</v>
      </c>
      <c r="H199" s="13" t="s">
        <v>909</v>
      </c>
      <c r="I199" s="23" t="s">
        <v>401</v>
      </c>
      <c r="J199" s="17" t="s">
        <v>277</v>
      </c>
      <c r="K199" s="24">
        <v>3.1</v>
      </c>
      <c r="L199" s="24"/>
      <c r="M199" s="43">
        <v>3.1</v>
      </c>
      <c r="N199" s="24"/>
      <c r="O199" s="24"/>
      <c r="P199" s="21"/>
      <c r="Q199" s="24"/>
      <c r="R199" s="24"/>
      <c r="S199" s="21"/>
      <c r="T199" s="24"/>
      <c r="U199" s="21"/>
      <c r="V199" s="13" t="s">
        <v>88</v>
      </c>
    </row>
    <row r="200" spans="1:22" s="4" customFormat="1" ht="16" customHeight="1" x14ac:dyDescent="0.2">
      <c r="A200" s="119" t="s">
        <v>647</v>
      </c>
      <c r="B200" s="39">
        <v>37712</v>
      </c>
      <c r="C200" s="2">
        <f t="shared" si="6"/>
        <v>4</v>
      </c>
      <c r="D200" s="2">
        <f>YEAR(Table1[[#This Row],[Measurement Date]])</f>
        <v>2003</v>
      </c>
      <c r="E200" s="3">
        <v>26</v>
      </c>
      <c r="F200" s="3">
        <v>1</v>
      </c>
      <c r="G200" s="4" t="s">
        <v>435</v>
      </c>
      <c r="H200" s="4" t="s">
        <v>436</v>
      </c>
      <c r="I200" s="5" t="s">
        <v>132</v>
      </c>
      <c r="J200" s="19" t="s">
        <v>130</v>
      </c>
      <c r="K200" s="83">
        <v>9.5</v>
      </c>
      <c r="L200" s="83"/>
      <c r="M200" s="83">
        <f>K200</f>
        <v>9.5</v>
      </c>
      <c r="N200" s="83">
        <v>0.3</v>
      </c>
      <c r="O200" s="83">
        <v>1.07</v>
      </c>
      <c r="P200" s="94" t="s">
        <v>46</v>
      </c>
      <c r="Q200" s="83">
        <v>0.85899999999999999</v>
      </c>
      <c r="R200" s="83">
        <v>17.5</v>
      </c>
      <c r="S200" s="83"/>
      <c r="T200" s="83">
        <v>0.63</v>
      </c>
      <c r="U200" s="83">
        <v>1</v>
      </c>
      <c r="V200" s="4" t="s">
        <v>1</v>
      </c>
    </row>
    <row r="201" spans="1:22" ht="16" customHeight="1" x14ac:dyDescent="0.2">
      <c r="A201" s="78" t="s">
        <v>648</v>
      </c>
      <c r="B201" s="46">
        <v>37773</v>
      </c>
      <c r="C201" s="47">
        <f t="shared" si="6"/>
        <v>6</v>
      </c>
      <c r="D201" s="47">
        <f>YEAR(Table1[[#This Row],[Measurement Date]])</f>
        <v>2003</v>
      </c>
      <c r="E201" s="32">
        <v>23</v>
      </c>
      <c r="F201" s="32">
        <v>4</v>
      </c>
      <c r="G201" s="30" t="s">
        <v>422</v>
      </c>
      <c r="H201" s="30" t="s">
        <v>425</v>
      </c>
      <c r="I201" s="31" t="s">
        <v>339</v>
      </c>
      <c r="J201" s="98" t="s">
        <v>5</v>
      </c>
      <c r="K201" s="95"/>
      <c r="L201" s="95">
        <v>36.9</v>
      </c>
      <c r="M201" s="42">
        <f>L201</f>
        <v>36.9</v>
      </c>
      <c r="N201" s="95">
        <v>1.7999999999999998</v>
      </c>
      <c r="O201" s="95">
        <v>0.26650000000000001</v>
      </c>
      <c r="P201" s="99" t="s">
        <v>47</v>
      </c>
      <c r="Q201" s="32"/>
      <c r="R201" s="32"/>
      <c r="S201" s="32"/>
      <c r="T201" s="95"/>
      <c r="U201" s="95">
        <v>309</v>
      </c>
      <c r="V201" s="30" t="s">
        <v>1</v>
      </c>
    </row>
    <row r="202" spans="1:22" s="4" customFormat="1" ht="16" customHeight="1" x14ac:dyDescent="0.2">
      <c r="A202" s="119" t="s">
        <v>649</v>
      </c>
      <c r="B202" s="39">
        <v>37803</v>
      </c>
      <c r="C202" s="2">
        <f t="shared" si="6"/>
        <v>7</v>
      </c>
      <c r="D202" s="2">
        <f>YEAR(Table1[[#This Row],[Measurement Date]])</f>
        <v>2003</v>
      </c>
      <c r="E202" s="3">
        <v>22</v>
      </c>
      <c r="F202" s="3">
        <v>3</v>
      </c>
      <c r="G202" s="7" t="s">
        <v>441</v>
      </c>
      <c r="H202" s="7" t="s">
        <v>445</v>
      </c>
      <c r="I202" s="140" t="s">
        <v>126</v>
      </c>
      <c r="J202" s="19" t="s">
        <v>237</v>
      </c>
      <c r="K202" s="83">
        <v>17.599999999999998</v>
      </c>
      <c r="L202" s="83"/>
      <c r="M202" s="40">
        <f>K202*1.01</f>
        <v>17.775999999999996</v>
      </c>
      <c r="N202" s="83">
        <v>0.5</v>
      </c>
      <c r="O202" s="83">
        <v>144</v>
      </c>
      <c r="P202" s="94" t="s">
        <v>48</v>
      </c>
      <c r="Q202" s="83">
        <v>0.63200000000000001</v>
      </c>
      <c r="R202" s="83">
        <v>35.9</v>
      </c>
      <c r="S202" s="83"/>
      <c r="T202" s="83">
        <v>0.77700000000000002</v>
      </c>
      <c r="U202" s="83">
        <v>1</v>
      </c>
      <c r="V202" s="4" t="s">
        <v>88</v>
      </c>
    </row>
    <row r="203" spans="1:22" s="4" customFormat="1" ht="16" customHeight="1" x14ac:dyDescent="0.2">
      <c r="A203" s="78" t="s">
        <v>650</v>
      </c>
      <c r="B203" s="39">
        <v>37803</v>
      </c>
      <c r="C203" s="2">
        <f t="shared" si="6"/>
        <v>7</v>
      </c>
      <c r="D203" s="2">
        <f>YEAR(Table1[[#This Row],[Measurement Date]])</f>
        <v>2003</v>
      </c>
      <c r="E203" s="3">
        <v>23</v>
      </c>
      <c r="F203" s="3">
        <v>3</v>
      </c>
      <c r="G203" s="4" t="s">
        <v>435</v>
      </c>
      <c r="H203" s="7" t="s">
        <v>8</v>
      </c>
      <c r="I203" s="7" t="s">
        <v>80</v>
      </c>
      <c r="J203" s="19" t="s">
        <v>1</v>
      </c>
      <c r="K203" s="83">
        <v>19.2</v>
      </c>
      <c r="L203" s="83"/>
      <c r="M203" s="41">
        <f>K203*1.01</f>
        <v>19.391999999999999</v>
      </c>
      <c r="N203" s="83">
        <v>0.6</v>
      </c>
      <c r="O203" s="83">
        <v>0.40799999999999997</v>
      </c>
      <c r="P203" s="94" t="s">
        <v>46</v>
      </c>
      <c r="Q203" s="83">
        <v>0.68899999999999995</v>
      </c>
      <c r="R203" s="83">
        <v>35.700000000000003</v>
      </c>
      <c r="S203" s="83"/>
      <c r="T203" s="83">
        <v>0.78100000000000003</v>
      </c>
      <c r="U203" s="83">
        <v>1</v>
      </c>
      <c r="V203" s="4" t="s">
        <v>1</v>
      </c>
    </row>
    <row r="204" spans="1:22" s="4" customFormat="1" ht="16" customHeight="1" x14ac:dyDescent="0.2">
      <c r="A204" s="119" t="s">
        <v>651</v>
      </c>
      <c r="B204" s="44">
        <v>37865</v>
      </c>
      <c r="C204" s="45">
        <f t="shared" si="6"/>
        <v>9</v>
      </c>
      <c r="D204" s="45">
        <f>YEAR(Table1[[#This Row],[Measurement Date]])</f>
        <v>2003</v>
      </c>
      <c r="E204" s="34">
        <v>23</v>
      </c>
      <c r="F204" s="34">
        <v>3</v>
      </c>
      <c r="G204" s="7" t="s">
        <v>441</v>
      </c>
      <c r="H204" s="4" t="s">
        <v>443</v>
      </c>
      <c r="I204" s="38" t="s">
        <v>127</v>
      </c>
      <c r="J204" s="86" t="s">
        <v>7</v>
      </c>
      <c r="K204" s="85">
        <v>21.5</v>
      </c>
      <c r="L204" s="85"/>
      <c r="M204" s="92">
        <f>K204*1.01</f>
        <v>21.715</v>
      </c>
      <c r="N204" s="85">
        <v>0.6</v>
      </c>
      <c r="O204" s="85">
        <v>148.9</v>
      </c>
      <c r="P204" s="114" t="s">
        <v>48</v>
      </c>
      <c r="Q204" s="85">
        <v>0.67800000000000005</v>
      </c>
      <c r="R204" s="85">
        <v>39.5</v>
      </c>
      <c r="S204" s="85"/>
      <c r="T204" s="85">
        <v>0.80300000000000005</v>
      </c>
      <c r="U204" s="85">
        <v>1</v>
      </c>
      <c r="V204" s="37" t="s">
        <v>1</v>
      </c>
    </row>
    <row r="205" spans="1:22" ht="16" customHeight="1" x14ac:dyDescent="0.2">
      <c r="A205" s="78" t="s">
        <v>652</v>
      </c>
      <c r="B205" s="20">
        <v>37865</v>
      </c>
      <c r="C205" s="14">
        <f t="shared" si="6"/>
        <v>9</v>
      </c>
      <c r="D205" s="14">
        <f>YEAR(Table1[[#This Row],[Measurement Date]])</f>
        <v>2003</v>
      </c>
      <c r="E205" s="24">
        <v>23</v>
      </c>
      <c r="F205" s="24">
        <v>4</v>
      </c>
      <c r="G205" s="4" t="s">
        <v>422</v>
      </c>
      <c r="H205" s="4" t="s">
        <v>425</v>
      </c>
      <c r="I205" s="23" t="s">
        <v>332</v>
      </c>
      <c r="J205" s="66" t="s">
        <v>5</v>
      </c>
      <c r="K205" s="91">
        <v>34.699999999999996</v>
      </c>
      <c r="L205" s="91"/>
      <c r="M205" s="27">
        <f>Table1[[#This Row],[Efficiency (%)]]</f>
        <v>34.699999999999996</v>
      </c>
      <c r="N205" s="91">
        <v>1.7000000000000002</v>
      </c>
      <c r="O205" s="91">
        <v>0.26650000000000001</v>
      </c>
      <c r="P205" s="105" t="s">
        <v>47</v>
      </c>
      <c r="Q205" s="24"/>
      <c r="R205" s="24"/>
      <c r="S205" s="24"/>
      <c r="T205" s="91"/>
      <c r="U205" s="91">
        <v>333</v>
      </c>
      <c r="V205" s="13" t="s">
        <v>1</v>
      </c>
    </row>
    <row r="206" spans="1:22" s="4" customFormat="1" ht="16" customHeight="1" x14ac:dyDescent="0.2">
      <c r="A206" s="119" t="s">
        <v>653</v>
      </c>
      <c r="B206" s="39">
        <v>37926</v>
      </c>
      <c r="C206" s="2">
        <f t="shared" si="6"/>
        <v>11</v>
      </c>
      <c r="D206" s="2">
        <f>YEAR(Table1[[#This Row],[Measurement Date]])</f>
        <v>2003</v>
      </c>
      <c r="E206" s="8" t="s">
        <v>41</v>
      </c>
      <c r="F206" s="3" t="s">
        <v>41</v>
      </c>
      <c r="G206" s="4" t="s">
        <v>423</v>
      </c>
      <c r="H206" s="4" t="s">
        <v>909</v>
      </c>
      <c r="I206" s="5" t="s">
        <v>401</v>
      </c>
      <c r="J206" s="9" t="s">
        <v>278</v>
      </c>
      <c r="K206" s="3"/>
      <c r="L206" s="41">
        <v>4</v>
      </c>
      <c r="M206" s="41">
        <v>4</v>
      </c>
      <c r="N206" s="3"/>
      <c r="O206" s="3"/>
      <c r="P206" s="8"/>
      <c r="Q206" s="3"/>
      <c r="R206" s="3"/>
      <c r="S206" s="8"/>
      <c r="T206" s="3"/>
      <c r="U206" s="8"/>
    </row>
    <row r="207" spans="1:22" s="4" customFormat="1" ht="16" customHeight="1" x14ac:dyDescent="0.2">
      <c r="A207" s="78" t="s">
        <v>654</v>
      </c>
      <c r="B207" s="39">
        <v>37987</v>
      </c>
      <c r="C207" s="2">
        <f t="shared" si="6"/>
        <v>1</v>
      </c>
      <c r="D207" s="2">
        <f>YEAR(Table1[[#This Row],[Measurement Date]])</f>
        <v>2004</v>
      </c>
      <c r="E207" s="3" t="s">
        <v>41</v>
      </c>
      <c r="F207" s="3" t="s">
        <v>41</v>
      </c>
      <c r="G207" s="4" t="s">
        <v>423</v>
      </c>
      <c r="H207" s="4" t="s">
        <v>909</v>
      </c>
      <c r="I207" s="5" t="s">
        <v>401</v>
      </c>
      <c r="J207" s="19" t="s">
        <v>83</v>
      </c>
      <c r="K207" s="3">
        <v>4.6500000000000004</v>
      </c>
      <c r="L207" s="83"/>
      <c r="M207" s="40">
        <v>4.6500000000000004</v>
      </c>
      <c r="N207" s="3"/>
      <c r="O207" s="3">
        <v>0.05</v>
      </c>
      <c r="P207" s="1"/>
      <c r="Q207" s="3">
        <v>0.84</v>
      </c>
      <c r="R207" s="3">
        <v>9</v>
      </c>
      <c r="S207" s="3"/>
      <c r="T207" s="3">
        <v>0.61799999999999999</v>
      </c>
      <c r="U207" s="3"/>
      <c r="V207" s="4" t="s">
        <v>88</v>
      </c>
    </row>
    <row r="208" spans="1:22" ht="16" customHeight="1" x14ac:dyDescent="0.2">
      <c r="A208" s="119" t="s">
        <v>655</v>
      </c>
      <c r="B208" s="44">
        <v>38047</v>
      </c>
      <c r="C208" s="45">
        <f t="shared" si="6"/>
        <v>3</v>
      </c>
      <c r="D208" s="45">
        <f>YEAR(Table1[[#This Row],[Measurement Date]])</f>
        <v>2004</v>
      </c>
      <c r="E208" s="34">
        <v>24</v>
      </c>
      <c r="F208" s="34">
        <v>4</v>
      </c>
      <c r="G208" s="4" t="s">
        <v>422</v>
      </c>
      <c r="H208" s="4" t="s">
        <v>425</v>
      </c>
      <c r="I208" s="38" t="s">
        <v>339</v>
      </c>
      <c r="J208" s="86" t="s">
        <v>5</v>
      </c>
      <c r="K208" s="85"/>
      <c r="L208" s="85">
        <v>37.299999999999997</v>
      </c>
      <c r="M208" s="92">
        <f>L208</f>
        <v>37.299999999999997</v>
      </c>
      <c r="N208" s="85">
        <v>1.9</v>
      </c>
      <c r="O208" s="85">
        <v>0.26390000000000002</v>
      </c>
      <c r="P208" s="114" t="s">
        <v>47</v>
      </c>
      <c r="Q208" s="34"/>
      <c r="R208" s="34"/>
      <c r="S208" s="34"/>
      <c r="T208" s="85"/>
      <c r="U208" s="85">
        <v>175</v>
      </c>
      <c r="V208" s="37" t="s">
        <v>1</v>
      </c>
    </row>
    <row r="209" spans="1:22" s="4" customFormat="1" ht="16" customHeight="1" x14ac:dyDescent="0.2">
      <c r="A209" s="78" t="s">
        <v>656</v>
      </c>
      <c r="B209" s="39">
        <v>38108</v>
      </c>
      <c r="C209" s="2">
        <f t="shared" si="6"/>
        <v>5</v>
      </c>
      <c r="D209" s="2">
        <f>YEAR(Table1[[#This Row],[Measurement Date]])</f>
        <v>2004</v>
      </c>
      <c r="E209" s="3">
        <v>24</v>
      </c>
      <c r="F209" s="3">
        <v>1</v>
      </c>
      <c r="G209" s="7" t="s">
        <v>441</v>
      </c>
      <c r="H209" s="7" t="s">
        <v>445</v>
      </c>
      <c r="I209" s="5"/>
      <c r="J209" s="19" t="s">
        <v>14</v>
      </c>
      <c r="K209" s="83">
        <v>20.3</v>
      </c>
      <c r="L209" s="83">
        <v>20.399999999999999</v>
      </c>
      <c r="M209" s="83">
        <f>L209</f>
        <v>20.399999999999999</v>
      </c>
      <c r="N209" s="83">
        <v>0.5</v>
      </c>
      <c r="O209" s="83">
        <v>1.002</v>
      </c>
      <c r="P209" s="94" t="s">
        <v>46</v>
      </c>
      <c r="Q209" s="83">
        <v>0.66400000000000003</v>
      </c>
      <c r="R209" s="83">
        <v>37.700000000000003</v>
      </c>
      <c r="S209" s="83">
        <v>38</v>
      </c>
      <c r="T209" s="83">
        <v>0.80900000000000005</v>
      </c>
      <c r="U209" s="83">
        <v>1</v>
      </c>
      <c r="V209" s="4" t="s">
        <v>1</v>
      </c>
    </row>
    <row r="210" spans="1:22" s="4" customFormat="1" ht="16" customHeight="1" x14ac:dyDescent="0.2">
      <c r="A210" s="119" t="s">
        <v>657</v>
      </c>
      <c r="B210" s="93">
        <v>38217</v>
      </c>
      <c r="C210" s="51">
        <f t="shared" si="6"/>
        <v>8</v>
      </c>
      <c r="D210" s="51">
        <f>YEAR(Table1[[#This Row],[Measurement Date]])</f>
        <v>2004</v>
      </c>
      <c r="E210" s="8" t="s">
        <v>41</v>
      </c>
      <c r="F210" s="8" t="s">
        <v>41</v>
      </c>
      <c r="G210" s="4" t="s">
        <v>435</v>
      </c>
      <c r="H210" s="7" t="s">
        <v>8</v>
      </c>
      <c r="I210" s="109" t="s">
        <v>1026</v>
      </c>
      <c r="J210" s="19" t="s">
        <v>1</v>
      </c>
      <c r="K210" s="3"/>
      <c r="L210" s="83">
        <v>19.5</v>
      </c>
      <c r="M210" s="41">
        <f>L210</f>
        <v>19.5</v>
      </c>
      <c r="N210" s="3"/>
      <c r="O210" s="83">
        <v>0.41</v>
      </c>
      <c r="P210" s="8"/>
      <c r="Q210" s="83">
        <v>0.69299999999999995</v>
      </c>
      <c r="R210" s="3"/>
      <c r="S210" s="83">
        <v>35.340000000000003</v>
      </c>
      <c r="T210" s="83">
        <v>0.79400000000000004</v>
      </c>
      <c r="U210" s="8">
        <v>1</v>
      </c>
    </row>
    <row r="211" spans="1:22" ht="16" customHeight="1" x14ac:dyDescent="0.2">
      <c r="A211" s="78" t="s">
        <v>658</v>
      </c>
      <c r="B211" s="39">
        <v>38231</v>
      </c>
      <c r="C211" s="2">
        <f t="shared" si="6"/>
        <v>9</v>
      </c>
      <c r="D211" s="2">
        <f>YEAR(Table1[[#This Row],[Measurement Date]])</f>
        <v>2004</v>
      </c>
      <c r="E211" s="3">
        <v>25</v>
      </c>
      <c r="F211" s="3">
        <v>3</v>
      </c>
      <c r="G211" s="4" t="s">
        <v>435</v>
      </c>
      <c r="H211" s="7" t="s">
        <v>8</v>
      </c>
      <c r="I211" s="7" t="s">
        <v>80</v>
      </c>
      <c r="J211" s="19" t="s">
        <v>1</v>
      </c>
      <c r="K211" s="83">
        <v>19.5</v>
      </c>
      <c r="L211" s="83"/>
      <c r="M211" s="41">
        <f>K211*1.01</f>
        <v>19.695</v>
      </c>
      <c r="N211" s="83">
        <v>0.6</v>
      </c>
      <c r="O211" s="83">
        <v>0.41</v>
      </c>
      <c r="P211" s="94" t="s">
        <v>46</v>
      </c>
      <c r="Q211" s="83">
        <v>0.69299999999999995</v>
      </c>
      <c r="R211" s="83">
        <v>35.700000000000003</v>
      </c>
      <c r="S211" s="83"/>
      <c r="T211" s="83">
        <v>0.79400000000000004</v>
      </c>
      <c r="U211" s="83">
        <v>1</v>
      </c>
      <c r="V211" s="4" t="s">
        <v>88</v>
      </c>
    </row>
    <row r="212" spans="1:22" s="4" customFormat="1" ht="16" customHeight="1" x14ac:dyDescent="0.2">
      <c r="A212" s="119" t="s">
        <v>659</v>
      </c>
      <c r="B212" s="20">
        <v>38322</v>
      </c>
      <c r="C212" s="14">
        <f t="shared" si="6"/>
        <v>12</v>
      </c>
      <c r="D212" s="14">
        <f>YEAR(Table1[[#This Row],[Measurement Date]])</f>
        <v>2004</v>
      </c>
      <c r="E212" s="24">
        <v>26</v>
      </c>
      <c r="F212" s="24">
        <v>3</v>
      </c>
      <c r="G212" s="7" t="s">
        <v>441</v>
      </c>
      <c r="H212" s="4" t="s">
        <v>444</v>
      </c>
      <c r="I212" s="23" t="s">
        <v>243</v>
      </c>
      <c r="J212" s="66" t="s">
        <v>25</v>
      </c>
      <c r="K212" s="91">
        <v>21.5</v>
      </c>
      <c r="L212" s="91"/>
      <c r="M212" s="27">
        <f>K212*1.01</f>
        <v>21.715</v>
      </c>
      <c r="N212" s="91">
        <v>0.3</v>
      </c>
      <c r="O212" s="91">
        <v>100.3</v>
      </c>
      <c r="P212" s="105" t="s">
        <v>48</v>
      </c>
      <c r="Q212" s="91">
        <v>0.71199999999999997</v>
      </c>
      <c r="R212" s="91">
        <v>38.299999999999997</v>
      </c>
      <c r="S212" s="91"/>
      <c r="T212" s="91">
        <v>0.78700000000000003</v>
      </c>
      <c r="U212" s="91">
        <v>1</v>
      </c>
      <c r="V212" s="13" t="s">
        <v>21</v>
      </c>
    </row>
    <row r="213" spans="1:22" s="4" customFormat="1" ht="16" customHeight="1" x14ac:dyDescent="0.2">
      <c r="A213" s="78" t="s">
        <v>660</v>
      </c>
      <c r="B213" s="20">
        <v>38443</v>
      </c>
      <c r="C213" s="14">
        <f t="shared" si="6"/>
        <v>4</v>
      </c>
      <c r="D213" s="14">
        <f>YEAR(Table1[[#This Row],[Measurement Date]])</f>
        <v>2005</v>
      </c>
      <c r="E213" s="24">
        <v>26</v>
      </c>
      <c r="F213" s="24">
        <v>4</v>
      </c>
      <c r="G213" s="13" t="s">
        <v>422</v>
      </c>
      <c r="H213" s="13" t="s">
        <v>425</v>
      </c>
      <c r="I213" s="23" t="s">
        <v>340</v>
      </c>
      <c r="J213" s="66" t="s">
        <v>1</v>
      </c>
      <c r="K213" s="91"/>
      <c r="L213" s="91">
        <v>37.9</v>
      </c>
      <c r="M213" s="27">
        <f>L213</f>
        <v>37.9</v>
      </c>
      <c r="N213" s="91">
        <v>2.2999999999999998</v>
      </c>
      <c r="O213" s="91">
        <v>0.24279999999999999</v>
      </c>
      <c r="P213" s="105" t="s">
        <v>47</v>
      </c>
      <c r="Q213" s="24"/>
      <c r="R213" s="24"/>
      <c r="S213" s="24"/>
      <c r="T213" s="91"/>
      <c r="U213" s="91">
        <v>10</v>
      </c>
      <c r="V213" s="13" t="s">
        <v>1</v>
      </c>
    </row>
    <row r="214" spans="1:22" s="4" customFormat="1" ht="16" customHeight="1" x14ac:dyDescent="0.2">
      <c r="A214" s="78" t="s">
        <v>661</v>
      </c>
      <c r="B214" s="39">
        <v>38473</v>
      </c>
      <c r="C214" s="2">
        <f t="shared" si="6"/>
        <v>5</v>
      </c>
      <c r="D214" s="2">
        <f>YEAR(Table1[[#This Row],[Measurement Date]])</f>
        <v>2005</v>
      </c>
      <c r="E214" s="8">
        <v>27</v>
      </c>
      <c r="F214" s="8">
        <v>4</v>
      </c>
      <c r="G214" s="4" t="s">
        <v>422</v>
      </c>
      <c r="H214" s="4" t="s">
        <v>425</v>
      </c>
      <c r="I214" s="5" t="s">
        <v>342</v>
      </c>
      <c r="J214" s="103" t="s">
        <v>5</v>
      </c>
      <c r="K214" s="83"/>
      <c r="L214" s="83">
        <v>38.800000000000004</v>
      </c>
      <c r="M214" s="40">
        <f>L214</f>
        <v>38.800000000000004</v>
      </c>
      <c r="N214" s="83">
        <v>2.2999999999999998</v>
      </c>
      <c r="O214" s="83">
        <v>0.254</v>
      </c>
      <c r="P214" s="94" t="s">
        <v>47</v>
      </c>
      <c r="Q214" s="3"/>
      <c r="R214" s="3"/>
      <c r="S214" s="3"/>
      <c r="T214" s="83"/>
      <c r="U214" s="130">
        <v>241</v>
      </c>
      <c r="V214" s="4" t="s">
        <v>1</v>
      </c>
    </row>
    <row r="215" spans="1:22" s="4" customFormat="1" ht="16" customHeight="1" x14ac:dyDescent="0.2">
      <c r="A215" s="119" t="s">
        <v>662</v>
      </c>
      <c r="B215" s="46">
        <v>38473</v>
      </c>
      <c r="C215" s="47">
        <f t="shared" si="6"/>
        <v>5</v>
      </c>
      <c r="D215" s="47">
        <f>YEAR(Table1[[#This Row],[Measurement Date]])</f>
        <v>2005</v>
      </c>
      <c r="E215" s="32">
        <v>27</v>
      </c>
      <c r="F215" s="32">
        <v>4</v>
      </c>
      <c r="G215" s="4" t="s">
        <v>422</v>
      </c>
      <c r="H215" s="4" t="s">
        <v>425</v>
      </c>
      <c r="I215" s="31" t="s">
        <v>341</v>
      </c>
      <c r="J215" s="98" t="s">
        <v>5</v>
      </c>
      <c r="K215" s="42"/>
      <c r="L215" s="42">
        <v>39</v>
      </c>
      <c r="M215" s="42">
        <f>L215</f>
        <v>39</v>
      </c>
      <c r="N215" s="95">
        <v>2.2999999999999998</v>
      </c>
      <c r="O215" s="95">
        <v>0.26910000000000001</v>
      </c>
      <c r="P215" s="99" t="s">
        <v>47</v>
      </c>
      <c r="Q215" s="32"/>
      <c r="R215" s="32"/>
      <c r="S215" s="32"/>
      <c r="T215" s="95"/>
      <c r="U215" s="95">
        <v>236</v>
      </c>
      <c r="V215" s="30" t="s">
        <v>1</v>
      </c>
    </row>
    <row r="216" spans="1:22" s="4" customFormat="1" ht="16" customHeight="1" x14ac:dyDescent="0.2">
      <c r="A216" s="78" t="s">
        <v>663</v>
      </c>
      <c r="B216" s="39">
        <v>38473</v>
      </c>
      <c r="C216" s="2">
        <f t="shared" si="6"/>
        <v>5</v>
      </c>
      <c r="D216" s="2">
        <f>YEAR(Table1[[#This Row],[Measurement Date]])</f>
        <v>2005</v>
      </c>
      <c r="E216" s="3">
        <v>26</v>
      </c>
      <c r="F216" s="3">
        <v>1</v>
      </c>
      <c r="G216" s="4" t="s">
        <v>431</v>
      </c>
      <c r="H216" s="4" t="s">
        <v>433</v>
      </c>
      <c r="I216" s="5" t="s">
        <v>403</v>
      </c>
      <c r="J216" s="19" t="s">
        <v>129</v>
      </c>
      <c r="K216" s="83">
        <v>24.5</v>
      </c>
      <c r="L216" s="83"/>
      <c r="M216" s="41">
        <f>K216*1.01</f>
        <v>24.745000000000001</v>
      </c>
      <c r="N216" s="83">
        <v>0.5</v>
      </c>
      <c r="O216" s="83">
        <v>1.002</v>
      </c>
      <c r="P216" s="94" t="s">
        <v>48</v>
      </c>
      <c r="Q216" s="83">
        <v>1.0289999999999999</v>
      </c>
      <c r="R216" s="83">
        <v>28.8</v>
      </c>
      <c r="S216" s="83"/>
      <c r="T216" s="83">
        <v>0.82499999999999996</v>
      </c>
      <c r="U216" s="83">
        <v>1</v>
      </c>
      <c r="V216" s="4" t="s">
        <v>88</v>
      </c>
    </row>
    <row r="217" spans="1:22" ht="16" customHeight="1" x14ac:dyDescent="0.2">
      <c r="A217" s="119" t="s">
        <v>664</v>
      </c>
      <c r="B217" s="44">
        <v>38534</v>
      </c>
      <c r="C217" s="45">
        <f t="shared" si="6"/>
        <v>7</v>
      </c>
      <c r="D217" s="45">
        <f>YEAR(Table1[[#This Row],[Measurement Date]])</f>
        <v>2005</v>
      </c>
      <c r="E217" s="34">
        <v>28</v>
      </c>
      <c r="F217" s="34">
        <v>3</v>
      </c>
      <c r="G217" s="37" t="s">
        <v>423</v>
      </c>
      <c r="H217" s="37" t="s">
        <v>909</v>
      </c>
      <c r="I217" s="38" t="s">
        <v>275</v>
      </c>
      <c r="J217" s="86" t="s">
        <v>19</v>
      </c>
      <c r="K217" s="85">
        <v>4.8</v>
      </c>
      <c r="L217" s="85"/>
      <c r="M217" s="92">
        <v>4.8</v>
      </c>
      <c r="N217" s="85">
        <v>0.2</v>
      </c>
      <c r="O217" s="85">
        <v>0.14199999999999999</v>
      </c>
      <c r="P217" s="114" t="s">
        <v>46</v>
      </c>
      <c r="Q217" s="85">
        <v>0.85899999999999999</v>
      </c>
      <c r="R217" s="85">
        <v>9.0399999999999991</v>
      </c>
      <c r="S217" s="85"/>
      <c r="T217" s="85">
        <v>0.621</v>
      </c>
      <c r="U217" s="85">
        <v>1</v>
      </c>
      <c r="V217" s="37" t="s">
        <v>1</v>
      </c>
    </row>
    <row r="218" spans="1:22" ht="16" customHeight="1" x14ac:dyDescent="0.2">
      <c r="A218" s="78" t="s">
        <v>665</v>
      </c>
      <c r="B218" s="20">
        <v>38565</v>
      </c>
      <c r="C218" s="14">
        <f t="shared" si="6"/>
        <v>8</v>
      </c>
      <c r="D218" s="14">
        <f>YEAR(Table1[[#This Row],[Measurement Date]])</f>
        <v>2005</v>
      </c>
      <c r="E218" s="24">
        <v>27</v>
      </c>
      <c r="F218" s="24">
        <v>3</v>
      </c>
      <c r="G218" s="22" t="s">
        <v>441</v>
      </c>
      <c r="H218" s="22" t="s">
        <v>445</v>
      </c>
      <c r="I218" s="23" t="s">
        <v>66</v>
      </c>
      <c r="J218" s="66" t="s">
        <v>131</v>
      </c>
      <c r="K218" s="91">
        <v>18.099999999999998</v>
      </c>
      <c r="L218" s="91"/>
      <c r="M218" s="27">
        <f>K218*1.01</f>
        <v>18.280999999999999</v>
      </c>
      <c r="N218" s="91">
        <v>0.5</v>
      </c>
      <c r="O218" s="91">
        <v>137.69999999999999</v>
      </c>
      <c r="P218" s="105" t="s">
        <v>48</v>
      </c>
      <c r="Q218" s="91">
        <v>0.63600000000000001</v>
      </c>
      <c r="R218" s="91">
        <v>36.9</v>
      </c>
      <c r="S218" s="91"/>
      <c r="T218" s="91">
        <v>0.77</v>
      </c>
      <c r="U218" s="91">
        <v>1</v>
      </c>
      <c r="V218" s="13" t="s">
        <v>88</v>
      </c>
    </row>
    <row r="219" spans="1:22" s="4" customFormat="1" ht="16" customHeight="1" x14ac:dyDescent="0.2">
      <c r="A219" s="78" t="s">
        <v>666</v>
      </c>
      <c r="B219" s="39">
        <v>38565</v>
      </c>
      <c r="C219" s="2">
        <f t="shared" si="6"/>
        <v>8</v>
      </c>
      <c r="D219" s="2">
        <f>YEAR(Table1[[#This Row],[Measurement Date]])</f>
        <v>2005</v>
      </c>
      <c r="E219" s="3">
        <v>27</v>
      </c>
      <c r="F219" s="3">
        <v>1</v>
      </c>
      <c r="G219" s="4" t="s">
        <v>423</v>
      </c>
      <c r="H219" s="4" t="s">
        <v>438</v>
      </c>
      <c r="I219" s="5" t="s">
        <v>114</v>
      </c>
      <c r="J219" s="19" t="s">
        <v>2</v>
      </c>
      <c r="K219" s="83">
        <v>10.4</v>
      </c>
      <c r="L219" s="83">
        <v>10.5</v>
      </c>
      <c r="M219" s="40">
        <v>10.5</v>
      </c>
      <c r="N219" s="83">
        <v>0.3</v>
      </c>
      <c r="O219" s="83">
        <v>1.004</v>
      </c>
      <c r="P219" s="94" t="s">
        <v>46</v>
      </c>
      <c r="Q219" s="83">
        <v>0.72899999999999998</v>
      </c>
      <c r="R219" s="83">
        <v>21.8</v>
      </c>
      <c r="S219" s="83">
        <v>22</v>
      </c>
      <c r="T219" s="83">
        <v>0.65200000000000002</v>
      </c>
      <c r="U219" s="83">
        <v>1</v>
      </c>
      <c r="V219" s="4" t="s">
        <v>21</v>
      </c>
    </row>
    <row r="220" spans="1:22" s="4" customFormat="1" ht="16" customHeight="1" x14ac:dyDescent="0.2">
      <c r="A220" s="119" t="s">
        <v>667</v>
      </c>
      <c r="B220" s="39">
        <v>38687</v>
      </c>
      <c r="C220" s="2">
        <f t="shared" si="6"/>
        <v>12</v>
      </c>
      <c r="D220" s="2">
        <f>YEAR(Table1[[#This Row],[Measurement Date]])</f>
        <v>2005</v>
      </c>
      <c r="E220" s="8" t="s">
        <v>41</v>
      </c>
      <c r="F220" s="8" t="s">
        <v>41</v>
      </c>
      <c r="G220" s="7" t="s">
        <v>441</v>
      </c>
      <c r="H220" s="4" t="s">
        <v>444</v>
      </c>
      <c r="I220" s="5"/>
      <c r="J220" s="9" t="s">
        <v>25</v>
      </c>
      <c r="K220" s="3">
        <v>22</v>
      </c>
      <c r="L220" s="3"/>
      <c r="M220" s="40">
        <f>K220*1.01</f>
        <v>22.22</v>
      </c>
      <c r="N220" s="3"/>
      <c r="O220" s="3"/>
      <c r="P220" s="8"/>
      <c r="Q220" s="3"/>
      <c r="R220" s="3"/>
      <c r="S220" s="8"/>
      <c r="T220" s="3"/>
      <c r="U220" s="8">
        <v>1</v>
      </c>
    </row>
    <row r="221" spans="1:22" ht="16" customHeight="1" x14ac:dyDescent="0.2">
      <c r="A221" s="78" t="s">
        <v>668</v>
      </c>
      <c r="B221" s="93">
        <v>38749</v>
      </c>
      <c r="C221" s="51">
        <f t="shared" si="6"/>
        <v>2</v>
      </c>
      <c r="D221" s="51">
        <f>YEAR(Table1[[#This Row],[Measurement Date]])</f>
        <v>2006</v>
      </c>
      <c r="E221" s="8" t="s">
        <v>41</v>
      </c>
      <c r="F221" s="8" t="s">
        <v>41</v>
      </c>
      <c r="G221" s="4" t="s">
        <v>435</v>
      </c>
      <c r="H221" s="7" t="s">
        <v>8</v>
      </c>
      <c r="I221" s="109" t="s">
        <v>1027</v>
      </c>
      <c r="J221" s="19" t="s">
        <v>1</v>
      </c>
      <c r="K221" s="3"/>
      <c r="L221" s="83">
        <v>19.7</v>
      </c>
      <c r="M221" s="41">
        <f>L221</f>
        <v>19.7</v>
      </c>
      <c r="O221" s="83">
        <v>0.41899999999999998</v>
      </c>
      <c r="P221" s="8"/>
      <c r="Q221" s="83">
        <v>0.69</v>
      </c>
      <c r="S221" s="83">
        <v>35.1</v>
      </c>
      <c r="T221" s="83">
        <v>0.81200000000000006</v>
      </c>
      <c r="U221" s="8">
        <v>1</v>
      </c>
      <c r="V221" s="4"/>
    </row>
    <row r="222" spans="1:22" ht="16" customHeight="1" x14ac:dyDescent="0.2">
      <c r="A222" s="119" t="s">
        <v>669</v>
      </c>
      <c r="B222" s="44">
        <v>38749</v>
      </c>
      <c r="C222" s="45">
        <f t="shared" si="6"/>
        <v>2</v>
      </c>
      <c r="D222" s="45">
        <f>YEAR(Table1[[#This Row],[Measurement Date]])</f>
        <v>2006</v>
      </c>
      <c r="E222" s="34">
        <v>29</v>
      </c>
      <c r="F222" s="34">
        <v>1</v>
      </c>
      <c r="G222" s="37" t="s">
        <v>435</v>
      </c>
      <c r="H222" s="36" t="s">
        <v>8</v>
      </c>
      <c r="I222" s="36" t="s">
        <v>80</v>
      </c>
      <c r="J222" s="86" t="s">
        <v>1</v>
      </c>
      <c r="K222" s="85">
        <v>18.8</v>
      </c>
      <c r="L222" s="85"/>
      <c r="M222" s="50">
        <f>K222*1.01</f>
        <v>18.988</v>
      </c>
      <c r="N222" s="85">
        <v>0.5</v>
      </c>
      <c r="O222" s="85">
        <v>0.998</v>
      </c>
      <c r="P222" s="114" t="s">
        <v>46</v>
      </c>
      <c r="Q222" s="85">
        <v>0.69899999999999995</v>
      </c>
      <c r="R222" s="85">
        <v>33.799999999999997</v>
      </c>
      <c r="S222" s="85"/>
      <c r="T222" s="85">
        <v>0.79400000000000004</v>
      </c>
      <c r="U222" s="85">
        <v>1</v>
      </c>
      <c r="V222" s="37" t="s">
        <v>1</v>
      </c>
    </row>
    <row r="223" spans="1:22" s="4" customFormat="1" ht="16" customHeight="1" x14ac:dyDescent="0.2">
      <c r="A223" s="78" t="s">
        <v>670</v>
      </c>
      <c r="B223" s="39">
        <v>38777</v>
      </c>
      <c r="C223" s="2">
        <f t="shared" si="6"/>
        <v>3</v>
      </c>
      <c r="D223" s="2">
        <f>YEAR(Table1[[#This Row],[Measurement Date]])</f>
        <v>2006</v>
      </c>
      <c r="E223" s="3">
        <v>28</v>
      </c>
      <c r="F223" s="3">
        <v>3</v>
      </c>
      <c r="G223" s="7" t="s">
        <v>441</v>
      </c>
      <c r="H223" s="4" t="s">
        <v>443</v>
      </c>
      <c r="I223" s="5" t="s">
        <v>135</v>
      </c>
      <c r="J223" s="19" t="s">
        <v>7</v>
      </c>
      <c r="K223" s="83">
        <v>21.8</v>
      </c>
      <c r="L223" s="83">
        <v>22</v>
      </c>
      <c r="M223" s="83">
        <f>L223</f>
        <v>22</v>
      </c>
      <c r="N223" s="83">
        <v>0.70000000000000007</v>
      </c>
      <c r="O223" s="83">
        <v>147.4</v>
      </c>
      <c r="P223" s="94" t="s">
        <v>48</v>
      </c>
      <c r="Q223" s="83">
        <v>0.67700000000000005</v>
      </c>
      <c r="R223" s="83">
        <v>40</v>
      </c>
      <c r="S223" s="83">
        <v>40.299999999999997</v>
      </c>
      <c r="T223" s="83">
        <v>0.80600000000000005</v>
      </c>
      <c r="U223" s="83">
        <v>1</v>
      </c>
      <c r="V223" s="4" t="s">
        <v>88</v>
      </c>
    </row>
    <row r="224" spans="1:22" s="4" customFormat="1" ht="16" customHeight="1" x14ac:dyDescent="0.2">
      <c r="A224" s="119" t="s">
        <v>671</v>
      </c>
      <c r="B224" s="44">
        <v>38777</v>
      </c>
      <c r="C224" s="45">
        <f t="shared" si="6"/>
        <v>3</v>
      </c>
      <c r="D224" s="45">
        <f>YEAR(Table1[[#This Row],[Measurement Date]])</f>
        <v>2006</v>
      </c>
      <c r="E224" s="34">
        <v>28</v>
      </c>
      <c r="F224" s="34">
        <v>3</v>
      </c>
      <c r="G224" s="37" t="s">
        <v>423</v>
      </c>
      <c r="H224" s="37" t="s">
        <v>438</v>
      </c>
      <c r="I224" s="38" t="s">
        <v>136</v>
      </c>
      <c r="J224" s="86" t="s">
        <v>2</v>
      </c>
      <c r="K224" s="85">
        <v>11.1</v>
      </c>
      <c r="L224" s="85">
        <v>11.200000000000001</v>
      </c>
      <c r="M224" s="92">
        <v>11.2</v>
      </c>
      <c r="N224" s="85">
        <v>0.3</v>
      </c>
      <c r="O224" s="85">
        <v>0.219</v>
      </c>
      <c r="P224" s="114" t="s">
        <v>46</v>
      </c>
      <c r="Q224" s="85">
        <v>0.73699999999999999</v>
      </c>
      <c r="R224" s="85">
        <v>20.9</v>
      </c>
      <c r="S224" s="85">
        <v>21</v>
      </c>
      <c r="T224" s="85">
        <v>0.72199999999999998</v>
      </c>
      <c r="U224" s="85">
        <v>1</v>
      </c>
      <c r="V224" s="37" t="s">
        <v>21</v>
      </c>
    </row>
    <row r="225" spans="1:22" s="4" customFormat="1" ht="16" customHeight="1" x14ac:dyDescent="0.2">
      <c r="A225" s="78" t="s">
        <v>672</v>
      </c>
      <c r="B225" s="20">
        <v>38777</v>
      </c>
      <c r="C225" s="14">
        <f t="shared" si="6"/>
        <v>3</v>
      </c>
      <c r="D225" s="14">
        <f>YEAR(Table1[[#This Row],[Measurement Date]])</f>
        <v>2006</v>
      </c>
      <c r="E225" s="24">
        <v>28</v>
      </c>
      <c r="F225" s="24">
        <v>1</v>
      </c>
      <c r="G225" s="13" t="s">
        <v>423</v>
      </c>
      <c r="H225" s="13" t="s">
        <v>909</v>
      </c>
      <c r="I225" s="23" t="s">
        <v>274</v>
      </c>
      <c r="J225" s="66" t="s">
        <v>2</v>
      </c>
      <c r="K225" s="27">
        <v>3</v>
      </c>
      <c r="L225" s="91"/>
      <c r="M225" s="27">
        <v>3</v>
      </c>
      <c r="N225" s="91">
        <v>0.1</v>
      </c>
      <c r="O225" s="91">
        <v>1.0009999999999999</v>
      </c>
      <c r="P225" s="105" t="s">
        <v>46</v>
      </c>
      <c r="Q225" s="91">
        <v>0.58299999999999996</v>
      </c>
      <c r="R225" s="91">
        <v>9.68</v>
      </c>
      <c r="S225" s="91"/>
      <c r="T225" s="91">
        <v>0.52400000000000002</v>
      </c>
      <c r="U225" s="91">
        <v>1</v>
      </c>
      <c r="V225" s="13" t="s">
        <v>21</v>
      </c>
    </row>
    <row r="226" spans="1:22" ht="16" customHeight="1" x14ac:dyDescent="0.2">
      <c r="A226" s="119" t="s">
        <v>673</v>
      </c>
      <c r="B226" s="39">
        <v>38808</v>
      </c>
      <c r="C226" s="2">
        <f t="shared" si="6"/>
        <v>4</v>
      </c>
      <c r="D226" s="2">
        <f>YEAR(Table1[[#This Row],[Measurement Date]])</f>
        <v>2006</v>
      </c>
      <c r="E226" s="3">
        <v>28</v>
      </c>
      <c r="F226" s="3">
        <v>3</v>
      </c>
      <c r="G226" s="7" t="s">
        <v>441</v>
      </c>
      <c r="H226" s="4" t="s">
        <v>444</v>
      </c>
      <c r="I226" s="5" t="s">
        <v>243</v>
      </c>
      <c r="J226" s="19" t="s">
        <v>25</v>
      </c>
      <c r="K226" s="83">
        <v>21.8</v>
      </c>
      <c r="L226" s="83"/>
      <c r="M226" s="40">
        <f>K226*1.01</f>
        <v>22.018000000000001</v>
      </c>
      <c r="N226" s="83">
        <v>0.5</v>
      </c>
      <c r="O226" s="83">
        <v>100.4</v>
      </c>
      <c r="P226" s="94" t="s">
        <v>48</v>
      </c>
      <c r="Q226" s="83">
        <v>0.71799999999999997</v>
      </c>
      <c r="R226" s="83">
        <v>38.4</v>
      </c>
      <c r="S226" s="83"/>
      <c r="T226" s="83">
        <v>0.79</v>
      </c>
      <c r="U226" s="83">
        <v>1</v>
      </c>
      <c r="V226" s="4" t="s">
        <v>21</v>
      </c>
    </row>
    <row r="227" spans="1:22" ht="16" customHeight="1" x14ac:dyDescent="0.2">
      <c r="A227" s="78" t="s">
        <v>674</v>
      </c>
      <c r="B227" s="46">
        <v>38808</v>
      </c>
      <c r="C227" s="47">
        <f t="shared" si="6"/>
        <v>4</v>
      </c>
      <c r="D227" s="47">
        <f>YEAR(Table1[[#This Row],[Measurement Date]])</f>
        <v>2006</v>
      </c>
      <c r="E227" s="32">
        <v>28</v>
      </c>
      <c r="F227" s="32">
        <v>1</v>
      </c>
      <c r="G227" s="29" t="s">
        <v>441</v>
      </c>
      <c r="H227" s="30" t="s">
        <v>433</v>
      </c>
      <c r="I227" s="31" t="s">
        <v>133</v>
      </c>
      <c r="J227" s="98" t="s">
        <v>134</v>
      </c>
      <c r="K227" s="95">
        <v>9.4</v>
      </c>
      <c r="L227" s="95"/>
      <c r="M227" s="42">
        <f>K227*1.01</f>
        <v>9.4939999999999998</v>
      </c>
      <c r="N227" s="95">
        <v>0.3</v>
      </c>
      <c r="O227" s="95">
        <v>94.9</v>
      </c>
      <c r="P227" s="99" t="s">
        <v>46</v>
      </c>
      <c r="Q227" s="95">
        <v>0.49299999999999999</v>
      </c>
      <c r="R227" s="95">
        <v>26</v>
      </c>
      <c r="S227" s="95"/>
      <c r="T227" s="95">
        <v>0.73099999999999998</v>
      </c>
      <c r="U227" s="95">
        <v>1</v>
      </c>
      <c r="V227" s="30" t="s">
        <v>43</v>
      </c>
    </row>
    <row r="228" spans="1:22" s="4" customFormat="1" ht="16" customHeight="1" x14ac:dyDescent="0.2">
      <c r="A228" s="78" t="s">
        <v>675</v>
      </c>
      <c r="B228" s="20">
        <v>38930</v>
      </c>
      <c r="C228" s="14">
        <f t="shared" si="6"/>
        <v>8</v>
      </c>
      <c r="D228" s="14">
        <f>YEAR(Table1[[#This Row],[Measurement Date]])</f>
        <v>2006</v>
      </c>
      <c r="E228" s="101">
        <v>49</v>
      </c>
      <c r="F228" s="101">
        <v>4</v>
      </c>
      <c r="G228" s="7" t="s">
        <v>441</v>
      </c>
      <c r="H228" s="7" t="s">
        <v>443</v>
      </c>
      <c r="I228" s="23" t="s">
        <v>188</v>
      </c>
      <c r="J228" s="67" t="s">
        <v>14</v>
      </c>
      <c r="K228" s="24"/>
      <c r="L228" s="91">
        <v>25.3</v>
      </c>
      <c r="M228" s="91">
        <f>L228</f>
        <v>25.3</v>
      </c>
      <c r="N228" s="14">
        <v>0.3</v>
      </c>
      <c r="O228" s="14">
        <v>4.0140000000000002</v>
      </c>
      <c r="P228" s="101" t="s">
        <v>47</v>
      </c>
      <c r="Q228" s="14">
        <v>0.71799999999999997</v>
      </c>
      <c r="R228" s="24"/>
      <c r="S228" s="101">
        <v>42.5</v>
      </c>
      <c r="T228" s="14">
        <v>0.82799999999999996</v>
      </c>
      <c r="U228" s="101">
        <v>1</v>
      </c>
      <c r="V228" s="22" t="s">
        <v>88</v>
      </c>
    </row>
    <row r="229" spans="1:22" s="4" customFormat="1" ht="16" customHeight="1" x14ac:dyDescent="0.2">
      <c r="A229" s="119" t="s">
        <v>676</v>
      </c>
      <c r="B229" s="20">
        <v>38930</v>
      </c>
      <c r="C229" s="14">
        <f t="shared" si="6"/>
        <v>8</v>
      </c>
      <c r="D229" s="14">
        <f>YEAR(Table1[[#This Row],[Measurement Date]])</f>
        <v>2006</v>
      </c>
      <c r="E229" s="24">
        <v>29</v>
      </c>
      <c r="F229" s="24">
        <v>1</v>
      </c>
      <c r="G229" s="22" t="s">
        <v>441</v>
      </c>
      <c r="H229" s="13" t="s">
        <v>433</v>
      </c>
      <c r="I229" s="23" t="s">
        <v>133</v>
      </c>
      <c r="J229" s="66" t="s">
        <v>134</v>
      </c>
      <c r="K229" s="91">
        <v>9.8000000000000007</v>
      </c>
      <c r="L229" s="91"/>
      <c r="M229" s="27">
        <f>K229*1.01</f>
        <v>9.8980000000000015</v>
      </c>
      <c r="N229" s="91">
        <v>0.3</v>
      </c>
      <c r="O229" s="91">
        <v>96.3</v>
      </c>
      <c r="P229" s="105" t="s">
        <v>46</v>
      </c>
      <c r="Q229" s="91">
        <v>0.48699999999999999</v>
      </c>
      <c r="R229" s="91">
        <v>27</v>
      </c>
      <c r="S229" s="91"/>
      <c r="T229" s="91">
        <v>0.745</v>
      </c>
      <c r="U229" s="91">
        <v>1</v>
      </c>
      <c r="V229" s="13" t="s">
        <v>43</v>
      </c>
    </row>
    <row r="230" spans="1:22" ht="16" customHeight="1" x14ac:dyDescent="0.2">
      <c r="A230" s="78" t="s">
        <v>677</v>
      </c>
      <c r="B230" s="39">
        <v>38930</v>
      </c>
      <c r="C230" s="2">
        <f t="shared" si="6"/>
        <v>8</v>
      </c>
      <c r="D230" s="2">
        <f>YEAR(Table1[[#This Row],[Measurement Date]])</f>
        <v>2006</v>
      </c>
      <c r="E230" s="8">
        <v>29</v>
      </c>
      <c r="F230" s="8">
        <v>4</v>
      </c>
      <c r="G230" s="4" t="s">
        <v>422</v>
      </c>
      <c r="H230" s="4" t="s">
        <v>425</v>
      </c>
      <c r="I230" s="5" t="s">
        <v>333</v>
      </c>
      <c r="J230" s="103" t="s">
        <v>5</v>
      </c>
      <c r="K230" s="83">
        <v>39.300000000000004</v>
      </c>
      <c r="L230" s="83">
        <v>39.4</v>
      </c>
      <c r="M230" s="40">
        <f>L230</f>
        <v>39.4</v>
      </c>
      <c r="N230" s="83">
        <v>2.2999999999999998</v>
      </c>
      <c r="O230" s="83">
        <v>0.378</v>
      </c>
      <c r="P230" s="94" t="s">
        <v>47</v>
      </c>
      <c r="Q230" s="3"/>
      <c r="T230" s="83"/>
      <c r="U230" s="130">
        <v>179</v>
      </c>
      <c r="V230" s="4" t="s">
        <v>1</v>
      </c>
    </row>
    <row r="231" spans="1:22" s="4" customFormat="1" ht="16" customHeight="1" x14ac:dyDescent="0.2">
      <c r="A231" s="119" t="s">
        <v>678</v>
      </c>
      <c r="B231" s="46">
        <v>38930</v>
      </c>
      <c r="C231" s="47">
        <f t="shared" si="6"/>
        <v>8</v>
      </c>
      <c r="D231" s="47">
        <f>YEAR(Table1[[#This Row],[Measurement Date]])</f>
        <v>2006</v>
      </c>
      <c r="E231" s="32">
        <v>30</v>
      </c>
      <c r="F231" s="32">
        <v>1</v>
      </c>
      <c r="G231" s="4" t="s">
        <v>435</v>
      </c>
      <c r="H231" s="7" t="s">
        <v>8</v>
      </c>
      <c r="I231" s="29" t="s">
        <v>80</v>
      </c>
      <c r="J231" s="98" t="s">
        <v>1</v>
      </c>
      <c r="K231" s="95">
        <v>18.8</v>
      </c>
      <c r="L231" s="95"/>
      <c r="M231" s="48">
        <f>K231*1.01</f>
        <v>18.988</v>
      </c>
      <c r="N231" s="95">
        <v>0.6</v>
      </c>
      <c r="O231" s="95">
        <v>0.998</v>
      </c>
      <c r="P231" s="99" t="s">
        <v>46</v>
      </c>
      <c r="Q231" s="95">
        <v>0.70299999999999996</v>
      </c>
      <c r="R231" s="95">
        <v>34</v>
      </c>
      <c r="S231" s="95"/>
      <c r="T231" s="95">
        <v>0.78700000000000003</v>
      </c>
      <c r="U231" s="95">
        <v>1</v>
      </c>
      <c r="V231" s="30" t="s">
        <v>88</v>
      </c>
    </row>
    <row r="232" spans="1:22" s="4" customFormat="1" ht="16" customHeight="1" x14ac:dyDescent="0.2">
      <c r="A232" s="78" t="s">
        <v>679</v>
      </c>
      <c r="B232" s="39">
        <v>38961</v>
      </c>
      <c r="C232" s="2">
        <f t="shared" si="6"/>
        <v>9</v>
      </c>
      <c r="D232" s="2">
        <f>YEAR(Table1[[#This Row],[Measurement Date]])</f>
        <v>2006</v>
      </c>
      <c r="E232" s="6">
        <v>30</v>
      </c>
      <c r="F232" s="6">
        <v>4</v>
      </c>
      <c r="G232" s="4" t="s">
        <v>422</v>
      </c>
      <c r="H232" s="4" t="s">
        <v>425</v>
      </c>
      <c r="I232" s="5" t="s">
        <v>333</v>
      </c>
      <c r="J232" s="103" t="s">
        <v>5</v>
      </c>
      <c r="K232" s="3"/>
      <c r="L232" s="3">
        <v>40.699999999999996</v>
      </c>
      <c r="M232" s="40">
        <f>L232</f>
        <v>40.699999999999996</v>
      </c>
      <c r="N232" s="2">
        <v>2.4</v>
      </c>
      <c r="O232" s="2">
        <v>0.26700000000000002</v>
      </c>
      <c r="P232" s="6" t="s">
        <v>47</v>
      </c>
      <c r="Q232" s="3"/>
      <c r="R232" s="3"/>
      <c r="S232" s="3"/>
      <c r="T232" s="83"/>
      <c r="U232" s="6">
        <v>240</v>
      </c>
      <c r="V232" s="7" t="s">
        <v>1</v>
      </c>
    </row>
    <row r="233" spans="1:22" s="4" customFormat="1" ht="16" customHeight="1" x14ac:dyDescent="0.2">
      <c r="A233" s="119" t="s">
        <v>680</v>
      </c>
      <c r="B233" s="46">
        <v>39052</v>
      </c>
      <c r="C233" s="47">
        <f t="shared" si="6"/>
        <v>12</v>
      </c>
      <c r="D233" s="47">
        <f>YEAR(Table1[[#This Row],[Measurement Date]])</f>
        <v>2006</v>
      </c>
      <c r="E233" s="32">
        <v>31</v>
      </c>
      <c r="F233" s="32">
        <v>1</v>
      </c>
      <c r="G233" s="30" t="s">
        <v>423</v>
      </c>
      <c r="H233" s="30" t="s">
        <v>909</v>
      </c>
      <c r="I233" s="31" t="s">
        <v>138</v>
      </c>
      <c r="J233" s="98" t="s">
        <v>19</v>
      </c>
      <c r="K233" s="95">
        <v>5.1499999999999995</v>
      </c>
      <c r="L233" s="95">
        <v>5.15</v>
      </c>
      <c r="M233" s="42">
        <v>5.15</v>
      </c>
      <c r="N233" s="95">
        <v>0.3</v>
      </c>
      <c r="O233" s="95">
        <v>1.0209999999999999</v>
      </c>
      <c r="P233" s="99" t="s">
        <v>46</v>
      </c>
      <c r="Q233" s="95">
        <v>0.876</v>
      </c>
      <c r="R233" s="95">
        <v>9.4</v>
      </c>
      <c r="S233" s="95">
        <v>9.39</v>
      </c>
      <c r="T233" s="95">
        <v>0.625</v>
      </c>
      <c r="U233" s="95">
        <v>1</v>
      </c>
      <c r="V233" s="30" t="s">
        <v>1</v>
      </c>
    </row>
    <row r="234" spans="1:22" s="4" customFormat="1" ht="16" customHeight="1" x14ac:dyDescent="0.2">
      <c r="A234" s="78" t="s">
        <v>681</v>
      </c>
      <c r="B234" s="20">
        <v>39083</v>
      </c>
      <c r="C234" s="14">
        <f t="shared" si="6"/>
        <v>1</v>
      </c>
      <c r="D234" s="14">
        <f>YEAR(Table1[[#This Row],[Measurement Date]])</f>
        <v>2007</v>
      </c>
      <c r="E234" s="24">
        <v>30</v>
      </c>
      <c r="F234" s="24">
        <v>3</v>
      </c>
      <c r="G234" s="4" t="s">
        <v>422</v>
      </c>
      <c r="H234" s="13" t="s">
        <v>424</v>
      </c>
      <c r="I234" s="23" t="s">
        <v>363</v>
      </c>
      <c r="J234" s="66" t="s">
        <v>1</v>
      </c>
      <c r="K234" s="91">
        <v>33.800000000000004</v>
      </c>
      <c r="L234" s="91"/>
      <c r="M234" s="27">
        <f>K234</f>
        <v>33.800000000000004</v>
      </c>
      <c r="N234" s="43">
        <v>2</v>
      </c>
      <c r="O234" s="24">
        <v>0.25</v>
      </c>
      <c r="P234" s="12" t="s">
        <v>48</v>
      </c>
      <c r="Q234" s="24">
        <v>2.96</v>
      </c>
      <c r="R234" s="24">
        <v>13.1</v>
      </c>
      <c r="S234" s="24"/>
      <c r="T234" s="24">
        <v>0.86799999999999999</v>
      </c>
      <c r="U234" s="24">
        <v>1</v>
      </c>
      <c r="V234" s="13" t="s">
        <v>1</v>
      </c>
    </row>
    <row r="235" spans="1:22" s="4" customFormat="1" ht="16" customHeight="1" x14ac:dyDescent="0.2">
      <c r="A235" s="119" t="s">
        <v>682</v>
      </c>
      <c r="B235" s="39">
        <v>39264</v>
      </c>
      <c r="C235" s="2">
        <f t="shared" si="6"/>
        <v>7</v>
      </c>
      <c r="D235" s="2">
        <f>YEAR(Table1[[#This Row],[Measurement Date]])</f>
        <v>2007</v>
      </c>
      <c r="E235" s="3">
        <v>31</v>
      </c>
      <c r="F235" s="8">
        <v>3</v>
      </c>
      <c r="G235" s="29" t="s">
        <v>441</v>
      </c>
      <c r="H235" s="4" t="s">
        <v>444</v>
      </c>
      <c r="I235" s="5" t="s">
        <v>243</v>
      </c>
      <c r="J235" s="19" t="s">
        <v>25</v>
      </c>
      <c r="K235" s="83">
        <v>22.3</v>
      </c>
      <c r="L235" s="83">
        <v>22.5</v>
      </c>
      <c r="M235" s="83">
        <f>L235</f>
        <v>22.5</v>
      </c>
      <c r="N235" s="83">
        <v>0.6</v>
      </c>
      <c r="O235" s="83">
        <v>100.5</v>
      </c>
      <c r="P235" s="94" t="s">
        <v>48</v>
      </c>
      <c r="Q235" s="83">
        <v>0.72499999999999998</v>
      </c>
      <c r="R235" s="83">
        <v>39.1</v>
      </c>
      <c r="S235" s="83">
        <v>39.200000000000003</v>
      </c>
      <c r="T235" s="83">
        <v>0.79100000000000004</v>
      </c>
      <c r="U235" s="83">
        <v>1</v>
      </c>
      <c r="V235" s="4" t="s">
        <v>21</v>
      </c>
    </row>
    <row r="236" spans="1:22" s="4" customFormat="1" ht="16" customHeight="1" x14ac:dyDescent="0.2">
      <c r="A236" s="78" t="s">
        <v>683</v>
      </c>
      <c r="B236" s="62">
        <v>39264</v>
      </c>
      <c r="C236" s="57">
        <f t="shared" si="6"/>
        <v>7</v>
      </c>
      <c r="D236" s="57">
        <f>YEAR(Table1[[#This Row],[Measurement Date]])</f>
        <v>2007</v>
      </c>
      <c r="E236" s="34">
        <v>31</v>
      </c>
      <c r="F236" s="35">
        <v>3</v>
      </c>
      <c r="G236" s="37" t="s">
        <v>423</v>
      </c>
      <c r="H236" s="37" t="s">
        <v>909</v>
      </c>
      <c r="I236" s="38" t="s">
        <v>401</v>
      </c>
      <c r="J236" s="86" t="s">
        <v>30</v>
      </c>
      <c r="K236" s="85">
        <v>5.4</v>
      </c>
      <c r="L236" s="85"/>
      <c r="M236" s="102">
        <v>5.4</v>
      </c>
      <c r="N236" s="85">
        <v>0.3</v>
      </c>
      <c r="O236" s="85">
        <v>9.6000000000000002E-2</v>
      </c>
      <c r="P236" s="114" t="s">
        <v>46</v>
      </c>
      <c r="Q236" s="85">
        <v>0.85599999999999998</v>
      </c>
      <c r="R236" s="114">
        <v>9.6999999999999993</v>
      </c>
      <c r="S236" s="85">
        <v>9.67</v>
      </c>
      <c r="T236" s="85">
        <v>0.65300000000000002</v>
      </c>
      <c r="U236" s="85">
        <v>1</v>
      </c>
      <c r="V236" s="37" t="s">
        <v>1</v>
      </c>
    </row>
    <row r="237" spans="1:22" ht="16" customHeight="1" x14ac:dyDescent="0.2">
      <c r="A237" s="119" t="s">
        <v>684</v>
      </c>
      <c r="B237" s="79">
        <v>39295</v>
      </c>
      <c r="C237" s="55">
        <f t="shared" si="6"/>
        <v>8</v>
      </c>
      <c r="D237" s="55">
        <f>YEAR(Table1[[#This Row],[Measurement Date]])</f>
        <v>2007</v>
      </c>
      <c r="E237" s="24">
        <v>31</v>
      </c>
      <c r="F237" s="24">
        <v>1</v>
      </c>
      <c r="G237" s="22" t="s">
        <v>441</v>
      </c>
      <c r="H237" s="13" t="s">
        <v>433</v>
      </c>
      <c r="I237" s="23" t="s">
        <v>133</v>
      </c>
      <c r="J237" s="66" t="s">
        <v>134</v>
      </c>
      <c r="K237" s="91">
        <v>10.4</v>
      </c>
      <c r="L237" s="91">
        <v>10.5</v>
      </c>
      <c r="M237" s="81">
        <f>L237</f>
        <v>10.5</v>
      </c>
      <c r="N237" s="91">
        <v>0.3</v>
      </c>
      <c r="O237" s="91">
        <v>94</v>
      </c>
      <c r="P237" s="105" t="s">
        <v>46</v>
      </c>
      <c r="Q237" s="91">
        <v>0.49199999999999999</v>
      </c>
      <c r="R237" s="91">
        <v>29.5</v>
      </c>
      <c r="S237" s="91">
        <v>29.7</v>
      </c>
      <c r="T237" s="91">
        <v>0.72099999999999997</v>
      </c>
      <c r="U237" s="91">
        <v>1</v>
      </c>
      <c r="V237" s="13" t="s">
        <v>88</v>
      </c>
    </row>
    <row r="238" spans="1:22" s="4" customFormat="1" ht="16" customHeight="1" x14ac:dyDescent="0.2">
      <c r="A238" s="78" t="s">
        <v>685</v>
      </c>
      <c r="B238" s="20">
        <v>39326</v>
      </c>
      <c r="C238" s="14">
        <f t="shared" si="6"/>
        <v>9</v>
      </c>
      <c r="D238" s="14">
        <f>YEAR(Table1[[#This Row],[Measurement Date]])</f>
        <v>2007</v>
      </c>
      <c r="E238" s="24">
        <v>31</v>
      </c>
      <c r="F238" s="24">
        <v>4</v>
      </c>
      <c r="G238" s="22" t="s">
        <v>441</v>
      </c>
      <c r="H238" s="13" t="s">
        <v>442</v>
      </c>
      <c r="I238" s="23" t="s">
        <v>139</v>
      </c>
      <c r="J238" s="66" t="s">
        <v>140</v>
      </c>
      <c r="K238" s="91">
        <v>27.3</v>
      </c>
      <c r="L238" s="91">
        <v>27.6</v>
      </c>
      <c r="M238" s="91">
        <f>L238</f>
        <v>27.6</v>
      </c>
      <c r="N238" s="91">
        <v>1</v>
      </c>
      <c r="O238" s="91">
        <v>1</v>
      </c>
      <c r="P238" s="105" t="s">
        <v>47</v>
      </c>
      <c r="Q238" s="91"/>
      <c r="R238" s="91"/>
      <c r="S238" s="91"/>
      <c r="T238" s="91"/>
      <c r="U238" s="91">
        <v>93</v>
      </c>
      <c r="V238" s="13" t="s">
        <v>88</v>
      </c>
    </row>
    <row r="239" spans="1:22" s="4" customFormat="1" ht="16" customHeight="1" x14ac:dyDescent="0.2">
      <c r="A239" s="119" t="s">
        <v>686</v>
      </c>
      <c r="B239" s="39">
        <v>39356</v>
      </c>
      <c r="C239" s="2">
        <f t="shared" si="6"/>
        <v>10</v>
      </c>
      <c r="D239" s="2">
        <f>YEAR(Table1[[#This Row],[Measurement Date]])</f>
        <v>2007</v>
      </c>
      <c r="E239" s="3">
        <v>31</v>
      </c>
      <c r="F239" s="8">
        <v>3</v>
      </c>
      <c r="G239" s="4" t="s">
        <v>435</v>
      </c>
      <c r="H239" s="22" t="s">
        <v>8</v>
      </c>
      <c r="I239" s="7" t="s">
        <v>80</v>
      </c>
      <c r="J239" s="19" t="s">
        <v>1</v>
      </c>
      <c r="K239" s="83">
        <v>19.900000000000002</v>
      </c>
      <c r="L239" s="83">
        <v>20</v>
      </c>
      <c r="M239" s="41">
        <f>L239</f>
        <v>20</v>
      </c>
      <c r="N239" s="83">
        <v>0.6</v>
      </c>
      <c r="O239" s="83">
        <v>0.41899999999999998</v>
      </c>
      <c r="P239" s="94" t="s">
        <v>46</v>
      </c>
      <c r="Q239" s="83">
        <v>0.69199999999999995</v>
      </c>
      <c r="R239" s="83">
        <v>35.5</v>
      </c>
      <c r="S239" s="83">
        <v>35.700000000000003</v>
      </c>
      <c r="T239" s="83">
        <v>0.81</v>
      </c>
      <c r="U239" s="83">
        <v>1</v>
      </c>
      <c r="V239" s="4" t="s">
        <v>1</v>
      </c>
    </row>
    <row r="240" spans="1:22" s="4" customFormat="1" ht="16" customHeight="1" x14ac:dyDescent="0.2">
      <c r="A240" s="78" t="s">
        <v>687</v>
      </c>
      <c r="B240" s="110">
        <v>39371</v>
      </c>
      <c r="C240" s="84">
        <f t="shared" si="6"/>
        <v>10</v>
      </c>
      <c r="D240" s="84">
        <f>YEAR(Table1[[#This Row],[Measurement Date]])</f>
        <v>2007</v>
      </c>
      <c r="E240" s="35" t="s">
        <v>41</v>
      </c>
      <c r="F240" s="35" t="s">
        <v>41</v>
      </c>
      <c r="G240" s="37" t="s">
        <v>435</v>
      </c>
      <c r="H240" s="22" t="s">
        <v>8</v>
      </c>
      <c r="I240" s="111" t="s">
        <v>1014</v>
      </c>
      <c r="J240" s="86" t="s">
        <v>1</v>
      </c>
      <c r="K240" s="34">
        <v>19.899999999999999</v>
      </c>
      <c r="L240" s="85">
        <v>20</v>
      </c>
      <c r="M240" s="50">
        <f>L240</f>
        <v>20</v>
      </c>
      <c r="N240" s="34"/>
      <c r="O240" s="85">
        <v>0.41899999999999998</v>
      </c>
      <c r="P240" s="35"/>
      <c r="Q240" s="85">
        <v>0.69179999999999997</v>
      </c>
      <c r="R240" s="34">
        <v>35.5</v>
      </c>
      <c r="S240" s="85">
        <v>35.74</v>
      </c>
      <c r="T240" s="85">
        <v>0.81030000000000002</v>
      </c>
      <c r="U240" s="35">
        <v>1</v>
      </c>
      <c r="V240" s="37"/>
    </row>
    <row r="241" spans="1:22" ht="16" customHeight="1" x14ac:dyDescent="0.2">
      <c r="A241" s="119" t="s">
        <v>688</v>
      </c>
      <c r="B241" s="46">
        <v>39417</v>
      </c>
      <c r="C241" s="47">
        <f t="shared" si="6"/>
        <v>12</v>
      </c>
      <c r="D241" s="47">
        <f>YEAR(Table1[[#This Row],[Measurement Date]])</f>
        <v>2007</v>
      </c>
      <c r="E241" s="32" t="s">
        <v>41</v>
      </c>
      <c r="F241" s="28" t="s">
        <v>41</v>
      </c>
      <c r="G241" s="7" t="s">
        <v>441</v>
      </c>
      <c r="H241" s="13" t="s">
        <v>433</v>
      </c>
      <c r="I241" s="31" t="s">
        <v>198</v>
      </c>
      <c r="J241" s="98" t="s">
        <v>120</v>
      </c>
      <c r="K241" s="95">
        <v>16.900000000000002</v>
      </c>
      <c r="L241" s="95"/>
      <c r="M241" s="42">
        <f>K241*1.01</f>
        <v>17.069000000000003</v>
      </c>
      <c r="N241" s="95">
        <v>0</v>
      </c>
      <c r="O241" s="95">
        <v>1.367</v>
      </c>
      <c r="P241" s="99"/>
      <c r="Q241" s="95">
        <v>0.64100000000000001</v>
      </c>
      <c r="R241" s="95">
        <v>33.5</v>
      </c>
      <c r="S241" s="95"/>
      <c r="T241" s="95">
        <v>0.78700000000000003</v>
      </c>
      <c r="U241" s="95">
        <v>1</v>
      </c>
      <c r="V241" s="30" t="s">
        <v>88</v>
      </c>
    </row>
    <row r="242" spans="1:22" s="4" customFormat="1" ht="16" customHeight="1" x14ac:dyDescent="0.2">
      <c r="A242" s="78" t="s">
        <v>689</v>
      </c>
      <c r="B242" s="20">
        <v>39417</v>
      </c>
      <c r="C242" s="14">
        <f t="shared" si="6"/>
        <v>12</v>
      </c>
      <c r="D242" s="14">
        <f>YEAR(Table1[[#This Row],[Measurement Date]])</f>
        <v>2007</v>
      </c>
      <c r="E242" s="24">
        <v>32</v>
      </c>
      <c r="F242" s="24">
        <v>1</v>
      </c>
      <c r="G242" s="13" t="s">
        <v>431</v>
      </c>
      <c r="H242" s="13" t="s">
        <v>434</v>
      </c>
      <c r="I242" s="23" t="s">
        <v>409</v>
      </c>
      <c r="J242" s="66" t="s">
        <v>141</v>
      </c>
      <c r="K242" s="91">
        <v>25.900000000000002</v>
      </c>
      <c r="L242" s="91">
        <v>26.1</v>
      </c>
      <c r="M242" s="27">
        <f>L242</f>
        <v>26.1</v>
      </c>
      <c r="N242" s="91">
        <v>0.8</v>
      </c>
      <c r="O242" s="91">
        <v>0.998</v>
      </c>
      <c r="P242" s="105" t="s">
        <v>46</v>
      </c>
      <c r="Q242" s="91">
        <v>1.038</v>
      </c>
      <c r="R242" s="91">
        <v>29.4</v>
      </c>
      <c r="S242" s="91">
        <v>29.7</v>
      </c>
      <c r="T242" s="91">
        <v>0.84699999999999998</v>
      </c>
      <c r="U242" s="91">
        <v>1</v>
      </c>
      <c r="V242" s="13" t="s">
        <v>88</v>
      </c>
    </row>
    <row r="243" spans="1:22" s="4" customFormat="1" ht="16" customHeight="1" x14ac:dyDescent="0.2">
      <c r="A243" s="119" t="s">
        <v>690</v>
      </c>
      <c r="B243" s="39">
        <v>39448</v>
      </c>
      <c r="C243" s="2">
        <f t="shared" si="6"/>
        <v>1</v>
      </c>
      <c r="D243" s="2">
        <f>YEAR(Table1[[#This Row],[Measurement Date]])</f>
        <v>2008</v>
      </c>
      <c r="E243" s="3">
        <v>32</v>
      </c>
      <c r="F243" s="3">
        <v>1</v>
      </c>
      <c r="G243" s="4" t="s">
        <v>435</v>
      </c>
      <c r="H243" s="22" t="s">
        <v>8</v>
      </c>
      <c r="I243" s="7" t="s">
        <v>80</v>
      </c>
      <c r="J243" s="19" t="s">
        <v>1</v>
      </c>
      <c r="K243" s="83">
        <v>19.2</v>
      </c>
      <c r="L243" s="83">
        <v>19.400000000000002</v>
      </c>
      <c r="M243" s="41">
        <f>L243</f>
        <v>19.400000000000002</v>
      </c>
      <c r="N243" s="83">
        <v>0.6</v>
      </c>
      <c r="O243" s="83">
        <v>0.99399999999999999</v>
      </c>
      <c r="P243" s="94" t="s">
        <v>46</v>
      </c>
      <c r="Q243" s="83">
        <v>0.71599999999999997</v>
      </c>
      <c r="R243" s="83">
        <v>33.299999999999997</v>
      </c>
      <c r="S243" s="83">
        <v>33.700000000000003</v>
      </c>
      <c r="T243" s="83">
        <v>0.80300000000000005</v>
      </c>
      <c r="U243" s="83">
        <v>1</v>
      </c>
      <c r="V243" s="4" t="s">
        <v>1</v>
      </c>
    </row>
    <row r="244" spans="1:22" ht="16" customHeight="1" x14ac:dyDescent="0.2">
      <c r="A244" s="78" t="s">
        <v>691</v>
      </c>
      <c r="B244" s="62">
        <v>39479</v>
      </c>
      <c r="C244" s="57">
        <f t="shared" si="6"/>
        <v>2</v>
      </c>
      <c r="D244" s="57">
        <f>YEAR(Table1[[#This Row],[Measurement Date]])</f>
        <v>2008</v>
      </c>
      <c r="E244" s="34">
        <v>34</v>
      </c>
      <c r="F244" s="34">
        <v>3</v>
      </c>
      <c r="G244" s="36" t="s">
        <v>441</v>
      </c>
      <c r="H244" s="13" t="s">
        <v>444</v>
      </c>
      <c r="I244" s="38" t="s">
        <v>144</v>
      </c>
      <c r="J244" s="86" t="s">
        <v>25</v>
      </c>
      <c r="K244" s="85"/>
      <c r="L244" s="85">
        <v>23</v>
      </c>
      <c r="M244" s="113">
        <f>L244</f>
        <v>23</v>
      </c>
      <c r="N244" s="85">
        <v>0.6</v>
      </c>
      <c r="O244" s="85">
        <v>100.4</v>
      </c>
      <c r="P244" s="114" t="s">
        <v>48</v>
      </c>
      <c r="Q244" s="85">
        <v>0.72899999999999998</v>
      </c>
      <c r="R244" s="85"/>
      <c r="S244" s="85">
        <v>39.6</v>
      </c>
      <c r="T244" s="85">
        <v>0.8</v>
      </c>
      <c r="U244" s="85">
        <v>1</v>
      </c>
      <c r="V244" s="37" t="s">
        <v>21</v>
      </c>
    </row>
    <row r="245" spans="1:22" ht="16" customHeight="1" x14ac:dyDescent="0.2">
      <c r="A245" s="78" t="s">
        <v>692</v>
      </c>
      <c r="B245" s="79">
        <v>39479</v>
      </c>
      <c r="C245" s="55">
        <f t="shared" si="6"/>
        <v>2</v>
      </c>
      <c r="D245" s="55">
        <f>YEAR(Table1[[#This Row],[Measurement Date]])</f>
        <v>2008</v>
      </c>
      <c r="E245" s="24">
        <v>33</v>
      </c>
      <c r="F245" s="24">
        <v>3</v>
      </c>
      <c r="G245" s="22" t="s">
        <v>441</v>
      </c>
      <c r="H245" s="22" t="s">
        <v>445</v>
      </c>
      <c r="I245" s="23" t="s">
        <v>142</v>
      </c>
      <c r="J245" s="66" t="s">
        <v>143</v>
      </c>
      <c r="K245" s="91"/>
      <c r="L245" s="91">
        <v>18.7</v>
      </c>
      <c r="M245" s="81">
        <f>L245</f>
        <v>18.7</v>
      </c>
      <c r="N245" s="91">
        <v>0.6</v>
      </c>
      <c r="O245" s="91">
        <v>217.4</v>
      </c>
      <c r="P245" s="105" t="s">
        <v>48</v>
      </c>
      <c r="Q245" s="91">
        <v>0.63900000000000001</v>
      </c>
      <c r="R245" s="91"/>
      <c r="S245" s="91">
        <v>37.700000000000003</v>
      </c>
      <c r="T245" s="91">
        <v>0.77600000000000002</v>
      </c>
      <c r="U245" s="91">
        <v>1</v>
      </c>
      <c r="V245" s="13" t="s">
        <v>21</v>
      </c>
    </row>
    <row r="246" spans="1:22" ht="16" customHeight="1" x14ac:dyDescent="0.2">
      <c r="A246" s="119" t="s">
        <v>693</v>
      </c>
      <c r="B246" s="39">
        <v>39539</v>
      </c>
      <c r="C246" s="2">
        <f t="shared" si="6"/>
        <v>4</v>
      </c>
      <c r="D246" s="2">
        <f>YEAR(Table1[[#This Row],[Measurement Date]])</f>
        <v>2008</v>
      </c>
      <c r="E246" s="8">
        <v>32</v>
      </c>
      <c r="F246" s="8">
        <v>4</v>
      </c>
      <c r="G246" s="4" t="s">
        <v>422</v>
      </c>
      <c r="H246" s="4" t="s">
        <v>425</v>
      </c>
      <c r="I246" s="5" t="s">
        <v>343</v>
      </c>
      <c r="J246" s="103" t="s">
        <v>1</v>
      </c>
      <c r="K246" s="83">
        <v>40.1</v>
      </c>
      <c r="L246" s="83"/>
      <c r="M246" s="40">
        <f>K246</f>
        <v>40.1</v>
      </c>
      <c r="N246" s="83">
        <v>2.4</v>
      </c>
      <c r="O246" s="83">
        <v>9.7600000000000006E-2</v>
      </c>
      <c r="P246" s="94" t="s">
        <v>47</v>
      </c>
      <c r="Q246" s="3"/>
      <c r="T246" s="83"/>
      <c r="U246" s="130">
        <v>143</v>
      </c>
      <c r="V246" s="4" t="s">
        <v>1</v>
      </c>
    </row>
    <row r="247" spans="1:22" ht="16" customHeight="1" x14ac:dyDescent="0.2">
      <c r="A247" s="78" t="s">
        <v>694</v>
      </c>
      <c r="B247" s="20">
        <v>39630</v>
      </c>
      <c r="C247" s="14">
        <f t="shared" si="6"/>
        <v>7</v>
      </c>
      <c r="D247" s="14">
        <f>YEAR(Table1[[#This Row],[Measurement Date]])</f>
        <v>2008</v>
      </c>
      <c r="E247" s="24">
        <v>33</v>
      </c>
      <c r="F247" s="24">
        <v>4</v>
      </c>
      <c r="G247" s="4" t="s">
        <v>422</v>
      </c>
      <c r="H247" s="4" t="s">
        <v>425</v>
      </c>
      <c r="I247" s="23" t="s">
        <v>344</v>
      </c>
      <c r="J247" s="66" t="s">
        <v>1</v>
      </c>
      <c r="K247" s="91"/>
      <c r="L247" s="91">
        <v>40.799999999999997</v>
      </c>
      <c r="M247" s="27">
        <f>L247</f>
        <v>40.799999999999997</v>
      </c>
      <c r="N247" s="91">
        <v>2.4</v>
      </c>
      <c r="O247" s="91">
        <v>9.7600000000000006E-2</v>
      </c>
      <c r="P247" s="105" t="s">
        <v>47</v>
      </c>
      <c r="Q247" s="24"/>
      <c r="R247" s="24"/>
      <c r="S247" s="24"/>
      <c r="T247" s="91"/>
      <c r="U247" s="91">
        <v>140</v>
      </c>
      <c r="V247" s="13" t="s">
        <v>1</v>
      </c>
    </row>
    <row r="248" spans="1:22" s="4" customFormat="1" ht="16" customHeight="1" x14ac:dyDescent="0.2">
      <c r="A248" s="119" t="s">
        <v>695</v>
      </c>
      <c r="B248" s="39">
        <v>39630</v>
      </c>
      <c r="C248" s="2">
        <f t="shared" si="6"/>
        <v>7</v>
      </c>
      <c r="D248" s="2">
        <f>YEAR(Table1[[#This Row],[Measurement Date]])</f>
        <v>2008</v>
      </c>
      <c r="E248" s="3">
        <v>33</v>
      </c>
      <c r="F248" s="3">
        <v>1</v>
      </c>
      <c r="G248" s="4" t="s">
        <v>431</v>
      </c>
      <c r="H248" s="4" t="s">
        <v>433</v>
      </c>
      <c r="I248" s="5" t="s">
        <v>403</v>
      </c>
      <c r="J248" s="19" t="s">
        <v>141</v>
      </c>
      <c r="K248" s="83"/>
      <c r="L248" s="83">
        <v>26.1</v>
      </c>
      <c r="M248" s="40">
        <f>L248</f>
        <v>26.1</v>
      </c>
      <c r="N248" s="83">
        <v>0.8</v>
      </c>
      <c r="O248" s="83">
        <v>1.0009999999999999</v>
      </c>
      <c r="P248" s="94" t="s">
        <v>46</v>
      </c>
      <c r="Q248" s="83">
        <v>1.0449999999999999</v>
      </c>
      <c r="R248" s="83"/>
      <c r="S248" s="83">
        <v>29.5</v>
      </c>
      <c r="T248" s="83">
        <v>0.84599999999999997</v>
      </c>
      <c r="U248" s="83">
        <v>1</v>
      </c>
      <c r="V248" s="4" t="s">
        <v>88</v>
      </c>
    </row>
    <row r="249" spans="1:22" s="4" customFormat="1" ht="16" customHeight="1" x14ac:dyDescent="0.2">
      <c r="A249" s="78" t="s">
        <v>696</v>
      </c>
      <c r="B249" s="39">
        <v>39661</v>
      </c>
      <c r="C249" s="2">
        <f t="shared" si="6"/>
        <v>8</v>
      </c>
      <c r="D249" s="2">
        <f>YEAR(Table1[[#This Row],[Measurement Date]])</f>
        <v>2008</v>
      </c>
      <c r="E249" s="3" t="s">
        <v>41</v>
      </c>
      <c r="F249" s="3" t="s">
        <v>41</v>
      </c>
      <c r="G249" s="4" t="s">
        <v>423</v>
      </c>
      <c r="H249" s="4" t="s">
        <v>439</v>
      </c>
      <c r="I249" s="5" t="s">
        <v>199</v>
      </c>
      <c r="J249" s="19" t="s">
        <v>35</v>
      </c>
      <c r="K249" s="83">
        <v>3.7</v>
      </c>
      <c r="L249" s="83"/>
      <c r="M249" s="40">
        <v>3.7</v>
      </c>
      <c r="N249" s="83"/>
      <c r="O249" s="83">
        <v>4.2500000000000003E-2</v>
      </c>
      <c r="P249" s="94"/>
      <c r="Q249" s="83">
        <v>1.395</v>
      </c>
      <c r="R249" s="83">
        <v>5.37</v>
      </c>
      <c r="S249" s="83"/>
      <c r="T249" s="83">
        <v>0.49</v>
      </c>
      <c r="U249" s="83">
        <v>1</v>
      </c>
      <c r="V249" s="4" t="s">
        <v>1</v>
      </c>
    </row>
    <row r="250" spans="1:22" s="4" customFormat="1" ht="16" customHeight="1" x14ac:dyDescent="0.2">
      <c r="A250" s="78" t="s">
        <v>697</v>
      </c>
      <c r="B250" s="46">
        <v>39661</v>
      </c>
      <c r="C250" s="47">
        <f t="shared" si="6"/>
        <v>8</v>
      </c>
      <c r="D250" s="47">
        <f>YEAR(Table1[[#This Row],[Measurement Date]])</f>
        <v>2008</v>
      </c>
      <c r="E250" s="32" t="s">
        <v>41</v>
      </c>
      <c r="F250" s="32" t="s">
        <v>41</v>
      </c>
      <c r="G250" s="13" t="s">
        <v>423</v>
      </c>
      <c r="H250" s="4" t="s">
        <v>909</v>
      </c>
      <c r="I250" s="31" t="s">
        <v>200</v>
      </c>
      <c r="J250" s="98" t="s">
        <v>30</v>
      </c>
      <c r="K250" s="95"/>
      <c r="L250" s="95">
        <v>5.8000000000000007</v>
      </c>
      <c r="M250" s="42">
        <v>5.8</v>
      </c>
      <c r="N250" s="95"/>
      <c r="O250" s="95">
        <v>4.3999999999999997E-2</v>
      </c>
      <c r="P250" s="99"/>
      <c r="Q250" s="95">
        <v>0.80700000000000005</v>
      </c>
      <c r="R250" s="95"/>
      <c r="S250" s="95">
        <v>9.76</v>
      </c>
      <c r="T250" s="95">
        <v>0.73699999999999999</v>
      </c>
      <c r="U250" s="95">
        <v>1</v>
      </c>
      <c r="V250" s="30" t="s">
        <v>1</v>
      </c>
    </row>
    <row r="251" spans="1:22" s="4" customFormat="1" ht="16" customHeight="1" x14ac:dyDescent="0.2">
      <c r="A251" s="119" t="s">
        <v>698</v>
      </c>
      <c r="B251" s="39">
        <v>39692</v>
      </c>
      <c r="C251" s="2">
        <f t="shared" si="6"/>
        <v>9</v>
      </c>
      <c r="D251" s="2">
        <f>YEAR(Table1[[#This Row],[Measurement Date]])</f>
        <v>2008</v>
      </c>
      <c r="E251" s="3">
        <v>36</v>
      </c>
      <c r="F251" s="3">
        <v>4</v>
      </c>
      <c r="G251" s="4" t="s">
        <v>422</v>
      </c>
      <c r="H251" s="4" t="s">
        <v>429</v>
      </c>
      <c r="I251" s="5" t="s">
        <v>328</v>
      </c>
      <c r="J251" s="19" t="s">
        <v>152</v>
      </c>
      <c r="K251" s="83"/>
      <c r="L251" s="83">
        <v>32.6</v>
      </c>
      <c r="M251" s="40">
        <f>L251</f>
        <v>32.6</v>
      </c>
      <c r="N251" s="40">
        <v>2</v>
      </c>
      <c r="O251" s="83">
        <v>0.01</v>
      </c>
      <c r="P251" s="94" t="s">
        <v>47</v>
      </c>
      <c r="Q251" s="3"/>
      <c r="R251" s="3"/>
      <c r="S251" s="3"/>
      <c r="T251" s="83"/>
      <c r="U251" s="83">
        <v>1026</v>
      </c>
      <c r="V251" s="4" t="s">
        <v>88</v>
      </c>
    </row>
    <row r="252" spans="1:22" s="4" customFormat="1" ht="16" customHeight="1" x14ac:dyDescent="0.2">
      <c r="A252" s="78" t="s">
        <v>699</v>
      </c>
      <c r="B252" s="44">
        <v>39783</v>
      </c>
      <c r="C252" s="45">
        <f t="shared" si="6"/>
        <v>12</v>
      </c>
      <c r="D252" s="45">
        <f>YEAR(Table1[[#This Row],[Measurement Date]])</f>
        <v>2008</v>
      </c>
      <c r="E252" s="34">
        <v>34</v>
      </c>
      <c r="F252" s="34">
        <v>3</v>
      </c>
      <c r="G252" s="37" t="s">
        <v>423</v>
      </c>
      <c r="H252" s="4" t="s">
        <v>909</v>
      </c>
      <c r="I252" s="38" t="s">
        <v>276</v>
      </c>
      <c r="J252" s="86" t="s">
        <v>19</v>
      </c>
      <c r="K252" s="85"/>
      <c r="L252" s="85">
        <v>6.4</v>
      </c>
      <c r="M252" s="92">
        <v>6.4</v>
      </c>
      <c r="N252" s="85">
        <v>0.3</v>
      </c>
      <c r="O252" s="85">
        <v>0.75900000000000001</v>
      </c>
      <c r="P252" s="114" t="s">
        <v>46</v>
      </c>
      <c r="Q252" s="85">
        <v>0.58499999999999996</v>
      </c>
      <c r="R252" s="85"/>
      <c r="S252" s="85">
        <v>16.7</v>
      </c>
      <c r="T252" s="85">
        <v>0.65500000000000003</v>
      </c>
      <c r="U252" s="85">
        <v>1</v>
      </c>
      <c r="V252" s="37" t="s">
        <v>1</v>
      </c>
    </row>
    <row r="253" spans="1:22" ht="16" customHeight="1" x14ac:dyDescent="0.2">
      <c r="A253" s="119" t="s">
        <v>700</v>
      </c>
      <c r="B253" s="39">
        <v>39814</v>
      </c>
      <c r="C253" s="2">
        <f t="shared" si="6"/>
        <v>1</v>
      </c>
      <c r="D253" s="2">
        <f>YEAR(Table1[[#This Row],[Measurement Date]])</f>
        <v>2009</v>
      </c>
      <c r="E253" s="3">
        <v>34</v>
      </c>
      <c r="F253" s="3">
        <v>4</v>
      </c>
      <c r="G253" s="4" t="s">
        <v>422</v>
      </c>
      <c r="H253" s="4" t="s">
        <v>425</v>
      </c>
      <c r="I253" s="5" t="s">
        <v>334</v>
      </c>
      <c r="J253" s="19" t="s">
        <v>14</v>
      </c>
      <c r="K253" s="83"/>
      <c r="L253" s="83">
        <v>41.099999999999994</v>
      </c>
      <c r="M253" s="40">
        <f>L253</f>
        <v>41.099999999999994</v>
      </c>
      <c r="N253" s="83">
        <v>2.5</v>
      </c>
      <c r="O253" s="83">
        <v>5.0900000000000001E-2</v>
      </c>
      <c r="P253" s="94" t="s">
        <v>47</v>
      </c>
      <c r="Q253" s="3"/>
      <c r="T253" s="83"/>
      <c r="U253" s="83">
        <v>454</v>
      </c>
      <c r="V253" s="4" t="s">
        <v>88</v>
      </c>
    </row>
    <row r="254" spans="1:22" ht="16" customHeight="1" x14ac:dyDescent="0.2">
      <c r="A254" s="78" t="s">
        <v>701</v>
      </c>
      <c r="B254" s="39">
        <v>39814</v>
      </c>
      <c r="C254" s="2">
        <f t="shared" si="6"/>
        <v>1</v>
      </c>
      <c r="D254" s="2">
        <f>YEAR(Table1[[#This Row],[Measurement Date]])</f>
        <v>2009</v>
      </c>
      <c r="E254" s="3">
        <v>34</v>
      </c>
      <c r="F254" s="3">
        <v>4</v>
      </c>
      <c r="G254" s="4" t="s">
        <v>431</v>
      </c>
      <c r="H254" s="4" t="s">
        <v>432</v>
      </c>
      <c r="I254" s="5"/>
      <c r="J254" s="19" t="s">
        <v>14</v>
      </c>
      <c r="K254" s="3"/>
      <c r="L254" s="83">
        <v>28.799999999999997</v>
      </c>
      <c r="M254" s="40">
        <f>L254</f>
        <v>28.799999999999997</v>
      </c>
      <c r="N254" s="83">
        <v>1.2</v>
      </c>
      <c r="O254" s="83">
        <v>5.04E-2</v>
      </c>
      <c r="P254" s="94" t="s">
        <v>47</v>
      </c>
      <c r="Q254" s="83"/>
      <c r="R254" s="83"/>
      <c r="S254" s="8"/>
      <c r="T254" s="83"/>
      <c r="U254" s="83">
        <v>232</v>
      </c>
      <c r="V254" s="4" t="s">
        <v>88</v>
      </c>
    </row>
    <row r="255" spans="1:22" ht="16" customHeight="1" x14ac:dyDescent="0.2">
      <c r="A255" s="119" t="s">
        <v>702</v>
      </c>
      <c r="B255" s="39">
        <v>39873</v>
      </c>
      <c r="C255" s="2">
        <f t="shared" si="6"/>
        <v>3</v>
      </c>
      <c r="D255" s="2">
        <f>YEAR(Table1[[#This Row],[Measurement Date]])</f>
        <v>2009</v>
      </c>
      <c r="E255" s="3">
        <v>34</v>
      </c>
      <c r="F255" s="3">
        <v>3</v>
      </c>
      <c r="G255" s="4" t="s">
        <v>435</v>
      </c>
      <c r="H255" s="4" t="s">
        <v>972</v>
      </c>
      <c r="I255" s="5" t="s">
        <v>267</v>
      </c>
      <c r="J255" s="19" t="s">
        <v>145</v>
      </c>
      <c r="K255" s="83"/>
      <c r="L255" s="83">
        <v>12.5</v>
      </c>
      <c r="M255" s="83">
        <f>L255</f>
        <v>12.5</v>
      </c>
      <c r="N255" s="83">
        <v>0.70000000000000007</v>
      </c>
      <c r="O255" s="83">
        <v>0.27</v>
      </c>
      <c r="P255" s="94" t="s">
        <v>47</v>
      </c>
      <c r="Q255" s="115">
        <v>2.0099999999999998</v>
      </c>
      <c r="R255" s="83"/>
      <c r="S255" s="83">
        <v>9.11</v>
      </c>
      <c r="T255" s="83">
        <v>0.68400000000000005</v>
      </c>
      <c r="U255" s="83">
        <v>1</v>
      </c>
      <c r="V255" s="4" t="s">
        <v>1</v>
      </c>
    </row>
    <row r="256" spans="1:22" s="4" customFormat="1" ht="16" customHeight="1" thickBot="1" x14ac:dyDescent="0.25">
      <c r="A256" s="78" t="s">
        <v>703</v>
      </c>
      <c r="B256" s="20">
        <v>39873</v>
      </c>
      <c r="C256" s="14">
        <f t="shared" si="6"/>
        <v>3</v>
      </c>
      <c r="D256" s="14">
        <v>2009</v>
      </c>
      <c r="E256" s="14"/>
      <c r="F256" s="21"/>
      <c r="G256" s="17" t="s">
        <v>435</v>
      </c>
      <c r="H256" s="9" t="s">
        <v>436</v>
      </c>
      <c r="I256" s="67" t="s">
        <v>923</v>
      </c>
      <c r="J256" s="11" t="s">
        <v>145</v>
      </c>
      <c r="K256" s="21"/>
      <c r="L256" s="24"/>
      <c r="M256" s="21">
        <v>12.4</v>
      </c>
      <c r="N256" s="24"/>
      <c r="O256" s="24">
        <v>0.26</v>
      </c>
      <c r="P256" s="24"/>
      <c r="Q256" s="138">
        <v>2.0105</v>
      </c>
      <c r="R256" s="138">
        <v>9.11</v>
      </c>
      <c r="S256" s="24"/>
      <c r="T256" s="21">
        <v>0.68400000000000005</v>
      </c>
      <c r="U256" s="24"/>
      <c r="V256" s="21"/>
    </row>
    <row r="257" spans="1:22" s="4" customFormat="1" ht="16" customHeight="1" x14ac:dyDescent="0.2">
      <c r="A257" s="119" t="s">
        <v>704</v>
      </c>
      <c r="B257" s="39">
        <v>39904</v>
      </c>
      <c r="C257" s="2">
        <f t="shared" si="6"/>
        <v>4</v>
      </c>
      <c r="D257" s="2">
        <f>YEAR(Table1[[#This Row],[Measurement Date]])</f>
        <v>2009</v>
      </c>
      <c r="E257" s="3" t="s">
        <v>41</v>
      </c>
      <c r="F257" s="3" t="s">
        <v>41</v>
      </c>
      <c r="G257" s="4" t="s">
        <v>423</v>
      </c>
      <c r="H257" s="4" t="s">
        <v>439</v>
      </c>
      <c r="I257" s="5" t="s">
        <v>199</v>
      </c>
      <c r="J257" s="19" t="s">
        <v>37</v>
      </c>
      <c r="K257" s="83"/>
      <c r="L257" s="83">
        <v>5.8999999999999995</v>
      </c>
      <c r="M257" s="40">
        <v>5.9</v>
      </c>
      <c r="N257" s="83"/>
      <c r="O257" s="83">
        <v>1.974</v>
      </c>
      <c r="P257" s="94"/>
      <c r="Q257" s="83">
        <v>1.6080000000000001</v>
      </c>
      <c r="R257" s="83"/>
      <c r="S257" s="94">
        <v>5.6</v>
      </c>
      <c r="T257" s="83">
        <v>0.65200000000000002</v>
      </c>
      <c r="U257" s="83">
        <v>1</v>
      </c>
      <c r="V257" s="4" t="s">
        <v>1</v>
      </c>
    </row>
    <row r="258" spans="1:22" ht="16" customHeight="1" x14ac:dyDescent="0.2">
      <c r="A258" s="78" t="s">
        <v>705</v>
      </c>
      <c r="B258" s="44">
        <v>39904</v>
      </c>
      <c r="C258" s="45">
        <f t="shared" ref="C258:C321" si="7">MONTH(B258)</f>
        <v>4</v>
      </c>
      <c r="D258" s="45">
        <f>YEAR(Table1[[#This Row],[Measurement Date]])</f>
        <v>2009</v>
      </c>
      <c r="E258" s="34">
        <v>37</v>
      </c>
      <c r="F258" s="34">
        <v>1</v>
      </c>
      <c r="G258" s="37" t="s">
        <v>435</v>
      </c>
      <c r="H258" s="7" t="s">
        <v>8</v>
      </c>
      <c r="I258" s="36" t="s">
        <v>150</v>
      </c>
      <c r="J258" s="86" t="s">
        <v>1</v>
      </c>
      <c r="K258" s="85"/>
      <c r="L258" s="85">
        <v>19.600000000000001</v>
      </c>
      <c r="M258" s="50">
        <f>L258</f>
        <v>19.600000000000001</v>
      </c>
      <c r="N258" s="85">
        <v>0.6</v>
      </c>
      <c r="O258" s="85">
        <v>0.996</v>
      </c>
      <c r="P258" s="114" t="s">
        <v>46</v>
      </c>
      <c r="Q258" s="85">
        <v>0.71299999999999997</v>
      </c>
      <c r="R258" s="85"/>
      <c r="S258" s="85">
        <v>34.799999999999997</v>
      </c>
      <c r="T258" s="85">
        <v>0.79200000000000004</v>
      </c>
      <c r="U258" s="85">
        <v>1</v>
      </c>
      <c r="V258" s="37" t="s">
        <v>1</v>
      </c>
    </row>
    <row r="259" spans="1:22" ht="16" customHeight="1" x14ac:dyDescent="0.2">
      <c r="A259" s="78" t="s">
        <v>706</v>
      </c>
      <c r="B259" s="44">
        <v>39934</v>
      </c>
      <c r="C259" s="45">
        <f t="shared" si="7"/>
        <v>5</v>
      </c>
      <c r="D259" s="45">
        <f>YEAR(Table1[[#This Row],[Measurement Date]])</f>
        <v>2009</v>
      </c>
      <c r="E259" s="34" t="s">
        <v>41</v>
      </c>
      <c r="F259" s="34" t="s">
        <v>41</v>
      </c>
      <c r="G259" s="4" t="s">
        <v>423</v>
      </c>
      <c r="H259" s="4" t="s">
        <v>909</v>
      </c>
      <c r="I259" s="38" t="s">
        <v>200</v>
      </c>
      <c r="J259" s="86" t="s">
        <v>13</v>
      </c>
      <c r="K259" s="85"/>
      <c r="L259" s="85">
        <v>6.8000000000000007</v>
      </c>
      <c r="M259" s="92">
        <v>6.8</v>
      </c>
      <c r="N259" s="85"/>
      <c r="O259" s="85">
        <v>4.7300000000000002E-2</v>
      </c>
      <c r="P259" s="114"/>
      <c r="Q259" s="85">
        <v>0.76300000000000001</v>
      </c>
      <c r="R259" s="85"/>
      <c r="S259" s="85">
        <v>13.36</v>
      </c>
      <c r="T259" s="85">
        <v>0.66400000000000003</v>
      </c>
      <c r="U259" s="85">
        <v>1</v>
      </c>
      <c r="V259" s="37" t="s">
        <v>1</v>
      </c>
    </row>
    <row r="260" spans="1:22" ht="16" customHeight="1" x14ac:dyDescent="0.2">
      <c r="A260" s="119" t="s">
        <v>707</v>
      </c>
      <c r="B260" s="44">
        <v>39995</v>
      </c>
      <c r="C260" s="45">
        <f t="shared" si="7"/>
        <v>7</v>
      </c>
      <c r="D260" s="45">
        <f>YEAR(Table1[[#This Row],[Measurement Date]])</f>
        <v>2009</v>
      </c>
      <c r="E260" s="34">
        <v>35</v>
      </c>
      <c r="F260" s="34">
        <v>3</v>
      </c>
      <c r="G260" s="36" t="s">
        <v>441</v>
      </c>
      <c r="H260" s="36" t="s">
        <v>445</v>
      </c>
      <c r="I260" s="38" t="s">
        <v>142</v>
      </c>
      <c r="J260" s="86" t="s">
        <v>143</v>
      </c>
      <c r="K260" s="85"/>
      <c r="L260" s="85">
        <v>19.100000000000001</v>
      </c>
      <c r="M260" s="85">
        <f>L260</f>
        <v>19.100000000000001</v>
      </c>
      <c r="N260" s="85">
        <v>0.5</v>
      </c>
      <c r="O260" s="85">
        <v>217.6</v>
      </c>
      <c r="P260" s="114" t="s">
        <v>48</v>
      </c>
      <c r="Q260" s="85">
        <v>0.65</v>
      </c>
      <c r="R260" s="85"/>
      <c r="S260" s="85">
        <v>38.799999999999997</v>
      </c>
      <c r="T260" s="85">
        <v>0.75700000000000001</v>
      </c>
      <c r="U260" s="85">
        <v>1</v>
      </c>
      <c r="V260" s="37" t="s">
        <v>21</v>
      </c>
    </row>
    <row r="261" spans="1:22" ht="16" customHeight="1" x14ac:dyDescent="0.2">
      <c r="A261" s="78" t="s">
        <v>708</v>
      </c>
      <c r="B261" s="20">
        <v>39995</v>
      </c>
      <c r="C261" s="14">
        <f t="shared" si="7"/>
        <v>7</v>
      </c>
      <c r="D261" s="14">
        <f>YEAR(Table1[[#This Row],[Measurement Date]])</f>
        <v>2009</v>
      </c>
      <c r="E261" s="24">
        <v>36</v>
      </c>
      <c r="F261" s="24">
        <v>3</v>
      </c>
      <c r="G261" s="22" t="s">
        <v>441</v>
      </c>
      <c r="H261" s="22" t="s">
        <v>445</v>
      </c>
      <c r="I261" s="23" t="s">
        <v>142</v>
      </c>
      <c r="J261" s="66" t="s">
        <v>143</v>
      </c>
      <c r="K261" s="91"/>
      <c r="L261" s="91">
        <v>19.3</v>
      </c>
      <c r="M261" s="91">
        <f>L261</f>
        <v>19.3</v>
      </c>
      <c r="N261" s="91">
        <v>0.5</v>
      </c>
      <c r="O261" s="91">
        <v>217.7</v>
      </c>
      <c r="P261" s="105" t="s">
        <v>48</v>
      </c>
      <c r="Q261" s="91">
        <v>0.65100000000000002</v>
      </c>
      <c r="R261" s="91"/>
      <c r="S261" s="91">
        <v>38.799999999999997</v>
      </c>
      <c r="T261" s="91">
        <v>0.76400000000000001</v>
      </c>
      <c r="U261" s="91">
        <v>1</v>
      </c>
      <c r="V261" s="13" t="s">
        <v>21</v>
      </c>
    </row>
    <row r="262" spans="1:22" s="4" customFormat="1" ht="16" customHeight="1" x14ac:dyDescent="0.2">
      <c r="A262" s="119" t="s">
        <v>709</v>
      </c>
      <c r="B262" s="20">
        <v>39995</v>
      </c>
      <c r="C262" s="14">
        <f t="shared" si="7"/>
        <v>7</v>
      </c>
      <c r="D262" s="14">
        <f>YEAR(Table1[[#This Row],[Measurement Date]])</f>
        <v>2009</v>
      </c>
      <c r="E262" s="24">
        <v>35</v>
      </c>
      <c r="F262" s="24">
        <v>1</v>
      </c>
      <c r="G262" s="13" t="s">
        <v>423</v>
      </c>
      <c r="H262" s="13" t="s">
        <v>439</v>
      </c>
      <c r="I262" s="23" t="s">
        <v>146</v>
      </c>
      <c r="J262" s="66" t="s">
        <v>20</v>
      </c>
      <c r="K262" s="91"/>
      <c r="L262" s="91">
        <v>6.1</v>
      </c>
      <c r="M262" s="27">
        <v>6.1</v>
      </c>
      <c r="N262" s="91">
        <v>0.2</v>
      </c>
      <c r="O262" s="91">
        <v>1.9890000000000001</v>
      </c>
      <c r="P262" s="105"/>
      <c r="Q262" s="91">
        <v>1.589</v>
      </c>
      <c r="R262" s="91"/>
      <c r="S262" s="91">
        <v>6.18</v>
      </c>
      <c r="T262" s="91">
        <v>0.61899999999999999</v>
      </c>
      <c r="U262" s="91">
        <v>1</v>
      </c>
      <c r="V262" s="13" t="s">
        <v>88</v>
      </c>
    </row>
    <row r="263" spans="1:22" ht="16" customHeight="1" x14ac:dyDescent="0.2">
      <c r="A263" s="78" t="s">
        <v>710</v>
      </c>
      <c r="B263" s="39">
        <v>39995</v>
      </c>
      <c r="C263" s="2">
        <f t="shared" si="7"/>
        <v>7</v>
      </c>
      <c r="D263" s="2">
        <f>YEAR(Table1[[#This Row],[Measurement Date]])</f>
        <v>2009</v>
      </c>
      <c r="E263" s="3">
        <v>36</v>
      </c>
      <c r="F263" s="3">
        <v>1</v>
      </c>
      <c r="G263" s="4" t="s">
        <v>435</v>
      </c>
      <c r="H263" s="4" t="s">
        <v>436</v>
      </c>
      <c r="I263" s="5" t="s">
        <v>148</v>
      </c>
      <c r="J263" s="19" t="s">
        <v>149</v>
      </c>
      <c r="K263" s="83"/>
      <c r="L263" s="83">
        <v>10.100000000000001</v>
      </c>
      <c r="M263" s="83">
        <f t="shared" ref="M263:M268" si="8">L263</f>
        <v>10.100000000000001</v>
      </c>
      <c r="N263" s="83">
        <v>0.3</v>
      </c>
      <c r="O263" s="83">
        <v>1.036</v>
      </c>
      <c r="P263" s="94" t="s">
        <v>46</v>
      </c>
      <c r="Q263" s="83">
        <v>0.88600000000000001</v>
      </c>
      <c r="R263" s="83"/>
      <c r="S263" s="83">
        <v>16.75</v>
      </c>
      <c r="T263" s="83">
        <v>0.67</v>
      </c>
      <c r="U263" s="83">
        <v>1</v>
      </c>
      <c r="V263" s="4" t="s">
        <v>1</v>
      </c>
    </row>
    <row r="264" spans="1:22" s="4" customFormat="1" ht="16" customHeight="1" x14ac:dyDescent="0.2">
      <c r="A264" s="119" t="s">
        <v>711</v>
      </c>
      <c r="B264" s="46">
        <v>40026</v>
      </c>
      <c r="C264" s="47">
        <f t="shared" si="7"/>
        <v>8</v>
      </c>
      <c r="D264" s="47">
        <f>YEAR(Table1[[#This Row],[Measurement Date]])</f>
        <v>2009</v>
      </c>
      <c r="E264" s="32">
        <v>35</v>
      </c>
      <c r="F264" s="32">
        <v>4</v>
      </c>
      <c r="G264" s="30" t="s">
        <v>422</v>
      </c>
      <c r="H264" s="30" t="s">
        <v>425</v>
      </c>
      <c r="I264" s="31" t="s">
        <v>335</v>
      </c>
      <c r="J264" s="98" t="s">
        <v>5</v>
      </c>
      <c r="K264" s="95"/>
      <c r="L264" s="95">
        <v>41.6</v>
      </c>
      <c r="M264" s="42">
        <f t="shared" si="8"/>
        <v>41.6</v>
      </c>
      <c r="N264" s="95">
        <v>2.5</v>
      </c>
      <c r="O264" s="95">
        <v>0.31740000000000002</v>
      </c>
      <c r="P264" s="99" t="s">
        <v>47</v>
      </c>
      <c r="Q264" s="32"/>
      <c r="R264" s="32"/>
      <c r="S264" s="32"/>
      <c r="T264" s="95"/>
      <c r="U264" s="95">
        <v>364</v>
      </c>
      <c r="V264" s="30" t="s">
        <v>1</v>
      </c>
    </row>
    <row r="265" spans="1:22" s="4" customFormat="1" ht="16" customHeight="1" x14ac:dyDescent="0.2">
      <c r="A265" s="78" t="s">
        <v>712</v>
      </c>
      <c r="B265" s="39">
        <v>40026</v>
      </c>
      <c r="C265" s="2">
        <f t="shared" si="7"/>
        <v>8</v>
      </c>
      <c r="D265" s="2">
        <f>YEAR(Table1[[#This Row],[Measurement Date]])</f>
        <v>2009</v>
      </c>
      <c r="E265" s="3">
        <v>35</v>
      </c>
      <c r="F265" s="3">
        <v>4</v>
      </c>
      <c r="G265" s="37" t="s">
        <v>422</v>
      </c>
      <c r="H265" s="4" t="s">
        <v>426</v>
      </c>
      <c r="I265" s="5" t="s">
        <v>347</v>
      </c>
      <c r="J265" s="19" t="s">
        <v>147</v>
      </c>
      <c r="K265" s="83"/>
      <c r="L265" s="83">
        <v>36.1</v>
      </c>
      <c r="M265" s="40">
        <f t="shared" si="8"/>
        <v>36.1</v>
      </c>
      <c r="N265" s="83">
        <v>2.1999999999999997</v>
      </c>
      <c r="O265" s="83">
        <v>0.313</v>
      </c>
      <c r="P265" s="94" t="s">
        <v>46</v>
      </c>
      <c r="Q265" s="3"/>
      <c r="R265" s="3"/>
      <c r="S265" s="3"/>
      <c r="T265" s="83"/>
      <c r="U265" s="83">
        <v>30</v>
      </c>
      <c r="V265" s="4" t="s">
        <v>1</v>
      </c>
    </row>
    <row r="266" spans="1:22" ht="16" customHeight="1" x14ac:dyDescent="0.2">
      <c r="A266" s="119" t="s">
        <v>713</v>
      </c>
      <c r="B266" s="20">
        <v>40026</v>
      </c>
      <c r="C266" s="14">
        <f t="shared" si="7"/>
        <v>8</v>
      </c>
      <c r="D266" s="14">
        <f>YEAR(Table1[[#This Row],[Measurement Date]])</f>
        <v>2009</v>
      </c>
      <c r="E266" s="24">
        <v>38</v>
      </c>
      <c r="F266" s="24">
        <v>3</v>
      </c>
      <c r="G266" s="13" t="s">
        <v>423</v>
      </c>
      <c r="H266" s="22" t="s">
        <v>446</v>
      </c>
      <c r="I266" s="23" t="s">
        <v>159</v>
      </c>
      <c r="J266" s="66" t="s">
        <v>24</v>
      </c>
      <c r="K266" s="91"/>
      <c r="L266" s="91">
        <v>9.7000000000000011</v>
      </c>
      <c r="M266" s="43">
        <f t="shared" si="8"/>
        <v>9.7000000000000011</v>
      </c>
      <c r="N266" s="91">
        <v>0.3</v>
      </c>
      <c r="O266" s="91">
        <v>0.43619999999999998</v>
      </c>
      <c r="P266" s="105" t="s">
        <v>46</v>
      </c>
      <c r="Q266" s="91">
        <v>0.51600000000000001</v>
      </c>
      <c r="R266" s="91"/>
      <c r="S266" s="91">
        <v>28.6</v>
      </c>
      <c r="T266" s="91">
        <v>0.65400000000000003</v>
      </c>
      <c r="U266" s="91">
        <v>1</v>
      </c>
      <c r="V266" s="13" t="s">
        <v>1</v>
      </c>
    </row>
    <row r="267" spans="1:22" ht="16" customHeight="1" x14ac:dyDescent="0.2">
      <c r="A267" s="78" t="s">
        <v>714</v>
      </c>
      <c r="B267" s="39">
        <v>40057</v>
      </c>
      <c r="C267" s="2">
        <f t="shared" si="7"/>
        <v>9</v>
      </c>
      <c r="D267" s="2">
        <f>YEAR(Table1[[#This Row],[Measurement Date]])</f>
        <v>2009</v>
      </c>
      <c r="E267" s="3">
        <v>35</v>
      </c>
      <c r="F267" s="3">
        <v>3</v>
      </c>
      <c r="G267" s="4" t="s">
        <v>422</v>
      </c>
      <c r="H267" s="4" t="s">
        <v>424</v>
      </c>
      <c r="I267" s="5" t="s">
        <v>360</v>
      </c>
      <c r="J267" s="19" t="s">
        <v>2</v>
      </c>
      <c r="K267" s="83"/>
      <c r="L267" s="83">
        <v>35.799999999999997</v>
      </c>
      <c r="M267" s="40">
        <f t="shared" si="8"/>
        <v>35.799999999999997</v>
      </c>
      <c r="N267" s="83">
        <v>1.5</v>
      </c>
      <c r="O267" s="83">
        <v>0.88</v>
      </c>
      <c r="P267" s="94" t="s">
        <v>46</v>
      </c>
      <c r="Q267" s="83">
        <v>3.012</v>
      </c>
      <c r="R267" s="83"/>
      <c r="S267" s="83">
        <v>13.9</v>
      </c>
      <c r="T267" s="83">
        <v>0.85299999999999998</v>
      </c>
      <c r="U267" s="83">
        <v>1</v>
      </c>
      <c r="V267" s="4" t="s">
        <v>21</v>
      </c>
    </row>
    <row r="268" spans="1:22" ht="16" customHeight="1" x14ac:dyDescent="0.2">
      <c r="A268" s="119" t="s">
        <v>715</v>
      </c>
      <c r="B268" s="46">
        <v>40057</v>
      </c>
      <c r="C268" s="47">
        <f t="shared" si="7"/>
        <v>9</v>
      </c>
      <c r="D268" s="47">
        <f>YEAR(Table1[[#This Row],[Measurement Date]])</f>
        <v>2009</v>
      </c>
      <c r="E268" s="32">
        <v>39</v>
      </c>
      <c r="F268" s="32">
        <v>1</v>
      </c>
      <c r="G268" s="30" t="s">
        <v>422</v>
      </c>
      <c r="H268" s="30" t="s">
        <v>424</v>
      </c>
      <c r="I268" s="31" t="s">
        <v>352</v>
      </c>
      <c r="J268" s="98" t="s">
        <v>163</v>
      </c>
      <c r="K268" s="95"/>
      <c r="L268" s="95">
        <v>34.1</v>
      </c>
      <c r="M268" s="42">
        <f t="shared" si="8"/>
        <v>34.1</v>
      </c>
      <c r="N268" s="95">
        <v>1.2</v>
      </c>
      <c r="O268" s="95">
        <v>30.17</v>
      </c>
      <c r="P268" s="99" t="s">
        <v>48</v>
      </c>
      <c r="Q268" s="95">
        <v>2.6909999999999998</v>
      </c>
      <c r="R268" s="95"/>
      <c r="S268" s="95">
        <v>14.7</v>
      </c>
      <c r="T268" s="95">
        <v>0.86</v>
      </c>
      <c r="U268" s="95">
        <v>1</v>
      </c>
      <c r="V268" s="30" t="s">
        <v>88</v>
      </c>
    </row>
    <row r="269" spans="1:22" s="4" customFormat="1" ht="16" customHeight="1" x14ac:dyDescent="0.2">
      <c r="A269" s="78" t="s">
        <v>716</v>
      </c>
      <c r="B269" s="39">
        <v>40100</v>
      </c>
      <c r="C269" s="2">
        <f t="shared" si="7"/>
        <v>10</v>
      </c>
      <c r="D269" s="2">
        <f>YEAR(Table1[[#This Row],[Measurement Date]])</f>
        <v>2009</v>
      </c>
      <c r="E269" s="3" t="s">
        <v>41</v>
      </c>
      <c r="F269" s="3" t="s">
        <v>41</v>
      </c>
      <c r="G269" s="4" t="s">
        <v>423</v>
      </c>
      <c r="H269" s="4" t="s">
        <v>909</v>
      </c>
      <c r="I269" s="5" t="s">
        <v>401</v>
      </c>
      <c r="J269" s="19" t="s">
        <v>13</v>
      </c>
      <c r="K269" s="3"/>
      <c r="L269" s="83">
        <v>7.6</v>
      </c>
      <c r="M269" s="40">
        <v>7.6</v>
      </c>
      <c r="N269" s="3"/>
      <c r="O269" s="3">
        <v>4.0099999999999997E-2</v>
      </c>
      <c r="P269" s="1"/>
      <c r="Q269" s="3">
        <v>0.72099999999999997</v>
      </c>
      <c r="R269" s="3"/>
      <c r="S269" s="3">
        <v>12.22</v>
      </c>
      <c r="T269" s="3">
        <v>0.7</v>
      </c>
      <c r="U269" s="3"/>
      <c r="V269" s="4" t="s">
        <v>165</v>
      </c>
    </row>
    <row r="270" spans="1:22" s="4" customFormat="1" ht="16" customHeight="1" x14ac:dyDescent="0.2">
      <c r="A270" s="119" t="s">
        <v>717</v>
      </c>
      <c r="B270" s="46">
        <v>40118</v>
      </c>
      <c r="C270" s="47">
        <f t="shared" si="7"/>
        <v>11</v>
      </c>
      <c r="D270" s="47">
        <f>YEAR(Table1[[#This Row],[Measurement Date]])</f>
        <v>2009</v>
      </c>
      <c r="E270" s="32">
        <v>35</v>
      </c>
      <c r="F270" s="32">
        <v>3</v>
      </c>
      <c r="G270" s="30" t="s">
        <v>423</v>
      </c>
      <c r="H270" s="30" t="s">
        <v>909</v>
      </c>
      <c r="I270" s="31" t="s">
        <v>401</v>
      </c>
      <c r="J270" s="98" t="s">
        <v>13</v>
      </c>
      <c r="K270" s="95"/>
      <c r="L270" s="95">
        <v>7.9</v>
      </c>
      <c r="M270" s="42">
        <v>7.9</v>
      </c>
      <c r="N270" s="95">
        <v>0.3</v>
      </c>
      <c r="O270" s="95">
        <v>4.41E-2</v>
      </c>
      <c r="P270" s="99" t="s">
        <v>46</v>
      </c>
      <c r="Q270" s="95">
        <v>0.75600000000000001</v>
      </c>
      <c r="R270" s="95"/>
      <c r="S270" s="95">
        <v>14.7</v>
      </c>
      <c r="T270" s="95">
        <v>0.70899999999999996</v>
      </c>
      <c r="U270" s="95">
        <v>1</v>
      </c>
      <c r="V270" s="30" t="s">
        <v>1</v>
      </c>
    </row>
    <row r="271" spans="1:22" ht="16" customHeight="1" x14ac:dyDescent="0.2">
      <c r="A271" s="78" t="s">
        <v>718</v>
      </c>
      <c r="B271" s="39">
        <v>40148</v>
      </c>
      <c r="C271" s="2">
        <f t="shared" si="7"/>
        <v>12</v>
      </c>
      <c r="D271" s="2">
        <f>YEAR(Table1[[#This Row],[Measurement Date]])</f>
        <v>2009</v>
      </c>
      <c r="E271" s="3" t="s">
        <v>41</v>
      </c>
      <c r="F271" s="3" t="s">
        <v>41</v>
      </c>
      <c r="G271" s="4" t="s">
        <v>435</v>
      </c>
      <c r="H271" s="4" t="s">
        <v>972</v>
      </c>
      <c r="I271" s="11" t="s">
        <v>417</v>
      </c>
      <c r="J271" s="19" t="s">
        <v>27</v>
      </c>
      <c r="K271" s="83"/>
      <c r="L271" s="83">
        <v>13.4</v>
      </c>
      <c r="M271" s="83">
        <f>L271</f>
        <v>13.4</v>
      </c>
      <c r="N271" s="83">
        <v>0</v>
      </c>
      <c r="O271" s="83">
        <v>0.26700000000000002</v>
      </c>
      <c r="P271" s="94"/>
      <c r="Q271" s="83">
        <v>2.0089999999999999</v>
      </c>
      <c r="R271" s="83"/>
      <c r="S271" s="83">
        <v>9.39</v>
      </c>
      <c r="T271" s="83">
        <v>0.71</v>
      </c>
      <c r="U271" s="83">
        <v>1</v>
      </c>
      <c r="V271" s="4" t="s">
        <v>1</v>
      </c>
    </row>
    <row r="272" spans="1:22" ht="16" customHeight="1" x14ac:dyDescent="0.2">
      <c r="A272" s="78" t="s">
        <v>719</v>
      </c>
      <c r="B272" s="44">
        <v>40210</v>
      </c>
      <c r="C272" s="45">
        <f t="shared" si="7"/>
        <v>2</v>
      </c>
      <c r="D272" s="45">
        <f>YEAR(Table1[[#This Row],[Measurement Date]])</f>
        <v>2010</v>
      </c>
      <c r="E272" s="3"/>
      <c r="F272" s="3"/>
      <c r="G272" s="30" t="s">
        <v>423</v>
      </c>
      <c r="H272" s="30" t="s">
        <v>913</v>
      </c>
      <c r="I272" s="5" t="s">
        <v>961</v>
      </c>
      <c r="J272" s="86" t="s">
        <v>1</v>
      </c>
      <c r="K272" s="3"/>
      <c r="L272" s="85">
        <v>2.9</v>
      </c>
      <c r="M272" s="85">
        <v>2.9</v>
      </c>
      <c r="P272" s="1"/>
      <c r="Q272" s="3"/>
      <c r="T272" s="3"/>
      <c r="V272" s="4" t="s">
        <v>1</v>
      </c>
    </row>
    <row r="273" spans="1:22" ht="16" customHeight="1" x14ac:dyDescent="0.2">
      <c r="A273" s="78" t="s">
        <v>720</v>
      </c>
      <c r="B273" s="44">
        <v>40238</v>
      </c>
      <c r="C273" s="45">
        <f t="shared" si="7"/>
        <v>3</v>
      </c>
      <c r="D273" s="45">
        <f>YEAR(Table1[[#This Row],[Measurement Date]])</f>
        <v>2010</v>
      </c>
      <c r="E273" s="34">
        <v>36</v>
      </c>
      <c r="F273" s="34">
        <v>4</v>
      </c>
      <c r="G273" s="37" t="s">
        <v>422</v>
      </c>
      <c r="H273" s="37" t="s">
        <v>425</v>
      </c>
      <c r="I273" s="38" t="s">
        <v>345</v>
      </c>
      <c r="J273" s="86" t="s">
        <v>4</v>
      </c>
      <c r="K273" s="85"/>
      <c r="L273" s="85">
        <v>41.3</v>
      </c>
      <c r="M273" s="92">
        <f t="shared" ref="M273:M279" si="9">L273</f>
        <v>41.3</v>
      </c>
      <c r="N273" s="85">
        <v>2.5</v>
      </c>
      <c r="O273" s="85">
        <v>1.008</v>
      </c>
      <c r="P273" s="114" t="s">
        <v>46</v>
      </c>
      <c r="Q273" s="34"/>
      <c r="R273" s="34"/>
      <c r="S273" s="34"/>
      <c r="T273" s="85"/>
      <c r="U273" s="85">
        <v>343</v>
      </c>
      <c r="V273" s="37" t="s">
        <v>1</v>
      </c>
    </row>
    <row r="274" spans="1:22" s="4" customFormat="1" ht="16" customHeight="1" x14ac:dyDescent="0.2">
      <c r="A274" s="119" t="s">
        <v>721</v>
      </c>
      <c r="B274" s="39">
        <v>40238</v>
      </c>
      <c r="C274" s="2">
        <f t="shared" si="7"/>
        <v>3</v>
      </c>
      <c r="D274" s="2">
        <f>YEAR(Table1[[#This Row],[Measurement Date]])</f>
        <v>2010</v>
      </c>
      <c r="E274" s="3">
        <v>36</v>
      </c>
      <c r="F274" s="3">
        <v>4</v>
      </c>
      <c r="G274" s="4" t="s">
        <v>431</v>
      </c>
      <c r="H274" s="4" t="s">
        <v>432</v>
      </c>
      <c r="I274" s="5" t="s">
        <v>973</v>
      </c>
      <c r="J274" s="19" t="s">
        <v>14</v>
      </c>
      <c r="K274" s="3"/>
      <c r="L274" s="83">
        <v>29.099999999999998</v>
      </c>
      <c r="M274" s="40">
        <f t="shared" si="9"/>
        <v>29.099999999999998</v>
      </c>
      <c r="N274" s="83">
        <v>1.3</v>
      </c>
      <c r="O274" s="83">
        <v>5.0500000000000003E-2</v>
      </c>
      <c r="P274" s="94" t="s">
        <v>47</v>
      </c>
      <c r="Q274" s="83"/>
      <c r="R274" s="83"/>
      <c r="S274" s="8"/>
      <c r="T274" s="83"/>
      <c r="U274" s="83">
        <v>117</v>
      </c>
      <c r="V274" s="4" t="s">
        <v>88</v>
      </c>
    </row>
    <row r="275" spans="1:22" s="4" customFormat="1" ht="16" customHeight="1" x14ac:dyDescent="0.2">
      <c r="A275" s="78" t="s">
        <v>722</v>
      </c>
      <c r="B275" s="39">
        <v>40238</v>
      </c>
      <c r="C275" s="2">
        <f t="shared" si="7"/>
        <v>3</v>
      </c>
      <c r="D275" s="2">
        <f>YEAR(Table1[[#This Row],[Measurement Date]])</f>
        <v>2010</v>
      </c>
      <c r="E275" s="3">
        <v>36</v>
      </c>
      <c r="F275" s="3">
        <v>1</v>
      </c>
      <c r="G275" s="37" t="s">
        <v>431</v>
      </c>
      <c r="H275" s="4" t="s">
        <v>434</v>
      </c>
      <c r="I275" s="5" t="s">
        <v>323</v>
      </c>
      <c r="J275" s="19" t="s">
        <v>14</v>
      </c>
      <c r="K275" s="83"/>
      <c r="L275" s="83">
        <v>26.400000000000002</v>
      </c>
      <c r="M275" s="40">
        <f t="shared" si="9"/>
        <v>26.400000000000002</v>
      </c>
      <c r="N275" s="83">
        <v>0.8</v>
      </c>
      <c r="O275" s="83">
        <v>1.006</v>
      </c>
      <c r="P275" s="94" t="s">
        <v>48</v>
      </c>
      <c r="Q275" s="115">
        <v>1.03</v>
      </c>
      <c r="R275" s="83"/>
      <c r="S275" s="83">
        <v>29.8</v>
      </c>
      <c r="T275" s="83">
        <v>0.86</v>
      </c>
      <c r="U275" s="83">
        <v>1</v>
      </c>
      <c r="V275" s="4" t="s">
        <v>88</v>
      </c>
    </row>
    <row r="276" spans="1:22" s="4" customFormat="1" ht="16" customHeight="1" x14ac:dyDescent="0.2">
      <c r="A276" s="119" t="s">
        <v>723</v>
      </c>
      <c r="B276" s="46">
        <v>40269</v>
      </c>
      <c r="C276" s="47">
        <f t="shared" si="7"/>
        <v>4</v>
      </c>
      <c r="D276" s="47">
        <f>YEAR(Table1[[#This Row],[Measurement Date]])</f>
        <v>2010</v>
      </c>
      <c r="E276" s="32">
        <v>36</v>
      </c>
      <c r="F276" s="32">
        <v>3</v>
      </c>
      <c r="G276" s="4" t="s">
        <v>435</v>
      </c>
      <c r="H276" s="7" t="s">
        <v>8</v>
      </c>
      <c r="I276" s="29" t="s">
        <v>150</v>
      </c>
      <c r="J276" s="98" t="s">
        <v>151</v>
      </c>
      <c r="K276" s="95"/>
      <c r="L276" s="95">
        <v>20.100000000000001</v>
      </c>
      <c r="M276" s="48">
        <f t="shared" si="9"/>
        <v>20.100000000000001</v>
      </c>
      <c r="N276" s="95">
        <v>0.6</v>
      </c>
      <c r="O276" s="95">
        <v>0.503</v>
      </c>
      <c r="P276" s="99" t="s">
        <v>48</v>
      </c>
      <c r="Q276" s="95">
        <v>0.72</v>
      </c>
      <c r="R276" s="95"/>
      <c r="S276" s="95">
        <v>36.299999999999997</v>
      </c>
      <c r="T276" s="95">
        <v>0.75800000000000001</v>
      </c>
      <c r="U276" s="95">
        <v>1</v>
      </c>
      <c r="V276" s="30" t="s">
        <v>88</v>
      </c>
    </row>
    <row r="277" spans="1:22" s="4" customFormat="1" ht="16" customHeight="1" x14ac:dyDescent="0.2">
      <c r="A277" s="78" t="s">
        <v>724</v>
      </c>
      <c r="B277" s="126">
        <v>40278</v>
      </c>
      <c r="C277" s="89">
        <f t="shared" si="7"/>
        <v>4</v>
      </c>
      <c r="D277" s="89">
        <f>YEAR(Table1[[#This Row],[Measurement Date]])</f>
        <v>2010</v>
      </c>
      <c r="E277" s="21" t="s">
        <v>41</v>
      </c>
      <c r="F277" s="21" t="s">
        <v>41</v>
      </c>
      <c r="G277" s="13" t="s">
        <v>435</v>
      </c>
      <c r="H277" s="22" t="s">
        <v>8</v>
      </c>
      <c r="I277" s="129" t="s">
        <v>208</v>
      </c>
      <c r="J277" s="66" t="s">
        <v>9</v>
      </c>
      <c r="K277" s="24"/>
      <c r="L277" s="91">
        <v>20.100000000000001</v>
      </c>
      <c r="M277" s="43">
        <f t="shared" si="9"/>
        <v>20.100000000000001</v>
      </c>
      <c r="N277" s="24"/>
      <c r="O277" s="91">
        <v>0.503</v>
      </c>
      <c r="P277" s="21"/>
      <c r="Q277" s="91">
        <v>0.72</v>
      </c>
      <c r="R277" s="24"/>
      <c r="S277" s="91">
        <v>36.33</v>
      </c>
      <c r="T277" s="91">
        <v>0.76800000000000002</v>
      </c>
      <c r="U277" s="21">
        <v>1</v>
      </c>
      <c r="V277" s="13"/>
    </row>
    <row r="278" spans="1:22" s="4" customFormat="1" ht="16" customHeight="1" x14ac:dyDescent="0.2">
      <c r="A278" s="78" t="s">
        <v>725</v>
      </c>
      <c r="B278" s="39">
        <v>40299</v>
      </c>
      <c r="C278" s="2">
        <f t="shared" si="7"/>
        <v>5</v>
      </c>
      <c r="D278" s="2">
        <f>YEAR(Table1[[#This Row],[Measurement Date]])</f>
        <v>2010</v>
      </c>
      <c r="E278" s="3">
        <v>37</v>
      </c>
      <c r="F278" s="3">
        <v>3</v>
      </c>
      <c r="G278" s="7" t="s">
        <v>441</v>
      </c>
      <c r="H278" s="4" t="s">
        <v>443</v>
      </c>
      <c r="I278" s="5" t="s">
        <v>155</v>
      </c>
      <c r="J278" s="19" t="s">
        <v>7</v>
      </c>
      <c r="K278" s="83"/>
      <c r="L278" s="83">
        <v>24.2</v>
      </c>
      <c r="M278" s="83">
        <f t="shared" si="9"/>
        <v>24.2</v>
      </c>
      <c r="N278" s="83">
        <v>0.70000000000000007</v>
      </c>
      <c r="O278" s="83">
        <v>155.1</v>
      </c>
      <c r="P278" s="94" t="s">
        <v>48</v>
      </c>
      <c r="Q278" s="83">
        <v>0.72099999999999997</v>
      </c>
      <c r="R278" s="83"/>
      <c r="S278" s="83">
        <v>40.5</v>
      </c>
      <c r="T278" s="83">
        <v>0.82899999999999996</v>
      </c>
      <c r="U278" s="83">
        <v>1</v>
      </c>
      <c r="V278" s="4" t="s">
        <v>1</v>
      </c>
    </row>
    <row r="279" spans="1:22" ht="16" customHeight="1" x14ac:dyDescent="0.2">
      <c r="A279" s="78" t="s">
        <v>726</v>
      </c>
      <c r="B279" s="44">
        <v>40330</v>
      </c>
      <c r="C279" s="45">
        <f t="shared" si="7"/>
        <v>6</v>
      </c>
      <c r="D279" s="45">
        <f>YEAR(Table1[[#This Row],[Measurement Date]])</f>
        <v>2010</v>
      </c>
      <c r="E279" s="34">
        <v>37</v>
      </c>
      <c r="F279" s="34">
        <v>3</v>
      </c>
      <c r="G279" s="4" t="s">
        <v>435</v>
      </c>
      <c r="H279" s="7" t="s">
        <v>8</v>
      </c>
      <c r="I279" s="36" t="s">
        <v>150</v>
      </c>
      <c r="J279" s="86" t="s">
        <v>151</v>
      </c>
      <c r="K279" s="85"/>
      <c r="L279" s="85">
        <v>20.3</v>
      </c>
      <c r="M279" s="50">
        <f t="shared" si="9"/>
        <v>20.3</v>
      </c>
      <c r="N279" s="85">
        <v>0.6</v>
      </c>
      <c r="O279" s="85">
        <v>0.50149999999999995</v>
      </c>
      <c r="P279" s="114" t="s">
        <v>46</v>
      </c>
      <c r="Q279" s="85">
        <v>0.74</v>
      </c>
      <c r="R279" s="85"/>
      <c r="S279" s="85">
        <v>35.4</v>
      </c>
      <c r="T279" s="85">
        <v>0.77500000000000002</v>
      </c>
      <c r="U279" s="85">
        <v>1</v>
      </c>
      <c r="V279" s="37" t="s">
        <v>88</v>
      </c>
    </row>
    <row r="280" spans="1:22" ht="16" customHeight="1" x14ac:dyDescent="0.2">
      <c r="A280" s="119" t="s">
        <v>727</v>
      </c>
      <c r="B280" s="20">
        <v>40360</v>
      </c>
      <c r="C280" s="14">
        <f t="shared" si="7"/>
        <v>7</v>
      </c>
      <c r="D280" s="14">
        <f>YEAR(Table1[[#This Row],[Measurement Date]])</f>
        <v>2010</v>
      </c>
      <c r="E280" s="24" t="s">
        <v>41</v>
      </c>
      <c r="F280" s="24" t="s">
        <v>41</v>
      </c>
      <c r="G280" s="4" t="s">
        <v>423</v>
      </c>
      <c r="H280" s="4" t="s">
        <v>909</v>
      </c>
      <c r="I280" s="23" t="s">
        <v>200</v>
      </c>
      <c r="J280" s="66" t="s">
        <v>13</v>
      </c>
      <c r="K280" s="91"/>
      <c r="L280" s="91">
        <v>8.1</v>
      </c>
      <c r="M280" s="27">
        <v>8.1</v>
      </c>
      <c r="N280" s="91"/>
      <c r="O280" s="91">
        <v>3.8800000000000001E-2</v>
      </c>
      <c r="P280" s="105"/>
      <c r="Q280" s="91">
        <v>0.75900000000000001</v>
      </c>
      <c r="R280" s="91"/>
      <c r="S280" s="91">
        <v>15.91</v>
      </c>
      <c r="T280" s="91">
        <v>0.67300000000000004</v>
      </c>
      <c r="U280" s="91">
        <v>1</v>
      </c>
      <c r="V280" s="13" t="s">
        <v>1</v>
      </c>
    </row>
    <row r="281" spans="1:22" s="4" customFormat="1" ht="16" customHeight="1" x14ac:dyDescent="0.2">
      <c r="A281" s="78" t="s">
        <v>728</v>
      </c>
      <c r="B281" s="39">
        <v>40391</v>
      </c>
      <c r="C281" s="2">
        <f t="shared" si="7"/>
        <v>8</v>
      </c>
      <c r="D281" s="2">
        <f>YEAR(Table1[[#This Row],[Measurement Date]])</f>
        <v>2010</v>
      </c>
      <c r="E281" s="3">
        <v>37</v>
      </c>
      <c r="F281" s="3">
        <v>1</v>
      </c>
      <c r="G281" s="4" t="s">
        <v>435</v>
      </c>
      <c r="H281" s="4" t="s">
        <v>972</v>
      </c>
      <c r="I281" s="5" t="s">
        <v>153</v>
      </c>
      <c r="J281" s="19" t="s">
        <v>149</v>
      </c>
      <c r="K281" s="83"/>
      <c r="L281" s="83">
        <v>11.899999999999999</v>
      </c>
      <c r="M281" s="83">
        <f>L281</f>
        <v>11.899999999999999</v>
      </c>
      <c r="N281" s="83">
        <v>0.8</v>
      </c>
      <c r="O281" s="83">
        <v>1.2270000000000001</v>
      </c>
      <c r="P281" s="94"/>
      <c r="Q281" s="83">
        <v>1.3460000000000001</v>
      </c>
      <c r="R281" s="83"/>
      <c r="S281" s="83">
        <v>12.92</v>
      </c>
      <c r="T281" s="83">
        <v>0.68500000000000005</v>
      </c>
      <c r="U281" s="83">
        <v>1</v>
      </c>
      <c r="V281" s="4" t="s">
        <v>1</v>
      </c>
    </row>
    <row r="282" spans="1:22" s="4" customFormat="1" ht="16" customHeight="1" x14ac:dyDescent="0.2">
      <c r="A282" s="119" t="s">
        <v>729</v>
      </c>
      <c r="B282" s="106">
        <v>40391</v>
      </c>
      <c r="C282" s="107">
        <f t="shared" si="7"/>
        <v>8</v>
      </c>
      <c r="D282" s="107">
        <f>YEAR(Table1[[#This Row],[Measurement Date]])</f>
        <v>2010</v>
      </c>
      <c r="E282" s="28" t="s">
        <v>41</v>
      </c>
      <c r="F282" s="28" t="s">
        <v>41</v>
      </c>
      <c r="G282" s="4" t="s">
        <v>435</v>
      </c>
      <c r="H282" s="7" t="s">
        <v>8</v>
      </c>
      <c r="I282" s="108" t="s">
        <v>207</v>
      </c>
      <c r="J282" s="98" t="s">
        <v>9</v>
      </c>
      <c r="K282" s="32"/>
      <c r="L282" s="95">
        <v>20.3</v>
      </c>
      <c r="M282" s="48">
        <f>L282</f>
        <v>20.3</v>
      </c>
      <c r="N282" s="32"/>
      <c r="O282" s="95">
        <v>0.50149999999999995</v>
      </c>
      <c r="P282" s="28"/>
      <c r="Q282" s="95">
        <v>0.74</v>
      </c>
      <c r="R282" s="32"/>
      <c r="S282" s="95">
        <v>35.4</v>
      </c>
      <c r="T282" s="95">
        <v>0.77500000000000002</v>
      </c>
      <c r="U282" s="28">
        <v>1</v>
      </c>
      <c r="V282" s="30"/>
    </row>
    <row r="283" spans="1:22" s="4" customFormat="1" ht="16" customHeight="1" x14ac:dyDescent="0.2">
      <c r="A283" s="78" t="s">
        <v>730</v>
      </c>
      <c r="B283" s="39">
        <v>40422</v>
      </c>
      <c r="C283" s="2">
        <f t="shared" si="7"/>
        <v>9</v>
      </c>
      <c r="D283" s="2">
        <f>YEAR(Table1[[#This Row],[Measurement Date]])</f>
        <v>2010</v>
      </c>
      <c r="E283" s="3">
        <v>37</v>
      </c>
      <c r="F283" s="3">
        <v>4</v>
      </c>
      <c r="G283" s="4" t="s">
        <v>422</v>
      </c>
      <c r="H283" s="4" t="s">
        <v>425</v>
      </c>
      <c r="I283" s="5" t="s">
        <v>345</v>
      </c>
      <c r="J283" s="19" t="s">
        <v>4</v>
      </c>
      <c r="K283" s="83"/>
      <c r="L283" s="83">
        <v>42.3</v>
      </c>
      <c r="M283" s="40">
        <f>L283</f>
        <v>42.3</v>
      </c>
      <c r="N283" s="83">
        <v>2.5</v>
      </c>
      <c r="O283" s="83">
        <v>0.97560000000000002</v>
      </c>
      <c r="P283" s="94" t="s">
        <v>46</v>
      </c>
      <c r="Q283" s="3"/>
      <c r="R283" s="3"/>
      <c r="S283" s="3"/>
      <c r="T283" s="83"/>
      <c r="U283" s="83">
        <v>406</v>
      </c>
      <c r="V283" s="4" t="s">
        <v>1</v>
      </c>
    </row>
    <row r="284" spans="1:22" ht="16" customHeight="1" x14ac:dyDescent="0.2">
      <c r="A284" s="119" t="s">
        <v>731</v>
      </c>
      <c r="B284" s="39">
        <v>40452</v>
      </c>
      <c r="C284" s="2">
        <f t="shared" si="7"/>
        <v>10</v>
      </c>
      <c r="D284" s="2">
        <f>YEAR(Table1[[#This Row],[Measurement Date]])</f>
        <v>2010</v>
      </c>
      <c r="E284" s="3">
        <v>37</v>
      </c>
      <c r="F284" s="3">
        <v>1</v>
      </c>
      <c r="G284" s="37" t="s">
        <v>423</v>
      </c>
      <c r="H284" s="13" t="s">
        <v>439</v>
      </c>
      <c r="I284" s="5" t="s">
        <v>154</v>
      </c>
      <c r="J284" s="19" t="s">
        <v>20</v>
      </c>
      <c r="K284" s="83"/>
      <c r="L284" s="83">
        <v>8.3000000000000007</v>
      </c>
      <c r="M284" s="40">
        <v>8.3000000000000007</v>
      </c>
      <c r="N284" s="83">
        <v>0.3</v>
      </c>
      <c r="O284" s="83">
        <v>1.087</v>
      </c>
      <c r="P284" s="94" t="s">
        <v>46</v>
      </c>
      <c r="Q284" s="83">
        <v>1.7330000000000001</v>
      </c>
      <c r="R284" s="83"/>
      <c r="S284" s="83">
        <v>8.0299999999999994</v>
      </c>
      <c r="T284" s="83">
        <v>0.59499999999999997</v>
      </c>
      <c r="U284" s="83">
        <v>1</v>
      </c>
      <c r="V284" s="4" t="s">
        <v>88</v>
      </c>
    </row>
    <row r="285" spans="1:22" s="4" customFormat="1" ht="16" customHeight="1" x14ac:dyDescent="0.2">
      <c r="A285" s="78" t="s">
        <v>732</v>
      </c>
      <c r="B285" s="39">
        <v>40483</v>
      </c>
      <c r="C285" s="2">
        <f t="shared" si="7"/>
        <v>11</v>
      </c>
      <c r="D285" s="2">
        <f>YEAR(Table1[[#This Row],[Measurement Date]])</f>
        <v>2010</v>
      </c>
      <c r="E285" s="3">
        <v>37</v>
      </c>
      <c r="F285" s="3">
        <v>1</v>
      </c>
      <c r="G285" s="4" t="s">
        <v>423</v>
      </c>
      <c r="H285" s="4" t="s">
        <v>909</v>
      </c>
      <c r="I285" s="5" t="s">
        <v>273</v>
      </c>
      <c r="J285" s="19" t="s">
        <v>19</v>
      </c>
      <c r="K285" s="83"/>
      <c r="L285" s="83">
        <v>8.3000000000000007</v>
      </c>
      <c r="M285" s="40">
        <v>8.3000000000000007</v>
      </c>
      <c r="N285" s="83">
        <v>0.3</v>
      </c>
      <c r="O285" s="83">
        <v>1.0309999999999999</v>
      </c>
      <c r="P285" s="94" t="s">
        <v>46</v>
      </c>
      <c r="Q285" s="83">
        <v>0.81599999999999995</v>
      </c>
      <c r="R285" s="83"/>
      <c r="S285" s="83">
        <v>14.46</v>
      </c>
      <c r="T285" s="83">
        <v>0.70199999999999996</v>
      </c>
      <c r="U285" s="83">
        <v>1</v>
      </c>
      <c r="V285" s="4" t="s">
        <v>1</v>
      </c>
    </row>
    <row r="286" spans="1:22" s="4" customFormat="1" ht="16" customHeight="1" x14ac:dyDescent="0.2">
      <c r="A286" s="119" t="s">
        <v>733</v>
      </c>
      <c r="B286" s="39">
        <v>40483</v>
      </c>
      <c r="C286" s="2">
        <f t="shared" si="7"/>
        <v>11</v>
      </c>
      <c r="D286" s="2">
        <f>YEAR(Table1[[#This Row],[Measurement Date]])</f>
        <v>2010</v>
      </c>
      <c r="E286" s="3">
        <v>37</v>
      </c>
      <c r="F286" s="3">
        <v>1</v>
      </c>
      <c r="G286" s="4" t="s">
        <v>431</v>
      </c>
      <c r="H286" s="4" t="s">
        <v>433</v>
      </c>
      <c r="I286" s="5" t="s">
        <v>403</v>
      </c>
      <c r="J286" s="19" t="s">
        <v>18</v>
      </c>
      <c r="K286" s="83"/>
      <c r="L286" s="83">
        <v>27.6</v>
      </c>
      <c r="M286" s="40">
        <f>L286</f>
        <v>27.6</v>
      </c>
      <c r="N286" s="83">
        <v>0.8</v>
      </c>
      <c r="O286" s="83">
        <v>0.99890000000000001</v>
      </c>
      <c r="P286" s="94" t="s">
        <v>46</v>
      </c>
      <c r="Q286" s="83">
        <v>1.107</v>
      </c>
      <c r="R286" s="83"/>
      <c r="S286" s="83">
        <v>29.6</v>
      </c>
      <c r="T286" s="83">
        <v>0.84099999999999997</v>
      </c>
      <c r="U286" s="83">
        <v>1</v>
      </c>
      <c r="V286" s="4" t="s">
        <v>1</v>
      </c>
    </row>
    <row r="287" spans="1:22" s="4" customFormat="1" ht="16" customHeight="1" x14ac:dyDescent="0.2">
      <c r="A287" s="78" t="s">
        <v>734</v>
      </c>
      <c r="B287" s="46">
        <v>40513</v>
      </c>
      <c r="C287" s="47">
        <f t="shared" si="7"/>
        <v>12</v>
      </c>
      <c r="D287" s="47">
        <f>YEAR(Table1[[#This Row],[Measurement Date]])</f>
        <v>2010</v>
      </c>
      <c r="E287" s="32">
        <v>39</v>
      </c>
      <c r="F287" s="32">
        <v>3</v>
      </c>
      <c r="G287" s="4" t="s">
        <v>423</v>
      </c>
      <c r="H287" s="7" t="s">
        <v>446</v>
      </c>
      <c r="I287" s="31" t="s">
        <v>251</v>
      </c>
      <c r="J287" s="98" t="s">
        <v>24</v>
      </c>
      <c r="K287" s="95"/>
      <c r="L287" s="95">
        <v>10.100000000000001</v>
      </c>
      <c r="M287" s="48">
        <f>L287</f>
        <v>10.100000000000001</v>
      </c>
      <c r="N287" s="95">
        <v>0.2</v>
      </c>
      <c r="O287" s="95">
        <v>0.44800000000000001</v>
      </c>
      <c r="P287" s="28" t="s">
        <v>46</v>
      </c>
      <c r="Q287" s="95">
        <v>0.51700000000000002</v>
      </c>
      <c r="R287" s="32"/>
      <c r="S287" s="95">
        <v>30.8</v>
      </c>
      <c r="T287" s="95">
        <v>0.63500000000000001</v>
      </c>
      <c r="U287" s="95">
        <v>1</v>
      </c>
      <c r="V287" s="30" t="s">
        <v>165</v>
      </c>
    </row>
    <row r="288" spans="1:22" s="4" customFormat="1" ht="16" customHeight="1" x14ac:dyDescent="0.2">
      <c r="A288" s="78" t="s">
        <v>735</v>
      </c>
      <c r="B288" s="39">
        <v>40544</v>
      </c>
      <c r="C288" s="2">
        <f t="shared" si="7"/>
        <v>1</v>
      </c>
      <c r="D288" s="2">
        <f>YEAR(Table1[[#This Row],[Measurement Date]])</f>
        <v>2011</v>
      </c>
      <c r="E288" s="3">
        <v>38</v>
      </c>
      <c r="F288" s="3">
        <v>1</v>
      </c>
      <c r="G288" s="4" t="s">
        <v>423</v>
      </c>
      <c r="H288" s="4" t="s">
        <v>438</v>
      </c>
      <c r="I288" s="5" t="s">
        <v>136</v>
      </c>
      <c r="J288" s="19" t="s">
        <v>2</v>
      </c>
      <c r="K288" s="83"/>
      <c r="L288" s="83">
        <v>10.9</v>
      </c>
      <c r="M288" s="40">
        <v>10.9</v>
      </c>
      <c r="N288" s="83">
        <v>0.3</v>
      </c>
      <c r="O288" s="83">
        <v>1.008</v>
      </c>
      <c r="P288" s="94" t="s">
        <v>47</v>
      </c>
      <c r="Q288" s="83">
        <v>0.73599999999999999</v>
      </c>
      <c r="R288" s="83"/>
      <c r="S288" s="83">
        <v>21.7</v>
      </c>
      <c r="T288" s="115">
        <v>0.68</v>
      </c>
      <c r="U288" s="83">
        <v>1</v>
      </c>
      <c r="V288" s="4" t="s">
        <v>21</v>
      </c>
    </row>
    <row r="289" spans="1:22" s="4" customFormat="1" ht="16" customHeight="1" x14ac:dyDescent="0.2">
      <c r="A289" s="119" t="s">
        <v>736</v>
      </c>
      <c r="B289" s="39">
        <v>40575</v>
      </c>
      <c r="C289" s="2">
        <f t="shared" si="7"/>
        <v>2</v>
      </c>
      <c r="D289" s="2">
        <f>YEAR(Table1[[#This Row],[Measurement Date]])</f>
        <v>2011</v>
      </c>
      <c r="E289" s="3">
        <v>38</v>
      </c>
      <c r="F289" s="3">
        <v>1</v>
      </c>
      <c r="G289" s="7" t="s">
        <v>441</v>
      </c>
      <c r="H289" s="4" t="s">
        <v>433</v>
      </c>
      <c r="I289" s="5" t="s">
        <v>156</v>
      </c>
      <c r="J289" s="19" t="s">
        <v>32</v>
      </c>
      <c r="K289" s="83"/>
      <c r="L289" s="83">
        <v>19.100000000000001</v>
      </c>
      <c r="M289" s="83">
        <f>L289</f>
        <v>19.100000000000001</v>
      </c>
      <c r="N289" s="83">
        <v>0.4</v>
      </c>
      <c r="O289" s="83">
        <v>3.9830000000000001</v>
      </c>
      <c r="P289" s="94" t="s">
        <v>46</v>
      </c>
      <c r="Q289" s="83">
        <v>0.65</v>
      </c>
      <c r="R289" s="83"/>
      <c r="S289" s="83">
        <v>37.799999999999997</v>
      </c>
      <c r="T289" s="83">
        <v>0.77600000000000002</v>
      </c>
      <c r="U289" s="83">
        <v>1</v>
      </c>
      <c r="V289" s="4" t="s">
        <v>88</v>
      </c>
    </row>
    <row r="290" spans="1:22" s="4" customFormat="1" ht="16" customHeight="1" x14ac:dyDescent="0.2">
      <c r="A290" s="78" t="s">
        <v>737</v>
      </c>
      <c r="B290" s="46">
        <v>40603</v>
      </c>
      <c r="C290" s="47">
        <f t="shared" si="7"/>
        <v>3</v>
      </c>
      <c r="D290" s="47">
        <f>YEAR(Table1[[#This Row],[Measurement Date]])</f>
        <v>2011</v>
      </c>
      <c r="E290" s="32">
        <v>38</v>
      </c>
      <c r="F290" s="32">
        <v>1</v>
      </c>
      <c r="G290" s="4" t="s">
        <v>435</v>
      </c>
      <c r="H290" s="13" t="s">
        <v>972</v>
      </c>
      <c r="I290" s="31" t="s">
        <v>157</v>
      </c>
      <c r="J290" s="98" t="s">
        <v>145</v>
      </c>
      <c r="K290" s="95"/>
      <c r="L290" s="95">
        <v>12.4</v>
      </c>
      <c r="M290" s="95">
        <f>L290</f>
        <v>12.4</v>
      </c>
      <c r="N290" s="95">
        <v>0.70000000000000007</v>
      </c>
      <c r="O290" s="95">
        <v>1.05</v>
      </c>
      <c r="P290" s="99" t="s">
        <v>46</v>
      </c>
      <c r="Q290" s="95">
        <v>1.9359999999999999</v>
      </c>
      <c r="R290" s="95"/>
      <c r="S290" s="95">
        <v>8.9600000000000009</v>
      </c>
      <c r="T290" s="95">
        <v>0.71499999999999997</v>
      </c>
      <c r="U290" s="95">
        <v>1</v>
      </c>
      <c r="V290" s="30" t="s">
        <v>1</v>
      </c>
    </row>
    <row r="291" spans="1:22" ht="16" customHeight="1" x14ac:dyDescent="0.2">
      <c r="A291" s="119" t="s">
        <v>738</v>
      </c>
      <c r="B291" s="20">
        <v>40603</v>
      </c>
      <c r="C291" s="14">
        <f t="shared" si="7"/>
        <v>3</v>
      </c>
      <c r="D291" s="14">
        <f>YEAR(Table1[[#This Row],[Measurement Date]])</f>
        <v>2011</v>
      </c>
      <c r="E291" s="24">
        <v>38</v>
      </c>
      <c r="F291" s="24">
        <v>3</v>
      </c>
      <c r="G291" s="65" t="s">
        <v>441</v>
      </c>
      <c r="H291" s="22" t="s">
        <v>445</v>
      </c>
      <c r="I291" s="23" t="s">
        <v>158</v>
      </c>
      <c r="J291" s="66" t="s">
        <v>160</v>
      </c>
      <c r="K291" s="91"/>
      <c r="L291" s="91">
        <v>19.5</v>
      </c>
      <c r="M291" s="91">
        <f>L291</f>
        <v>19.5</v>
      </c>
      <c r="N291" s="91">
        <v>0.4</v>
      </c>
      <c r="O291" s="91">
        <v>242.7</v>
      </c>
      <c r="P291" s="105" t="s">
        <v>48</v>
      </c>
      <c r="Q291" s="91">
        <v>0.65200000000000002</v>
      </c>
      <c r="R291" s="91"/>
      <c r="S291" s="91">
        <v>39</v>
      </c>
      <c r="T291" s="91">
        <v>0.76700000000000002</v>
      </c>
      <c r="U291" s="91">
        <v>1</v>
      </c>
      <c r="V291" s="13" t="s">
        <v>88</v>
      </c>
    </row>
    <row r="292" spans="1:22" ht="16" customHeight="1" x14ac:dyDescent="0.2">
      <c r="A292" s="78" t="s">
        <v>739</v>
      </c>
      <c r="B292" s="39">
        <v>40603</v>
      </c>
      <c r="C292" s="2">
        <f t="shared" si="7"/>
        <v>3</v>
      </c>
      <c r="D292" s="2">
        <f>YEAR(Table1[[#This Row],[Measurement Date]])</f>
        <v>2011</v>
      </c>
      <c r="E292" s="3">
        <v>38</v>
      </c>
      <c r="F292" s="3">
        <v>3</v>
      </c>
      <c r="G292" s="37" t="s">
        <v>422</v>
      </c>
      <c r="H292" s="37" t="s">
        <v>425</v>
      </c>
      <c r="I292" s="5" t="s">
        <v>336</v>
      </c>
      <c r="J292" s="19" t="s">
        <v>12</v>
      </c>
      <c r="K292" s="83"/>
      <c r="L292" s="83">
        <v>43.5</v>
      </c>
      <c r="M292" s="40">
        <f>L292</f>
        <v>43.5</v>
      </c>
      <c r="N292" s="83">
        <v>2.6</v>
      </c>
      <c r="O292" s="83">
        <v>0.31240000000000001</v>
      </c>
      <c r="P292" s="94" t="s">
        <v>46</v>
      </c>
      <c r="Q292" s="3"/>
      <c r="T292" s="83"/>
      <c r="U292" s="83">
        <v>418</v>
      </c>
      <c r="V292" s="4" t="s">
        <v>1</v>
      </c>
    </row>
    <row r="293" spans="1:22" s="4" customFormat="1" ht="16" customHeight="1" x14ac:dyDescent="0.2">
      <c r="A293" s="119" t="s">
        <v>740</v>
      </c>
      <c r="B293" s="44">
        <v>40603</v>
      </c>
      <c r="C293" s="45">
        <f t="shared" si="7"/>
        <v>3</v>
      </c>
      <c r="D293" s="45">
        <f>YEAR(Table1[[#This Row],[Measurement Date]])</f>
        <v>2011</v>
      </c>
      <c r="E293" s="34">
        <v>38</v>
      </c>
      <c r="F293" s="34">
        <v>1</v>
      </c>
      <c r="G293" s="37" t="s">
        <v>431</v>
      </c>
      <c r="H293" s="37" t="s">
        <v>433</v>
      </c>
      <c r="I293" s="38" t="s">
        <v>403</v>
      </c>
      <c r="J293" s="86" t="s">
        <v>18</v>
      </c>
      <c r="K293" s="85"/>
      <c r="L293" s="85">
        <v>28.1</v>
      </c>
      <c r="M293" s="92">
        <f>L293</f>
        <v>28.1</v>
      </c>
      <c r="N293" s="85">
        <v>0.8</v>
      </c>
      <c r="O293" s="85">
        <v>0.998</v>
      </c>
      <c r="P293" s="114" t="s">
        <v>46</v>
      </c>
      <c r="Q293" s="85">
        <v>1.111</v>
      </c>
      <c r="R293" s="85"/>
      <c r="S293" s="85">
        <v>29.4</v>
      </c>
      <c r="T293" s="85">
        <v>0.85899999999999999</v>
      </c>
      <c r="U293" s="85">
        <v>1</v>
      </c>
      <c r="V293" s="37" t="s">
        <v>1</v>
      </c>
    </row>
    <row r="294" spans="1:22" s="4" customFormat="1" ht="16" customHeight="1" x14ac:dyDescent="0.2">
      <c r="A294" s="78" t="s">
        <v>741</v>
      </c>
      <c r="B294" s="44">
        <v>40611</v>
      </c>
      <c r="C294" s="45">
        <f t="shared" si="7"/>
        <v>3</v>
      </c>
      <c r="D294" s="45">
        <f>YEAR(Table1[[#This Row],[Measurement Date]])</f>
        <v>2011</v>
      </c>
      <c r="E294" s="34"/>
      <c r="F294" s="34"/>
      <c r="G294" s="4" t="s">
        <v>423</v>
      </c>
      <c r="H294" s="13" t="s">
        <v>913</v>
      </c>
      <c r="I294" s="38" t="s">
        <v>934</v>
      </c>
      <c r="J294" s="86" t="s">
        <v>1</v>
      </c>
      <c r="K294" s="34"/>
      <c r="L294" s="85">
        <v>4.4000000000000004</v>
      </c>
      <c r="M294" s="35">
        <v>4.4000000000000004</v>
      </c>
      <c r="N294" s="34"/>
      <c r="O294" s="34">
        <v>2.9000000000000001E-2</v>
      </c>
      <c r="P294" s="15"/>
      <c r="Q294" s="34">
        <v>0.52500000000000002</v>
      </c>
      <c r="R294" s="34"/>
      <c r="S294" s="34">
        <v>18.145</v>
      </c>
      <c r="T294" s="34">
        <v>0.46</v>
      </c>
      <c r="U294" s="34">
        <v>1</v>
      </c>
      <c r="V294" s="37" t="s">
        <v>1</v>
      </c>
    </row>
    <row r="295" spans="1:22" s="4" customFormat="1" ht="16" customHeight="1" x14ac:dyDescent="0.25">
      <c r="A295" s="119" t="s">
        <v>742</v>
      </c>
      <c r="B295" s="39">
        <v>40634</v>
      </c>
      <c r="C295" s="2">
        <f t="shared" si="7"/>
        <v>4</v>
      </c>
      <c r="D295" s="2">
        <f>YEAR(Table1[[#This Row],[Measurement Date]])</f>
        <v>2011</v>
      </c>
      <c r="E295" s="3">
        <v>41</v>
      </c>
      <c r="F295" s="3">
        <v>3</v>
      </c>
      <c r="G295" s="4" t="s">
        <v>423</v>
      </c>
      <c r="H295" s="7" t="s">
        <v>446</v>
      </c>
      <c r="I295" s="5" t="s">
        <v>1028</v>
      </c>
      <c r="J295" s="19" t="s">
        <v>24</v>
      </c>
      <c r="K295" s="83"/>
      <c r="L295" s="83">
        <v>8.4</v>
      </c>
      <c r="M295" s="41">
        <f>L295</f>
        <v>8.4</v>
      </c>
      <c r="N295" s="83">
        <v>0.2</v>
      </c>
      <c r="O295" s="83">
        <v>0.44629999999999997</v>
      </c>
      <c r="P295" s="94" t="s">
        <v>46</v>
      </c>
      <c r="Q295" s="83">
        <v>0.66100000000000003</v>
      </c>
      <c r="R295" s="83"/>
      <c r="S295" s="83">
        <v>19.5</v>
      </c>
      <c r="T295" s="83">
        <v>0.65800000000000003</v>
      </c>
      <c r="U295" s="83">
        <v>1</v>
      </c>
      <c r="V295" s="4" t="s">
        <v>165</v>
      </c>
    </row>
    <row r="296" spans="1:22" s="4" customFormat="1" ht="16" customHeight="1" x14ac:dyDescent="0.2">
      <c r="A296" s="78" t="s">
        <v>743</v>
      </c>
      <c r="B296" s="39">
        <v>40664</v>
      </c>
      <c r="C296" s="2">
        <f t="shared" si="7"/>
        <v>5</v>
      </c>
      <c r="D296" s="2">
        <f>YEAR(Table1[[#This Row],[Measurement Date]])</f>
        <v>2011</v>
      </c>
      <c r="E296" s="3">
        <v>39</v>
      </c>
      <c r="F296" s="3">
        <v>3</v>
      </c>
      <c r="G296" s="7" t="s">
        <v>441</v>
      </c>
      <c r="H296" s="4" t="s">
        <v>444</v>
      </c>
      <c r="I296" s="5" t="s">
        <v>144</v>
      </c>
      <c r="J296" s="19" t="s">
        <v>25</v>
      </c>
      <c r="K296" s="83"/>
      <c r="L296" s="83">
        <v>23.7</v>
      </c>
      <c r="M296" s="83">
        <f>L296</f>
        <v>23.7</v>
      </c>
      <c r="N296" s="83">
        <v>0.6</v>
      </c>
      <c r="O296" s="83">
        <v>100.7</v>
      </c>
      <c r="P296" s="94" t="s">
        <v>48</v>
      </c>
      <c r="Q296" s="83">
        <v>0.745</v>
      </c>
      <c r="R296" s="83"/>
      <c r="S296" s="83">
        <v>39.380000000000003</v>
      </c>
      <c r="T296" s="83">
        <v>0.80900000000000005</v>
      </c>
      <c r="U296" s="83">
        <v>1</v>
      </c>
      <c r="V296" s="4" t="s">
        <v>21</v>
      </c>
    </row>
    <row r="297" spans="1:22" s="4" customFormat="1" ht="16" customHeight="1" x14ac:dyDescent="0.2">
      <c r="A297" s="119" t="s">
        <v>744</v>
      </c>
      <c r="B297" s="39">
        <v>40695</v>
      </c>
      <c r="C297" s="2">
        <f t="shared" si="7"/>
        <v>6</v>
      </c>
      <c r="D297" s="2">
        <f>YEAR(Table1[[#This Row],[Measurement Date]])</f>
        <v>2011</v>
      </c>
      <c r="E297" s="3">
        <v>39</v>
      </c>
      <c r="F297" s="3">
        <v>3</v>
      </c>
      <c r="G297" s="4" t="s">
        <v>423</v>
      </c>
      <c r="H297" s="4" t="s">
        <v>438</v>
      </c>
      <c r="I297" s="5" t="s">
        <v>136</v>
      </c>
      <c r="J297" s="19" t="s">
        <v>28</v>
      </c>
      <c r="K297" s="83"/>
      <c r="L297" s="83">
        <v>11.4</v>
      </c>
      <c r="M297" s="40">
        <v>11.4</v>
      </c>
      <c r="N297" s="83">
        <v>0.3</v>
      </c>
      <c r="O297" s="83">
        <v>0.23100000000000001</v>
      </c>
      <c r="P297" s="8" t="s">
        <v>46</v>
      </c>
      <c r="Q297" s="83">
        <v>0.74299999999999999</v>
      </c>
      <c r="R297" s="3"/>
      <c r="S297" s="83">
        <v>21.34</v>
      </c>
      <c r="T297" s="83">
        <v>0.72199999999999998</v>
      </c>
      <c r="U297" s="83">
        <v>1</v>
      </c>
      <c r="V297" s="4" t="s">
        <v>21</v>
      </c>
    </row>
    <row r="298" spans="1:22" s="4" customFormat="1" ht="16" customHeight="1" x14ac:dyDescent="0.2">
      <c r="A298" s="78" t="s">
        <v>745</v>
      </c>
      <c r="B298" s="39">
        <v>40725</v>
      </c>
      <c r="C298" s="2">
        <f t="shared" si="7"/>
        <v>7</v>
      </c>
      <c r="D298" s="2">
        <f>YEAR(Table1[[#This Row],[Measurement Date]])</f>
        <v>2011</v>
      </c>
      <c r="E298" s="3">
        <v>39</v>
      </c>
      <c r="F298" s="3">
        <v>1</v>
      </c>
      <c r="G298" s="4" t="s">
        <v>435</v>
      </c>
      <c r="H298" s="4" t="s">
        <v>972</v>
      </c>
      <c r="I298" s="5" t="s">
        <v>161</v>
      </c>
      <c r="J298" s="19" t="s">
        <v>29</v>
      </c>
      <c r="K298" s="83"/>
      <c r="L298" s="83">
        <v>12.3</v>
      </c>
      <c r="M298" s="83">
        <f>L298</f>
        <v>12.3</v>
      </c>
      <c r="N298" s="83">
        <v>0.3</v>
      </c>
      <c r="O298" s="83">
        <v>0.96199999999999997</v>
      </c>
      <c r="P298" s="94" t="s">
        <v>46</v>
      </c>
      <c r="Q298" s="83">
        <v>1.365</v>
      </c>
      <c r="R298" s="83"/>
      <c r="S298" s="83">
        <v>12.93</v>
      </c>
      <c r="T298" s="83">
        <v>0.69399999999999995</v>
      </c>
      <c r="U298" s="83">
        <v>1</v>
      </c>
      <c r="V298" s="4" t="s">
        <v>21</v>
      </c>
    </row>
    <row r="299" spans="1:22" s="4" customFormat="1" ht="16" customHeight="1" x14ac:dyDescent="0.2">
      <c r="A299" s="119" t="s">
        <v>746</v>
      </c>
      <c r="B299" s="20">
        <v>40725</v>
      </c>
      <c r="C299" s="14">
        <f t="shared" si="7"/>
        <v>7</v>
      </c>
      <c r="D299" s="14">
        <f>YEAR(Table1[[#This Row],[Measurement Date]])</f>
        <v>2011</v>
      </c>
      <c r="E299" s="24">
        <v>40</v>
      </c>
      <c r="F299" s="24">
        <v>1</v>
      </c>
      <c r="G299" s="4" t="s">
        <v>435</v>
      </c>
      <c r="H299" s="7" t="s">
        <v>16</v>
      </c>
      <c r="I299" s="23" t="s">
        <v>166</v>
      </c>
      <c r="J299" s="66" t="s">
        <v>22</v>
      </c>
      <c r="K299" s="91"/>
      <c r="L299" s="91">
        <v>17.299999999999997</v>
      </c>
      <c r="M299" s="43">
        <f>L299</f>
        <v>17.299999999999997</v>
      </c>
      <c r="N299" s="91">
        <v>0.5</v>
      </c>
      <c r="O299" s="91">
        <v>1.0660000000000001</v>
      </c>
      <c r="P299" s="105" t="s">
        <v>46</v>
      </c>
      <c r="Q299" s="91">
        <v>0.84199999999999997</v>
      </c>
      <c r="R299" s="91"/>
      <c r="S299" s="91">
        <v>27.202000000000002</v>
      </c>
      <c r="T299" s="91">
        <v>0.75600000000000001</v>
      </c>
      <c r="U299" s="91">
        <v>1</v>
      </c>
      <c r="V299" s="13" t="s">
        <v>1</v>
      </c>
    </row>
    <row r="300" spans="1:22" s="4" customFormat="1" ht="16" customHeight="1" x14ac:dyDescent="0.2">
      <c r="A300" s="78" t="s">
        <v>747</v>
      </c>
      <c r="B300" s="39">
        <v>40756</v>
      </c>
      <c r="C300" s="2">
        <f t="shared" si="7"/>
        <v>8</v>
      </c>
      <c r="D300" s="2">
        <f>YEAR(Table1[[#This Row],[Measurement Date]])</f>
        <v>2011</v>
      </c>
      <c r="E300" s="3" t="s">
        <v>41</v>
      </c>
      <c r="F300" s="3" t="s">
        <v>41</v>
      </c>
      <c r="G300" s="4" t="s">
        <v>423</v>
      </c>
      <c r="H300" s="4" t="s">
        <v>439</v>
      </c>
      <c r="I300" s="5" t="s">
        <v>375</v>
      </c>
      <c r="J300" s="19" t="s">
        <v>34</v>
      </c>
      <c r="K300" s="83"/>
      <c r="L300" s="83">
        <v>8.6</v>
      </c>
      <c r="M300" s="40">
        <v>8.6</v>
      </c>
      <c r="N300" s="83"/>
      <c r="O300" s="83">
        <v>0.10299999999999999</v>
      </c>
      <c r="P300" s="94"/>
      <c r="Q300" s="115">
        <v>1.56</v>
      </c>
      <c r="R300" s="83"/>
      <c r="S300" s="83">
        <v>8.26</v>
      </c>
      <c r="T300" s="83">
        <v>0.66800000000000004</v>
      </c>
      <c r="U300" s="83">
        <v>1</v>
      </c>
      <c r="V300" s="4" t="s">
        <v>1</v>
      </c>
    </row>
    <row r="301" spans="1:22" s="4" customFormat="1" ht="16" customHeight="1" x14ac:dyDescent="0.2">
      <c r="A301" s="78" t="s">
        <v>748</v>
      </c>
      <c r="B301" s="39">
        <v>40756</v>
      </c>
      <c r="C301" s="2">
        <f t="shared" si="7"/>
        <v>8</v>
      </c>
      <c r="D301" s="2">
        <f>YEAR(Table1[[#This Row],[Measurement Date]])</f>
        <v>2011</v>
      </c>
      <c r="E301" s="3">
        <v>39</v>
      </c>
      <c r="F301" s="3">
        <v>1</v>
      </c>
      <c r="G301" s="4" t="s">
        <v>431</v>
      </c>
      <c r="H301" s="4" t="s">
        <v>433</v>
      </c>
      <c r="I301" s="5" t="s">
        <v>403</v>
      </c>
      <c r="J301" s="19" t="s">
        <v>18</v>
      </c>
      <c r="K301" s="83"/>
      <c r="L301" s="83">
        <v>28.299999999999997</v>
      </c>
      <c r="M301" s="40">
        <f>L301</f>
        <v>28.299999999999997</v>
      </c>
      <c r="N301" s="83">
        <v>0.8</v>
      </c>
      <c r="O301" s="83">
        <v>0.99439999999999995</v>
      </c>
      <c r="P301" s="94" t="s">
        <v>46</v>
      </c>
      <c r="Q301" s="83">
        <v>1.107</v>
      </c>
      <c r="R301" s="83"/>
      <c r="S301" s="83">
        <v>29.47</v>
      </c>
      <c r="T301" s="83">
        <v>0.86699999999999999</v>
      </c>
      <c r="U301" s="83">
        <v>1</v>
      </c>
      <c r="V301" s="4" t="s">
        <v>1</v>
      </c>
    </row>
    <row r="302" spans="1:22" s="4" customFormat="1" ht="16" customHeight="1" x14ac:dyDescent="0.2">
      <c r="A302" s="78" t="s">
        <v>749</v>
      </c>
      <c r="B302" s="44">
        <v>40787</v>
      </c>
      <c r="C302" s="45">
        <f t="shared" si="7"/>
        <v>9</v>
      </c>
      <c r="D302" s="45">
        <f>YEAR(Table1[[#This Row],[Measurement Date]])</f>
        <v>2011</v>
      </c>
      <c r="E302" s="3"/>
      <c r="F302" s="3"/>
      <c r="G302" s="30" t="s">
        <v>423</v>
      </c>
      <c r="H302" s="30" t="s">
        <v>913</v>
      </c>
      <c r="I302" s="5" t="s">
        <v>962</v>
      </c>
      <c r="J302" s="86" t="s">
        <v>932</v>
      </c>
      <c r="K302" s="3"/>
      <c r="L302" s="85">
        <v>5.0999999999999996</v>
      </c>
      <c r="M302" s="92">
        <v>5.0999999999999996</v>
      </c>
      <c r="N302" s="3"/>
      <c r="O302" s="3"/>
      <c r="P302" s="1"/>
      <c r="Q302" s="3"/>
      <c r="R302" s="3"/>
      <c r="S302" s="3"/>
      <c r="T302" s="3"/>
      <c r="U302" s="3"/>
    </row>
    <row r="303" spans="1:22" s="4" customFormat="1" ht="16" customHeight="1" x14ac:dyDescent="0.2">
      <c r="A303" s="119" t="s">
        <v>750</v>
      </c>
      <c r="B303" s="44">
        <v>40787</v>
      </c>
      <c r="C303" s="45">
        <f t="shared" si="7"/>
        <v>9</v>
      </c>
      <c r="D303" s="45">
        <f>YEAR(Table1[[#This Row],[Measurement Date]])</f>
        <v>2011</v>
      </c>
      <c r="E303" s="34">
        <v>39</v>
      </c>
      <c r="F303" s="34">
        <v>1</v>
      </c>
      <c r="G303" s="4" t="s">
        <v>423</v>
      </c>
      <c r="H303" s="4" t="s">
        <v>438</v>
      </c>
      <c r="I303" s="38" t="s">
        <v>136</v>
      </c>
      <c r="J303" s="86" t="s">
        <v>2</v>
      </c>
      <c r="K303" s="85"/>
      <c r="L303" s="92">
        <v>11</v>
      </c>
      <c r="M303" s="92">
        <v>11</v>
      </c>
      <c r="N303" s="85">
        <v>0.3</v>
      </c>
      <c r="O303" s="85">
        <v>1.0069999999999999</v>
      </c>
      <c r="P303" s="114" t="s">
        <v>47</v>
      </c>
      <c r="Q303" s="85">
        <v>0.71399999999999997</v>
      </c>
      <c r="R303" s="85"/>
      <c r="S303" s="85">
        <v>21.93</v>
      </c>
      <c r="T303" s="85">
        <v>0.70299999999999996</v>
      </c>
      <c r="U303" s="85">
        <v>1</v>
      </c>
      <c r="V303" s="37" t="s">
        <v>21</v>
      </c>
    </row>
    <row r="304" spans="1:22" ht="16" customHeight="1" x14ac:dyDescent="0.2">
      <c r="A304" s="78" t="s">
        <v>751</v>
      </c>
      <c r="B304" s="20">
        <v>40787</v>
      </c>
      <c r="C304" s="14">
        <f t="shared" si="7"/>
        <v>9</v>
      </c>
      <c r="D304" s="14">
        <f>YEAR(Table1[[#This Row],[Measurement Date]])</f>
        <v>2011</v>
      </c>
      <c r="E304" s="24">
        <v>39</v>
      </c>
      <c r="F304" s="24">
        <v>3</v>
      </c>
      <c r="G304" s="4" t="s">
        <v>422</v>
      </c>
      <c r="H304" s="4" t="s">
        <v>424</v>
      </c>
      <c r="I304" s="23" t="s">
        <v>361</v>
      </c>
      <c r="J304" s="66" t="s">
        <v>2</v>
      </c>
      <c r="K304" s="91"/>
      <c r="L304" s="91">
        <v>36.9</v>
      </c>
      <c r="M304" s="27">
        <f>L304</f>
        <v>36.9</v>
      </c>
      <c r="N304" s="91">
        <v>1.5</v>
      </c>
      <c r="O304" s="91">
        <v>0.89100000000000001</v>
      </c>
      <c r="P304" s="21" t="s">
        <v>46</v>
      </c>
      <c r="Q304" s="91">
        <v>3.0059999999999998</v>
      </c>
      <c r="R304" s="91"/>
      <c r="S304" s="91">
        <v>14.05</v>
      </c>
      <c r="T304" s="91">
        <v>0.875</v>
      </c>
      <c r="U304" s="91">
        <v>1</v>
      </c>
      <c r="V304" s="13" t="s">
        <v>21</v>
      </c>
    </row>
    <row r="305" spans="1:22" ht="16" customHeight="1" x14ac:dyDescent="0.2">
      <c r="A305" s="119" t="s">
        <v>752</v>
      </c>
      <c r="B305" s="39">
        <v>40817</v>
      </c>
      <c r="C305" s="2">
        <f t="shared" si="7"/>
        <v>10</v>
      </c>
      <c r="D305" s="2">
        <f>YEAR(Table1[[#This Row],[Measurement Date]])</f>
        <v>2011</v>
      </c>
      <c r="E305" s="3">
        <v>39</v>
      </c>
      <c r="F305" s="3">
        <v>1</v>
      </c>
      <c r="G305" s="4" t="s">
        <v>423</v>
      </c>
      <c r="H305" s="4" t="s">
        <v>909</v>
      </c>
      <c r="I305" s="5" t="s">
        <v>171</v>
      </c>
      <c r="J305" s="19" t="s">
        <v>11</v>
      </c>
      <c r="K305" s="83"/>
      <c r="L305" s="40">
        <v>10</v>
      </c>
      <c r="M305" s="40">
        <v>10</v>
      </c>
      <c r="N305" s="83">
        <v>0.3</v>
      </c>
      <c r="O305" s="83">
        <v>1.0209999999999999</v>
      </c>
      <c r="P305" s="94" t="s">
        <v>46</v>
      </c>
      <c r="Q305" s="83">
        <v>0.89900000000000002</v>
      </c>
      <c r="R305" s="83"/>
      <c r="S305" s="83">
        <v>16.75</v>
      </c>
      <c r="T305" s="83">
        <v>0.66100000000000003</v>
      </c>
      <c r="U305" s="83">
        <v>1</v>
      </c>
      <c r="V305" s="4" t="s">
        <v>21</v>
      </c>
    </row>
    <row r="306" spans="1:22" ht="16" customHeight="1" x14ac:dyDescent="0.2">
      <c r="A306" s="78" t="s">
        <v>753</v>
      </c>
      <c r="B306" s="46">
        <v>40878</v>
      </c>
      <c r="C306" s="47">
        <f t="shared" si="7"/>
        <v>12</v>
      </c>
      <c r="D306" s="47">
        <f>YEAR(Table1[[#This Row],[Measurement Date]])</f>
        <v>2011</v>
      </c>
      <c r="E306" s="3" t="s">
        <v>41</v>
      </c>
      <c r="F306" s="3" t="s">
        <v>41</v>
      </c>
      <c r="G306" s="4" t="s">
        <v>423</v>
      </c>
      <c r="H306" s="4" t="s">
        <v>439</v>
      </c>
      <c r="I306" s="5" t="s">
        <v>374</v>
      </c>
      <c r="J306" s="98" t="s">
        <v>20</v>
      </c>
      <c r="K306" s="83"/>
      <c r="L306" s="95">
        <v>9.8000000000000007</v>
      </c>
      <c r="M306" s="72">
        <v>9.8000000000000007</v>
      </c>
      <c r="N306" s="83"/>
      <c r="O306" s="116">
        <v>8.0199999999999994E-2</v>
      </c>
      <c r="P306" s="94"/>
      <c r="Q306" s="116">
        <v>1.3959999999999999</v>
      </c>
      <c r="R306" s="83"/>
      <c r="S306" s="116">
        <v>10.7</v>
      </c>
      <c r="T306" s="83">
        <v>0.65200000000000002</v>
      </c>
      <c r="U306" s="83">
        <v>1</v>
      </c>
      <c r="V306" s="4" t="s">
        <v>1</v>
      </c>
    </row>
    <row r="307" spans="1:22" ht="16" customHeight="1" x14ac:dyDescent="0.2">
      <c r="A307" s="78" t="s">
        <v>754</v>
      </c>
      <c r="B307" s="46">
        <v>40909</v>
      </c>
      <c r="C307" s="47">
        <f t="shared" si="7"/>
        <v>1</v>
      </c>
      <c r="D307" s="47">
        <f>YEAR(Table1[[#This Row],[Measurement Date]])</f>
        <v>2012</v>
      </c>
      <c r="E307" s="3">
        <v>40</v>
      </c>
      <c r="F307" s="3">
        <v>3</v>
      </c>
      <c r="G307" s="4" t="s">
        <v>423</v>
      </c>
      <c r="H307" s="4" t="s">
        <v>439</v>
      </c>
      <c r="I307" s="5" t="s">
        <v>167</v>
      </c>
      <c r="J307" s="98" t="s">
        <v>168</v>
      </c>
      <c r="K307" s="83"/>
      <c r="L307" s="95">
        <v>10.6</v>
      </c>
      <c r="M307" s="42">
        <v>10.6</v>
      </c>
      <c r="N307" s="83">
        <v>0.3</v>
      </c>
      <c r="O307" s="83">
        <v>0.10299999999999999</v>
      </c>
      <c r="P307" s="94" t="s">
        <v>46</v>
      </c>
      <c r="Q307" s="83">
        <v>1.5306</v>
      </c>
      <c r="R307" s="83"/>
      <c r="S307" s="83">
        <v>10.08</v>
      </c>
      <c r="T307" s="83">
        <v>0.68500000000000005</v>
      </c>
      <c r="U307" s="83">
        <v>1</v>
      </c>
      <c r="V307" s="4" t="s">
        <v>1</v>
      </c>
    </row>
    <row r="308" spans="1:22" ht="16" customHeight="1" x14ac:dyDescent="0.2">
      <c r="A308" s="78" t="s">
        <v>755</v>
      </c>
      <c r="B308" s="46">
        <v>40940</v>
      </c>
      <c r="C308" s="47">
        <f t="shared" si="7"/>
        <v>2</v>
      </c>
      <c r="D308" s="47">
        <f>YEAR(Table1[[#This Row],[Measurement Date]])</f>
        <v>2012</v>
      </c>
      <c r="E308" s="3">
        <v>40</v>
      </c>
      <c r="F308" s="3">
        <v>3</v>
      </c>
      <c r="G308" s="7" t="s">
        <v>441</v>
      </c>
      <c r="H308" s="4" t="s">
        <v>444</v>
      </c>
      <c r="I308" s="5" t="s">
        <v>244</v>
      </c>
      <c r="J308" s="98" t="s">
        <v>31</v>
      </c>
      <c r="K308" s="83"/>
      <c r="L308" s="95">
        <v>23.9</v>
      </c>
      <c r="M308" s="95">
        <f>L308</f>
        <v>23.9</v>
      </c>
      <c r="N308" s="83">
        <v>0.6</v>
      </c>
      <c r="O308" s="83">
        <v>102.7</v>
      </c>
      <c r="P308" s="94" t="s">
        <v>48</v>
      </c>
      <c r="Q308" s="83">
        <v>0.748</v>
      </c>
      <c r="R308" s="83"/>
      <c r="S308" s="83">
        <v>38.89</v>
      </c>
      <c r="T308" s="83">
        <v>0.82199999999999995</v>
      </c>
      <c r="U308" s="83">
        <v>1</v>
      </c>
      <c r="V308" s="4" t="s">
        <v>21</v>
      </c>
    </row>
    <row r="309" spans="1:22" s="4" customFormat="1" ht="16" customHeight="1" x14ac:dyDescent="0.2">
      <c r="A309" s="119" t="s">
        <v>756</v>
      </c>
      <c r="B309" s="46">
        <v>40940</v>
      </c>
      <c r="C309" s="47">
        <f t="shared" si="7"/>
        <v>2</v>
      </c>
      <c r="D309" s="47">
        <f>YEAR(Table1[[#This Row],[Measurement Date]])</f>
        <v>2012</v>
      </c>
      <c r="E309" s="32">
        <v>40</v>
      </c>
      <c r="F309" s="32">
        <v>1</v>
      </c>
      <c r="G309" s="37" t="s">
        <v>422</v>
      </c>
      <c r="H309" s="4" t="s">
        <v>424</v>
      </c>
      <c r="I309" s="31" t="s">
        <v>351</v>
      </c>
      <c r="J309" s="98" t="s">
        <v>2</v>
      </c>
      <c r="K309" s="95"/>
      <c r="L309" s="95">
        <v>37.5</v>
      </c>
      <c r="M309" s="42">
        <f>L309</f>
        <v>37.5</v>
      </c>
      <c r="N309" s="95">
        <v>1.3</v>
      </c>
      <c r="O309" s="95">
        <v>1.046</v>
      </c>
      <c r="P309" s="99" t="s">
        <v>46</v>
      </c>
      <c r="Q309" s="95">
        <v>3.0150000000000001</v>
      </c>
      <c r="R309" s="95"/>
      <c r="S309" s="95">
        <v>14.56</v>
      </c>
      <c r="T309" s="95">
        <v>0.85499999999999998</v>
      </c>
      <c r="U309" s="95">
        <v>1</v>
      </c>
      <c r="V309" s="30" t="s">
        <v>21</v>
      </c>
    </row>
    <row r="310" spans="1:22" s="4" customFormat="1" ht="16" customHeight="1" x14ac:dyDescent="0.2">
      <c r="A310" s="78" t="s">
        <v>757</v>
      </c>
      <c r="B310" s="39">
        <v>40940</v>
      </c>
      <c r="C310" s="2">
        <f t="shared" si="7"/>
        <v>2</v>
      </c>
      <c r="D310" s="2">
        <f>YEAR(Table1[[#This Row],[Measurement Date]])</f>
        <v>2012</v>
      </c>
      <c r="E310" s="3">
        <v>40</v>
      </c>
      <c r="F310" s="3">
        <v>3</v>
      </c>
      <c r="G310" s="4" t="s">
        <v>423</v>
      </c>
      <c r="H310" s="7" t="s">
        <v>446</v>
      </c>
      <c r="I310" s="5" t="s">
        <v>159</v>
      </c>
      <c r="J310" s="19" t="s">
        <v>24</v>
      </c>
      <c r="K310" s="83"/>
      <c r="L310" s="83">
        <v>11.1</v>
      </c>
      <c r="M310" s="41">
        <f>L310</f>
        <v>11.1</v>
      </c>
      <c r="N310" s="83">
        <v>0.3</v>
      </c>
      <c r="O310" s="83">
        <v>0.4496</v>
      </c>
      <c r="P310" s="94" t="s">
        <v>46</v>
      </c>
      <c r="Q310" s="83">
        <v>0.45979999999999999</v>
      </c>
      <c r="R310" s="83"/>
      <c r="S310" s="83">
        <v>34.54</v>
      </c>
      <c r="T310" s="83">
        <v>0.69799999999999995</v>
      </c>
      <c r="U310" s="83">
        <v>1</v>
      </c>
      <c r="V310" s="4" t="s">
        <v>165</v>
      </c>
    </row>
    <row r="311" spans="1:22" s="4" customFormat="1" ht="16" customHeight="1" x14ac:dyDescent="0.2">
      <c r="A311" s="119" t="s">
        <v>758</v>
      </c>
      <c r="B311" s="44">
        <v>40975</v>
      </c>
      <c r="C311" s="45">
        <f t="shared" si="7"/>
        <v>3</v>
      </c>
      <c r="D311" s="45">
        <f>YEAR(Table1[[#This Row],[Measurement Date]])</f>
        <v>2012</v>
      </c>
      <c r="E311" s="34"/>
      <c r="F311" s="34"/>
      <c r="G311" s="4" t="s">
        <v>423</v>
      </c>
      <c r="H311" s="4" t="s">
        <v>913</v>
      </c>
      <c r="I311" s="38" t="s">
        <v>933</v>
      </c>
      <c r="J311" s="86" t="s">
        <v>932</v>
      </c>
      <c r="K311" s="34"/>
      <c r="L311" s="85">
        <v>7</v>
      </c>
      <c r="M311" s="35">
        <v>7</v>
      </c>
      <c r="N311" s="34">
        <v>0.2</v>
      </c>
      <c r="O311" s="34">
        <v>4.53E-2</v>
      </c>
      <c r="P311" s="15"/>
      <c r="Q311" s="34">
        <v>0.60499999999999998</v>
      </c>
      <c r="R311" s="34"/>
      <c r="S311" s="34"/>
      <c r="T311" s="34">
        <v>0.57999999999999996</v>
      </c>
      <c r="U311" s="34">
        <v>1</v>
      </c>
      <c r="V311" s="37" t="s">
        <v>165</v>
      </c>
    </row>
    <row r="312" spans="1:22" s="4" customFormat="1" ht="16" customHeight="1" x14ac:dyDescent="0.2">
      <c r="A312" s="78" t="s">
        <v>759</v>
      </c>
      <c r="B312" s="46">
        <v>41000</v>
      </c>
      <c r="C312" s="47">
        <f t="shared" si="7"/>
        <v>4</v>
      </c>
      <c r="D312" s="47">
        <f>YEAR(Table1[[#This Row],[Measurement Date]])</f>
        <v>2012</v>
      </c>
      <c r="E312" s="32">
        <v>41</v>
      </c>
      <c r="F312" s="32">
        <v>4</v>
      </c>
      <c r="G312" s="4" t="s">
        <v>422</v>
      </c>
      <c r="H312" s="4" t="s">
        <v>425</v>
      </c>
      <c r="I312" s="31" t="s">
        <v>346</v>
      </c>
      <c r="J312" s="98" t="s">
        <v>2</v>
      </c>
      <c r="K312" s="95"/>
      <c r="L312" s="95">
        <v>43.5</v>
      </c>
      <c r="M312" s="42">
        <f>L312</f>
        <v>43.5</v>
      </c>
      <c r="N312" s="95">
        <v>2.6</v>
      </c>
      <c r="O312" s="95">
        <v>0.16700000000000001</v>
      </c>
      <c r="P312" s="99" t="s">
        <v>47</v>
      </c>
      <c r="Q312" s="32"/>
      <c r="R312" s="32"/>
      <c r="S312" s="32"/>
      <c r="T312" s="95"/>
      <c r="U312" s="95">
        <v>306</v>
      </c>
      <c r="V312" s="30" t="s">
        <v>88</v>
      </c>
    </row>
    <row r="313" spans="1:22" ht="16" customHeight="1" x14ac:dyDescent="0.2">
      <c r="A313" s="119" t="s">
        <v>760</v>
      </c>
      <c r="B313" s="39">
        <v>41030</v>
      </c>
      <c r="C313" s="2">
        <f t="shared" si="7"/>
        <v>5</v>
      </c>
      <c r="D313" s="2">
        <f>YEAR(Table1[[#This Row],[Measurement Date]])</f>
        <v>2012</v>
      </c>
      <c r="E313" s="3">
        <v>40</v>
      </c>
      <c r="F313" s="3">
        <v>1</v>
      </c>
      <c r="G313" s="4" t="s">
        <v>431</v>
      </c>
      <c r="H313" s="4" t="s">
        <v>433</v>
      </c>
      <c r="I313" s="5" t="s">
        <v>403</v>
      </c>
      <c r="J313" s="19" t="s">
        <v>18</v>
      </c>
      <c r="K313" s="83"/>
      <c r="L313" s="83">
        <v>28.799999999999997</v>
      </c>
      <c r="M313" s="40">
        <f>L313</f>
        <v>28.799999999999997</v>
      </c>
      <c r="N313" s="83">
        <v>0.89999999999999991</v>
      </c>
      <c r="O313" s="83">
        <v>0.99270000000000003</v>
      </c>
      <c r="P313" s="94" t="s">
        <v>46</v>
      </c>
      <c r="Q313" s="83">
        <v>1.1220000000000001</v>
      </c>
      <c r="R313" s="83"/>
      <c r="S313" s="83">
        <v>29.68</v>
      </c>
      <c r="T313" s="83">
        <v>0.86499999999999999</v>
      </c>
      <c r="U313" s="83">
        <v>1</v>
      </c>
      <c r="V313" s="4" t="s">
        <v>1</v>
      </c>
    </row>
    <row r="314" spans="1:22" ht="16" customHeight="1" x14ac:dyDescent="0.2">
      <c r="A314" s="78" t="s">
        <v>761</v>
      </c>
      <c r="B314" s="44">
        <v>41061</v>
      </c>
      <c r="C314" s="45">
        <f t="shared" si="7"/>
        <v>6</v>
      </c>
      <c r="D314" s="45">
        <v>2012</v>
      </c>
      <c r="E314" s="45">
        <v>40</v>
      </c>
      <c r="F314" s="35">
        <v>1</v>
      </c>
      <c r="G314" s="9" t="s">
        <v>435</v>
      </c>
      <c r="H314" s="9" t="s">
        <v>436</v>
      </c>
      <c r="I314" s="31" t="s">
        <v>263</v>
      </c>
      <c r="J314" s="74" t="s">
        <v>974</v>
      </c>
      <c r="K314" s="35"/>
      <c r="L314" s="34">
        <v>10.1</v>
      </c>
      <c r="M314" s="35">
        <v>10.1</v>
      </c>
      <c r="N314" s="34">
        <v>0.3</v>
      </c>
      <c r="O314" s="34">
        <v>1.036</v>
      </c>
      <c r="P314" s="34" t="s">
        <v>46</v>
      </c>
      <c r="Q314" s="35">
        <v>0.88600000000000001</v>
      </c>
      <c r="R314" s="34"/>
      <c r="S314" s="34">
        <v>16.75</v>
      </c>
      <c r="T314" s="35">
        <v>0.67</v>
      </c>
      <c r="U314" s="34">
        <v>1</v>
      </c>
      <c r="V314" s="25" t="s">
        <v>1</v>
      </c>
    </row>
    <row r="315" spans="1:22" s="4" customFormat="1" ht="16" customHeight="1" x14ac:dyDescent="0.2">
      <c r="A315" s="119" t="s">
        <v>762</v>
      </c>
      <c r="B315" s="54">
        <v>41091</v>
      </c>
      <c r="C315" s="56">
        <f t="shared" si="7"/>
        <v>7</v>
      </c>
      <c r="D315" s="56">
        <f>YEAR(Table1[[#This Row],[Measurement Date]])</f>
        <v>2012</v>
      </c>
      <c r="E315" s="32">
        <v>41</v>
      </c>
      <c r="F315" s="32">
        <v>1</v>
      </c>
      <c r="G315" s="4" t="s">
        <v>435</v>
      </c>
      <c r="H315" s="4" t="s">
        <v>972</v>
      </c>
      <c r="I315" s="31" t="s">
        <v>157</v>
      </c>
      <c r="J315" s="98" t="s">
        <v>6</v>
      </c>
      <c r="K315" s="95"/>
      <c r="L315" s="95">
        <v>13.4</v>
      </c>
      <c r="M315" s="117">
        <f>L315</f>
        <v>13.4</v>
      </c>
      <c r="N315" s="95">
        <v>0.4</v>
      </c>
      <c r="O315" s="95">
        <v>1.006</v>
      </c>
      <c r="P315" s="99" t="s">
        <v>46</v>
      </c>
      <c r="Q315" s="95">
        <v>1.9630000000000001</v>
      </c>
      <c r="R315" s="95"/>
      <c r="S315" s="95">
        <v>9.52</v>
      </c>
      <c r="T315" s="95">
        <v>0.71899999999999997</v>
      </c>
      <c r="U315" s="95">
        <v>1</v>
      </c>
      <c r="V315" s="30" t="s">
        <v>1</v>
      </c>
    </row>
    <row r="316" spans="1:22" s="4" customFormat="1" ht="16" customHeight="1" x14ac:dyDescent="0.2">
      <c r="A316" s="78" t="s">
        <v>763</v>
      </c>
      <c r="B316" s="39">
        <v>41122</v>
      </c>
      <c r="C316" s="2">
        <f t="shared" si="7"/>
        <v>8</v>
      </c>
      <c r="D316" s="2">
        <f>YEAR(Table1[[#This Row],[Measurement Date]])</f>
        <v>2012</v>
      </c>
      <c r="E316" s="3" t="s">
        <v>41</v>
      </c>
      <c r="F316" s="8" t="s">
        <v>41</v>
      </c>
      <c r="G316" s="7" t="s">
        <v>441</v>
      </c>
      <c r="H316" s="4" t="s">
        <v>433</v>
      </c>
      <c r="I316" s="5" t="s">
        <v>201</v>
      </c>
      <c r="J316" s="19" t="s">
        <v>3</v>
      </c>
      <c r="K316" s="83"/>
      <c r="L316" s="83">
        <v>19.600000000000001</v>
      </c>
      <c r="M316" s="83">
        <f>L316</f>
        <v>19.600000000000001</v>
      </c>
      <c r="N316" s="83">
        <v>0</v>
      </c>
      <c r="O316" s="83">
        <v>242.6</v>
      </c>
      <c r="P316" s="94"/>
      <c r="Q316" s="83">
        <v>0.66500000000000004</v>
      </c>
      <c r="R316" s="83"/>
      <c r="S316" s="83">
        <v>37.6</v>
      </c>
      <c r="T316" s="83">
        <v>0.78200000000000003</v>
      </c>
      <c r="U316" s="83">
        <v>1</v>
      </c>
      <c r="V316" s="4" t="s">
        <v>1</v>
      </c>
    </row>
    <row r="317" spans="1:22" s="4" customFormat="1" ht="16" customHeight="1" x14ac:dyDescent="0.2">
      <c r="A317" s="78" t="s">
        <v>764</v>
      </c>
      <c r="B317" s="44">
        <v>41153</v>
      </c>
      <c r="C317" s="45">
        <f t="shared" si="7"/>
        <v>9</v>
      </c>
      <c r="D317" s="45">
        <f>YEAR(Table1[[#This Row],[Measurement Date]])</f>
        <v>2012</v>
      </c>
      <c r="E317" s="34" t="s">
        <v>41</v>
      </c>
      <c r="F317" s="35" t="s">
        <v>41</v>
      </c>
      <c r="G317" s="7" t="s">
        <v>441</v>
      </c>
      <c r="H317" s="4" t="s">
        <v>433</v>
      </c>
      <c r="I317" s="38" t="s">
        <v>201</v>
      </c>
      <c r="J317" s="86" t="s">
        <v>3</v>
      </c>
      <c r="K317" s="85"/>
      <c r="L317" s="85">
        <v>19.900000000000002</v>
      </c>
      <c r="M317" s="85">
        <f>L317</f>
        <v>19.900000000000002</v>
      </c>
      <c r="N317" s="85">
        <v>0</v>
      </c>
      <c r="O317" s="85">
        <v>242.6</v>
      </c>
      <c r="P317" s="114"/>
      <c r="Q317" s="85">
        <v>0.66600000000000004</v>
      </c>
      <c r="R317" s="85"/>
      <c r="S317" s="85">
        <v>38.200000000000003</v>
      </c>
      <c r="T317" s="85">
        <v>0.78300000000000003</v>
      </c>
      <c r="U317" s="85">
        <v>1</v>
      </c>
      <c r="V317" s="37" t="s">
        <v>1</v>
      </c>
    </row>
    <row r="318" spans="1:22" s="4" customFormat="1" ht="16" customHeight="1" x14ac:dyDescent="0.2">
      <c r="A318" s="119" t="s">
        <v>765</v>
      </c>
      <c r="B318" s="20">
        <v>41153</v>
      </c>
      <c r="C318" s="14">
        <f t="shared" si="7"/>
        <v>9</v>
      </c>
      <c r="D318" s="14">
        <f>YEAR(Table1[[#This Row],[Measurement Date]])</f>
        <v>2012</v>
      </c>
      <c r="E318" s="24">
        <v>41</v>
      </c>
      <c r="F318" s="24">
        <v>1</v>
      </c>
      <c r="G318" s="4" t="s">
        <v>423</v>
      </c>
      <c r="H318" s="4" t="s">
        <v>438</v>
      </c>
      <c r="I318" s="23" t="s">
        <v>136</v>
      </c>
      <c r="J318" s="66" t="s">
        <v>2</v>
      </c>
      <c r="K318" s="91"/>
      <c r="L318" s="91">
        <v>11.899999999999999</v>
      </c>
      <c r="M318" s="27">
        <v>11.9</v>
      </c>
      <c r="N318" s="91">
        <v>0.4</v>
      </c>
      <c r="O318" s="91">
        <v>1.0049999999999999</v>
      </c>
      <c r="P318" s="105" t="s">
        <v>47</v>
      </c>
      <c r="Q318" s="91">
        <v>0.74399999999999999</v>
      </c>
      <c r="R318" s="91"/>
      <c r="S318" s="91">
        <v>22.47</v>
      </c>
      <c r="T318" s="91">
        <v>0.71199999999999997</v>
      </c>
      <c r="U318" s="91">
        <v>1</v>
      </c>
      <c r="V318" s="13" t="s">
        <v>21</v>
      </c>
    </row>
    <row r="319" spans="1:22" s="4" customFormat="1" ht="16" customHeight="1" x14ac:dyDescent="0.2">
      <c r="A319" s="78" t="s">
        <v>766</v>
      </c>
      <c r="B319" s="39">
        <v>41153</v>
      </c>
      <c r="C319" s="2">
        <f t="shared" si="7"/>
        <v>9</v>
      </c>
      <c r="D319" s="2">
        <f>YEAR(Table1[[#This Row],[Measurement Date]])</f>
        <v>2012</v>
      </c>
      <c r="E319" s="3">
        <v>41</v>
      </c>
      <c r="F319" s="3">
        <v>1</v>
      </c>
      <c r="G319" s="4" t="s">
        <v>422</v>
      </c>
      <c r="H319" s="4" t="s">
        <v>424</v>
      </c>
      <c r="I319" s="5" t="s">
        <v>351</v>
      </c>
      <c r="J319" s="19" t="s">
        <v>2</v>
      </c>
      <c r="K319" s="83"/>
      <c r="L319" s="83">
        <v>37.700000000000003</v>
      </c>
      <c r="M319" s="40">
        <f>L319</f>
        <v>37.700000000000003</v>
      </c>
      <c r="N319" s="83">
        <v>1.2</v>
      </c>
      <c r="O319" s="83">
        <v>1.0469999999999999</v>
      </c>
      <c r="P319" s="94" t="s">
        <v>46</v>
      </c>
      <c r="Q319" s="83">
        <v>3.0139999999999998</v>
      </c>
      <c r="R319" s="83"/>
      <c r="S319" s="83">
        <v>14.57</v>
      </c>
      <c r="T319" s="83">
        <v>0.86</v>
      </c>
      <c r="U319" s="83">
        <v>1</v>
      </c>
      <c r="V319" s="4" t="s">
        <v>21</v>
      </c>
    </row>
    <row r="320" spans="1:22" ht="16" customHeight="1" x14ac:dyDescent="0.2">
      <c r="A320" s="119" t="s">
        <v>767</v>
      </c>
      <c r="B320" s="54">
        <v>41153</v>
      </c>
      <c r="C320" s="56">
        <f t="shared" si="7"/>
        <v>9</v>
      </c>
      <c r="D320" s="56">
        <f>YEAR(Table1[[#This Row],[Measurement Date]])</f>
        <v>2012</v>
      </c>
      <c r="E320" s="28">
        <v>50</v>
      </c>
      <c r="F320" s="97">
        <v>1</v>
      </c>
      <c r="G320" s="4" t="s">
        <v>431</v>
      </c>
      <c r="H320" s="4" t="s">
        <v>434</v>
      </c>
      <c r="I320" s="31" t="s">
        <v>354</v>
      </c>
      <c r="J320" s="112" t="s">
        <v>1</v>
      </c>
      <c r="K320" s="32"/>
      <c r="L320" s="95">
        <v>24.2</v>
      </c>
      <c r="M320" s="141">
        <f>L320</f>
        <v>24.2</v>
      </c>
      <c r="N320" s="32">
        <v>0.5</v>
      </c>
      <c r="O320" s="32">
        <v>1.008</v>
      </c>
      <c r="P320" s="28" t="s">
        <v>46</v>
      </c>
      <c r="Q320" s="32">
        <v>0.93899999999999995</v>
      </c>
      <c r="R320" s="32"/>
      <c r="S320" s="28">
        <v>31.15</v>
      </c>
      <c r="T320" s="32">
        <v>0.82599999999999996</v>
      </c>
      <c r="U320" s="28">
        <v>1</v>
      </c>
      <c r="V320" s="29" t="s">
        <v>1</v>
      </c>
    </row>
    <row r="321" spans="1:22" ht="16" customHeight="1" x14ac:dyDescent="0.2">
      <c r="A321" s="78" t="s">
        <v>768</v>
      </c>
      <c r="B321" s="39">
        <v>41153</v>
      </c>
      <c r="C321" s="2">
        <f t="shared" si="7"/>
        <v>9</v>
      </c>
      <c r="D321" s="2">
        <f>YEAR(Table1[[#This Row],[Measurement Date]])</f>
        <v>2012</v>
      </c>
      <c r="E321" s="3">
        <v>42</v>
      </c>
      <c r="F321" s="3">
        <v>3</v>
      </c>
      <c r="G321" s="4" t="s">
        <v>435</v>
      </c>
      <c r="H321" s="7" t="s">
        <v>8</v>
      </c>
      <c r="I321" s="7" t="s">
        <v>175</v>
      </c>
      <c r="J321" s="19" t="s">
        <v>178</v>
      </c>
      <c r="K321" s="83"/>
      <c r="L321" s="83">
        <v>20.399999999999999</v>
      </c>
      <c r="M321" s="41">
        <f>L321</f>
        <v>20.399999999999999</v>
      </c>
      <c r="N321" s="83">
        <v>0.6</v>
      </c>
      <c r="O321" s="83">
        <v>0.52029999999999998</v>
      </c>
      <c r="P321" s="94" t="s">
        <v>46</v>
      </c>
      <c r="Q321" s="83">
        <v>0.73629999999999995</v>
      </c>
      <c r="R321" s="83"/>
      <c r="S321" s="83">
        <v>35.08</v>
      </c>
      <c r="T321" s="83">
        <v>0.78900000000000003</v>
      </c>
      <c r="U321" s="83">
        <v>1</v>
      </c>
      <c r="V321" s="4" t="s">
        <v>88</v>
      </c>
    </row>
    <row r="322" spans="1:22" ht="16" customHeight="1" x14ac:dyDescent="0.2">
      <c r="A322" s="119" t="s">
        <v>769</v>
      </c>
      <c r="B322" s="39">
        <v>41183</v>
      </c>
      <c r="C322" s="2">
        <f t="shared" ref="C322:C385" si="10">MONTH(B322)</f>
        <v>10</v>
      </c>
      <c r="D322" s="2">
        <f>YEAR(Table1[[#This Row],[Measurement Date]])</f>
        <v>2012</v>
      </c>
      <c r="E322" s="3">
        <v>41</v>
      </c>
      <c r="F322" s="3">
        <v>1</v>
      </c>
      <c r="G322" s="7" t="s">
        <v>441</v>
      </c>
      <c r="H322" s="4" t="s">
        <v>433</v>
      </c>
      <c r="I322" s="5" t="s">
        <v>156</v>
      </c>
      <c r="J322" s="19" t="s">
        <v>3</v>
      </c>
      <c r="K322" s="83"/>
      <c r="L322" s="83">
        <v>20.100000000000001</v>
      </c>
      <c r="M322" s="83">
        <f>L322</f>
        <v>20.100000000000001</v>
      </c>
      <c r="N322" s="83">
        <v>0.4</v>
      </c>
      <c r="O322" s="83">
        <v>242.6</v>
      </c>
      <c r="P322" s="94" t="s">
        <v>46</v>
      </c>
      <c r="Q322" s="83">
        <v>0.68200000000000005</v>
      </c>
      <c r="R322" s="83"/>
      <c r="S322" s="83">
        <v>38.14</v>
      </c>
      <c r="T322" s="83">
        <v>0.77400000000000002</v>
      </c>
      <c r="U322" s="83">
        <v>1</v>
      </c>
      <c r="V322" s="4" t="s">
        <v>1</v>
      </c>
    </row>
    <row r="323" spans="1:22" ht="16" customHeight="1" x14ac:dyDescent="0.2">
      <c r="A323" s="78" t="s">
        <v>770</v>
      </c>
      <c r="B323" s="20">
        <v>41183</v>
      </c>
      <c r="C323" s="14">
        <f t="shared" si="10"/>
        <v>10</v>
      </c>
      <c r="D323" s="14">
        <f>YEAR(Table1[[#This Row],[Measurement Date]])</f>
        <v>2012</v>
      </c>
      <c r="E323" s="24">
        <v>41</v>
      </c>
      <c r="F323" s="24">
        <v>3</v>
      </c>
      <c r="G323" s="4" t="s">
        <v>423</v>
      </c>
      <c r="H323" s="4" t="s">
        <v>909</v>
      </c>
      <c r="I323" s="23" t="s">
        <v>171</v>
      </c>
      <c r="J323" s="66" t="s">
        <v>11</v>
      </c>
      <c r="K323" s="91"/>
      <c r="L323" s="91">
        <v>11.1</v>
      </c>
      <c r="M323" s="27">
        <v>11.1</v>
      </c>
      <c r="N323" s="91">
        <v>0.3</v>
      </c>
      <c r="O323" s="91">
        <v>0.159</v>
      </c>
      <c r="P323" s="105" t="s">
        <v>46</v>
      </c>
      <c r="Q323" s="91">
        <v>0.86699999999999999</v>
      </c>
      <c r="R323" s="91"/>
      <c r="S323" s="91">
        <v>17.809999999999999</v>
      </c>
      <c r="T323" s="91">
        <v>0.72199999999999998</v>
      </c>
      <c r="U323" s="91">
        <v>1</v>
      </c>
      <c r="V323" s="13" t="s">
        <v>21</v>
      </c>
    </row>
    <row r="324" spans="1:22" s="4" customFormat="1" ht="16" customHeight="1" x14ac:dyDescent="0.2">
      <c r="A324" s="119" t="s">
        <v>771</v>
      </c>
      <c r="B324" s="39">
        <v>41183</v>
      </c>
      <c r="C324" s="2">
        <f t="shared" si="10"/>
        <v>10</v>
      </c>
      <c r="D324" s="2">
        <f>YEAR(Table1[[#This Row],[Measurement Date]])</f>
        <v>2012</v>
      </c>
      <c r="E324" s="3">
        <v>41</v>
      </c>
      <c r="F324" s="3">
        <v>1</v>
      </c>
      <c r="G324" s="4" t="s">
        <v>423</v>
      </c>
      <c r="H324" s="4" t="s">
        <v>909</v>
      </c>
      <c r="I324" s="5" t="s">
        <v>279</v>
      </c>
      <c r="J324" s="19" t="s">
        <v>11</v>
      </c>
      <c r="K324" s="83"/>
      <c r="L324" s="83">
        <v>10.7</v>
      </c>
      <c r="M324" s="40">
        <v>10.7</v>
      </c>
      <c r="N324" s="83">
        <v>0.3</v>
      </c>
      <c r="O324" s="83">
        <v>1.0129999999999999</v>
      </c>
      <c r="P324" s="94" t="s">
        <v>47</v>
      </c>
      <c r="Q324" s="83">
        <v>0.872</v>
      </c>
      <c r="R324" s="83"/>
      <c r="S324" s="83">
        <v>17.75</v>
      </c>
      <c r="T324" s="83">
        <v>0.68899999999999995</v>
      </c>
      <c r="U324" s="83">
        <v>1</v>
      </c>
      <c r="V324" s="4" t="s">
        <v>21</v>
      </c>
    </row>
    <row r="325" spans="1:22" s="4" customFormat="1" ht="16" customHeight="1" x14ac:dyDescent="0.2">
      <c r="A325" s="78" t="s">
        <v>772</v>
      </c>
      <c r="B325" s="46">
        <v>41183</v>
      </c>
      <c r="C325" s="47">
        <f t="shared" si="10"/>
        <v>10</v>
      </c>
      <c r="D325" s="47">
        <f>YEAR(Table1[[#This Row],[Measurement Date]])</f>
        <v>2012</v>
      </c>
      <c r="E325" s="32">
        <v>41</v>
      </c>
      <c r="F325" s="32">
        <v>4</v>
      </c>
      <c r="G325" s="4" t="s">
        <v>422</v>
      </c>
      <c r="H325" s="4" t="s">
        <v>425</v>
      </c>
      <c r="I325" s="31" t="s">
        <v>172</v>
      </c>
      <c r="J325" s="98" t="s">
        <v>12</v>
      </c>
      <c r="K325" s="95"/>
      <c r="L325" s="42">
        <v>44</v>
      </c>
      <c r="M325" s="42">
        <f t="shared" ref="M325:M335" si="11">L325</f>
        <v>44</v>
      </c>
      <c r="N325" s="95">
        <v>3</v>
      </c>
      <c r="O325" s="95">
        <v>0.31040000000000001</v>
      </c>
      <c r="P325" s="99" t="s">
        <v>46</v>
      </c>
      <c r="Q325" s="32"/>
      <c r="R325" s="32"/>
      <c r="S325" s="32"/>
      <c r="T325" s="95"/>
      <c r="U325" s="95">
        <v>942</v>
      </c>
      <c r="V325" s="30" t="s">
        <v>1</v>
      </c>
    </row>
    <row r="326" spans="1:22" s="4" customFormat="1" ht="16" customHeight="1" x14ac:dyDescent="0.2">
      <c r="A326" s="119" t="s">
        <v>773</v>
      </c>
      <c r="B326" s="39">
        <v>41183</v>
      </c>
      <c r="C326" s="2">
        <f t="shared" si="10"/>
        <v>10</v>
      </c>
      <c r="D326" s="2">
        <f>YEAR(Table1[[#This Row],[Measurement Date]])</f>
        <v>2012</v>
      </c>
      <c r="E326" s="3">
        <v>41</v>
      </c>
      <c r="F326" s="3">
        <v>1</v>
      </c>
      <c r="G326" s="4" t="s">
        <v>435</v>
      </c>
      <c r="H326" s="7" t="s">
        <v>16</v>
      </c>
      <c r="I326" s="5" t="s">
        <v>16</v>
      </c>
      <c r="J326" s="19" t="s">
        <v>17</v>
      </c>
      <c r="K326" s="83"/>
      <c r="L326" s="83">
        <v>18.3</v>
      </c>
      <c r="M326" s="41">
        <f t="shared" si="11"/>
        <v>18.3</v>
      </c>
      <c r="N326" s="83">
        <v>0.5</v>
      </c>
      <c r="O326" s="83">
        <v>1.0049999999999999</v>
      </c>
      <c r="P326" s="94" t="s">
        <v>46</v>
      </c>
      <c r="Q326" s="83">
        <v>0.85699999999999998</v>
      </c>
      <c r="R326" s="83"/>
      <c r="S326" s="83">
        <v>26.95</v>
      </c>
      <c r="T326" s="83">
        <v>0.79</v>
      </c>
      <c r="U326" s="83">
        <v>1</v>
      </c>
      <c r="V326" s="4" t="s">
        <v>1</v>
      </c>
    </row>
    <row r="327" spans="1:22" s="4" customFormat="1" ht="16" customHeight="1" x14ac:dyDescent="0.2">
      <c r="A327" s="78" t="s">
        <v>774</v>
      </c>
      <c r="B327" s="39">
        <v>41214</v>
      </c>
      <c r="C327" s="2">
        <f t="shared" si="10"/>
        <v>11</v>
      </c>
      <c r="D327" s="2">
        <f>YEAR(Table1[[#This Row],[Measurement Date]])</f>
        <v>2012</v>
      </c>
      <c r="E327" s="3">
        <v>42</v>
      </c>
      <c r="F327" s="3">
        <v>3</v>
      </c>
      <c r="G327" s="4" t="s">
        <v>435</v>
      </c>
      <c r="H327" s="7" t="s">
        <v>8</v>
      </c>
      <c r="I327" s="5" t="s">
        <v>176</v>
      </c>
      <c r="J327" s="19" t="s">
        <v>179</v>
      </c>
      <c r="K327" s="83"/>
      <c r="L327" s="83">
        <v>19.7</v>
      </c>
      <c r="M327" s="41">
        <f t="shared" si="11"/>
        <v>19.7</v>
      </c>
      <c r="N327" s="83">
        <v>0.5</v>
      </c>
      <c r="O327" s="83">
        <v>0.496</v>
      </c>
      <c r="P327" s="94" t="s">
        <v>47</v>
      </c>
      <c r="Q327" s="83">
        <v>0.68300000000000005</v>
      </c>
      <c r="R327" s="83"/>
      <c r="S327" s="83">
        <v>37.06</v>
      </c>
      <c r="T327" s="83">
        <v>0.77800000000000002</v>
      </c>
      <c r="U327" s="83">
        <v>1</v>
      </c>
      <c r="V327" s="4" t="s">
        <v>21</v>
      </c>
    </row>
    <row r="328" spans="1:22" ht="16" customHeight="1" x14ac:dyDescent="0.2">
      <c r="A328" s="119" t="s">
        <v>775</v>
      </c>
      <c r="B328" s="44">
        <v>41244</v>
      </c>
      <c r="C328" s="45">
        <f t="shared" si="10"/>
        <v>12</v>
      </c>
      <c r="D328" s="45">
        <f>YEAR(Table1[[#This Row],[Measurement Date]])</f>
        <v>2012</v>
      </c>
      <c r="E328" s="34">
        <v>42</v>
      </c>
      <c r="F328" s="34">
        <v>3</v>
      </c>
      <c r="G328" s="7" t="s">
        <v>441</v>
      </c>
      <c r="H328" s="4" t="s">
        <v>444</v>
      </c>
      <c r="I328" s="38" t="s">
        <v>244</v>
      </c>
      <c r="J328" s="86" t="s">
        <v>31</v>
      </c>
      <c r="K328" s="85"/>
      <c r="L328" s="85">
        <v>24.7</v>
      </c>
      <c r="M328" s="85">
        <f t="shared" si="11"/>
        <v>24.7</v>
      </c>
      <c r="N328" s="85">
        <v>0.5</v>
      </c>
      <c r="O328" s="85">
        <v>101.8</v>
      </c>
      <c r="P328" s="114" t="s">
        <v>48</v>
      </c>
      <c r="Q328" s="85">
        <v>0.75</v>
      </c>
      <c r="R328" s="85"/>
      <c r="S328" s="85">
        <v>39.5</v>
      </c>
      <c r="T328" s="85">
        <v>0.83199999999999996</v>
      </c>
      <c r="U328" s="85">
        <v>1</v>
      </c>
      <c r="V328" s="37" t="s">
        <v>21</v>
      </c>
    </row>
    <row r="329" spans="1:22" ht="16" customHeight="1" x14ac:dyDescent="0.2">
      <c r="A329" s="78" t="s">
        <v>776</v>
      </c>
      <c r="B329" s="39">
        <v>41244</v>
      </c>
      <c r="C329" s="2">
        <f t="shared" si="10"/>
        <v>12</v>
      </c>
      <c r="D329" s="2">
        <f>YEAR(Table1[[#This Row],[Measurement Date]])</f>
        <v>2012</v>
      </c>
      <c r="E329" s="3">
        <v>42</v>
      </c>
      <c r="F329" s="3">
        <v>1</v>
      </c>
      <c r="G329" s="7" t="s">
        <v>441</v>
      </c>
      <c r="H329" s="4" t="s">
        <v>433</v>
      </c>
      <c r="I329" s="5" t="s">
        <v>173</v>
      </c>
      <c r="J329" s="19" t="s">
        <v>174</v>
      </c>
      <c r="K329" s="83"/>
      <c r="L329" s="83">
        <v>10.7</v>
      </c>
      <c r="M329" s="83">
        <f t="shared" si="11"/>
        <v>10.7</v>
      </c>
      <c r="N329" s="83">
        <v>0.2</v>
      </c>
      <c r="O329" s="83">
        <v>1.044</v>
      </c>
      <c r="P329" s="94" t="s">
        <v>47</v>
      </c>
      <c r="Q329" s="83">
        <v>0.54900000000000004</v>
      </c>
      <c r="R329" s="83"/>
      <c r="S329" s="83">
        <v>26.55</v>
      </c>
      <c r="T329" s="83">
        <v>0.73299999999999998</v>
      </c>
      <c r="U329" s="83">
        <v>1</v>
      </c>
      <c r="V329" s="4" t="s">
        <v>88</v>
      </c>
    </row>
    <row r="330" spans="1:22" ht="16" customHeight="1" x14ac:dyDescent="0.2">
      <c r="A330" s="78" t="s">
        <v>777</v>
      </c>
      <c r="B330" s="39">
        <v>41244</v>
      </c>
      <c r="C330" s="2">
        <f t="shared" si="10"/>
        <v>12</v>
      </c>
      <c r="D330" s="2">
        <f>YEAR(Table1[[#This Row],[Measurement Date]])</f>
        <v>2012</v>
      </c>
      <c r="E330" s="3" t="s">
        <v>41</v>
      </c>
      <c r="F330" s="8" t="s">
        <v>41</v>
      </c>
      <c r="G330" s="4" t="s">
        <v>435</v>
      </c>
      <c r="H330" s="7" t="s">
        <v>16</v>
      </c>
      <c r="I330" s="23" t="s">
        <v>16</v>
      </c>
      <c r="J330" s="66" t="s">
        <v>22</v>
      </c>
      <c r="K330" s="83"/>
      <c r="L330" s="83">
        <v>18.7</v>
      </c>
      <c r="M330" s="41">
        <f t="shared" si="11"/>
        <v>18.7</v>
      </c>
      <c r="N330" s="83"/>
      <c r="O330" s="83">
        <v>0.48</v>
      </c>
      <c r="P330" s="94"/>
      <c r="Q330" s="83">
        <v>0.85199999999999998</v>
      </c>
      <c r="R330" s="83"/>
      <c r="S330" s="83">
        <v>28.6</v>
      </c>
      <c r="T330" s="83">
        <v>0.76700000000000002</v>
      </c>
      <c r="U330" s="83">
        <v>1</v>
      </c>
      <c r="V330" s="4" t="s">
        <v>1</v>
      </c>
    </row>
    <row r="331" spans="1:22" s="4" customFormat="1" ht="16" customHeight="1" x14ac:dyDescent="0.2">
      <c r="A331" s="78" t="s">
        <v>778</v>
      </c>
      <c r="B331" s="93">
        <v>41275</v>
      </c>
      <c r="C331" s="51">
        <f t="shared" si="10"/>
        <v>1</v>
      </c>
      <c r="D331" s="51">
        <f>YEAR(Table1[[#This Row],[Measurement Date]])</f>
        <v>2013</v>
      </c>
      <c r="E331" s="8">
        <v>42</v>
      </c>
      <c r="F331" s="8">
        <v>4</v>
      </c>
      <c r="G331" s="7" t="s">
        <v>441</v>
      </c>
      <c r="H331" s="7" t="s">
        <v>1029</v>
      </c>
      <c r="I331" s="140" t="s">
        <v>976</v>
      </c>
      <c r="J331" s="19" t="s">
        <v>975</v>
      </c>
      <c r="K331" s="3"/>
      <c r="L331" s="83">
        <v>20.5</v>
      </c>
      <c r="M331" s="83">
        <f t="shared" si="11"/>
        <v>20.5</v>
      </c>
      <c r="N331" s="3">
        <v>0.8</v>
      </c>
      <c r="O331" s="83">
        <v>1875</v>
      </c>
      <c r="P331" s="8" t="s">
        <v>46</v>
      </c>
      <c r="Q331" s="83"/>
      <c r="R331" s="3"/>
      <c r="S331" s="130"/>
      <c r="T331" s="83"/>
      <c r="U331" s="8">
        <v>79</v>
      </c>
    </row>
    <row r="332" spans="1:22" s="4" customFormat="1" ht="16" customHeight="1" x14ac:dyDescent="0.2">
      <c r="A332" s="119" t="s">
        <v>779</v>
      </c>
      <c r="B332" s="46">
        <v>41275</v>
      </c>
      <c r="C332" s="47">
        <f t="shared" si="10"/>
        <v>1</v>
      </c>
      <c r="D332" s="47">
        <f>YEAR(Table1[[#This Row],[Measurement Date]])</f>
        <v>2013</v>
      </c>
      <c r="E332" s="32" t="s">
        <v>41</v>
      </c>
      <c r="F332" s="32" t="s">
        <v>41</v>
      </c>
      <c r="G332" s="7" t="s">
        <v>422</v>
      </c>
      <c r="H332" s="4" t="s">
        <v>428</v>
      </c>
      <c r="I332" s="31" t="s">
        <v>413</v>
      </c>
      <c r="J332" s="98" t="s">
        <v>18</v>
      </c>
      <c r="K332" s="95"/>
      <c r="L332" s="95">
        <v>30.8</v>
      </c>
      <c r="M332" s="42">
        <f t="shared" si="11"/>
        <v>30.8</v>
      </c>
      <c r="N332" s="95"/>
      <c r="O332" s="95">
        <v>0.999</v>
      </c>
      <c r="P332" s="99"/>
      <c r="Q332" s="95">
        <v>2.548</v>
      </c>
      <c r="R332" s="95"/>
      <c r="S332" s="95">
        <v>14.2</v>
      </c>
      <c r="T332" s="95">
        <v>0.85299999999999998</v>
      </c>
      <c r="U332" s="95">
        <v>1</v>
      </c>
      <c r="V332" s="30" t="s">
        <v>1</v>
      </c>
    </row>
    <row r="333" spans="1:22" s="4" customFormat="1" ht="16" customHeight="1" x14ac:dyDescent="0.25">
      <c r="A333" s="78" t="s">
        <v>780</v>
      </c>
      <c r="B333" s="20">
        <v>41275</v>
      </c>
      <c r="C333" s="14">
        <f t="shared" si="10"/>
        <v>1</v>
      </c>
      <c r="D333" s="14">
        <f>YEAR(Table1[[#This Row],[Measurement Date]])</f>
        <v>2013</v>
      </c>
      <c r="E333" s="24">
        <v>42</v>
      </c>
      <c r="F333" s="24">
        <v>3</v>
      </c>
      <c r="G333" s="4" t="s">
        <v>423</v>
      </c>
      <c r="H333" s="7" t="s">
        <v>446</v>
      </c>
      <c r="I333" s="23" t="s">
        <v>1030</v>
      </c>
      <c r="J333" s="66" t="s">
        <v>180</v>
      </c>
      <c r="K333" s="91"/>
      <c r="L333" s="91">
        <v>8.5</v>
      </c>
      <c r="M333" s="43">
        <f t="shared" si="11"/>
        <v>8.5</v>
      </c>
      <c r="N333" s="91">
        <v>0.2</v>
      </c>
      <c r="O333" s="91">
        <v>0.2382</v>
      </c>
      <c r="P333" s="105" t="s">
        <v>47</v>
      </c>
      <c r="Q333" s="91">
        <v>0.70799999999999996</v>
      </c>
      <c r="R333" s="91"/>
      <c r="S333" s="91">
        <v>16.829999999999998</v>
      </c>
      <c r="T333" s="91">
        <v>0.70899999999999996</v>
      </c>
      <c r="U333" s="91">
        <v>1</v>
      </c>
      <c r="V333" s="13" t="s">
        <v>21</v>
      </c>
    </row>
    <row r="334" spans="1:22" s="4" customFormat="1" ht="16" customHeight="1" x14ac:dyDescent="0.2">
      <c r="A334" s="119" t="s">
        <v>781</v>
      </c>
      <c r="B334" s="39">
        <v>41306</v>
      </c>
      <c r="C334" s="2">
        <f t="shared" si="10"/>
        <v>2</v>
      </c>
      <c r="D334" s="2">
        <f>YEAR(Table1[[#This Row],[Measurement Date]])</f>
        <v>2013</v>
      </c>
      <c r="E334" s="3">
        <v>42</v>
      </c>
      <c r="F334" s="3">
        <v>1</v>
      </c>
      <c r="G334" s="4" t="s">
        <v>422</v>
      </c>
      <c r="H334" s="4" t="s">
        <v>424</v>
      </c>
      <c r="I334" s="5" t="s">
        <v>351</v>
      </c>
      <c r="J334" s="19" t="s">
        <v>2</v>
      </c>
      <c r="K334" s="83"/>
      <c r="L334" s="83">
        <v>37.9</v>
      </c>
      <c r="M334" s="40">
        <f t="shared" si="11"/>
        <v>37.9</v>
      </c>
      <c r="N334" s="83">
        <v>1.2</v>
      </c>
      <c r="O334" s="83">
        <v>1.0469999999999999</v>
      </c>
      <c r="P334" s="94" t="s">
        <v>46</v>
      </c>
      <c r="Q334" s="83">
        <v>3.0649999999999999</v>
      </c>
      <c r="R334" s="83"/>
      <c r="S334" s="83">
        <v>14.27</v>
      </c>
      <c r="T334" s="83">
        <v>0.86699999999999999</v>
      </c>
      <c r="U334" s="83">
        <v>1</v>
      </c>
      <c r="V334" s="4" t="s">
        <v>21</v>
      </c>
    </row>
    <row r="335" spans="1:22" s="4" customFormat="1" ht="16" customHeight="1" x14ac:dyDescent="0.2">
      <c r="A335" s="78" t="s">
        <v>782</v>
      </c>
      <c r="B335" s="44">
        <v>41365</v>
      </c>
      <c r="C335" s="45">
        <f t="shared" si="10"/>
        <v>4</v>
      </c>
      <c r="D335" s="45">
        <f>YEAR(Table1[[#This Row],[Measurement Date]])</f>
        <v>2013</v>
      </c>
      <c r="E335" s="34">
        <v>42</v>
      </c>
      <c r="F335" s="34">
        <v>4</v>
      </c>
      <c r="G335" s="4" t="s">
        <v>422</v>
      </c>
      <c r="H335" s="4" t="s">
        <v>425</v>
      </c>
      <c r="I335" s="38" t="s">
        <v>346</v>
      </c>
      <c r="J335" s="86" t="s">
        <v>2</v>
      </c>
      <c r="K335" s="85"/>
      <c r="L335" s="85">
        <v>44.4</v>
      </c>
      <c r="M335" s="92">
        <f t="shared" si="11"/>
        <v>44.4</v>
      </c>
      <c r="N335" s="85">
        <v>2.6</v>
      </c>
      <c r="O335" s="85">
        <v>0.16520000000000001</v>
      </c>
      <c r="P335" s="114" t="s">
        <v>47</v>
      </c>
      <c r="Q335" s="34"/>
      <c r="R335" s="34"/>
      <c r="S335" s="34"/>
      <c r="T335" s="85"/>
      <c r="U335" s="85">
        <v>302</v>
      </c>
      <c r="V335" s="37" t="s">
        <v>88</v>
      </c>
    </row>
    <row r="336" spans="1:22" s="4" customFormat="1" ht="16" customHeight="1" x14ac:dyDescent="0.2">
      <c r="A336" s="78" t="s">
        <v>783</v>
      </c>
      <c r="B336" s="46">
        <v>41395</v>
      </c>
      <c r="C336" s="47">
        <f t="shared" si="10"/>
        <v>5</v>
      </c>
      <c r="D336" s="47">
        <f>YEAR(Table1[[#This Row],[Measurement Date]])</f>
        <v>2013</v>
      </c>
      <c r="E336" s="32">
        <v>42</v>
      </c>
      <c r="F336" s="32">
        <v>3</v>
      </c>
      <c r="G336" s="30" t="s">
        <v>423</v>
      </c>
      <c r="H336" s="4" t="s">
        <v>440</v>
      </c>
      <c r="I336" s="31" t="s">
        <v>310</v>
      </c>
      <c r="J336" s="98" t="s">
        <v>23</v>
      </c>
      <c r="K336" s="95"/>
      <c r="L336" s="95">
        <v>14.099999999999998</v>
      </c>
      <c r="M336" s="42">
        <v>14.1</v>
      </c>
      <c r="N336" s="95">
        <v>0.3</v>
      </c>
      <c r="O336" s="142">
        <v>0.20899999999999999</v>
      </c>
      <c r="P336" s="99" t="s">
        <v>46</v>
      </c>
      <c r="Q336" s="95">
        <v>1.0069999999999999</v>
      </c>
      <c r="R336" s="32"/>
      <c r="S336" s="95">
        <v>21.34</v>
      </c>
      <c r="T336" s="95">
        <v>0.65700000000000003</v>
      </c>
      <c r="U336" s="95">
        <v>1</v>
      </c>
      <c r="V336" s="30" t="s">
        <v>165</v>
      </c>
    </row>
    <row r="337" spans="1:22" s="4" customFormat="1" ht="16" customHeight="1" x14ac:dyDescent="0.2">
      <c r="A337" s="78" t="s">
        <v>784</v>
      </c>
      <c r="B337" s="39">
        <v>41395</v>
      </c>
      <c r="C337" s="2">
        <f t="shared" si="10"/>
        <v>5</v>
      </c>
      <c r="D337" s="2">
        <f>YEAR(Table1[[#This Row],[Measurement Date]])</f>
        <v>2013</v>
      </c>
      <c r="E337" s="3" t="s">
        <v>41</v>
      </c>
      <c r="F337" s="3" t="s">
        <v>350</v>
      </c>
      <c r="G337" s="30" t="s">
        <v>422</v>
      </c>
      <c r="H337" s="4" t="s">
        <v>426</v>
      </c>
      <c r="I337" s="5" t="s">
        <v>416</v>
      </c>
      <c r="J337" s="19" t="s">
        <v>10</v>
      </c>
      <c r="K337" s="83"/>
      <c r="L337" s="83">
        <v>43.6</v>
      </c>
      <c r="M337" s="40">
        <f t="shared" ref="M337:M349" si="12">L337</f>
        <v>43.6</v>
      </c>
      <c r="N337" s="83"/>
      <c r="O337" s="83">
        <v>5.1999999999999998E-2</v>
      </c>
      <c r="P337" s="94"/>
      <c r="Q337" s="3"/>
      <c r="R337" s="3"/>
      <c r="S337" s="3"/>
      <c r="T337" s="83"/>
      <c r="U337" s="83">
        <v>319</v>
      </c>
      <c r="V337" s="4" t="s">
        <v>88</v>
      </c>
    </row>
    <row r="338" spans="1:22" s="4" customFormat="1" ht="16" customHeight="1" x14ac:dyDescent="0.2">
      <c r="A338" s="119" t="s">
        <v>785</v>
      </c>
      <c r="B338" s="46">
        <v>41395</v>
      </c>
      <c r="C338" s="47">
        <f t="shared" si="10"/>
        <v>5</v>
      </c>
      <c r="D338" s="47">
        <f>YEAR(Table1[[#This Row],[Measurement Date]])</f>
        <v>2013</v>
      </c>
      <c r="E338" s="32" t="s">
        <v>41</v>
      </c>
      <c r="F338" s="32" t="s">
        <v>41</v>
      </c>
      <c r="G338" s="7" t="s">
        <v>422</v>
      </c>
      <c r="H338" s="4" t="s">
        <v>428</v>
      </c>
      <c r="I338" s="31" t="s">
        <v>412</v>
      </c>
      <c r="J338" s="98" t="s">
        <v>1</v>
      </c>
      <c r="K338" s="95"/>
      <c r="L338" s="95">
        <v>31.1</v>
      </c>
      <c r="M338" s="42">
        <f t="shared" si="12"/>
        <v>31.1</v>
      </c>
      <c r="N338" s="95"/>
      <c r="O338" s="95">
        <v>0.248</v>
      </c>
      <c r="P338" s="99"/>
      <c r="Q338" s="95">
        <v>2.5129999999999999</v>
      </c>
      <c r="R338" s="95"/>
      <c r="S338" s="95">
        <v>14.1</v>
      </c>
      <c r="T338" s="95">
        <v>0.877</v>
      </c>
      <c r="U338" s="95">
        <v>1</v>
      </c>
      <c r="V338" s="30" t="s">
        <v>1</v>
      </c>
    </row>
    <row r="339" spans="1:22" ht="16" customHeight="1" x14ac:dyDescent="0.2">
      <c r="A339" s="78" t="s">
        <v>786</v>
      </c>
      <c r="B339" s="39">
        <v>41395</v>
      </c>
      <c r="C339" s="2">
        <f t="shared" si="10"/>
        <v>5</v>
      </c>
      <c r="D339" s="2">
        <f>YEAR(Table1[[#This Row],[Measurement Date]])</f>
        <v>2013</v>
      </c>
      <c r="E339" s="3">
        <v>42</v>
      </c>
      <c r="F339" s="3">
        <v>3</v>
      </c>
      <c r="G339" s="4" t="s">
        <v>431</v>
      </c>
      <c r="H339" s="4" t="s">
        <v>434</v>
      </c>
      <c r="I339" s="5" t="s">
        <v>353</v>
      </c>
      <c r="J339" s="19" t="s">
        <v>1</v>
      </c>
      <c r="K339" s="83"/>
      <c r="L339" s="83">
        <v>20.8</v>
      </c>
      <c r="M339" s="40">
        <f t="shared" si="12"/>
        <v>20.8</v>
      </c>
      <c r="N339" s="83">
        <v>0.6</v>
      </c>
      <c r="O339" s="83">
        <v>0.24909999999999999</v>
      </c>
      <c r="P339" s="94" t="s">
        <v>46</v>
      </c>
      <c r="Q339" s="83">
        <v>1.4550000000000001</v>
      </c>
      <c r="R339" s="83"/>
      <c r="S339" s="83">
        <v>16.04</v>
      </c>
      <c r="T339" s="83">
        <v>0.89300000000000002</v>
      </c>
      <c r="U339" s="83">
        <v>1</v>
      </c>
      <c r="V339" s="4" t="s">
        <v>1</v>
      </c>
    </row>
    <row r="340" spans="1:22" ht="16" customHeight="1" x14ac:dyDescent="0.2">
      <c r="A340" s="119" t="s">
        <v>787</v>
      </c>
      <c r="B340" s="39">
        <v>41395</v>
      </c>
      <c r="C340" s="2">
        <f t="shared" si="10"/>
        <v>5</v>
      </c>
      <c r="D340" s="2">
        <f>YEAR(Table1[[#This Row],[Measurement Date]])</f>
        <v>2013</v>
      </c>
      <c r="E340" s="3" t="s">
        <v>41</v>
      </c>
      <c r="F340" s="8" t="s">
        <v>41</v>
      </c>
      <c r="G340" s="30" t="s">
        <v>435</v>
      </c>
      <c r="H340" s="7" t="s">
        <v>16</v>
      </c>
      <c r="I340" s="5" t="s">
        <v>16</v>
      </c>
      <c r="J340" s="19" t="s">
        <v>22</v>
      </c>
      <c r="K340" s="83"/>
      <c r="L340" s="83">
        <v>19.100000000000001</v>
      </c>
      <c r="M340" s="41">
        <f t="shared" si="12"/>
        <v>19.100000000000001</v>
      </c>
      <c r="N340" s="83"/>
      <c r="O340" s="83">
        <v>0.48599999999999999</v>
      </c>
      <c r="P340" s="94"/>
      <c r="Q340" s="83">
        <v>0.872</v>
      </c>
      <c r="S340" s="8">
        <v>28</v>
      </c>
      <c r="T340" s="83">
        <v>0.78</v>
      </c>
      <c r="U340" s="83">
        <v>1</v>
      </c>
      <c r="V340" s="4" t="s">
        <v>165</v>
      </c>
    </row>
    <row r="341" spans="1:22" s="4" customFormat="1" ht="16" customHeight="1" x14ac:dyDescent="0.2">
      <c r="A341" s="78" t="s">
        <v>788</v>
      </c>
      <c r="B341" s="39">
        <v>41426</v>
      </c>
      <c r="C341" s="2">
        <f t="shared" si="10"/>
        <v>6</v>
      </c>
      <c r="D341" s="2">
        <f>YEAR(Table1[[#This Row],[Measurement Date]])</f>
        <v>2013</v>
      </c>
      <c r="E341" s="3">
        <v>42</v>
      </c>
      <c r="F341" s="3">
        <v>1</v>
      </c>
      <c r="G341" s="30" t="s">
        <v>435</v>
      </c>
      <c r="H341" s="7" t="s">
        <v>16</v>
      </c>
      <c r="I341" s="5" t="s">
        <v>16</v>
      </c>
      <c r="J341" s="19" t="s">
        <v>17</v>
      </c>
      <c r="K341" s="83"/>
      <c r="L341" s="83">
        <v>19.600000000000001</v>
      </c>
      <c r="M341" s="41">
        <f t="shared" si="12"/>
        <v>19.600000000000001</v>
      </c>
      <c r="N341" s="83">
        <v>0.4</v>
      </c>
      <c r="O341" s="83">
        <v>1.0055000000000001</v>
      </c>
      <c r="P341" s="94" t="s">
        <v>46</v>
      </c>
      <c r="Q341" s="83">
        <v>0.85729999999999995</v>
      </c>
      <c r="R341" s="83"/>
      <c r="S341" s="83">
        <v>28.59</v>
      </c>
      <c r="T341" s="83">
        <v>0.8</v>
      </c>
      <c r="U341" s="83">
        <v>1</v>
      </c>
      <c r="V341" s="4" t="s">
        <v>165</v>
      </c>
    </row>
    <row r="342" spans="1:22" s="4" customFormat="1" ht="16" customHeight="1" x14ac:dyDescent="0.2">
      <c r="A342" s="119" t="s">
        <v>789</v>
      </c>
      <c r="B342" s="46">
        <v>41456</v>
      </c>
      <c r="C342" s="47">
        <f t="shared" si="10"/>
        <v>7</v>
      </c>
      <c r="D342" s="47">
        <f>YEAR(Table1[[#This Row],[Measurement Date]])</f>
        <v>2013</v>
      </c>
      <c r="E342" s="32">
        <v>46</v>
      </c>
      <c r="F342" s="32">
        <v>1</v>
      </c>
      <c r="G342" s="30" t="s">
        <v>422</v>
      </c>
      <c r="H342" s="4" t="s">
        <v>430</v>
      </c>
      <c r="I342" s="31" t="s">
        <v>364</v>
      </c>
      <c r="J342" s="98" t="s">
        <v>5</v>
      </c>
      <c r="K342" s="95"/>
      <c r="L342" s="95">
        <v>38.800000000000004</v>
      </c>
      <c r="M342" s="42">
        <f t="shared" si="12"/>
        <v>38.800000000000004</v>
      </c>
      <c r="N342" s="95">
        <v>1.2</v>
      </c>
      <c r="O342" s="95">
        <v>1.0209999999999999</v>
      </c>
      <c r="P342" s="99" t="s">
        <v>46</v>
      </c>
      <c r="Q342" s="95">
        <v>4.7670000000000003</v>
      </c>
      <c r="R342" s="95"/>
      <c r="S342" s="95">
        <v>9.5640000000000001</v>
      </c>
      <c r="T342" s="95">
        <v>0.85199999999999998</v>
      </c>
      <c r="U342" s="95">
        <v>1</v>
      </c>
      <c r="V342" s="30" t="s">
        <v>1</v>
      </c>
    </row>
    <row r="343" spans="1:22" ht="16" customHeight="1" x14ac:dyDescent="0.2">
      <c r="A343" s="78" t="s">
        <v>790</v>
      </c>
      <c r="B343" s="39">
        <v>41730</v>
      </c>
      <c r="C343" s="2">
        <f t="shared" si="10"/>
        <v>4</v>
      </c>
      <c r="D343" s="2">
        <f>YEAR(Table1[[#This Row],[Measurement Date]])</f>
        <v>2014</v>
      </c>
      <c r="E343" s="3">
        <v>44</v>
      </c>
      <c r="F343" s="3">
        <v>3</v>
      </c>
      <c r="G343" s="30" t="s">
        <v>423</v>
      </c>
      <c r="H343" s="7" t="s">
        <v>446</v>
      </c>
      <c r="I343" s="5" t="s">
        <v>159</v>
      </c>
      <c r="J343" s="19" t="s">
        <v>24</v>
      </c>
      <c r="K343" s="83"/>
      <c r="L343" s="83">
        <v>12.6</v>
      </c>
      <c r="M343" s="41">
        <f t="shared" si="12"/>
        <v>12.6</v>
      </c>
      <c r="N343" s="83">
        <v>0.3</v>
      </c>
      <c r="O343" s="83">
        <v>0.4209</v>
      </c>
      <c r="P343" s="94" t="s">
        <v>46</v>
      </c>
      <c r="Q343" s="83">
        <v>0.51339999999999997</v>
      </c>
      <c r="R343" s="83"/>
      <c r="S343" s="83">
        <v>35.21</v>
      </c>
      <c r="T343" s="83">
        <v>0.69799999999999995</v>
      </c>
      <c r="U343" s="83">
        <v>1</v>
      </c>
      <c r="V343" s="4" t="s">
        <v>165</v>
      </c>
    </row>
    <row r="344" spans="1:22" ht="16" customHeight="1" x14ac:dyDescent="0.2">
      <c r="A344" s="119" t="s">
        <v>791</v>
      </c>
      <c r="B344" s="46">
        <v>41456</v>
      </c>
      <c r="C344" s="47">
        <f t="shared" si="10"/>
        <v>7</v>
      </c>
      <c r="D344" s="47">
        <v>2013</v>
      </c>
      <c r="E344" s="32">
        <v>43</v>
      </c>
      <c r="F344" s="32">
        <v>3</v>
      </c>
      <c r="G344" s="30" t="s">
        <v>423</v>
      </c>
      <c r="H344" s="7" t="s">
        <v>446</v>
      </c>
      <c r="I344" s="31" t="s">
        <v>159</v>
      </c>
      <c r="J344" s="98" t="s">
        <v>24</v>
      </c>
      <c r="K344" s="95"/>
      <c r="L344" s="95">
        <v>12</v>
      </c>
      <c r="M344" s="48">
        <f t="shared" si="12"/>
        <v>12</v>
      </c>
      <c r="N344" s="95">
        <v>0.3</v>
      </c>
      <c r="O344" s="95">
        <v>0.43480000000000002</v>
      </c>
      <c r="P344" s="99" t="s">
        <v>46</v>
      </c>
      <c r="Q344" s="95">
        <v>0.49819999999999998</v>
      </c>
      <c r="R344" s="95"/>
      <c r="S344" s="95">
        <v>34.799999999999997</v>
      </c>
      <c r="T344" s="95">
        <v>0.69399999999999995</v>
      </c>
      <c r="U344" s="95">
        <v>1</v>
      </c>
      <c r="V344" s="30" t="s">
        <v>165</v>
      </c>
    </row>
    <row r="345" spans="1:22" ht="16" customHeight="1" x14ac:dyDescent="0.2">
      <c r="A345" s="78" t="s">
        <v>792</v>
      </c>
      <c r="B345" s="39">
        <v>41487</v>
      </c>
      <c r="C345" s="2">
        <f t="shared" si="10"/>
        <v>8</v>
      </c>
      <c r="D345" s="2">
        <f>YEAR(Table1[[#This Row],[Measurement Date]])</f>
        <v>2013</v>
      </c>
      <c r="E345" s="3">
        <v>43</v>
      </c>
      <c r="F345" s="3">
        <v>4</v>
      </c>
      <c r="G345" s="30" t="s">
        <v>435</v>
      </c>
      <c r="H345" s="7" t="s">
        <v>437</v>
      </c>
      <c r="I345" s="7" t="s">
        <v>55</v>
      </c>
      <c r="J345" s="19" t="s">
        <v>1</v>
      </c>
      <c r="K345" s="83"/>
      <c r="L345" s="83">
        <v>22.8</v>
      </c>
      <c r="M345" s="41">
        <f t="shared" si="12"/>
        <v>22.8</v>
      </c>
      <c r="N345" s="83">
        <v>0.89999999999999991</v>
      </c>
      <c r="O345" s="83">
        <v>0.1</v>
      </c>
      <c r="P345" s="94" t="s">
        <v>46</v>
      </c>
      <c r="Q345" s="83"/>
      <c r="R345" s="83"/>
      <c r="S345" s="83"/>
      <c r="T345" s="83"/>
      <c r="U345" s="83">
        <v>15</v>
      </c>
      <c r="V345" s="4" t="s">
        <v>1</v>
      </c>
    </row>
    <row r="346" spans="1:22" ht="16" customHeight="1" x14ac:dyDescent="0.2">
      <c r="A346" s="78" t="s">
        <v>793</v>
      </c>
      <c r="B346" s="39">
        <v>41487</v>
      </c>
      <c r="C346" s="2">
        <f t="shared" si="10"/>
        <v>8</v>
      </c>
      <c r="D346" s="2">
        <f>YEAR(Table1[[#This Row],[Measurement Date]])</f>
        <v>2013</v>
      </c>
      <c r="E346" s="8">
        <v>43</v>
      </c>
      <c r="F346" s="8">
        <v>4</v>
      </c>
      <c r="G346" s="30" t="s">
        <v>435</v>
      </c>
      <c r="H346" s="7" t="s">
        <v>437</v>
      </c>
      <c r="I346" s="5" t="s">
        <v>171</v>
      </c>
      <c r="J346" s="9" t="s">
        <v>1</v>
      </c>
      <c r="K346" s="3"/>
      <c r="L346" s="3">
        <v>22.8</v>
      </c>
      <c r="M346" s="41">
        <f t="shared" si="12"/>
        <v>22.8</v>
      </c>
      <c r="N346" s="3">
        <v>0.9</v>
      </c>
      <c r="O346" s="16">
        <v>0.1</v>
      </c>
      <c r="P346" s="8" t="s">
        <v>46</v>
      </c>
      <c r="Q346" s="3"/>
      <c r="S346" s="8"/>
      <c r="T346" s="3"/>
      <c r="U346" s="8">
        <v>15.4</v>
      </c>
      <c r="V346" s="4" t="s">
        <v>1</v>
      </c>
    </row>
    <row r="347" spans="1:22" ht="16" customHeight="1" x14ac:dyDescent="0.2">
      <c r="A347" s="119" t="s">
        <v>794</v>
      </c>
      <c r="B347" s="39">
        <v>41518</v>
      </c>
      <c r="C347" s="2">
        <f t="shared" si="10"/>
        <v>9</v>
      </c>
      <c r="D347" s="2">
        <f>YEAR(Table1[[#This Row],[Measurement Date]])</f>
        <v>2013</v>
      </c>
      <c r="E347" s="3">
        <v>43</v>
      </c>
      <c r="F347" s="3">
        <v>1</v>
      </c>
      <c r="G347" s="30" t="s">
        <v>435</v>
      </c>
      <c r="H347" s="4" t="s">
        <v>436</v>
      </c>
      <c r="I347" s="5" t="s">
        <v>181</v>
      </c>
      <c r="J347" s="19" t="s">
        <v>21</v>
      </c>
      <c r="K347" s="83"/>
      <c r="L347" s="83">
        <v>10.8</v>
      </c>
      <c r="M347" s="83">
        <f t="shared" si="12"/>
        <v>10.8</v>
      </c>
      <c r="N347" s="83">
        <v>0.3</v>
      </c>
      <c r="O347" s="83">
        <v>1.0449999999999999</v>
      </c>
      <c r="P347" s="94" t="s">
        <v>47</v>
      </c>
      <c r="Q347" s="83">
        <v>0.52300000000000002</v>
      </c>
      <c r="R347" s="83"/>
      <c r="S347" s="83">
        <v>28.24</v>
      </c>
      <c r="T347" s="83">
        <v>0.73199999999999998</v>
      </c>
      <c r="U347" s="83">
        <v>1</v>
      </c>
      <c r="V347" s="4" t="s">
        <v>21</v>
      </c>
    </row>
    <row r="348" spans="1:22" ht="16" customHeight="1" x14ac:dyDescent="0.2">
      <c r="A348" s="78" t="s">
        <v>795</v>
      </c>
      <c r="B348" s="39">
        <v>41548</v>
      </c>
      <c r="C348" s="2">
        <f t="shared" si="10"/>
        <v>10</v>
      </c>
      <c r="D348" s="2">
        <f>YEAR(Table1[[#This Row],[Measurement Date]])</f>
        <v>2013</v>
      </c>
      <c r="E348" s="3" t="s">
        <v>41</v>
      </c>
      <c r="F348" s="3" t="s">
        <v>350</v>
      </c>
      <c r="G348" s="30" t="s">
        <v>422</v>
      </c>
      <c r="H348" s="4" t="s">
        <v>426</v>
      </c>
      <c r="I348" s="5" t="s">
        <v>416</v>
      </c>
      <c r="J348" s="19" t="s">
        <v>10</v>
      </c>
      <c r="K348" s="83"/>
      <c r="L348" s="83">
        <v>44.7</v>
      </c>
      <c r="M348" s="40">
        <f t="shared" si="12"/>
        <v>44.7</v>
      </c>
      <c r="N348" s="83"/>
      <c r="O348" s="83">
        <v>5.1999999999999998E-2</v>
      </c>
      <c r="P348" s="94"/>
      <c r="Q348" s="3"/>
      <c r="T348" s="83"/>
      <c r="U348" s="83">
        <v>297</v>
      </c>
      <c r="V348" s="4" t="s">
        <v>88</v>
      </c>
    </row>
    <row r="349" spans="1:22" ht="16" customHeight="1" x14ac:dyDescent="0.2">
      <c r="A349" s="119" t="s">
        <v>796</v>
      </c>
      <c r="B349" s="39">
        <v>41548</v>
      </c>
      <c r="C349" s="2">
        <f t="shared" si="10"/>
        <v>10</v>
      </c>
      <c r="D349" s="2">
        <f>YEAR(Table1[[#This Row],[Measurement Date]])</f>
        <v>2013</v>
      </c>
      <c r="E349" s="3">
        <v>43</v>
      </c>
      <c r="F349" s="3">
        <v>3</v>
      </c>
      <c r="G349" s="30" t="s">
        <v>435</v>
      </c>
      <c r="H349" s="7" t="s">
        <v>8</v>
      </c>
      <c r="I349" s="7" t="s">
        <v>150</v>
      </c>
      <c r="J349" s="19" t="s">
        <v>151</v>
      </c>
      <c r="K349" s="83"/>
      <c r="L349" s="83">
        <v>20.8</v>
      </c>
      <c r="M349" s="41">
        <f t="shared" si="12"/>
        <v>20.8</v>
      </c>
      <c r="N349" s="83">
        <v>0.6</v>
      </c>
      <c r="O349" s="83">
        <v>0.50049999999999994</v>
      </c>
      <c r="P349" s="94" t="s">
        <v>46</v>
      </c>
      <c r="Q349" s="83">
        <v>0.75739999999999996</v>
      </c>
      <c r="R349" s="83"/>
      <c r="S349" s="83">
        <v>34.770000000000003</v>
      </c>
      <c r="T349" s="83">
        <v>0.79200000000000004</v>
      </c>
      <c r="U349" s="83">
        <v>1</v>
      </c>
      <c r="V349" s="4" t="s">
        <v>88</v>
      </c>
    </row>
    <row r="350" spans="1:22" ht="16" customHeight="1" x14ac:dyDescent="0.2">
      <c r="A350" s="78" t="s">
        <v>797</v>
      </c>
      <c r="B350" s="39">
        <v>41571</v>
      </c>
      <c r="C350" s="2">
        <f t="shared" si="10"/>
        <v>10</v>
      </c>
      <c r="D350" s="2">
        <f>YEAR(Table1[[#This Row],[Measurement Date]])</f>
        <v>2013</v>
      </c>
      <c r="E350" s="3"/>
      <c r="F350" s="3"/>
      <c r="G350" s="30" t="s">
        <v>423</v>
      </c>
      <c r="H350" s="4" t="s">
        <v>913</v>
      </c>
      <c r="I350" s="5" t="s">
        <v>933</v>
      </c>
      <c r="J350" s="19" t="s">
        <v>935</v>
      </c>
      <c r="K350" s="3"/>
      <c r="L350" s="83">
        <v>8.5500000000000007</v>
      </c>
      <c r="M350" s="83">
        <v>8.5500000000000007</v>
      </c>
      <c r="N350" s="8">
        <v>0.18</v>
      </c>
      <c r="O350" s="3">
        <v>1.37E-2</v>
      </c>
      <c r="P350" s="1"/>
      <c r="Q350" s="3">
        <v>0.55500000000000005</v>
      </c>
      <c r="T350" s="3">
        <v>0.64</v>
      </c>
      <c r="U350" s="3">
        <v>1</v>
      </c>
      <c r="V350" s="4" t="s">
        <v>165</v>
      </c>
    </row>
    <row r="351" spans="1:22" ht="16" customHeight="1" x14ac:dyDescent="0.2">
      <c r="A351" s="119" t="s">
        <v>798</v>
      </c>
      <c r="B351" s="39">
        <v>41579</v>
      </c>
      <c r="C351" s="2">
        <f t="shared" si="10"/>
        <v>11</v>
      </c>
      <c r="D351" s="2">
        <f>YEAR(Table1[[#This Row],[Measurement Date]])</f>
        <v>2013</v>
      </c>
      <c r="E351" s="3">
        <v>43</v>
      </c>
      <c r="F351" s="3">
        <v>1</v>
      </c>
      <c r="G351" s="30" t="s">
        <v>435</v>
      </c>
      <c r="H351" s="7" t="s">
        <v>8</v>
      </c>
      <c r="I351" s="7" t="s">
        <v>150</v>
      </c>
      <c r="J351" s="19" t="s">
        <v>1</v>
      </c>
      <c r="K351" s="83"/>
      <c r="L351" s="83">
        <v>19.8</v>
      </c>
      <c r="M351" s="41">
        <f>L351</f>
        <v>19.8</v>
      </c>
      <c r="N351" s="83">
        <v>0.6</v>
      </c>
      <c r="O351" s="83">
        <v>0.99739999999999995</v>
      </c>
      <c r="P351" s="94" t="s">
        <v>46</v>
      </c>
      <c r="Q351" s="83">
        <v>0.71599999999999997</v>
      </c>
      <c r="R351" s="83"/>
      <c r="S351" s="83">
        <v>34.909999999999997</v>
      </c>
      <c r="T351" s="83">
        <v>0.79200000000000004</v>
      </c>
      <c r="U351" s="83">
        <v>1</v>
      </c>
      <c r="V351" s="4" t="s">
        <v>1</v>
      </c>
    </row>
    <row r="352" spans="1:22" ht="16" customHeight="1" x14ac:dyDescent="0.2">
      <c r="A352" s="78" t="s">
        <v>799</v>
      </c>
      <c r="B352" s="39">
        <v>41609</v>
      </c>
      <c r="C352" s="2">
        <f t="shared" si="10"/>
        <v>12</v>
      </c>
      <c r="D352" s="2">
        <f>YEAR(Table1[[#This Row],[Measurement Date]])</f>
        <v>2013</v>
      </c>
      <c r="E352" s="3">
        <v>44</v>
      </c>
      <c r="F352" s="3">
        <v>3</v>
      </c>
      <c r="G352" s="30" t="s">
        <v>423</v>
      </c>
      <c r="H352" s="4" t="s">
        <v>440</v>
      </c>
      <c r="I352" s="118" t="s">
        <v>977</v>
      </c>
      <c r="J352" s="19" t="s">
        <v>33</v>
      </c>
      <c r="K352" s="83"/>
      <c r="L352" s="83">
        <v>17.899999999999999</v>
      </c>
      <c r="M352" s="40">
        <v>17.899999999999999</v>
      </c>
      <c r="N352" s="83">
        <v>0.8</v>
      </c>
      <c r="O352" s="83">
        <v>9.3799999999999994E-2</v>
      </c>
      <c r="P352" s="94"/>
      <c r="Q352" s="83">
        <v>1.109</v>
      </c>
      <c r="S352" s="83">
        <v>19.600000000000001</v>
      </c>
      <c r="T352" s="83">
        <v>0.74199999999999999</v>
      </c>
      <c r="U352" s="83">
        <v>1</v>
      </c>
      <c r="V352" s="4" t="s">
        <v>165</v>
      </c>
    </row>
    <row r="353" spans="1:22" ht="16" customHeight="1" x14ac:dyDescent="0.2">
      <c r="A353" s="119" t="s">
        <v>800</v>
      </c>
      <c r="B353" s="39">
        <v>41609</v>
      </c>
      <c r="C353" s="2">
        <f t="shared" si="10"/>
        <v>12</v>
      </c>
      <c r="D353" s="2">
        <f>YEAR(Table1[[#This Row],[Measurement Date]])</f>
        <v>2013</v>
      </c>
      <c r="E353" s="3" t="s">
        <v>41</v>
      </c>
      <c r="F353" s="3" t="s">
        <v>247</v>
      </c>
      <c r="G353" s="4" t="s">
        <v>422</v>
      </c>
      <c r="H353" s="4" t="s">
        <v>429</v>
      </c>
      <c r="I353" s="5" t="s">
        <v>57</v>
      </c>
      <c r="J353" s="19" t="s">
        <v>1</v>
      </c>
      <c r="K353" s="83"/>
      <c r="L353" s="83">
        <v>34.1</v>
      </c>
      <c r="M353" s="40">
        <f t="shared" ref="M353:M361" si="13">L353</f>
        <v>34.1</v>
      </c>
      <c r="N353" s="83"/>
      <c r="O353" s="83">
        <v>9.9400000000000002E-2</v>
      </c>
      <c r="P353" s="94"/>
      <c r="Q353" s="3"/>
      <c r="T353" s="83"/>
      <c r="U353" s="83">
        <v>467</v>
      </c>
      <c r="V353" s="4" t="s">
        <v>1</v>
      </c>
    </row>
    <row r="354" spans="1:22" ht="16" customHeight="1" x14ac:dyDescent="0.2">
      <c r="A354" s="78" t="s">
        <v>801</v>
      </c>
      <c r="B354" s="39">
        <v>41609</v>
      </c>
      <c r="C354" s="2">
        <f t="shared" si="10"/>
        <v>12</v>
      </c>
      <c r="D354" s="2">
        <f>YEAR(Table1[[#This Row],[Measurement Date]])</f>
        <v>2013</v>
      </c>
      <c r="E354" s="3">
        <v>44</v>
      </c>
      <c r="F354" s="3">
        <v>3</v>
      </c>
      <c r="G354" s="4" t="s">
        <v>435</v>
      </c>
      <c r="H354" s="7" t="s">
        <v>16</v>
      </c>
      <c r="I354" s="5" t="s">
        <v>166</v>
      </c>
      <c r="J354" s="19" t="s">
        <v>22</v>
      </c>
      <c r="K354" s="83"/>
      <c r="L354" s="83">
        <v>20.399999999999999</v>
      </c>
      <c r="M354" s="41">
        <f t="shared" si="13"/>
        <v>20.399999999999999</v>
      </c>
      <c r="N354" s="83">
        <v>0.5</v>
      </c>
      <c r="O354" s="83">
        <v>0.4778</v>
      </c>
      <c r="P354" s="94" t="s">
        <v>47</v>
      </c>
      <c r="Q354" s="83">
        <v>0.87170000000000003</v>
      </c>
      <c r="R354" s="83"/>
      <c r="S354" s="83">
        <v>29.47</v>
      </c>
      <c r="T354" s="83">
        <v>0.79500000000000004</v>
      </c>
      <c r="U354" s="83">
        <v>1</v>
      </c>
      <c r="V354" s="4" t="s">
        <v>165</v>
      </c>
    </row>
    <row r="355" spans="1:22" ht="16" customHeight="1" x14ac:dyDescent="0.2">
      <c r="A355" s="119" t="s">
        <v>802</v>
      </c>
      <c r="B355" s="39">
        <v>41640</v>
      </c>
      <c r="C355" s="2">
        <f t="shared" si="10"/>
        <v>1</v>
      </c>
      <c r="D355" s="2">
        <f>YEAR(Table1[[#This Row],[Measurement Date]])</f>
        <v>2014</v>
      </c>
      <c r="E355" s="3">
        <v>44</v>
      </c>
      <c r="F355" s="3">
        <v>1</v>
      </c>
      <c r="G355" s="4" t="s">
        <v>435</v>
      </c>
      <c r="H355" s="4" t="s">
        <v>436</v>
      </c>
      <c r="I355" s="5" t="s">
        <v>181</v>
      </c>
      <c r="J355" s="19" t="s">
        <v>21</v>
      </c>
      <c r="K355" s="83"/>
      <c r="L355" s="83">
        <v>11</v>
      </c>
      <c r="M355" s="83">
        <f t="shared" si="13"/>
        <v>11</v>
      </c>
      <c r="N355" s="83">
        <v>0.3</v>
      </c>
      <c r="O355" s="83">
        <v>1.0449999999999999</v>
      </c>
      <c r="P355" s="94" t="s">
        <v>47</v>
      </c>
      <c r="Q355" s="83">
        <v>0.54200000000000004</v>
      </c>
      <c r="R355" s="83"/>
      <c r="S355" s="83">
        <v>27.44</v>
      </c>
      <c r="T355" s="83">
        <v>0.73799999999999999</v>
      </c>
      <c r="U355" s="83">
        <v>1</v>
      </c>
      <c r="V355" s="4" t="s">
        <v>21</v>
      </c>
    </row>
    <row r="356" spans="1:22" ht="16" customHeight="1" x14ac:dyDescent="0.2">
      <c r="A356" s="78" t="s">
        <v>803</v>
      </c>
      <c r="B356" s="44">
        <v>41671</v>
      </c>
      <c r="C356" s="45">
        <f t="shared" si="10"/>
        <v>2</v>
      </c>
      <c r="D356" s="45">
        <f>YEAR(Table1[[#This Row],[Measurement Date]])</f>
        <v>2014</v>
      </c>
      <c r="E356" s="34">
        <v>44</v>
      </c>
      <c r="F356" s="34">
        <v>1</v>
      </c>
      <c r="G356" s="7" t="s">
        <v>441</v>
      </c>
      <c r="H356" s="4" t="s">
        <v>444</v>
      </c>
      <c r="I356" s="38" t="s">
        <v>245</v>
      </c>
      <c r="J356" s="86" t="s">
        <v>31</v>
      </c>
      <c r="K356" s="85"/>
      <c r="L356" s="85">
        <v>25.6</v>
      </c>
      <c r="M356" s="85">
        <f t="shared" si="13"/>
        <v>25.6</v>
      </c>
      <c r="N356" s="85">
        <v>0.5</v>
      </c>
      <c r="O356" s="85">
        <v>143.69999999999999</v>
      </c>
      <c r="P356" s="114" t="s">
        <v>47</v>
      </c>
      <c r="Q356" s="85">
        <v>0.74</v>
      </c>
      <c r="R356" s="85"/>
      <c r="S356" s="85">
        <v>41.8</v>
      </c>
      <c r="T356" s="85">
        <v>0.82699999999999996</v>
      </c>
      <c r="U356" s="85">
        <v>1</v>
      </c>
      <c r="V356" s="37" t="s">
        <v>21</v>
      </c>
    </row>
    <row r="357" spans="1:22" ht="16" customHeight="1" x14ac:dyDescent="0.2">
      <c r="A357" s="119" t="s">
        <v>804</v>
      </c>
      <c r="B357" s="39">
        <v>41671</v>
      </c>
      <c r="C357" s="2">
        <f t="shared" si="10"/>
        <v>2</v>
      </c>
      <c r="D357" s="2">
        <f>YEAR(Table1[[#This Row],[Measurement Date]])</f>
        <v>2014</v>
      </c>
      <c r="E357" s="3">
        <v>44</v>
      </c>
      <c r="F357" s="3">
        <v>3</v>
      </c>
      <c r="G357" s="7" t="s">
        <v>441</v>
      </c>
      <c r="H357" s="4" t="s">
        <v>443</v>
      </c>
      <c r="I357" s="5" t="s">
        <v>183</v>
      </c>
      <c r="J357" s="19" t="s">
        <v>7</v>
      </c>
      <c r="K357" s="83"/>
      <c r="L357" s="83">
        <v>25</v>
      </c>
      <c r="M357" s="83">
        <f t="shared" si="13"/>
        <v>25</v>
      </c>
      <c r="N357" s="83">
        <v>0.70000000000000007</v>
      </c>
      <c r="O357" s="83">
        <v>120.94</v>
      </c>
      <c r="P357" s="94" t="s">
        <v>48</v>
      </c>
      <c r="Q357" s="83">
        <v>0.72599999999999998</v>
      </c>
      <c r="R357" s="83"/>
      <c r="S357" s="83">
        <v>41.5</v>
      </c>
      <c r="T357" s="83">
        <v>0.82799999999999996</v>
      </c>
      <c r="U357" s="83">
        <v>1</v>
      </c>
      <c r="V357" s="4" t="s">
        <v>88</v>
      </c>
    </row>
    <row r="358" spans="1:22" ht="16" customHeight="1" x14ac:dyDescent="0.2">
      <c r="A358" s="78" t="s">
        <v>805</v>
      </c>
      <c r="B358" s="39">
        <v>41671</v>
      </c>
      <c r="C358" s="2">
        <f t="shared" si="10"/>
        <v>2</v>
      </c>
      <c r="D358" s="2">
        <f>YEAR(Table1[[#This Row],[Measurement Date]])</f>
        <v>2014</v>
      </c>
      <c r="E358" s="8">
        <v>44</v>
      </c>
      <c r="F358" s="8">
        <v>4</v>
      </c>
      <c r="G358" s="4" t="s">
        <v>435</v>
      </c>
      <c r="H358" s="7" t="s">
        <v>8</v>
      </c>
      <c r="I358" s="5" t="s">
        <v>171</v>
      </c>
      <c r="J358" s="9" t="s">
        <v>1</v>
      </c>
      <c r="K358" s="3"/>
      <c r="L358" s="3">
        <v>23.3</v>
      </c>
      <c r="M358" s="41">
        <f t="shared" si="13"/>
        <v>23.3</v>
      </c>
      <c r="N358" s="3">
        <v>1.2</v>
      </c>
      <c r="O358" s="3">
        <v>0.99019999999999997</v>
      </c>
      <c r="P358" s="8" t="s">
        <v>46</v>
      </c>
      <c r="Q358" s="3"/>
      <c r="S358" s="8"/>
      <c r="T358" s="3"/>
      <c r="U358" s="8">
        <v>14.7</v>
      </c>
      <c r="V358" s="4" t="s">
        <v>1</v>
      </c>
    </row>
    <row r="359" spans="1:22" ht="16" customHeight="1" x14ac:dyDescent="0.2">
      <c r="A359" s="78" t="s">
        <v>806</v>
      </c>
      <c r="B359" s="20">
        <v>41699</v>
      </c>
      <c r="C359" s="14">
        <f t="shared" si="10"/>
        <v>3</v>
      </c>
      <c r="D359" s="14">
        <f>YEAR(Table1[[#This Row],[Measurement Date]])</f>
        <v>2014</v>
      </c>
      <c r="E359" s="24">
        <v>44</v>
      </c>
      <c r="F359" s="24">
        <v>4</v>
      </c>
      <c r="G359" s="4" t="s">
        <v>435</v>
      </c>
      <c r="H359" s="7" t="s">
        <v>437</v>
      </c>
      <c r="I359" s="22" t="s">
        <v>55</v>
      </c>
      <c r="J359" s="66" t="s">
        <v>1</v>
      </c>
      <c r="K359" s="91"/>
      <c r="L359" s="91">
        <v>23.3</v>
      </c>
      <c r="M359" s="43">
        <f t="shared" si="13"/>
        <v>23.3</v>
      </c>
      <c r="N359" s="91">
        <v>1.2</v>
      </c>
      <c r="O359" s="91">
        <v>9.9019999999999997E-2</v>
      </c>
      <c r="P359" s="105"/>
      <c r="Q359" s="91"/>
      <c r="R359" s="91"/>
      <c r="S359" s="91"/>
      <c r="T359" s="91"/>
      <c r="U359" s="91">
        <v>15</v>
      </c>
      <c r="V359" s="13" t="s">
        <v>1</v>
      </c>
    </row>
    <row r="360" spans="1:22" ht="16" customHeight="1" x14ac:dyDescent="0.2">
      <c r="A360" s="78" t="s">
        <v>807</v>
      </c>
      <c r="B360" s="39">
        <v>41699</v>
      </c>
      <c r="C360" s="2">
        <f t="shared" si="10"/>
        <v>3</v>
      </c>
      <c r="D360" s="2">
        <f>YEAR(Table1[[#This Row],[Measurement Date]])</f>
        <v>2014</v>
      </c>
      <c r="E360" s="3">
        <v>44</v>
      </c>
      <c r="F360" s="3">
        <v>1</v>
      </c>
      <c r="G360" s="4" t="s">
        <v>435</v>
      </c>
      <c r="H360" s="7" t="s">
        <v>8</v>
      </c>
      <c r="I360" s="22" t="s">
        <v>55</v>
      </c>
      <c r="J360" s="19" t="s">
        <v>162</v>
      </c>
      <c r="K360" s="83"/>
      <c r="L360" s="83">
        <v>20.5</v>
      </c>
      <c r="M360" s="41">
        <f t="shared" si="13"/>
        <v>20.5</v>
      </c>
      <c r="N360" s="83">
        <v>0.6</v>
      </c>
      <c r="O360" s="83">
        <v>0.98819999999999997</v>
      </c>
      <c r="P360" s="94" t="s">
        <v>46</v>
      </c>
      <c r="Q360" s="83">
        <v>0.752</v>
      </c>
      <c r="R360" s="83"/>
      <c r="S360" s="83">
        <v>35.299999999999997</v>
      </c>
      <c r="T360" s="83">
        <v>0.77200000000000002</v>
      </c>
      <c r="U360" s="83">
        <v>1</v>
      </c>
      <c r="V360" s="4" t="s">
        <v>1</v>
      </c>
    </row>
    <row r="361" spans="1:22" ht="16" customHeight="1" x14ac:dyDescent="0.2">
      <c r="A361" s="119" t="s">
        <v>808</v>
      </c>
      <c r="B361" s="39">
        <v>41699</v>
      </c>
      <c r="C361" s="2">
        <f t="shared" si="10"/>
        <v>3</v>
      </c>
      <c r="D361" s="2">
        <f>YEAR(Table1[[#This Row],[Measurement Date]])</f>
        <v>2014</v>
      </c>
      <c r="E361" s="3">
        <v>44</v>
      </c>
      <c r="F361" s="3">
        <v>3</v>
      </c>
      <c r="G361" s="4" t="s">
        <v>435</v>
      </c>
      <c r="H361" s="7" t="s">
        <v>8</v>
      </c>
      <c r="I361" s="5" t="s">
        <v>184</v>
      </c>
      <c r="J361" s="19" t="s">
        <v>98</v>
      </c>
      <c r="K361" s="83"/>
      <c r="L361" s="83">
        <v>20.9</v>
      </c>
      <c r="M361" s="41">
        <f t="shared" si="13"/>
        <v>20.9</v>
      </c>
      <c r="N361" s="83">
        <v>0.70000000000000007</v>
      </c>
      <c r="O361" s="83">
        <v>0.51919999999999999</v>
      </c>
      <c r="P361" s="94" t="s">
        <v>46</v>
      </c>
      <c r="Q361" s="83">
        <v>0.68579999999999997</v>
      </c>
      <c r="R361" s="83"/>
      <c r="S361" s="83">
        <v>39.909999999999997</v>
      </c>
      <c r="T361" s="83">
        <v>0.76400000000000001</v>
      </c>
      <c r="U361" s="83">
        <v>1</v>
      </c>
      <c r="V361" s="4" t="s">
        <v>88</v>
      </c>
    </row>
    <row r="362" spans="1:22" ht="16" customHeight="1" x14ac:dyDescent="0.2">
      <c r="A362" s="78" t="s">
        <v>809</v>
      </c>
      <c r="B362" s="39">
        <v>41730</v>
      </c>
      <c r="C362" s="2">
        <f t="shared" si="10"/>
        <v>4</v>
      </c>
      <c r="D362" s="2">
        <f>YEAR(Table1[[#This Row],[Measurement Date]])</f>
        <v>2014</v>
      </c>
      <c r="E362" s="3">
        <v>44</v>
      </c>
      <c r="F362" s="3">
        <v>3</v>
      </c>
      <c r="G362" s="4" t="s">
        <v>423</v>
      </c>
      <c r="H362" s="4" t="s">
        <v>440</v>
      </c>
      <c r="I362" s="5" t="s">
        <v>171</v>
      </c>
      <c r="J362" s="19" t="s">
        <v>33</v>
      </c>
      <c r="K362" s="83"/>
      <c r="L362" s="83">
        <v>17.899999999999999</v>
      </c>
      <c r="M362" s="40">
        <v>17.899999999999999</v>
      </c>
      <c r="N362" s="83">
        <v>0.8</v>
      </c>
      <c r="O362" s="83">
        <v>9.3700000000000006E-2</v>
      </c>
      <c r="P362" s="94" t="s">
        <v>46</v>
      </c>
      <c r="Q362" s="83">
        <v>1.1142000000000001</v>
      </c>
      <c r="S362" s="83">
        <v>21.8</v>
      </c>
      <c r="T362" s="83">
        <v>0.73599999999999999</v>
      </c>
      <c r="U362" s="83">
        <v>1</v>
      </c>
      <c r="V362" s="4" t="s">
        <v>165</v>
      </c>
    </row>
    <row r="363" spans="1:22" ht="16" customHeight="1" x14ac:dyDescent="0.2">
      <c r="A363" s="119" t="s">
        <v>810</v>
      </c>
      <c r="B363" s="39">
        <v>41730</v>
      </c>
      <c r="C363" s="2">
        <f t="shared" si="10"/>
        <v>4</v>
      </c>
      <c r="D363" s="2">
        <f>YEAR(Table1[[#This Row],[Measurement Date]])</f>
        <v>2014</v>
      </c>
      <c r="E363" s="3" t="s">
        <v>41</v>
      </c>
      <c r="F363" s="3" t="s">
        <v>350</v>
      </c>
      <c r="G363" s="4" t="s">
        <v>422</v>
      </c>
      <c r="H363" s="4" t="s">
        <v>426</v>
      </c>
      <c r="I363" s="5" t="s">
        <v>202</v>
      </c>
      <c r="J363" s="19" t="s">
        <v>1</v>
      </c>
      <c r="K363" s="83"/>
      <c r="L363" s="83">
        <v>43.8</v>
      </c>
      <c r="M363" s="40">
        <f>L363</f>
        <v>43.8</v>
      </c>
      <c r="N363" s="83"/>
      <c r="O363" s="83">
        <v>9.98E-2</v>
      </c>
      <c r="P363" s="94"/>
      <c r="Q363" s="3"/>
      <c r="T363" s="83"/>
      <c r="U363" s="83">
        <v>327</v>
      </c>
      <c r="V363" s="4" t="s">
        <v>1</v>
      </c>
    </row>
    <row r="364" spans="1:22" ht="16" customHeight="1" x14ac:dyDescent="0.2">
      <c r="A364" s="78" t="s">
        <v>811</v>
      </c>
      <c r="B364" s="39">
        <v>41730</v>
      </c>
      <c r="C364" s="2">
        <f t="shared" si="10"/>
        <v>4</v>
      </c>
      <c r="D364" s="2">
        <f>YEAR(Table1[[#This Row],[Measurement Date]])</f>
        <v>2014</v>
      </c>
      <c r="E364" s="3">
        <v>46</v>
      </c>
      <c r="F364" s="3">
        <v>1</v>
      </c>
      <c r="G364" s="4" t="s">
        <v>435</v>
      </c>
      <c r="H364" s="7" t="s">
        <v>8</v>
      </c>
      <c r="I364" s="7" t="s">
        <v>150</v>
      </c>
      <c r="J364" s="19" t="s">
        <v>162</v>
      </c>
      <c r="K364" s="3"/>
      <c r="L364" s="83">
        <v>21</v>
      </c>
      <c r="M364" s="41">
        <f>L364</f>
        <v>21</v>
      </c>
      <c r="N364" s="83">
        <v>0.6</v>
      </c>
      <c r="O364" s="83">
        <v>0.99270000000000003</v>
      </c>
      <c r="P364" s="94" t="s">
        <v>46</v>
      </c>
      <c r="Q364" s="83">
        <v>0.75700000000000001</v>
      </c>
      <c r="S364" s="83">
        <v>35.700000000000003</v>
      </c>
      <c r="T364" s="83">
        <v>0.77600000000000002</v>
      </c>
      <c r="U364" s="83">
        <v>1</v>
      </c>
      <c r="V364" s="4" t="s">
        <v>88</v>
      </c>
    </row>
    <row r="365" spans="1:22" ht="16" customHeight="1" x14ac:dyDescent="0.2">
      <c r="A365" s="78" t="s">
        <v>812</v>
      </c>
      <c r="B365" s="39">
        <v>41752</v>
      </c>
      <c r="C365" s="2">
        <f t="shared" si="10"/>
        <v>4</v>
      </c>
      <c r="D365" s="2">
        <f>YEAR(Table1[[#This Row],[Measurement Date]])</f>
        <v>2014</v>
      </c>
      <c r="E365" s="3"/>
      <c r="F365" s="3"/>
      <c r="G365" s="7" t="s">
        <v>441</v>
      </c>
      <c r="H365" s="4" t="s">
        <v>433</v>
      </c>
      <c r="I365" s="5" t="s">
        <v>201</v>
      </c>
      <c r="J365" s="19" t="s">
        <v>3</v>
      </c>
      <c r="K365" s="3"/>
      <c r="L365" s="83"/>
      <c r="M365" s="83">
        <v>21.24</v>
      </c>
      <c r="O365" s="3">
        <v>239.7</v>
      </c>
      <c r="P365" s="1"/>
      <c r="Q365" s="3">
        <v>5.4951999999999996</v>
      </c>
      <c r="S365" s="3">
        <v>4.8129999999999997</v>
      </c>
      <c r="T365" s="3">
        <v>0.80300000000000005</v>
      </c>
      <c r="V365" s="4" t="s">
        <v>1</v>
      </c>
    </row>
    <row r="366" spans="1:22" ht="16" customHeight="1" x14ac:dyDescent="0.2">
      <c r="A366" s="78" t="s">
        <v>813</v>
      </c>
      <c r="B366" s="39">
        <v>41821</v>
      </c>
      <c r="C366" s="2">
        <f t="shared" si="10"/>
        <v>7</v>
      </c>
      <c r="D366" s="2">
        <f>YEAR(Table1[[#This Row],[Measurement Date]])</f>
        <v>2014</v>
      </c>
      <c r="E366" s="3">
        <v>45</v>
      </c>
      <c r="F366" s="3">
        <v>1</v>
      </c>
      <c r="G366" s="4" t="s">
        <v>435</v>
      </c>
      <c r="H366" s="4" t="s">
        <v>436</v>
      </c>
      <c r="I366" s="5" t="s">
        <v>979</v>
      </c>
      <c r="J366" s="19" t="s">
        <v>21</v>
      </c>
      <c r="K366" s="83"/>
      <c r="L366" s="83">
        <v>10.199999999999999</v>
      </c>
      <c r="M366" s="83">
        <f>L366</f>
        <v>10.199999999999999</v>
      </c>
      <c r="N366" s="83">
        <v>0.3</v>
      </c>
      <c r="O366" s="83">
        <v>1.0009999999999999</v>
      </c>
      <c r="P366" s="94" t="s">
        <v>47</v>
      </c>
      <c r="Q366" s="83">
        <v>0.89600000000000002</v>
      </c>
      <c r="R366" s="83"/>
      <c r="S366" s="83">
        <v>16.36</v>
      </c>
      <c r="T366" s="83">
        <v>0.69799999999999995</v>
      </c>
      <c r="U366" s="83">
        <v>1</v>
      </c>
      <c r="V366" s="4" t="s">
        <v>21</v>
      </c>
    </row>
    <row r="367" spans="1:22" ht="16" customHeight="1" x14ac:dyDescent="0.2">
      <c r="A367" s="119" t="s">
        <v>814</v>
      </c>
      <c r="B367" s="46">
        <v>41821</v>
      </c>
      <c r="C367" s="47">
        <f t="shared" si="10"/>
        <v>7</v>
      </c>
      <c r="D367" s="47">
        <f>YEAR(Table1[[#This Row],[Measurement Date]])</f>
        <v>2014</v>
      </c>
      <c r="E367" s="32">
        <v>45</v>
      </c>
      <c r="F367" s="32">
        <v>1</v>
      </c>
      <c r="G367" s="4" t="s">
        <v>435</v>
      </c>
      <c r="H367" s="4" t="s">
        <v>436</v>
      </c>
      <c r="I367" s="31" t="s">
        <v>181</v>
      </c>
      <c r="J367" s="98" t="s">
        <v>21</v>
      </c>
      <c r="K367" s="95"/>
      <c r="L367" s="95">
        <v>11.4</v>
      </c>
      <c r="M367" s="95">
        <f>L367</f>
        <v>11.4</v>
      </c>
      <c r="N367" s="95">
        <v>0.3</v>
      </c>
      <c r="O367" s="95">
        <v>1.046</v>
      </c>
      <c r="P367" s="99" t="s">
        <v>47</v>
      </c>
      <c r="Q367" s="95">
        <v>0.53500000000000003</v>
      </c>
      <c r="R367" s="95"/>
      <c r="S367" s="95">
        <v>29.07</v>
      </c>
      <c r="T367" s="95">
        <v>0.73099999999999998</v>
      </c>
      <c r="U367" s="95">
        <v>1</v>
      </c>
      <c r="V367" s="30" t="s">
        <v>21</v>
      </c>
    </row>
    <row r="368" spans="1:22" ht="16" customHeight="1" x14ac:dyDescent="0.2">
      <c r="A368" s="78" t="s">
        <v>815</v>
      </c>
      <c r="B368" s="39">
        <v>41852</v>
      </c>
      <c r="C368" s="2">
        <f t="shared" si="10"/>
        <v>8</v>
      </c>
      <c r="D368" s="2">
        <f>YEAR(Table1[[#This Row],[Measurement Date]])</f>
        <v>2014</v>
      </c>
      <c r="E368" s="3">
        <v>45</v>
      </c>
      <c r="F368" s="3">
        <v>1</v>
      </c>
      <c r="G368" s="4" t="s">
        <v>435</v>
      </c>
      <c r="H368" s="7" t="s">
        <v>16</v>
      </c>
      <c r="I368" s="5" t="s">
        <v>166</v>
      </c>
      <c r="J368" s="19" t="s">
        <v>22</v>
      </c>
      <c r="K368" s="83"/>
      <c r="L368" s="83">
        <v>21</v>
      </c>
      <c r="M368" s="41">
        <f>L368</f>
        <v>21</v>
      </c>
      <c r="N368" s="83">
        <v>0.4</v>
      </c>
      <c r="O368" s="83">
        <v>1.0623</v>
      </c>
      <c r="P368" s="94" t="s">
        <v>46</v>
      </c>
      <c r="Q368" s="83">
        <v>0.87590000000000001</v>
      </c>
      <c r="R368" s="83"/>
      <c r="S368" s="83">
        <v>30.25</v>
      </c>
      <c r="T368" s="83">
        <v>0.79400000000000004</v>
      </c>
      <c r="U368" s="83">
        <v>1</v>
      </c>
      <c r="V368" s="4" t="s">
        <v>165</v>
      </c>
    </row>
    <row r="369" spans="1:22" ht="16" customHeight="1" x14ac:dyDescent="0.2">
      <c r="A369" s="119" t="s">
        <v>816</v>
      </c>
      <c r="B369" s="39">
        <v>41883</v>
      </c>
      <c r="C369" s="2">
        <f t="shared" si="10"/>
        <v>9</v>
      </c>
      <c r="D369" s="2">
        <f>YEAR(Table1[[#This Row],[Measurement Date]])</f>
        <v>2014</v>
      </c>
      <c r="E369" s="3">
        <v>45</v>
      </c>
      <c r="F369" s="3">
        <v>1</v>
      </c>
      <c r="G369" s="4" t="s">
        <v>423</v>
      </c>
      <c r="H369" s="4" t="s">
        <v>909</v>
      </c>
      <c r="I369" s="5" t="s">
        <v>171</v>
      </c>
      <c r="J369" s="19" t="s">
        <v>169</v>
      </c>
      <c r="K369" s="83"/>
      <c r="L369" s="40">
        <v>11</v>
      </c>
      <c r="M369" s="40">
        <v>11</v>
      </c>
      <c r="N369" s="83">
        <v>0.3</v>
      </c>
      <c r="O369" s="83">
        <v>0.99299999999999999</v>
      </c>
      <c r="P369" s="94" t="s">
        <v>47</v>
      </c>
      <c r="Q369" s="83">
        <v>0.79300000000000004</v>
      </c>
      <c r="R369" s="83"/>
      <c r="S369" s="83">
        <v>19.399999999999999</v>
      </c>
      <c r="T369" s="83">
        <v>0.71399999999999997</v>
      </c>
      <c r="U369" s="83">
        <v>1</v>
      </c>
      <c r="V369" s="4" t="s">
        <v>21</v>
      </c>
    </row>
    <row r="370" spans="1:22" ht="16" customHeight="1" x14ac:dyDescent="0.2">
      <c r="A370" s="78" t="s">
        <v>817</v>
      </c>
      <c r="B370" s="39">
        <v>41883</v>
      </c>
      <c r="C370" s="2">
        <f t="shared" si="10"/>
        <v>9</v>
      </c>
      <c r="D370" s="2">
        <f>YEAR(Table1[[#This Row],[Measurement Date]])</f>
        <v>2014</v>
      </c>
      <c r="E370" s="3">
        <v>46</v>
      </c>
      <c r="F370" s="3">
        <v>4</v>
      </c>
      <c r="G370" s="4" t="s">
        <v>422</v>
      </c>
      <c r="H370" s="4" t="s">
        <v>426</v>
      </c>
      <c r="I370" s="5" t="s">
        <v>349</v>
      </c>
      <c r="J370" s="19" t="s">
        <v>1</v>
      </c>
      <c r="K370" s="83"/>
      <c r="L370" s="83">
        <v>45.7</v>
      </c>
      <c r="M370" s="40">
        <f t="shared" ref="M370:M375" si="14">L370</f>
        <v>45.7</v>
      </c>
      <c r="N370" s="83">
        <v>2.2999999999999998</v>
      </c>
      <c r="O370" s="83">
        <v>9.7908999999999996E-2</v>
      </c>
      <c r="P370" s="94" t="s">
        <v>47</v>
      </c>
      <c r="Q370" s="3"/>
      <c r="T370" s="83"/>
      <c r="U370" s="83">
        <v>234</v>
      </c>
      <c r="V370" s="4" t="s">
        <v>1</v>
      </c>
    </row>
    <row r="371" spans="1:22" ht="16" customHeight="1" x14ac:dyDescent="0.2">
      <c r="A371" s="119" t="s">
        <v>818</v>
      </c>
      <c r="B371" s="39">
        <v>41883</v>
      </c>
      <c r="C371" s="2">
        <f t="shared" si="10"/>
        <v>9</v>
      </c>
      <c r="D371" s="2">
        <f>YEAR(Table1[[#This Row],[Measurement Date]])</f>
        <v>2014</v>
      </c>
      <c r="E371" s="3">
        <v>45</v>
      </c>
      <c r="F371" s="3">
        <v>3</v>
      </c>
      <c r="G371" s="4" t="s">
        <v>435</v>
      </c>
      <c r="H371" s="7" t="s">
        <v>8</v>
      </c>
      <c r="I371" s="7" t="s">
        <v>150</v>
      </c>
      <c r="J371" s="19" t="s">
        <v>151</v>
      </c>
      <c r="K371" s="83"/>
      <c r="L371" s="83">
        <v>21.7</v>
      </c>
      <c r="M371" s="41">
        <f t="shared" si="14"/>
        <v>21.7</v>
      </c>
      <c r="N371" s="83">
        <v>0.70000000000000007</v>
      </c>
      <c r="O371" s="83">
        <v>0.49719999999999998</v>
      </c>
      <c r="P371" s="94" t="s">
        <v>47</v>
      </c>
      <c r="Q371" s="83">
        <v>0.74629999999999996</v>
      </c>
      <c r="R371" s="83"/>
      <c r="S371" s="83">
        <v>36.590000000000003</v>
      </c>
      <c r="T371" s="83">
        <v>0.79300000000000004</v>
      </c>
      <c r="U371" s="83">
        <v>1</v>
      </c>
      <c r="V371" s="4" t="s">
        <v>88</v>
      </c>
    </row>
    <row r="372" spans="1:22" ht="16" customHeight="1" x14ac:dyDescent="0.2">
      <c r="A372" s="78" t="s">
        <v>819</v>
      </c>
      <c r="B372" s="39">
        <v>41913</v>
      </c>
      <c r="C372" s="2">
        <f t="shared" si="10"/>
        <v>10</v>
      </c>
      <c r="D372" s="2">
        <f>YEAR(Table1[[#This Row],[Measurement Date]])</f>
        <v>2014</v>
      </c>
      <c r="E372" s="3">
        <v>45</v>
      </c>
      <c r="F372" s="3">
        <v>1</v>
      </c>
      <c r="G372" s="4" t="s">
        <v>435</v>
      </c>
      <c r="H372" s="4" t="s">
        <v>972</v>
      </c>
      <c r="I372" s="5" t="s">
        <v>161</v>
      </c>
      <c r="J372" s="19" t="s">
        <v>21</v>
      </c>
      <c r="K372" s="83"/>
      <c r="L372" s="83">
        <v>12.7</v>
      </c>
      <c r="M372" s="83">
        <f t="shared" si="14"/>
        <v>12.7</v>
      </c>
      <c r="N372" s="83">
        <v>0.4</v>
      </c>
      <c r="O372" s="83">
        <v>1</v>
      </c>
      <c r="P372" s="94" t="s">
        <v>47</v>
      </c>
      <c r="Q372" s="83">
        <v>1.3420000000000001</v>
      </c>
      <c r="R372" s="83"/>
      <c r="S372" s="83">
        <v>13.45</v>
      </c>
      <c r="T372" s="83">
        <v>0.70199999999999996</v>
      </c>
      <c r="U372" s="83">
        <v>1</v>
      </c>
      <c r="V372" s="4" t="s">
        <v>185</v>
      </c>
    </row>
    <row r="373" spans="1:22" ht="16" customHeight="1" x14ac:dyDescent="0.2">
      <c r="A373" s="119" t="s">
        <v>820</v>
      </c>
      <c r="B373" s="39">
        <v>41913</v>
      </c>
      <c r="C373" s="2">
        <f t="shared" si="10"/>
        <v>10</v>
      </c>
      <c r="D373" s="2">
        <f>YEAR(Table1[[#This Row],[Measurement Date]])</f>
        <v>2014</v>
      </c>
      <c r="E373" s="3">
        <v>45</v>
      </c>
      <c r="F373" s="3">
        <v>4</v>
      </c>
      <c r="G373" s="4" t="s">
        <v>422</v>
      </c>
      <c r="H373" s="4" t="s">
        <v>426</v>
      </c>
      <c r="I373" s="5" t="s">
        <v>348</v>
      </c>
      <c r="J373" s="19" t="s">
        <v>186</v>
      </c>
      <c r="K373" s="83"/>
      <c r="L373" s="40">
        <v>46</v>
      </c>
      <c r="M373" s="40">
        <f t="shared" si="14"/>
        <v>46</v>
      </c>
      <c r="N373" s="83">
        <v>2.2000000000000002</v>
      </c>
      <c r="O373" s="83">
        <v>5.1999999999999998E-2</v>
      </c>
      <c r="P373" s="94" t="s">
        <v>47</v>
      </c>
      <c r="Q373" s="3"/>
      <c r="T373" s="83"/>
      <c r="U373" s="83">
        <v>508</v>
      </c>
      <c r="V373" s="4" t="s">
        <v>21</v>
      </c>
    </row>
    <row r="374" spans="1:22" ht="16" customHeight="1" x14ac:dyDescent="0.2">
      <c r="A374" s="78" t="s">
        <v>821</v>
      </c>
      <c r="B374" s="39">
        <v>41913</v>
      </c>
      <c r="C374" s="2">
        <f t="shared" si="10"/>
        <v>10</v>
      </c>
      <c r="D374" s="2">
        <f>YEAR(Table1[[#This Row],[Measurement Date]])</f>
        <v>2014</v>
      </c>
      <c r="E374" s="3">
        <v>46</v>
      </c>
      <c r="F374" s="3">
        <v>1</v>
      </c>
      <c r="G374" s="4" t="s">
        <v>435</v>
      </c>
      <c r="H374" s="4" t="s">
        <v>436</v>
      </c>
      <c r="I374" s="5" t="s">
        <v>181</v>
      </c>
      <c r="J374" s="19" t="s">
        <v>21</v>
      </c>
      <c r="K374" s="83"/>
      <c r="L374" s="83">
        <v>11.799999999999999</v>
      </c>
      <c r="M374" s="83">
        <f t="shared" si="14"/>
        <v>11.799999999999999</v>
      </c>
      <c r="N374" s="83">
        <v>0.3</v>
      </c>
      <c r="O374" s="83">
        <v>1.044</v>
      </c>
      <c r="P374" s="94" t="s">
        <v>47</v>
      </c>
      <c r="Q374" s="83">
        <v>0.54800000000000004</v>
      </c>
      <c r="R374" s="83"/>
      <c r="S374" s="83">
        <v>29.39</v>
      </c>
      <c r="T374" s="83">
        <v>0.73099999999999998</v>
      </c>
      <c r="U374" s="83">
        <v>1</v>
      </c>
      <c r="V374" s="4" t="s">
        <v>21</v>
      </c>
    </row>
    <row r="375" spans="1:22" ht="16" customHeight="1" x14ac:dyDescent="0.2">
      <c r="A375" s="78" t="s">
        <v>822</v>
      </c>
      <c r="B375" s="39">
        <v>41944</v>
      </c>
      <c r="C375" s="2">
        <f t="shared" si="10"/>
        <v>11</v>
      </c>
      <c r="D375" s="2">
        <f>YEAR(Table1[[#This Row],[Measurement Date]])</f>
        <v>2014</v>
      </c>
      <c r="E375" s="3">
        <v>45</v>
      </c>
      <c r="F375" s="3">
        <v>1</v>
      </c>
      <c r="G375" s="7" t="s">
        <v>441</v>
      </c>
      <c r="H375" s="7" t="s">
        <v>445</v>
      </c>
      <c r="I375" s="5" t="s">
        <v>978</v>
      </c>
      <c r="J375" s="19" t="s">
        <v>15</v>
      </c>
      <c r="K375" s="83"/>
      <c r="L375" s="83">
        <v>20.8</v>
      </c>
      <c r="M375" s="83">
        <f t="shared" si="14"/>
        <v>20.8</v>
      </c>
      <c r="N375" s="83">
        <v>0.6</v>
      </c>
      <c r="O375" s="83">
        <v>243.9</v>
      </c>
      <c r="P375" s="94" t="s">
        <v>46</v>
      </c>
      <c r="Q375" s="83">
        <v>0.66259999999999997</v>
      </c>
      <c r="R375" s="83"/>
      <c r="S375" s="83">
        <v>39.03</v>
      </c>
      <c r="T375" s="83">
        <v>0.80300000000000005</v>
      </c>
      <c r="U375" s="83">
        <v>1</v>
      </c>
      <c r="V375" s="4" t="s">
        <v>88</v>
      </c>
    </row>
    <row r="376" spans="1:22" ht="16" customHeight="1" x14ac:dyDescent="0.2">
      <c r="A376" s="119" t="s">
        <v>823</v>
      </c>
      <c r="B376" s="39">
        <v>41944</v>
      </c>
      <c r="C376" s="2">
        <f t="shared" si="10"/>
        <v>11</v>
      </c>
      <c r="D376" s="2">
        <f>YEAR(Table1[[#This Row],[Measurement Date]])</f>
        <v>2014</v>
      </c>
      <c r="E376" s="3">
        <v>45</v>
      </c>
      <c r="F376" s="3">
        <v>3</v>
      </c>
      <c r="G376" s="4" t="s">
        <v>423</v>
      </c>
      <c r="H376" s="4" t="s">
        <v>440</v>
      </c>
      <c r="I376" s="5" t="s">
        <v>171</v>
      </c>
      <c r="J376" s="19" t="s">
        <v>33</v>
      </c>
      <c r="K376" s="83"/>
      <c r="L376" s="83">
        <v>20.100000000000001</v>
      </c>
      <c r="M376" s="40">
        <v>20.100000000000001</v>
      </c>
      <c r="N376" s="83">
        <v>0.4</v>
      </c>
      <c r="O376" s="83">
        <v>9.5500000000000002E-2</v>
      </c>
      <c r="P376" s="94" t="s">
        <v>46</v>
      </c>
      <c r="Q376" s="83">
        <v>1.0589999999999999</v>
      </c>
      <c r="S376" s="83">
        <v>24.65</v>
      </c>
      <c r="T376" s="83">
        <v>0.77</v>
      </c>
      <c r="U376" s="83">
        <v>1</v>
      </c>
      <c r="V376" s="4" t="s">
        <v>165</v>
      </c>
    </row>
    <row r="377" spans="1:22" ht="16" customHeight="1" x14ac:dyDescent="0.2">
      <c r="A377" s="78" t="s">
        <v>824</v>
      </c>
      <c r="B377" s="20">
        <v>41974</v>
      </c>
      <c r="C377" s="14">
        <f t="shared" si="10"/>
        <v>12</v>
      </c>
      <c r="D377" s="14">
        <f>YEAR(Table1[[#This Row],[Measurement Date]])</f>
        <v>2014</v>
      </c>
      <c r="E377" s="24">
        <v>46</v>
      </c>
      <c r="F377" s="24">
        <v>3</v>
      </c>
      <c r="G377" s="4" t="s">
        <v>435</v>
      </c>
      <c r="H377" s="7" t="s">
        <v>16</v>
      </c>
      <c r="I377" s="23" t="s">
        <v>166</v>
      </c>
      <c r="J377" s="66" t="s">
        <v>22</v>
      </c>
      <c r="K377" s="91"/>
      <c r="L377" s="91">
        <v>21.5</v>
      </c>
      <c r="M377" s="43">
        <f>L377</f>
        <v>21.5</v>
      </c>
      <c r="N377" s="91">
        <v>0.4</v>
      </c>
      <c r="O377" s="91">
        <v>0.34549999999999997</v>
      </c>
      <c r="P377" s="105" t="s">
        <v>47</v>
      </c>
      <c r="Q377" s="91">
        <v>0.87739999999999996</v>
      </c>
      <c r="R377" s="91"/>
      <c r="S377" s="91">
        <v>30.94</v>
      </c>
      <c r="T377" s="91">
        <v>0.79200000000000004</v>
      </c>
      <c r="U377" s="91">
        <v>1</v>
      </c>
      <c r="V377" s="13" t="s">
        <v>165</v>
      </c>
    </row>
    <row r="378" spans="1:22" ht="16" customHeight="1" x14ac:dyDescent="0.2">
      <c r="A378" s="119" t="s">
        <v>825</v>
      </c>
      <c r="B378" s="39">
        <v>41974</v>
      </c>
      <c r="C378" s="2">
        <f t="shared" si="10"/>
        <v>12</v>
      </c>
      <c r="D378" s="2">
        <f>YEAR(Table1[[#This Row],[Measurement Date]])</f>
        <v>2014</v>
      </c>
      <c r="E378" s="3">
        <v>46</v>
      </c>
      <c r="F378" s="3">
        <v>3</v>
      </c>
      <c r="G378" s="4" t="s">
        <v>423</v>
      </c>
      <c r="H378" s="7" t="s">
        <v>446</v>
      </c>
      <c r="I378" s="5" t="s">
        <v>177</v>
      </c>
      <c r="J378" s="19" t="s">
        <v>180</v>
      </c>
      <c r="K378" s="83"/>
      <c r="L378" s="83">
        <v>9.1</v>
      </c>
      <c r="M378" s="41">
        <f>L378</f>
        <v>9.1</v>
      </c>
      <c r="N378" s="83">
        <v>0.2</v>
      </c>
      <c r="O378" s="83">
        <v>0.2409</v>
      </c>
      <c r="P378" s="94" t="s">
        <v>47</v>
      </c>
      <c r="Q378" s="83">
        <v>0.70099999999999996</v>
      </c>
      <c r="R378" s="83"/>
      <c r="S378" s="83">
        <v>20.84</v>
      </c>
      <c r="T378" s="83">
        <v>0.625</v>
      </c>
      <c r="U378" s="83">
        <v>1</v>
      </c>
      <c r="V378" s="4" t="s">
        <v>21</v>
      </c>
    </row>
    <row r="379" spans="1:22" ht="16" customHeight="1" x14ac:dyDescent="0.2">
      <c r="A379" s="78" t="s">
        <v>826</v>
      </c>
      <c r="B379" s="39">
        <v>41977</v>
      </c>
      <c r="C379" s="2">
        <f t="shared" si="10"/>
        <v>12</v>
      </c>
      <c r="D379" s="2">
        <f>YEAR(Table1[[#This Row],[Measurement Date]])</f>
        <v>2014</v>
      </c>
      <c r="E379" s="3"/>
      <c r="F379" s="3"/>
      <c r="G379" s="4" t="s">
        <v>423</v>
      </c>
      <c r="H379" s="4" t="s">
        <v>913</v>
      </c>
      <c r="I379" s="5" t="s">
        <v>933</v>
      </c>
      <c r="J379" s="19" t="s">
        <v>932</v>
      </c>
      <c r="K379" s="3"/>
      <c r="L379" s="83">
        <v>9.24</v>
      </c>
      <c r="M379" s="83">
        <v>9.24</v>
      </c>
      <c r="N379" s="3">
        <v>0.2</v>
      </c>
      <c r="O379" s="3">
        <v>4.87E-2</v>
      </c>
      <c r="P379" s="1"/>
      <c r="Q379" s="3">
        <v>0.64280000000000004</v>
      </c>
      <c r="T379" s="3">
        <v>0.68</v>
      </c>
      <c r="U379" s="3">
        <v>1</v>
      </c>
      <c r="V379" s="4" t="s">
        <v>165</v>
      </c>
    </row>
    <row r="380" spans="1:22" ht="16" customHeight="1" x14ac:dyDescent="0.2">
      <c r="A380" s="119" t="s">
        <v>827</v>
      </c>
      <c r="B380" s="39">
        <v>42005</v>
      </c>
      <c r="C380" s="2">
        <f t="shared" si="10"/>
        <v>1</v>
      </c>
      <c r="D380" s="2">
        <f>YEAR(Table1[[#This Row],[Measurement Date]])</f>
        <v>2015</v>
      </c>
      <c r="E380" s="3">
        <v>46</v>
      </c>
      <c r="F380" s="3">
        <v>1</v>
      </c>
      <c r="G380" s="4" t="s">
        <v>435</v>
      </c>
      <c r="H380" s="4" t="s">
        <v>972</v>
      </c>
      <c r="I380" s="5" t="s">
        <v>161</v>
      </c>
      <c r="J380" s="19" t="s">
        <v>21</v>
      </c>
      <c r="K380" s="83"/>
      <c r="L380" s="83">
        <v>13.600000000000001</v>
      </c>
      <c r="M380" s="83">
        <f>L380</f>
        <v>13.600000000000001</v>
      </c>
      <c r="N380" s="83">
        <v>0.4</v>
      </c>
      <c r="O380" s="83">
        <v>1.0429999999999999</v>
      </c>
      <c r="P380" s="94" t="s">
        <v>47</v>
      </c>
      <c r="Q380" s="83">
        <v>1.901</v>
      </c>
      <c r="R380" s="83"/>
      <c r="S380" s="83">
        <v>9.92</v>
      </c>
      <c r="T380" s="83">
        <v>0.72099999999999997</v>
      </c>
      <c r="U380" s="83">
        <v>1</v>
      </c>
      <c r="V380" s="4" t="s">
        <v>21</v>
      </c>
    </row>
    <row r="381" spans="1:22" ht="16" customHeight="1" x14ac:dyDescent="0.2">
      <c r="A381" s="78" t="s">
        <v>828</v>
      </c>
      <c r="B381" s="44">
        <v>42005</v>
      </c>
      <c r="C381" s="45">
        <f t="shared" si="10"/>
        <v>1</v>
      </c>
      <c r="D381" s="45">
        <v>2015</v>
      </c>
      <c r="E381" s="45">
        <v>46</v>
      </c>
      <c r="F381" s="35">
        <v>1</v>
      </c>
      <c r="G381" s="9" t="s">
        <v>435</v>
      </c>
      <c r="H381" s="25" t="s">
        <v>436</v>
      </c>
      <c r="I381" s="25" t="s">
        <v>980</v>
      </c>
      <c r="J381" s="19" t="s">
        <v>21</v>
      </c>
      <c r="K381" s="35"/>
      <c r="L381" s="34">
        <v>12.7</v>
      </c>
      <c r="M381" s="35">
        <v>12.7</v>
      </c>
      <c r="N381" s="34">
        <v>0.4</v>
      </c>
      <c r="O381" s="34">
        <v>1</v>
      </c>
      <c r="P381" s="34" t="s">
        <v>47</v>
      </c>
      <c r="Q381" s="35">
        <v>1.3420000000000001</v>
      </c>
      <c r="R381" s="34"/>
      <c r="S381" s="34">
        <v>1345</v>
      </c>
      <c r="T381" s="35"/>
      <c r="U381" s="34"/>
      <c r="V381" s="35"/>
    </row>
    <row r="382" spans="1:22" ht="16" customHeight="1" x14ac:dyDescent="0.2">
      <c r="A382" s="119" t="s">
        <v>829</v>
      </c>
      <c r="B382" s="20">
        <v>42036</v>
      </c>
      <c r="C382" s="14">
        <f t="shared" si="10"/>
        <v>2</v>
      </c>
      <c r="D382" s="14">
        <f>YEAR(Table1[[#This Row],[Measurement Date]])</f>
        <v>2015</v>
      </c>
      <c r="E382" s="24">
        <v>46</v>
      </c>
      <c r="F382" s="24">
        <v>1</v>
      </c>
      <c r="G382" s="4" t="s">
        <v>423</v>
      </c>
      <c r="H382" s="37" t="s">
        <v>440</v>
      </c>
      <c r="I382" s="23" t="s">
        <v>171</v>
      </c>
      <c r="J382" s="66" t="s">
        <v>28</v>
      </c>
      <c r="K382" s="91"/>
      <c r="L382" s="27">
        <v>15</v>
      </c>
      <c r="M382" s="27">
        <v>15</v>
      </c>
      <c r="N382" s="91">
        <v>0.6</v>
      </c>
      <c r="O382" s="91">
        <v>1.0169999999999999</v>
      </c>
      <c r="P382" s="105" t="s">
        <v>46</v>
      </c>
      <c r="Q382" s="91">
        <v>1.0900000000000001</v>
      </c>
      <c r="R382" s="24"/>
      <c r="S382" s="91">
        <v>20.61</v>
      </c>
      <c r="T382" s="91">
        <v>0.66800000000000004</v>
      </c>
      <c r="U382" s="91">
        <v>1</v>
      </c>
      <c r="V382" s="13" t="s">
        <v>21</v>
      </c>
    </row>
    <row r="383" spans="1:22" ht="16" customHeight="1" x14ac:dyDescent="0.2">
      <c r="A383" s="78" t="s">
        <v>830</v>
      </c>
      <c r="B383" s="20">
        <v>42064</v>
      </c>
      <c r="C383" s="14">
        <f t="shared" si="10"/>
        <v>3</v>
      </c>
      <c r="D383" s="14">
        <f>YEAR(Table1[[#This Row],[Measurement Date]])</f>
        <v>2015</v>
      </c>
      <c r="E383" s="3"/>
      <c r="F383" s="3"/>
      <c r="G383" s="30" t="s">
        <v>423</v>
      </c>
      <c r="H383" s="30" t="s">
        <v>913</v>
      </c>
      <c r="I383" s="5" t="s">
        <v>981</v>
      </c>
      <c r="J383" s="66" t="s">
        <v>932</v>
      </c>
      <c r="K383" s="3"/>
      <c r="L383" s="27">
        <v>9.9</v>
      </c>
      <c r="M383" s="27">
        <v>9.9</v>
      </c>
      <c r="O383" s="3">
        <v>4.9000000000000002E-2</v>
      </c>
      <c r="P383" s="1"/>
      <c r="Q383" s="3">
        <v>0.63900000000000001</v>
      </c>
      <c r="S383" s="3">
        <v>22.28</v>
      </c>
      <c r="T383" s="3">
        <v>72.37</v>
      </c>
      <c r="V383" s="4"/>
    </row>
    <row r="384" spans="1:22" ht="16" customHeight="1" x14ac:dyDescent="0.2">
      <c r="A384" s="119" t="s">
        <v>831</v>
      </c>
      <c r="B384" s="39">
        <v>42125</v>
      </c>
      <c r="C384" s="2">
        <f t="shared" si="10"/>
        <v>5</v>
      </c>
      <c r="D384" s="2">
        <f>YEAR(Table1[[#This Row],[Measurement Date]])</f>
        <v>2015</v>
      </c>
      <c r="E384" s="3">
        <v>47</v>
      </c>
      <c r="F384" s="3">
        <v>3</v>
      </c>
      <c r="G384" s="4" t="s">
        <v>423</v>
      </c>
      <c r="H384" s="37" t="s">
        <v>909</v>
      </c>
      <c r="I384" s="5" t="s">
        <v>171</v>
      </c>
      <c r="J384" s="19" t="s">
        <v>190</v>
      </c>
      <c r="K384" s="83"/>
      <c r="L384" s="83">
        <v>11.5</v>
      </c>
      <c r="M384" s="40">
        <v>11.5</v>
      </c>
      <c r="N384" s="83">
        <v>0.3</v>
      </c>
      <c r="O384" s="83">
        <v>4.2900000000000001E-2</v>
      </c>
      <c r="P384" s="94" t="s">
        <v>46</v>
      </c>
      <c r="Q384" s="83">
        <v>0.79069999999999996</v>
      </c>
      <c r="R384" s="83"/>
      <c r="S384" s="83">
        <v>19.739999999999998</v>
      </c>
      <c r="T384" s="83">
        <v>0.73499999999999999</v>
      </c>
      <c r="U384" s="83">
        <v>1</v>
      </c>
      <c r="V384" s="4" t="s">
        <v>165</v>
      </c>
    </row>
    <row r="385" spans="1:22" s="4" customFormat="1" ht="16" customHeight="1" x14ac:dyDescent="0.2">
      <c r="A385" s="78" t="s">
        <v>832</v>
      </c>
      <c r="B385" s="39">
        <v>42125</v>
      </c>
      <c r="C385" s="2">
        <f t="shared" si="10"/>
        <v>5</v>
      </c>
      <c r="D385" s="2">
        <f>YEAR(Table1[[#This Row],[Measurement Date]])</f>
        <v>2015</v>
      </c>
      <c r="E385" s="3" t="s">
        <v>41</v>
      </c>
      <c r="F385" s="3" t="s">
        <v>41</v>
      </c>
      <c r="G385" s="4" t="s">
        <v>431</v>
      </c>
      <c r="H385" s="37" t="s">
        <v>434</v>
      </c>
      <c r="I385" s="5" t="s">
        <v>196</v>
      </c>
      <c r="J385" s="19" t="s">
        <v>6</v>
      </c>
      <c r="K385" s="3"/>
      <c r="L385" s="83">
        <v>27.400000000000002</v>
      </c>
      <c r="M385" s="40">
        <f>L385</f>
        <v>27.400000000000002</v>
      </c>
      <c r="N385" s="83">
        <v>0</v>
      </c>
      <c r="O385" s="83">
        <v>0.999</v>
      </c>
      <c r="P385" s="94"/>
      <c r="Q385" s="83">
        <v>1.077</v>
      </c>
      <c r="R385" s="3"/>
      <c r="S385" s="83">
        <v>29.3</v>
      </c>
      <c r="T385" s="83">
        <v>0.86699999999999999</v>
      </c>
      <c r="U385" s="83">
        <v>1</v>
      </c>
      <c r="V385" s="4" t="s">
        <v>1</v>
      </c>
    </row>
    <row r="386" spans="1:22" ht="16" customHeight="1" x14ac:dyDescent="0.2">
      <c r="A386" s="119" t="s">
        <v>833</v>
      </c>
      <c r="B386" s="39">
        <v>42156</v>
      </c>
      <c r="C386" s="2">
        <f t="shared" ref="C386:C448" si="15">MONTH(B386)</f>
        <v>6</v>
      </c>
      <c r="D386" s="2">
        <f>YEAR(Table1[[#This Row],[Measurement Date]])</f>
        <v>2015</v>
      </c>
      <c r="E386" s="3">
        <v>47</v>
      </c>
      <c r="F386" s="3">
        <v>1</v>
      </c>
      <c r="G386" s="4" t="s">
        <v>423</v>
      </c>
      <c r="H386" s="37" t="s">
        <v>440</v>
      </c>
      <c r="I386" s="5" t="s">
        <v>171</v>
      </c>
      <c r="J386" s="19" t="s">
        <v>28</v>
      </c>
      <c r="K386" s="83"/>
      <c r="L386" s="83">
        <v>15.6</v>
      </c>
      <c r="M386" s="40">
        <v>15.6</v>
      </c>
      <c r="N386" s="83">
        <v>0.6</v>
      </c>
      <c r="O386" s="83">
        <v>1.02</v>
      </c>
      <c r="P386" s="94" t="s">
        <v>47</v>
      </c>
      <c r="Q386" s="83">
        <v>1.0740000000000001</v>
      </c>
      <c r="S386" s="83">
        <v>19.29</v>
      </c>
      <c r="T386" s="83">
        <v>0.751</v>
      </c>
      <c r="U386" s="83">
        <v>1</v>
      </c>
      <c r="V386" s="4" t="s">
        <v>21</v>
      </c>
    </row>
    <row r="387" spans="1:22" ht="16" customHeight="1" x14ac:dyDescent="0.2">
      <c r="A387" s="78" t="s">
        <v>834</v>
      </c>
      <c r="B387" s="39">
        <v>42217</v>
      </c>
      <c r="C387" s="2">
        <f t="shared" si="15"/>
        <v>8</v>
      </c>
      <c r="D387" s="2">
        <f>YEAR(Table1[[#This Row],[Measurement Date]])</f>
        <v>2015</v>
      </c>
      <c r="E387" s="3">
        <v>47</v>
      </c>
      <c r="F387" s="3">
        <v>3</v>
      </c>
      <c r="G387" s="7" t="s">
        <v>441</v>
      </c>
      <c r="H387" s="37" t="s">
        <v>443</v>
      </c>
      <c r="I387" s="5" t="s">
        <v>188</v>
      </c>
      <c r="J387" s="19" t="s">
        <v>14</v>
      </c>
      <c r="K387" s="3"/>
      <c r="L387" s="83">
        <v>25.1</v>
      </c>
      <c r="M387" s="83">
        <f t="shared" ref="M387:M393" si="16">L387</f>
        <v>25.1</v>
      </c>
      <c r="N387" s="83">
        <v>0.5</v>
      </c>
      <c r="O387" s="83">
        <v>4.01</v>
      </c>
      <c r="P387" s="94" t="s">
        <v>47</v>
      </c>
      <c r="Q387" s="83">
        <v>0.7177</v>
      </c>
      <c r="S387" s="83">
        <v>42.07</v>
      </c>
      <c r="T387" s="83">
        <v>0.83240000000000003</v>
      </c>
      <c r="U387" s="83">
        <v>1</v>
      </c>
      <c r="V387" s="4" t="s">
        <v>88</v>
      </c>
    </row>
    <row r="388" spans="1:22" ht="16" customHeight="1" x14ac:dyDescent="0.2">
      <c r="A388" s="78" t="s">
        <v>835</v>
      </c>
      <c r="B388" s="39">
        <v>42217</v>
      </c>
      <c r="C388" s="2">
        <f t="shared" si="15"/>
        <v>8</v>
      </c>
      <c r="D388" s="2">
        <f>YEAR(Table1[[#This Row],[Measurement Date]])</f>
        <v>2015</v>
      </c>
      <c r="E388" s="6" t="s">
        <v>41</v>
      </c>
      <c r="F388" s="6" t="s">
        <v>41</v>
      </c>
      <c r="G388" s="4" t="s">
        <v>422</v>
      </c>
      <c r="H388" s="37" t="s">
        <v>429</v>
      </c>
      <c r="I388" s="5" t="s">
        <v>414</v>
      </c>
      <c r="J388" s="19" t="s">
        <v>14</v>
      </c>
      <c r="K388" s="83"/>
      <c r="L388" s="83">
        <v>34.200000000000003</v>
      </c>
      <c r="M388" s="40">
        <f t="shared" si="16"/>
        <v>34.200000000000003</v>
      </c>
      <c r="N388" s="83"/>
      <c r="O388" s="83">
        <v>5.04E-2</v>
      </c>
      <c r="P388" s="94"/>
      <c r="Q388" s="3"/>
      <c r="T388" s="83"/>
      <c r="U388" s="83">
        <v>460</v>
      </c>
      <c r="V388" s="4"/>
    </row>
    <row r="389" spans="1:22" ht="16" customHeight="1" x14ac:dyDescent="0.2">
      <c r="A389" s="78" t="s">
        <v>836</v>
      </c>
      <c r="B389" s="44">
        <v>42217</v>
      </c>
      <c r="C389" s="45">
        <f t="shared" si="15"/>
        <v>8</v>
      </c>
      <c r="D389" s="45">
        <f>YEAR(Table1[[#This Row],[Measurement Date]])</f>
        <v>2015</v>
      </c>
      <c r="E389" s="96">
        <v>48</v>
      </c>
      <c r="F389" s="96">
        <v>3</v>
      </c>
      <c r="G389" s="4" t="s">
        <v>435</v>
      </c>
      <c r="H389" s="36" t="s">
        <v>8</v>
      </c>
      <c r="I389" s="36" t="s">
        <v>269</v>
      </c>
      <c r="J389" s="86" t="s">
        <v>26</v>
      </c>
      <c r="K389" s="34"/>
      <c r="L389" s="85">
        <v>22.3</v>
      </c>
      <c r="M389" s="50">
        <f t="shared" si="16"/>
        <v>22.3</v>
      </c>
      <c r="N389" s="85">
        <v>0.4</v>
      </c>
      <c r="O389" s="85">
        <v>0.51</v>
      </c>
      <c r="P389" s="114" t="s">
        <v>47</v>
      </c>
      <c r="Q389" s="85">
        <v>0.72189999999999999</v>
      </c>
      <c r="R389" s="34"/>
      <c r="S389" s="85">
        <v>39.380000000000003</v>
      </c>
      <c r="T389" s="85">
        <v>0.78200000000000003</v>
      </c>
      <c r="U389" s="85">
        <v>1</v>
      </c>
      <c r="V389" s="37" t="s">
        <v>88</v>
      </c>
    </row>
    <row r="390" spans="1:22" ht="16" customHeight="1" x14ac:dyDescent="0.2">
      <c r="A390" s="119" t="s">
        <v>837</v>
      </c>
      <c r="B390" s="20">
        <v>42248</v>
      </c>
      <c r="C390" s="14">
        <f t="shared" si="15"/>
        <v>9</v>
      </c>
      <c r="D390" s="14">
        <f>YEAR(Table1[[#This Row],[Measurement Date]])</f>
        <v>2015</v>
      </c>
      <c r="E390" s="24">
        <v>47</v>
      </c>
      <c r="F390" s="24">
        <v>3</v>
      </c>
      <c r="G390" s="7" t="s">
        <v>441</v>
      </c>
      <c r="H390" s="37" t="s">
        <v>444</v>
      </c>
      <c r="I390" s="23" t="s">
        <v>188</v>
      </c>
      <c r="J390" s="66" t="s">
        <v>29</v>
      </c>
      <c r="K390" s="24"/>
      <c r="L390" s="91">
        <v>25.1</v>
      </c>
      <c r="M390" s="91">
        <f t="shared" si="16"/>
        <v>25.1</v>
      </c>
      <c r="N390" s="91">
        <v>0.5</v>
      </c>
      <c r="O390" s="91">
        <v>151.88</v>
      </c>
      <c r="P390" s="105" t="s">
        <v>46</v>
      </c>
      <c r="Q390" s="91">
        <v>0.73750000000000004</v>
      </c>
      <c r="R390" s="24"/>
      <c r="S390" s="91">
        <v>40.79</v>
      </c>
      <c r="T390" s="91">
        <v>0.83489999999999998</v>
      </c>
      <c r="U390" s="91">
        <v>1</v>
      </c>
      <c r="V390" s="13" t="s">
        <v>88</v>
      </c>
    </row>
    <row r="391" spans="1:22" s="4" customFormat="1" ht="16" customHeight="1" x14ac:dyDescent="0.2">
      <c r="A391" s="78" t="s">
        <v>838</v>
      </c>
      <c r="B391" s="39">
        <v>42248</v>
      </c>
      <c r="C391" s="2">
        <f t="shared" si="15"/>
        <v>9</v>
      </c>
      <c r="D391" s="2">
        <f>YEAR(Table1[[#This Row],[Measurement Date]])</f>
        <v>2015</v>
      </c>
      <c r="E391" s="3">
        <v>54</v>
      </c>
      <c r="F391" s="3">
        <v>2</v>
      </c>
      <c r="G391" s="7" t="s">
        <v>441</v>
      </c>
      <c r="H391" s="37" t="s">
        <v>443</v>
      </c>
      <c r="I391" s="5" t="s">
        <v>292</v>
      </c>
      <c r="J391" s="19" t="s">
        <v>29</v>
      </c>
      <c r="K391" s="3"/>
      <c r="L391" s="83">
        <v>25.1</v>
      </c>
      <c r="M391" s="83">
        <f t="shared" si="16"/>
        <v>25.1</v>
      </c>
      <c r="N391" s="83">
        <v>0.5</v>
      </c>
      <c r="O391" s="83">
        <v>151.88</v>
      </c>
      <c r="P391" s="94" t="s">
        <v>46</v>
      </c>
      <c r="Q391" s="83">
        <v>0.73750000000000004</v>
      </c>
      <c r="R391" s="3"/>
      <c r="S391" s="83">
        <v>40.79</v>
      </c>
      <c r="T391" s="83">
        <v>0.83499999999999996</v>
      </c>
      <c r="U391" s="83">
        <v>1</v>
      </c>
      <c r="V391" s="4" t="s">
        <v>88</v>
      </c>
    </row>
    <row r="392" spans="1:22" s="4" customFormat="1" ht="16" customHeight="1" x14ac:dyDescent="0.2">
      <c r="A392" s="119" t="s">
        <v>839</v>
      </c>
      <c r="B392" s="39">
        <v>42278</v>
      </c>
      <c r="C392" s="2">
        <f t="shared" si="15"/>
        <v>10</v>
      </c>
      <c r="D392" s="2">
        <f>YEAR(Table1[[#This Row],[Measurement Date]])</f>
        <v>2015</v>
      </c>
      <c r="E392" s="3">
        <v>47</v>
      </c>
      <c r="F392" s="3">
        <v>1</v>
      </c>
      <c r="G392" s="4" t="s">
        <v>971</v>
      </c>
      <c r="H392" s="37" t="s">
        <v>972</v>
      </c>
      <c r="I392" s="5" t="s">
        <v>187</v>
      </c>
      <c r="J392" s="19" t="s">
        <v>193</v>
      </c>
      <c r="K392" s="3"/>
      <c r="L392" s="83">
        <v>29.799999999999997</v>
      </c>
      <c r="M392" s="8">
        <f t="shared" si="16"/>
        <v>29.799999999999997</v>
      </c>
      <c r="N392" s="83">
        <v>1.5</v>
      </c>
      <c r="O392" s="83">
        <v>1.006</v>
      </c>
      <c r="P392" s="94" t="s">
        <v>47</v>
      </c>
      <c r="Q392" s="83">
        <v>2.14</v>
      </c>
      <c r="R392" s="3"/>
      <c r="S392" s="3" t="s">
        <v>311</v>
      </c>
      <c r="T392" s="3" t="s">
        <v>312</v>
      </c>
      <c r="U392" s="83">
        <v>1</v>
      </c>
      <c r="V392" s="4" t="s">
        <v>1</v>
      </c>
    </row>
    <row r="393" spans="1:22" ht="16" customHeight="1" x14ac:dyDescent="0.2">
      <c r="A393" s="78" t="s">
        <v>840</v>
      </c>
      <c r="B393" s="39">
        <v>42278</v>
      </c>
      <c r="C393" s="2">
        <f t="shared" si="15"/>
        <v>10</v>
      </c>
      <c r="D393" s="2">
        <f>YEAR(Table1[[#This Row],[Measurement Date]])</f>
        <v>2015</v>
      </c>
      <c r="E393" s="3">
        <v>47</v>
      </c>
      <c r="F393" s="3">
        <v>3</v>
      </c>
      <c r="G393" s="7" t="s">
        <v>441</v>
      </c>
      <c r="H393" s="37" t="s">
        <v>443</v>
      </c>
      <c r="I393" s="5" t="s">
        <v>189</v>
      </c>
      <c r="J393" s="19" t="s">
        <v>7</v>
      </c>
      <c r="K393" s="3"/>
      <c r="L393" s="83">
        <v>25.2</v>
      </c>
      <c r="M393" s="83">
        <f t="shared" si="16"/>
        <v>25.2</v>
      </c>
      <c r="N393" s="83">
        <v>0.5</v>
      </c>
      <c r="O393" s="83">
        <v>153.49</v>
      </c>
      <c r="P393" s="94" t="s">
        <v>48</v>
      </c>
      <c r="Q393" s="83">
        <v>0.73699999999999999</v>
      </c>
      <c r="S393" s="83">
        <v>41.33</v>
      </c>
      <c r="T393" s="83">
        <v>0.82709999999999995</v>
      </c>
      <c r="U393" s="83">
        <v>1</v>
      </c>
      <c r="V393" s="4" t="s">
        <v>88</v>
      </c>
    </row>
    <row r="394" spans="1:22" s="4" customFormat="1" ht="16" customHeight="1" x14ac:dyDescent="0.2">
      <c r="A394" s="78" t="s">
        <v>841</v>
      </c>
      <c r="B394" s="39">
        <v>42278</v>
      </c>
      <c r="C394" s="2">
        <f t="shared" si="15"/>
        <v>10</v>
      </c>
      <c r="D394" s="2">
        <f>YEAR(Table1[[#This Row],[Measurement Date]])</f>
        <v>2015</v>
      </c>
      <c r="E394" s="3">
        <v>48</v>
      </c>
      <c r="F394" s="3">
        <v>1</v>
      </c>
      <c r="G394" s="4" t="s">
        <v>423</v>
      </c>
      <c r="H394" s="37" t="s">
        <v>909</v>
      </c>
      <c r="I394" s="5" t="s">
        <v>401</v>
      </c>
      <c r="J394" s="19" t="s">
        <v>169</v>
      </c>
      <c r="K394" s="83"/>
      <c r="L394" s="83">
        <v>11.2</v>
      </c>
      <c r="M394" s="40">
        <v>11.2</v>
      </c>
      <c r="N394" s="83">
        <v>0.3</v>
      </c>
      <c r="O394" s="83">
        <v>0.99199999999999999</v>
      </c>
      <c r="P394" s="94" t="s">
        <v>47</v>
      </c>
      <c r="Q394" s="115">
        <v>0.78</v>
      </c>
      <c r="R394" s="83"/>
      <c r="S394" s="94">
        <v>19.3</v>
      </c>
      <c r="T394" s="83">
        <v>0.74199999999999999</v>
      </c>
      <c r="U394" s="83">
        <v>1</v>
      </c>
      <c r="V394" s="4" t="s">
        <v>21</v>
      </c>
    </row>
    <row r="395" spans="1:22" s="4" customFormat="1" ht="16" customHeight="1" x14ac:dyDescent="0.2">
      <c r="A395" s="78" t="s">
        <v>842</v>
      </c>
      <c r="B395" s="39">
        <v>42309</v>
      </c>
      <c r="C395" s="2">
        <f t="shared" si="15"/>
        <v>11</v>
      </c>
      <c r="D395" s="2">
        <f>YEAR(Table1[[#This Row],[Measurement Date]])</f>
        <v>2015</v>
      </c>
      <c r="E395" s="3">
        <v>47</v>
      </c>
      <c r="F395" s="3">
        <v>1</v>
      </c>
      <c r="G395" s="7" t="s">
        <v>441</v>
      </c>
      <c r="H395" s="7" t="s">
        <v>445</v>
      </c>
      <c r="I395" s="5" t="s">
        <v>982</v>
      </c>
      <c r="J395" s="19" t="s">
        <v>15</v>
      </c>
      <c r="K395" s="3"/>
      <c r="L395" s="83">
        <v>21.25</v>
      </c>
      <c r="M395" s="83">
        <f>L395</f>
        <v>21.25</v>
      </c>
      <c r="N395" s="83">
        <v>0.4</v>
      </c>
      <c r="O395" s="83">
        <v>242.74</v>
      </c>
      <c r="P395" s="94" t="s">
        <v>48</v>
      </c>
      <c r="Q395" s="83">
        <v>0.66779999999999995</v>
      </c>
      <c r="R395" s="3"/>
      <c r="S395" s="83">
        <v>39.799999999999997</v>
      </c>
      <c r="T395" s="83">
        <v>0.8</v>
      </c>
      <c r="U395" s="83">
        <v>1</v>
      </c>
      <c r="V395" s="4" t="s">
        <v>88</v>
      </c>
    </row>
    <row r="396" spans="1:22" s="4" customFormat="1" ht="16" customHeight="1" x14ac:dyDescent="0.2">
      <c r="A396" s="119" t="s">
        <v>843</v>
      </c>
      <c r="B396" s="39">
        <v>42309</v>
      </c>
      <c r="C396" s="2">
        <f t="shared" si="15"/>
        <v>11</v>
      </c>
      <c r="D396" s="2">
        <f>YEAR(Table1[[#This Row],[Measurement Date]])</f>
        <v>2015</v>
      </c>
      <c r="E396" s="6">
        <v>48</v>
      </c>
      <c r="F396" s="6">
        <v>3</v>
      </c>
      <c r="G396" s="4" t="s">
        <v>435</v>
      </c>
      <c r="H396" s="7" t="s">
        <v>16</v>
      </c>
      <c r="I396" s="5" t="s">
        <v>166</v>
      </c>
      <c r="J396" s="19" t="s">
        <v>22</v>
      </c>
      <c r="K396" s="3"/>
      <c r="L396" s="83">
        <v>22.1</v>
      </c>
      <c r="M396" s="41">
        <f>L396</f>
        <v>22.1</v>
      </c>
      <c r="N396" s="83">
        <v>0.5</v>
      </c>
      <c r="O396" s="83">
        <v>0.4798</v>
      </c>
      <c r="P396" s="94" t="s">
        <v>47</v>
      </c>
      <c r="Q396" s="83">
        <v>0.88719999999999999</v>
      </c>
      <c r="R396" s="3"/>
      <c r="S396" s="83">
        <v>31.69</v>
      </c>
      <c r="T396" s="83">
        <v>0.78500000000000003</v>
      </c>
      <c r="U396" s="83">
        <v>1</v>
      </c>
      <c r="V396" s="4" t="s">
        <v>165</v>
      </c>
    </row>
    <row r="397" spans="1:22" s="4" customFormat="1" ht="16" customHeight="1" x14ac:dyDescent="0.2">
      <c r="A397" s="78" t="s">
        <v>844</v>
      </c>
      <c r="B397" s="39">
        <v>42309</v>
      </c>
      <c r="C397" s="2">
        <f t="shared" si="15"/>
        <v>11</v>
      </c>
      <c r="D397" s="2">
        <f>YEAR(Table1[[#This Row],[Measurement Date]])</f>
        <v>2015</v>
      </c>
      <c r="E397" s="8"/>
      <c r="F397" s="8"/>
      <c r="G397" s="4" t="s">
        <v>423</v>
      </c>
      <c r="H397" s="7" t="s">
        <v>913</v>
      </c>
      <c r="I397" s="120" t="s">
        <v>983</v>
      </c>
      <c r="J397" s="19" t="s">
        <v>932</v>
      </c>
      <c r="K397" s="3"/>
      <c r="L397" s="3">
        <v>10.6</v>
      </c>
      <c r="M397" s="41">
        <v>10.6</v>
      </c>
      <c r="N397" s="3"/>
      <c r="O397" s="3"/>
      <c r="P397" s="8"/>
      <c r="Q397" s="3"/>
      <c r="R397" s="3"/>
      <c r="S397" s="8"/>
      <c r="T397" s="3"/>
      <c r="U397" s="8"/>
    </row>
    <row r="398" spans="1:22" s="4" customFormat="1" ht="16" customHeight="1" x14ac:dyDescent="0.2">
      <c r="A398" s="119" t="s">
        <v>845</v>
      </c>
      <c r="B398" s="39">
        <v>42339</v>
      </c>
      <c r="C398" s="2">
        <f t="shared" si="15"/>
        <v>12</v>
      </c>
      <c r="D398" s="2">
        <f>YEAR(Table1[[#This Row],[Measurement Date]])</f>
        <v>2015</v>
      </c>
      <c r="E398" s="6">
        <v>47</v>
      </c>
      <c r="F398" s="3">
        <v>3</v>
      </c>
      <c r="G398" s="4" t="s">
        <v>423</v>
      </c>
      <c r="H398" s="4" t="s">
        <v>440</v>
      </c>
      <c r="I398" s="118" t="s">
        <v>991</v>
      </c>
      <c r="J398" s="19" t="s">
        <v>192</v>
      </c>
      <c r="K398" s="83"/>
      <c r="L398" s="83">
        <v>20.100000000000001</v>
      </c>
      <c r="M398" s="40">
        <v>20.100000000000001</v>
      </c>
      <c r="N398" s="83">
        <v>0.4</v>
      </c>
      <c r="O398" s="83" t="s">
        <v>992</v>
      </c>
      <c r="P398" s="94"/>
      <c r="Q398" s="83">
        <v>1.0589999999999999</v>
      </c>
      <c r="R398" s="3"/>
      <c r="S398" s="83">
        <v>24.65</v>
      </c>
      <c r="T398" s="83">
        <v>0.77</v>
      </c>
      <c r="U398" s="83">
        <v>1</v>
      </c>
      <c r="V398" s="4" t="s">
        <v>165</v>
      </c>
    </row>
    <row r="399" spans="1:22" s="4" customFormat="1" ht="16" customHeight="1" x14ac:dyDescent="0.2">
      <c r="A399" s="78" t="s">
        <v>846</v>
      </c>
      <c r="B399" s="39">
        <v>42370</v>
      </c>
      <c r="C399" s="2">
        <f t="shared" si="15"/>
        <v>1</v>
      </c>
      <c r="D399" s="2">
        <f>YEAR(Table1[[#This Row],[Measurement Date]])</f>
        <v>2016</v>
      </c>
      <c r="E399" s="3">
        <v>48</v>
      </c>
      <c r="F399" s="3">
        <v>1</v>
      </c>
      <c r="G399" s="7" t="s">
        <v>422</v>
      </c>
      <c r="H399" s="4" t="s">
        <v>428</v>
      </c>
      <c r="I399" s="5" t="s">
        <v>320</v>
      </c>
      <c r="J399" s="19" t="s">
        <v>18</v>
      </c>
      <c r="K399" s="83"/>
      <c r="L399" s="83">
        <v>31.6</v>
      </c>
      <c r="M399" s="40">
        <f>L399</f>
        <v>31.6</v>
      </c>
      <c r="N399" s="83">
        <v>1.5</v>
      </c>
      <c r="O399" s="83">
        <v>0.999</v>
      </c>
      <c r="P399" s="94" t="s">
        <v>46</v>
      </c>
      <c r="Q399" s="83">
        <v>2.5379999999999998</v>
      </c>
      <c r="R399" s="3"/>
      <c r="S399" s="83">
        <v>14.18</v>
      </c>
      <c r="T399" s="83">
        <v>0.877</v>
      </c>
      <c r="U399" s="83">
        <v>1</v>
      </c>
      <c r="V399" s="4" t="s">
        <v>1</v>
      </c>
    </row>
    <row r="400" spans="1:22" s="4" customFormat="1" ht="16" customHeight="1" x14ac:dyDescent="0.2">
      <c r="A400" s="119" t="s">
        <v>847</v>
      </c>
      <c r="B400" s="39">
        <v>42401</v>
      </c>
      <c r="C400" s="2">
        <f t="shared" si="15"/>
        <v>2</v>
      </c>
      <c r="D400" s="2">
        <f>YEAR(Table1[[#This Row],[Measurement Date]])</f>
        <v>2016</v>
      </c>
      <c r="E400" s="8">
        <v>50</v>
      </c>
      <c r="F400" s="6">
        <v>4</v>
      </c>
      <c r="G400" s="4" t="s">
        <v>435</v>
      </c>
      <c r="H400" s="7" t="s">
        <v>8</v>
      </c>
      <c r="I400" s="5" t="s">
        <v>293</v>
      </c>
      <c r="J400" s="11" t="s">
        <v>26</v>
      </c>
      <c r="K400" s="3"/>
      <c r="L400" s="40">
        <v>22</v>
      </c>
      <c r="M400" s="41">
        <f>L400</f>
        <v>22</v>
      </c>
      <c r="N400" s="3">
        <v>0.5</v>
      </c>
      <c r="O400" s="3">
        <v>0.51200000000000001</v>
      </c>
      <c r="P400" s="8" t="s">
        <v>47</v>
      </c>
      <c r="Q400" s="53">
        <v>0.71699999999999997</v>
      </c>
      <c r="R400" s="3"/>
      <c r="S400" s="8">
        <v>39.450000000000003</v>
      </c>
      <c r="T400" s="3">
        <v>0.77900000000000003</v>
      </c>
      <c r="U400" s="8">
        <v>1</v>
      </c>
      <c r="V400" s="7" t="s">
        <v>88</v>
      </c>
    </row>
    <row r="401" spans="1:22" s="4" customFormat="1" ht="16" customHeight="1" x14ac:dyDescent="0.2">
      <c r="A401" s="78" t="s">
        <v>848</v>
      </c>
      <c r="B401" s="39">
        <v>42430</v>
      </c>
      <c r="C401" s="2">
        <f t="shared" si="15"/>
        <v>3</v>
      </c>
      <c r="D401" s="2">
        <f>YEAR(Table1[[#This Row],[Measurement Date]])</f>
        <v>2016</v>
      </c>
      <c r="E401" s="6">
        <v>48</v>
      </c>
      <c r="F401" s="6">
        <v>3</v>
      </c>
      <c r="G401" s="4" t="s">
        <v>423</v>
      </c>
      <c r="H401" s="4" t="s">
        <v>440</v>
      </c>
      <c r="I401" s="5" t="s">
        <v>171</v>
      </c>
      <c r="J401" s="19" t="s">
        <v>192</v>
      </c>
      <c r="K401" s="83"/>
      <c r="L401" s="83">
        <v>22.1</v>
      </c>
      <c r="M401" s="40">
        <v>22.1</v>
      </c>
      <c r="N401" s="83">
        <v>0.70000000000000007</v>
      </c>
      <c r="O401" s="83">
        <v>9.4600000000000004E-2</v>
      </c>
      <c r="P401" s="94" t="s">
        <v>46</v>
      </c>
      <c r="Q401" s="83">
        <v>1.105</v>
      </c>
      <c r="R401" s="3"/>
      <c r="S401" s="83">
        <v>24.97</v>
      </c>
      <c r="T401" s="83">
        <v>0.80300000000000005</v>
      </c>
      <c r="U401" s="83">
        <v>1</v>
      </c>
      <c r="V401" s="4" t="s">
        <v>165</v>
      </c>
    </row>
    <row r="402" spans="1:22" s="4" customFormat="1" ht="16" customHeight="1" x14ac:dyDescent="0.2">
      <c r="A402" s="119" t="s">
        <v>849</v>
      </c>
      <c r="B402" s="39">
        <v>42430</v>
      </c>
      <c r="C402" s="2">
        <f t="shared" si="15"/>
        <v>3</v>
      </c>
      <c r="D402" s="2">
        <f>YEAR(Table1[[#This Row],[Measurement Date]])</f>
        <v>2016</v>
      </c>
      <c r="E402" s="3">
        <v>48</v>
      </c>
      <c r="F402" s="3">
        <v>1</v>
      </c>
      <c r="G402" s="4" t="s">
        <v>423</v>
      </c>
      <c r="H402" s="4" t="s">
        <v>440</v>
      </c>
      <c r="I402" s="5" t="s">
        <v>990</v>
      </c>
      <c r="J402" s="19" t="s">
        <v>192</v>
      </c>
      <c r="K402" s="83"/>
      <c r="L402" s="83">
        <v>19.7</v>
      </c>
      <c r="M402" s="40">
        <v>19.7</v>
      </c>
      <c r="N402" s="83">
        <v>0.6</v>
      </c>
      <c r="O402" s="83">
        <v>0.99170000000000003</v>
      </c>
      <c r="P402" s="94" t="s">
        <v>47</v>
      </c>
      <c r="Q402" s="83">
        <v>1.1040000000000001</v>
      </c>
      <c r="R402" s="3"/>
      <c r="S402" s="83">
        <v>24.67</v>
      </c>
      <c r="T402" s="83">
        <v>0.72299999999999998</v>
      </c>
      <c r="U402" s="83">
        <v>1</v>
      </c>
      <c r="V402" s="4" t="s">
        <v>165</v>
      </c>
    </row>
    <row r="403" spans="1:22" ht="16" customHeight="1" x14ac:dyDescent="0.2">
      <c r="A403" s="78" t="s">
        <v>850</v>
      </c>
      <c r="B403" s="39">
        <v>42430</v>
      </c>
      <c r="C403" s="2">
        <f t="shared" si="15"/>
        <v>3</v>
      </c>
      <c r="D403" s="2">
        <f>YEAR(Table1[[#This Row],[Measurement Date]])</f>
        <v>2016</v>
      </c>
      <c r="E403" s="8">
        <v>49</v>
      </c>
      <c r="F403" s="8">
        <v>4</v>
      </c>
      <c r="G403" s="4" t="s">
        <v>435</v>
      </c>
      <c r="H403" s="7" t="s">
        <v>8</v>
      </c>
      <c r="I403" s="5" t="s">
        <v>293</v>
      </c>
      <c r="J403" s="9" t="s">
        <v>26</v>
      </c>
      <c r="K403" s="3"/>
      <c r="L403" s="41">
        <v>22</v>
      </c>
      <c r="M403" s="41">
        <f>L403</f>
        <v>22</v>
      </c>
      <c r="N403" s="3">
        <v>0.5</v>
      </c>
      <c r="O403" s="3">
        <v>0.51200000000000001</v>
      </c>
      <c r="P403" s="8" t="s">
        <v>47</v>
      </c>
      <c r="Q403" s="3">
        <v>0.71699999999999997</v>
      </c>
      <c r="S403" s="8">
        <v>39.450000000000003</v>
      </c>
      <c r="T403" s="3">
        <v>0.77800000000000002</v>
      </c>
      <c r="U403" s="8">
        <v>1</v>
      </c>
      <c r="V403" s="4" t="s">
        <v>88</v>
      </c>
    </row>
    <row r="404" spans="1:22" s="4" customFormat="1" ht="16" customHeight="1" x14ac:dyDescent="0.2">
      <c r="A404" s="78" t="s">
        <v>851</v>
      </c>
      <c r="B404" s="39">
        <v>42461</v>
      </c>
      <c r="C404" s="2">
        <f t="shared" si="15"/>
        <v>4</v>
      </c>
      <c r="D404" s="2">
        <f>YEAR(Table1[[#This Row],[Measurement Date]])</f>
        <v>2016</v>
      </c>
      <c r="E404" s="6">
        <v>49</v>
      </c>
      <c r="F404" s="6">
        <v>5</v>
      </c>
      <c r="G404" s="4" t="s">
        <v>422</v>
      </c>
      <c r="H404" s="4" t="s">
        <v>429</v>
      </c>
      <c r="I404" s="5" t="s">
        <v>197</v>
      </c>
      <c r="J404" s="11" t="s">
        <v>14</v>
      </c>
      <c r="K404" s="83"/>
      <c r="L404" s="83">
        <v>34.200000000000003</v>
      </c>
      <c r="M404" s="40">
        <f>L404</f>
        <v>34.200000000000003</v>
      </c>
      <c r="N404" s="2">
        <v>1.7</v>
      </c>
      <c r="O404" s="2">
        <v>5.3609999999999998E-2</v>
      </c>
      <c r="P404" s="6" t="s">
        <v>47</v>
      </c>
      <c r="Q404" s="3"/>
      <c r="R404" s="3"/>
      <c r="S404" s="3"/>
      <c r="T404" s="83"/>
      <c r="U404" s="6">
        <v>460</v>
      </c>
      <c r="V404" s="7" t="s">
        <v>88</v>
      </c>
    </row>
    <row r="405" spans="1:22" s="4" customFormat="1" ht="16" customHeight="1" x14ac:dyDescent="0.2">
      <c r="A405" s="119" t="s">
        <v>852</v>
      </c>
      <c r="B405" s="39">
        <v>42461</v>
      </c>
      <c r="C405" s="2">
        <f t="shared" si="15"/>
        <v>4</v>
      </c>
      <c r="D405" s="2">
        <f>YEAR(Table1[[#This Row],[Measurement Date]])</f>
        <v>2016</v>
      </c>
      <c r="E405" s="3">
        <v>48</v>
      </c>
      <c r="F405" s="3">
        <v>1</v>
      </c>
      <c r="G405" s="4" t="s">
        <v>423</v>
      </c>
      <c r="H405" s="7" t="s">
        <v>446</v>
      </c>
      <c r="I405" s="5" t="s">
        <v>170</v>
      </c>
      <c r="J405" s="19" t="s">
        <v>42</v>
      </c>
      <c r="K405" s="3"/>
      <c r="L405" s="83">
        <v>7.6</v>
      </c>
      <c r="M405" s="41">
        <f>L405</f>
        <v>7.6</v>
      </c>
      <c r="N405" s="83">
        <v>0.1</v>
      </c>
      <c r="O405" s="83">
        <v>1.0669999999999999</v>
      </c>
      <c r="P405" s="94" t="s">
        <v>47</v>
      </c>
      <c r="Q405" s="83">
        <v>0.65859999999999996</v>
      </c>
      <c r="R405" s="3"/>
      <c r="S405" s="83">
        <v>20.43</v>
      </c>
      <c r="T405" s="83">
        <v>0.56699999999999995</v>
      </c>
      <c r="U405" s="83">
        <v>1</v>
      </c>
      <c r="V405" s="4" t="s">
        <v>1</v>
      </c>
    </row>
    <row r="406" spans="1:22" s="4" customFormat="1" ht="16" customHeight="1" x14ac:dyDescent="0.2">
      <c r="A406" s="78" t="s">
        <v>853</v>
      </c>
      <c r="B406" s="39">
        <v>42461</v>
      </c>
      <c r="C406" s="2">
        <f t="shared" si="15"/>
        <v>4</v>
      </c>
      <c r="D406" s="2">
        <f>YEAR(Table1[[#This Row],[Measurement Date]])</f>
        <v>2016</v>
      </c>
      <c r="E406" s="3">
        <v>48</v>
      </c>
      <c r="F406" s="3">
        <v>1</v>
      </c>
      <c r="G406" s="4" t="s">
        <v>423</v>
      </c>
      <c r="H406" s="7" t="s">
        <v>446</v>
      </c>
      <c r="I406" s="5" t="s">
        <v>164</v>
      </c>
      <c r="J406" s="19" t="s">
        <v>191</v>
      </c>
      <c r="K406" s="3"/>
      <c r="L406" s="83">
        <v>9.8000000000000007</v>
      </c>
      <c r="M406" s="41">
        <f>L406</f>
        <v>9.8000000000000007</v>
      </c>
      <c r="N406" s="83">
        <v>0.2</v>
      </c>
      <c r="O406" s="83">
        <v>1.115</v>
      </c>
      <c r="P406" s="94" t="s">
        <v>47</v>
      </c>
      <c r="Q406" s="83">
        <v>0.50729999999999997</v>
      </c>
      <c r="R406" s="3"/>
      <c r="S406" s="83">
        <v>31.95</v>
      </c>
      <c r="T406" s="83">
        <v>0.60199999999999998</v>
      </c>
      <c r="U406" s="83">
        <v>1</v>
      </c>
      <c r="V406" s="4" t="s">
        <v>165</v>
      </c>
    </row>
    <row r="407" spans="1:22" s="4" customFormat="1" ht="16" customHeight="1" x14ac:dyDescent="0.2">
      <c r="A407" s="119" t="s">
        <v>854</v>
      </c>
      <c r="B407" s="39">
        <v>42461</v>
      </c>
      <c r="C407" s="2">
        <f t="shared" si="15"/>
        <v>4</v>
      </c>
      <c r="D407" s="2">
        <v>2016</v>
      </c>
      <c r="E407" s="2"/>
      <c r="F407" s="8"/>
      <c r="G407" s="9" t="s">
        <v>435</v>
      </c>
      <c r="H407" s="9" t="s">
        <v>436</v>
      </c>
      <c r="I407" s="8"/>
      <c r="J407" s="6"/>
      <c r="K407" s="8"/>
      <c r="L407" s="3"/>
      <c r="M407" s="8">
        <v>14</v>
      </c>
      <c r="N407" s="3"/>
      <c r="O407" s="3"/>
      <c r="P407" s="3"/>
      <c r="Q407" s="8"/>
      <c r="R407" s="3"/>
      <c r="S407" s="3"/>
      <c r="T407" s="8"/>
      <c r="U407" s="3"/>
      <c r="V407" s="8"/>
    </row>
    <row r="408" spans="1:22" s="4" customFormat="1" ht="16" customHeight="1" x14ac:dyDescent="0.2">
      <c r="A408" s="78" t="s">
        <v>855</v>
      </c>
      <c r="B408" s="39">
        <v>42491</v>
      </c>
      <c r="C408" s="2">
        <f t="shared" si="15"/>
        <v>5</v>
      </c>
      <c r="D408" s="2">
        <f>YEAR(Table1[[#This Row],[Measurement Date]])</f>
        <v>2016</v>
      </c>
      <c r="E408" s="6">
        <v>49</v>
      </c>
      <c r="F408" s="6">
        <v>2</v>
      </c>
      <c r="G408" s="4" t="s">
        <v>435</v>
      </c>
      <c r="H408" s="4" t="s">
        <v>972</v>
      </c>
      <c r="I408" s="5" t="s">
        <v>157</v>
      </c>
      <c r="J408" s="11" t="s">
        <v>21</v>
      </c>
      <c r="K408" s="2"/>
      <c r="L408" s="40">
        <v>14.000000000000002</v>
      </c>
      <c r="M408" s="83">
        <f>L408</f>
        <v>14.000000000000002</v>
      </c>
      <c r="N408" s="2">
        <v>0.4</v>
      </c>
      <c r="O408" s="2">
        <v>1.0449999999999999</v>
      </c>
      <c r="P408" s="6" t="s">
        <v>47</v>
      </c>
      <c r="Q408" s="2">
        <v>1.9219999999999999</v>
      </c>
      <c r="R408" s="2"/>
      <c r="S408" s="6">
        <v>9.94</v>
      </c>
      <c r="T408" s="2">
        <v>0.73399999999999999</v>
      </c>
      <c r="U408" s="6">
        <v>1</v>
      </c>
      <c r="V408" s="7" t="s">
        <v>21</v>
      </c>
    </row>
    <row r="409" spans="1:22" s="4" customFormat="1" ht="16" customHeight="1" x14ac:dyDescent="0.2">
      <c r="A409" s="119" t="s">
        <v>856</v>
      </c>
      <c r="B409" s="39">
        <v>42491</v>
      </c>
      <c r="C409" s="2">
        <f t="shared" si="15"/>
        <v>5</v>
      </c>
      <c r="D409" s="2">
        <f>YEAR(Table1[[#This Row],[Measurement Date]])</f>
        <v>2016</v>
      </c>
      <c r="E409" s="6">
        <v>49</v>
      </c>
      <c r="F409" s="6">
        <v>4</v>
      </c>
      <c r="G409" s="4" t="s">
        <v>435</v>
      </c>
      <c r="H409" s="7" t="s">
        <v>8</v>
      </c>
      <c r="I409" s="7" t="s">
        <v>270</v>
      </c>
      <c r="J409" s="11" t="s">
        <v>9</v>
      </c>
      <c r="K409" s="3"/>
      <c r="L409" s="83">
        <v>22.6</v>
      </c>
      <c r="M409" s="41">
        <f>L409</f>
        <v>22.6</v>
      </c>
      <c r="N409" s="2">
        <v>0.5</v>
      </c>
      <c r="O409" s="2">
        <v>0.40920000000000001</v>
      </c>
      <c r="P409" s="6" t="s">
        <v>47</v>
      </c>
      <c r="Q409" s="2">
        <v>0.74109999999999998</v>
      </c>
      <c r="R409" s="3"/>
      <c r="S409" s="6">
        <v>37.78</v>
      </c>
      <c r="T409" s="2">
        <v>0.80600000000000005</v>
      </c>
      <c r="U409" s="6">
        <v>1</v>
      </c>
      <c r="V409" s="7" t="s">
        <v>88</v>
      </c>
    </row>
    <row r="410" spans="1:22" s="4" customFormat="1" ht="16" customHeight="1" x14ac:dyDescent="0.2">
      <c r="A410" s="78" t="s">
        <v>857</v>
      </c>
      <c r="B410" s="39">
        <v>42491</v>
      </c>
      <c r="C410" s="2">
        <f t="shared" si="15"/>
        <v>5</v>
      </c>
      <c r="D410" s="2">
        <f>YEAR(Table1[[#This Row],[Measurement Date]])</f>
        <v>2016</v>
      </c>
      <c r="E410" s="8"/>
      <c r="F410" s="8"/>
      <c r="G410" s="4" t="s">
        <v>423</v>
      </c>
      <c r="H410" s="7" t="s">
        <v>913</v>
      </c>
      <c r="I410" s="5" t="s">
        <v>984</v>
      </c>
      <c r="J410" s="19" t="s">
        <v>932</v>
      </c>
      <c r="K410" s="3"/>
      <c r="L410" s="3">
        <v>11.3</v>
      </c>
      <c r="M410" s="41">
        <v>11.3</v>
      </c>
      <c r="N410" s="3"/>
      <c r="O410" s="3"/>
      <c r="P410" s="8"/>
      <c r="Q410" s="3"/>
      <c r="R410" s="3"/>
      <c r="S410" s="8"/>
      <c r="T410" s="3"/>
      <c r="U410" s="8"/>
    </row>
    <row r="411" spans="1:22" s="4" customFormat="1" ht="16" customHeight="1" x14ac:dyDescent="0.2">
      <c r="A411" s="119" t="s">
        <v>858</v>
      </c>
      <c r="B411" s="39">
        <v>42522</v>
      </c>
      <c r="C411" s="2">
        <f t="shared" si="15"/>
        <v>6</v>
      </c>
      <c r="D411" s="2">
        <f>YEAR(Table1[[#This Row],[Measurement Date]])</f>
        <v>2016</v>
      </c>
      <c r="E411" s="6">
        <v>49</v>
      </c>
      <c r="F411" s="6">
        <v>2</v>
      </c>
      <c r="G411" s="4" t="s">
        <v>971</v>
      </c>
      <c r="H411" s="4" t="s">
        <v>972</v>
      </c>
      <c r="I411" s="5" t="s">
        <v>313</v>
      </c>
      <c r="J411" s="11" t="s">
        <v>14</v>
      </c>
      <c r="K411" s="2"/>
      <c r="L411" s="83">
        <v>30.2</v>
      </c>
      <c r="M411" s="8">
        <f>L411</f>
        <v>30.2</v>
      </c>
      <c r="N411" s="2">
        <v>1.1000000000000001</v>
      </c>
      <c r="O411" s="2">
        <v>3.9630000000000001</v>
      </c>
      <c r="P411" s="6" t="s">
        <v>46</v>
      </c>
      <c r="Q411" s="2">
        <v>3.0459999999999998</v>
      </c>
      <c r="R411" s="2"/>
      <c r="S411" s="6">
        <v>11.9</v>
      </c>
      <c r="T411" s="2">
        <v>0.83</v>
      </c>
      <c r="U411" s="6">
        <v>1</v>
      </c>
      <c r="V411" s="7" t="s">
        <v>88</v>
      </c>
    </row>
    <row r="412" spans="1:22" ht="16" customHeight="1" x14ac:dyDescent="0.2">
      <c r="A412" s="78" t="s">
        <v>859</v>
      </c>
      <c r="B412" s="20">
        <v>42552</v>
      </c>
      <c r="C412" s="14">
        <f t="shared" si="15"/>
        <v>7</v>
      </c>
      <c r="D412" s="14">
        <f>YEAR(Table1[[#This Row],[Measurement Date]])</f>
        <v>2016</v>
      </c>
      <c r="E412" s="101">
        <v>49</v>
      </c>
      <c r="F412" s="101">
        <v>1</v>
      </c>
      <c r="G412" s="7" t="s">
        <v>441</v>
      </c>
      <c r="H412" s="4" t="s">
        <v>444</v>
      </c>
      <c r="I412" s="23" t="s">
        <v>194</v>
      </c>
      <c r="J412" s="66" t="s">
        <v>29</v>
      </c>
      <c r="K412" s="24"/>
      <c r="L412" s="91">
        <v>26.3</v>
      </c>
      <c r="M412" s="91">
        <f>L412</f>
        <v>26.3</v>
      </c>
      <c r="N412" s="91">
        <v>0.5</v>
      </c>
      <c r="O412" s="91">
        <v>180.43</v>
      </c>
      <c r="P412" s="105" t="s">
        <v>47</v>
      </c>
      <c r="Q412" s="91">
        <v>0.74380000000000002</v>
      </c>
      <c r="R412" s="24"/>
      <c r="S412" s="91">
        <v>42.25</v>
      </c>
      <c r="T412" s="91">
        <v>0.83799999999999997</v>
      </c>
      <c r="U412" s="91">
        <v>1</v>
      </c>
      <c r="V412" s="13" t="s">
        <v>88</v>
      </c>
    </row>
    <row r="413" spans="1:22" ht="16" customHeight="1" x14ac:dyDescent="0.2">
      <c r="A413" s="119" t="s">
        <v>860</v>
      </c>
      <c r="B413" s="39">
        <v>42583</v>
      </c>
      <c r="C413" s="2">
        <f t="shared" si="15"/>
        <v>8</v>
      </c>
      <c r="D413" s="2">
        <f>YEAR(Table1[[#This Row],[Measurement Date]])</f>
        <v>2016</v>
      </c>
      <c r="E413" s="6">
        <v>49</v>
      </c>
      <c r="F413" s="6">
        <v>2</v>
      </c>
      <c r="G413" s="4" t="s">
        <v>971</v>
      </c>
      <c r="H413" s="4" t="s">
        <v>972</v>
      </c>
      <c r="I413" s="5" t="s">
        <v>315</v>
      </c>
      <c r="J413" s="11" t="s">
        <v>14</v>
      </c>
      <c r="K413" s="2"/>
      <c r="L413" s="83">
        <v>19.7</v>
      </c>
      <c r="M413" s="8">
        <f>L413</f>
        <v>19.7</v>
      </c>
      <c r="N413" s="2">
        <v>0.70000000000000007</v>
      </c>
      <c r="O413" s="2">
        <v>3.9430000000000001</v>
      </c>
      <c r="P413" s="6" t="s">
        <v>46</v>
      </c>
      <c r="Q413" s="2">
        <v>2.323</v>
      </c>
      <c r="R413" s="2"/>
      <c r="S413" s="6">
        <v>10</v>
      </c>
      <c r="T413" s="2">
        <v>0.84299999999999997</v>
      </c>
      <c r="U413" s="6">
        <v>1</v>
      </c>
      <c r="V413" s="7" t="s">
        <v>88</v>
      </c>
    </row>
    <row r="414" spans="1:22" ht="16" customHeight="1" x14ac:dyDescent="0.2">
      <c r="A414" s="78" t="s">
        <v>861</v>
      </c>
      <c r="B414" s="39">
        <v>42583</v>
      </c>
      <c r="C414" s="2">
        <f t="shared" si="15"/>
        <v>8</v>
      </c>
      <c r="D414" s="2">
        <f>YEAR(Table1[[#This Row],[Measurement Date]])</f>
        <v>2016</v>
      </c>
      <c r="E414" s="6">
        <v>49</v>
      </c>
      <c r="F414" s="6">
        <v>2</v>
      </c>
      <c r="G414" s="7" t="s">
        <v>423</v>
      </c>
      <c r="H414" s="7" t="s">
        <v>427</v>
      </c>
      <c r="I414" s="5" t="s">
        <v>314</v>
      </c>
      <c r="J414" s="11" t="s">
        <v>195</v>
      </c>
      <c r="K414" s="2"/>
      <c r="L414" s="83">
        <v>23.599999999999998</v>
      </c>
      <c r="M414" s="8">
        <f>L414</f>
        <v>23.599999999999998</v>
      </c>
      <c r="N414" s="2">
        <v>0.6</v>
      </c>
      <c r="O414" s="2">
        <v>0.99</v>
      </c>
      <c r="P414" s="6" t="s">
        <v>46</v>
      </c>
      <c r="Q414" s="2">
        <v>1.651</v>
      </c>
      <c r="R414" s="2"/>
      <c r="S414" s="6">
        <v>18.09</v>
      </c>
      <c r="T414" s="2">
        <v>0.79</v>
      </c>
      <c r="U414" s="6">
        <v>1</v>
      </c>
      <c r="V414" s="7" t="s">
        <v>1</v>
      </c>
    </row>
    <row r="415" spans="1:22" ht="16" customHeight="1" x14ac:dyDescent="0.2">
      <c r="A415" s="119" t="s">
        <v>862</v>
      </c>
      <c r="B415" s="39">
        <v>42583</v>
      </c>
      <c r="C415" s="2">
        <f t="shared" si="15"/>
        <v>8</v>
      </c>
      <c r="D415" s="2">
        <f>YEAR(Table1[[#This Row],[Measurement Date]])</f>
        <v>2016</v>
      </c>
      <c r="E415" s="8"/>
      <c r="G415" s="7" t="s">
        <v>441</v>
      </c>
      <c r="H415" s="4" t="s">
        <v>443</v>
      </c>
      <c r="I415" s="5" t="s">
        <v>292</v>
      </c>
      <c r="J415" s="19" t="s">
        <v>14</v>
      </c>
      <c r="K415" s="3"/>
      <c r="L415" s="83">
        <v>25.3</v>
      </c>
      <c r="M415" s="83">
        <v>25.3</v>
      </c>
      <c r="N415" s="3">
        <v>0.3</v>
      </c>
      <c r="O415" s="41">
        <v>4.0140000000000002</v>
      </c>
      <c r="P415" s="8" t="s">
        <v>47</v>
      </c>
      <c r="Q415" s="3">
        <v>0.71799999999999997</v>
      </c>
      <c r="S415" s="8">
        <v>42.5</v>
      </c>
      <c r="T415" s="3">
        <v>82.8</v>
      </c>
      <c r="U415" s="8">
        <v>1</v>
      </c>
      <c r="V415" s="7" t="s">
        <v>88</v>
      </c>
    </row>
    <row r="416" spans="1:22" ht="16" customHeight="1" x14ac:dyDescent="0.2">
      <c r="A416" s="78" t="s">
        <v>863</v>
      </c>
      <c r="B416" s="39">
        <v>42614</v>
      </c>
      <c r="C416" s="2">
        <f t="shared" si="15"/>
        <v>9</v>
      </c>
      <c r="D416" s="2">
        <f>YEAR(Table1[[#This Row],[Measurement Date]])</f>
        <v>2016</v>
      </c>
      <c r="E416" s="6">
        <v>49</v>
      </c>
      <c r="F416" s="6">
        <v>2</v>
      </c>
      <c r="G416" s="7" t="s">
        <v>971</v>
      </c>
      <c r="H416" s="7" t="s">
        <v>972</v>
      </c>
      <c r="I416" s="5" t="s">
        <v>316</v>
      </c>
      <c r="J416" s="11" t="s">
        <v>193</v>
      </c>
      <c r="K416" s="2"/>
      <c r="L416" s="83">
        <v>30.5</v>
      </c>
      <c r="M416" s="8">
        <f>L416</f>
        <v>30.5</v>
      </c>
      <c r="N416" s="2">
        <v>2</v>
      </c>
      <c r="O416" s="2">
        <v>1.0049999999999999</v>
      </c>
      <c r="P416" s="6" t="s">
        <v>47</v>
      </c>
      <c r="Q416" s="2">
        <v>2.14</v>
      </c>
      <c r="R416" s="2"/>
      <c r="S416" s="6" t="s">
        <v>317</v>
      </c>
      <c r="T416" s="2" t="s">
        <v>318</v>
      </c>
      <c r="U416" s="6">
        <v>1</v>
      </c>
      <c r="V416" s="7" t="s">
        <v>1</v>
      </c>
    </row>
    <row r="417" spans="1:22" ht="16" customHeight="1" x14ac:dyDescent="0.2">
      <c r="A417" s="78" t="s">
        <v>864</v>
      </c>
      <c r="B417" s="39">
        <v>42614</v>
      </c>
      <c r="C417" s="2">
        <f t="shared" si="15"/>
        <v>9</v>
      </c>
      <c r="D417" s="2">
        <f>YEAR(Table1[[#This Row],[Measurement Date]])</f>
        <v>2016</v>
      </c>
      <c r="E417" s="6">
        <v>49</v>
      </c>
      <c r="F417" s="6">
        <v>4</v>
      </c>
      <c r="G417" s="4" t="s">
        <v>431</v>
      </c>
      <c r="H417" s="4" t="s">
        <v>434</v>
      </c>
      <c r="I417" s="5" t="s">
        <v>353</v>
      </c>
      <c r="J417" s="11" t="s">
        <v>6</v>
      </c>
      <c r="K417" s="3"/>
      <c r="L417" s="83">
        <v>21.4</v>
      </c>
      <c r="M417" s="40">
        <f>L417</f>
        <v>21.4</v>
      </c>
      <c r="N417" s="2">
        <v>0.3</v>
      </c>
      <c r="O417" s="2">
        <v>0.25040000000000001</v>
      </c>
      <c r="P417" s="6" t="s">
        <v>46</v>
      </c>
      <c r="Q417" s="2">
        <v>1.4932000000000001</v>
      </c>
      <c r="S417" s="6">
        <v>16.309999999999999</v>
      </c>
      <c r="T417" s="2">
        <v>0.877</v>
      </c>
      <c r="U417" s="6">
        <v>1</v>
      </c>
      <c r="V417" s="7" t="s">
        <v>1</v>
      </c>
    </row>
    <row r="418" spans="1:22" ht="16" customHeight="1" x14ac:dyDescent="0.2">
      <c r="A418" s="78" t="s">
        <v>865</v>
      </c>
      <c r="B418" s="39">
        <v>42614</v>
      </c>
      <c r="C418" s="2">
        <f t="shared" si="15"/>
        <v>9</v>
      </c>
      <c r="D418" s="2">
        <f>YEAR(Table1[[#This Row],[Measurement Date]])</f>
        <v>2016</v>
      </c>
      <c r="E418" s="6">
        <v>49</v>
      </c>
      <c r="F418" s="6">
        <v>4</v>
      </c>
      <c r="G418" s="4" t="s">
        <v>423</v>
      </c>
      <c r="H418" s="7" t="s">
        <v>446</v>
      </c>
      <c r="I418" s="5" t="s">
        <v>177</v>
      </c>
      <c r="J418" s="11" t="s">
        <v>42</v>
      </c>
      <c r="K418" s="3"/>
      <c r="L418" s="83">
        <v>9.5</v>
      </c>
      <c r="M418" s="41">
        <f>L418</f>
        <v>9.5</v>
      </c>
      <c r="N418" s="2">
        <v>0.2</v>
      </c>
      <c r="O418" s="2">
        <v>0.2379</v>
      </c>
      <c r="P418" s="6" t="s">
        <v>47</v>
      </c>
      <c r="Q418" s="2">
        <v>0.67320000000000002</v>
      </c>
      <c r="S418" s="6">
        <v>21.25</v>
      </c>
      <c r="T418" s="2">
        <v>0.66300000000000003</v>
      </c>
      <c r="U418" s="6">
        <v>1</v>
      </c>
      <c r="V418" s="7" t="s">
        <v>1</v>
      </c>
    </row>
    <row r="419" spans="1:22" ht="16" customHeight="1" x14ac:dyDescent="0.2">
      <c r="A419" s="119" t="s">
        <v>866</v>
      </c>
      <c r="B419" s="39">
        <v>42644</v>
      </c>
      <c r="C419" s="2">
        <f t="shared" si="15"/>
        <v>10</v>
      </c>
      <c r="D419" s="2">
        <f>YEAR(Table1[[#This Row],[Measurement Date]])</f>
        <v>2016</v>
      </c>
      <c r="E419" s="6">
        <v>49</v>
      </c>
      <c r="F419" s="6">
        <v>5</v>
      </c>
      <c r="G419" s="7" t="s">
        <v>431</v>
      </c>
      <c r="H419" s="4" t="s">
        <v>432</v>
      </c>
      <c r="I419" s="5" t="s">
        <v>196</v>
      </c>
      <c r="J419" s="11" t="s">
        <v>6</v>
      </c>
      <c r="K419" s="3"/>
      <c r="L419" s="83">
        <v>29.299999999999997</v>
      </c>
      <c r="M419" s="40">
        <f>L419</f>
        <v>29.299999999999997</v>
      </c>
      <c r="N419" s="2">
        <v>0.70000000000000007</v>
      </c>
      <c r="O419" s="2">
        <v>9.3590000000000007E-2</v>
      </c>
      <c r="P419" s="6" t="s">
        <v>47</v>
      </c>
      <c r="Q419" s="3"/>
      <c r="T419" s="3"/>
      <c r="U419" s="6">
        <v>49.9</v>
      </c>
      <c r="V419" s="7" t="s">
        <v>1</v>
      </c>
    </row>
    <row r="420" spans="1:22" ht="16" customHeight="1" x14ac:dyDescent="0.2">
      <c r="A420" s="78" t="s">
        <v>867</v>
      </c>
      <c r="B420" s="39">
        <v>42675</v>
      </c>
      <c r="C420" s="2">
        <f t="shared" si="15"/>
        <v>11</v>
      </c>
      <c r="D420" s="2">
        <f>YEAR(Table1[[#This Row],[Measurement Date]])</f>
        <v>2016</v>
      </c>
      <c r="E420" s="8">
        <v>50</v>
      </c>
      <c r="F420" s="6">
        <v>4</v>
      </c>
      <c r="G420" s="7" t="s">
        <v>441</v>
      </c>
      <c r="H420" s="4" t="s">
        <v>444</v>
      </c>
      <c r="I420" s="5" t="s">
        <v>204</v>
      </c>
      <c r="J420" s="11" t="s">
        <v>29</v>
      </c>
      <c r="K420" s="3"/>
      <c r="L420" s="83">
        <v>26.6</v>
      </c>
      <c r="M420" s="83">
        <f>L420</f>
        <v>26.6</v>
      </c>
      <c r="N420" s="3">
        <v>0.5</v>
      </c>
      <c r="O420" s="3">
        <v>179.74</v>
      </c>
      <c r="P420" s="8" t="s">
        <v>47</v>
      </c>
      <c r="Q420" s="3">
        <v>0.74029999999999996</v>
      </c>
      <c r="S420" s="8">
        <v>42.5</v>
      </c>
      <c r="T420" s="3">
        <v>0.84699999999999998</v>
      </c>
      <c r="U420" s="8">
        <v>1</v>
      </c>
      <c r="V420" s="7" t="s">
        <v>88</v>
      </c>
    </row>
    <row r="421" spans="1:22" ht="16" customHeight="1" x14ac:dyDescent="0.2">
      <c r="A421" s="119" t="s">
        <v>868</v>
      </c>
      <c r="B421" s="39">
        <v>42690</v>
      </c>
      <c r="C421" s="2">
        <f t="shared" si="15"/>
        <v>11</v>
      </c>
      <c r="D421" s="2">
        <f>YEAR(Table1[[#This Row],[Measurement Date]])</f>
        <v>2016</v>
      </c>
      <c r="E421" s="3"/>
      <c r="F421" s="3"/>
      <c r="G421" s="4" t="s">
        <v>423</v>
      </c>
      <c r="H421" s="4" t="s">
        <v>913</v>
      </c>
      <c r="I421" s="5" t="s">
        <v>987</v>
      </c>
      <c r="J421" s="19" t="s">
        <v>932</v>
      </c>
      <c r="K421" s="3"/>
      <c r="L421" s="83">
        <v>12</v>
      </c>
      <c r="M421" s="8">
        <v>12</v>
      </c>
      <c r="P421" s="1"/>
      <c r="Q421" s="3"/>
      <c r="T421" s="3"/>
      <c r="V421" s="4"/>
    </row>
    <row r="422" spans="1:22" ht="16" customHeight="1" x14ac:dyDescent="0.2">
      <c r="A422" s="78" t="s">
        <v>869</v>
      </c>
      <c r="B422" s="39">
        <v>42705</v>
      </c>
      <c r="C422" s="2">
        <f t="shared" si="15"/>
        <v>12</v>
      </c>
      <c r="D422" s="2">
        <f>YEAR(Table1[[#This Row],[Measurement Date]])</f>
        <v>2016</v>
      </c>
      <c r="E422" s="8">
        <v>50</v>
      </c>
      <c r="F422" s="6">
        <v>2</v>
      </c>
      <c r="G422" s="7" t="s">
        <v>971</v>
      </c>
      <c r="H422" s="7" t="s">
        <v>972</v>
      </c>
      <c r="I422" s="5" t="s">
        <v>287</v>
      </c>
      <c r="J422" s="11" t="s">
        <v>203</v>
      </c>
      <c r="K422" s="3"/>
      <c r="L422" s="83">
        <v>32.800000000000004</v>
      </c>
      <c r="M422" s="8">
        <f>L422</f>
        <v>32.800000000000004</v>
      </c>
      <c r="N422" s="3">
        <v>0.5</v>
      </c>
      <c r="O422" s="3">
        <v>1.0029999999999999</v>
      </c>
      <c r="P422" s="8" t="s">
        <v>47</v>
      </c>
      <c r="Q422" s="3">
        <v>1.7729999999999999</v>
      </c>
      <c r="S422" s="8" t="s">
        <v>288</v>
      </c>
      <c r="T422" s="3" t="s">
        <v>289</v>
      </c>
      <c r="U422" s="8">
        <v>1</v>
      </c>
      <c r="V422" s="7" t="s">
        <v>1</v>
      </c>
    </row>
    <row r="423" spans="1:22" ht="16" customHeight="1" x14ac:dyDescent="0.2">
      <c r="A423" s="78" t="s">
        <v>870</v>
      </c>
      <c r="B423" s="39">
        <v>42736</v>
      </c>
      <c r="C423" s="2">
        <f t="shared" si="15"/>
        <v>1</v>
      </c>
      <c r="D423" s="2">
        <f>YEAR(Table1[[#This Row],[Measurement Date]])</f>
        <v>2017</v>
      </c>
      <c r="E423" s="8">
        <v>50</v>
      </c>
      <c r="F423" s="6">
        <v>1</v>
      </c>
      <c r="G423" s="4" t="s">
        <v>435</v>
      </c>
      <c r="H423" s="7" t="s">
        <v>8</v>
      </c>
      <c r="I423" s="7" t="s">
        <v>1031</v>
      </c>
      <c r="J423" s="11" t="s">
        <v>26</v>
      </c>
      <c r="K423" s="3"/>
      <c r="L423" s="83">
        <v>21.7</v>
      </c>
      <c r="M423" s="41">
        <f>L423</f>
        <v>21.7</v>
      </c>
      <c r="N423" s="3">
        <v>0.5</v>
      </c>
      <c r="O423" s="3">
        <v>1.044</v>
      </c>
      <c r="P423" s="8" t="s">
        <v>47</v>
      </c>
      <c r="Q423" s="3">
        <v>0.71799999999999997</v>
      </c>
      <c r="S423" s="1">
        <v>40.700000000000003</v>
      </c>
      <c r="T423" s="3">
        <v>0.74299999999999999</v>
      </c>
      <c r="U423" s="8">
        <v>1</v>
      </c>
      <c r="V423" s="7" t="s">
        <v>21</v>
      </c>
    </row>
    <row r="424" spans="1:22" ht="16" customHeight="1" x14ac:dyDescent="0.2">
      <c r="A424" s="78" t="s">
        <v>871</v>
      </c>
      <c r="B424" s="39">
        <v>42767</v>
      </c>
      <c r="C424" s="2">
        <f t="shared" si="15"/>
        <v>2</v>
      </c>
      <c r="D424" s="2">
        <f>YEAR(Table1[[#This Row],[Measurement Date]])</f>
        <v>2017</v>
      </c>
      <c r="E424" s="8">
        <v>50</v>
      </c>
      <c r="F424" s="6">
        <v>2</v>
      </c>
      <c r="G424" s="7" t="s">
        <v>971</v>
      </c>
      <c r="H424" s="7" t="s">
        <v>972</v>
      </c>
      <c r="I424" s="5" t="s">
        <v>286</v>
      </c>
      <c r="J424" s="11" t="s">
        <v>203</v>
      </c>
      <c r="K424" s="3"/>
      <c r="L424" s="83">
        <v>35.9</v>
      </c>
      <c r="M424" s="8">
        <f>L424</f>
        <v>35.9</v>
      </c>
      <c r="N424" s="3">
        <v>0.5</v>
      </c>
      <c r="O424" s="3">
        <v>1.002</v>
      </c>
      <c r="P424" s="8" t="s">
        <v>47</v>
      </c>
      <c r="Q424" s="3">
        <v>3.2010000000000001</v>
      </c>
      <c r="S424" s="8" t="s">
        <v>290</v>
      </c>
      <c r="T424" s="3" t="s">
        <v>291</v>
      </c>
      <c r="U424" s="8">
        <v>1</v>
      </c>
      <c r="V424" s="7" t="s">
        <v>1</v>
      </c>
    </row>
    <row r="425" spans="1:22" ht="16" customHeight="1" x14ac:dyDescent="0.2">
      <c r="A425" s="119" t="s">
        <v>872</v>
      </c>
      <c r="B425" s="39">
        <v>42767</v>
      </c>
      <c r="C425" s="2">
        <f t="shared" si="15"/>
        <v>2</v>
      </c>
      <c r="D425" s="2">
        <f>YEAR(Table1[[#This Row],[Measurement Date]])</f>
        <v>2017</v>
      </c>
      <c r="E425" s="8">
        <v>50</v>
      </c>
      <c r="F425" s="6">
        <v>1</v>
      </c>
      <c r="G425" s="7" t="s">
        <v>441</v>
      </c>
      <c r="H425" s="36" t="s">
        <v>445</v>
      </c>
      <c r="I425" s="5" t="s">
        <v>284</v>
      </c>
      <c r="J425" s="11" t="s">
        <v>14</v>
      </c>
      <c r="K425" s="3"/>
      <c r="L425" s="83">
        <v>21.9</v>
      </c>
      <c r="M425" s="83">
        <f>L425</f>
        <v>21.9</v>
      </c>
      <c r="N425" s="2">
        <v>0.4</v>
      </c>
      <c r="O425" s="3">
        <v>4.0003000000000002</v>
      </c>
      <c r="P425" s="8" t="s">
        <v>48</v>
      </c>
      <c r="Q425" s="3">
        <v>0.67259999999999998</v>
      </c>
      <c r="S425" s="8">
        <v>40.76</v>
      </c>
      <c r="T425" s="3">
        <v>0.79700000000000004</v>
      </c>
      <c r="U425" s="8">
        <v>1</v>
      </c>
      <c r="V425" s="7" t="s">
        <v>88</v>
      </c>
    </row>
    <row r="426" spans="1:22" ht="16" customHeight="1" x14ac:dyDescent="0.2">
      <c r="A426" s="78" t="s">
        <v>873</v>
      </c>
      <c r="B426" s="39">
        <v>42767</v>
      </c>
      <c r="C426" s="2">
        <f t="shared" si="15"/>
        <v>2</v>
      </c>
      <c r="D426" s="2">
        <f>YEAR(Table1[[#This Row],[Measurement Date]])</f>
        <v>2017</v>
      </c>
      <c r="E426" s="8">
        <v>50</v>
      </c>
      <c r="F426" s="6">
        <v>4</v>
      </c>
      <c r="G426" s="4" t="s">
        <v>423</v>
      </c>
      <c r="H426" s="4" t="s">
        <v>909</v>
      </c>
      <c r="I426" s="5" t="s">
        <v>171</v>
      </c>
      <c r="J426" s="11" t="s">
        <v>205</v>
      </c>
      <c r="K426" s="83"/>
      <c r="L426" s="83">
        <v>12.1</v>
      </c>
      <c r="M426" s="41">
        <v>12.1</v>
      </c>
      <c r="N426" s="3">
        <v>0.3</v>
      </c>
      <c r="O426" s="3">
        <v>4.07E-2</v>
      </c>
      <c r="P426" s="8" t="s">
        <v>46</v>
      </c>
      <c r="Q426" s="53">
        <v>0.81499999999999995</v>
      </c>
      <c r="R426" s="83"/>
      <c r="S426" s="8">
        <v>20.27</v>
      </c>
      <c r="T426" s="3">
        <v>0.73499999999999999</v>
      </c>
      <c r="U426" s="8">
        <v>1</v>
      </c>
      <c r="V426" s="7" t="s">
        <v>165</v>
      </c>
    </row>
    <row r="427" spans="1:22" ht="16" customHeight="1" x14ac:dyDescent="0.2">
      <c r="A427" s="119" t="s">
        <v>874</v>
      </c>
      <c r="B427" s="39">
        <v>42767</v>
      </c>
      <c r="C427" s="2">
        <f t="shared" si="15"/>
        <v>2</v>
      </c>
      <c r="D427" s="2">
        <f>YEAR(Table1[[#This Row],[Measurement Date]])</f>
        <v>2017</v>
      </c>
      <c r="E427" s="8">
        <v>50</v>
      </c>
      <c r="F427" s="6">
        <v>1</v>
      </c>
      <c r="G427" s="4" t="s">
        <v>435</v>
      </c>
      <c r="H427" s="4" t="s">
        <v>436</v>
      </c>
      <c r="I427" s="5" t="s">
        <v>181</v>
      </c>
      <c r="J427" s="11" t="s">
        <v>21</v>
      </c>
      <c r="K427" s="3"/>
      <c r="L427" s="83">
        <v>11.899999999999999</v>
      </c>
      <c r="M427" s="83">
        <f t="shared" ref="M427:M433" si="17">L427</f>
        <v>11.899999999999999</v>
      </c>
      <c r="N427" s="3">
        <v>0.3</v>
      </c>
      <c r="O427" s="3">
        <v>1.044</v>
      </c>
      <c r="P427" s="8" t="s">
        <v>47</v>
      </c>
      <c r="Q427" s="16">
        <v>0.55000000000000004</v>
      </c>
      <c r="S427" s="8">
        <v>28.72</v>
      </c>
      <c r="T427" s="3">
        <v>0.75</v>
      </c>
      <c r="U427" s="8">
        <v>1</v>
      </c>
      <c r="V427" s="7" t="s">
        <v>21</v>
      </c>
    </row>
    <row r="428" spans="1:22" ht="16" customHeight="1" x14ac:dyDescent="0.2">
      <c r="A428" s="78" t="s">
        <v>875</v>
      </c>
      <c r="B428" s="39">
        <v>42795</v>
      </c>
      <c r="C428" s="2">
        <f t="shared" si="15"/>
        <v>3</v>
      </c>
      <c r="D428" s="2">
        <f>YEAR(Table1[[#This Row],[Measurement Date]])</f>
        <v>2017</v>
      </c>
      <c r="E428" s="8">
        <v>50</v>
      </c>
      <c r="F428" s="6">
        <v>2</v>
      </c>
      <c r="G428" s="4" t="s">
        <v>971</v>
      </c>
      <c r="H428" s="4" t="s">
        <v>972</v>
      </c>
      <c r="I428" s="5" t="s">
        <v>285</v>
      </c>
      <c r="J428" s="11" t="s">
        <v>14</v>
      </c>
      <c r="K428" s="3"/>
      <c r="L428" s="83">
        <v>31.3</v>
      </c>
      <c r="M428" s="8">
        <f t="shared" si="17"/>
        <v>31.3</v>
      </c>
      <c r="N428" s="3">
        <v>1.0999999999999999</v>
      </c>
      <c r="O428" s="3">
        <v>3.9809999999999999</v>
      </c>
      <c r="P428" s="8" t="s">
        <v>46</v>
      </c>
      <c r="Q428" s="3">
        <v>3.0459999999999998</v>
      </c>
      <c r="S428" s="8">
        <v>11.7</v>
      </c>
      <c r="T428" s="3">
        <v>0.875</v>
      </c>
      <c r="U428" s="8">
        <v>1</v>
      </c>
      <c r="V428" s="7" t="s">
        <v>88</v>
      </c>
    </row>
    <row r="429" spans="1:22" ht="16" customHeight="1" x14ac:dyDescent="0.2">
      <c r="A429" s="119" t="s">
        <v>876</v>
      </c>
      <c r="B429" s="39">
        <v>42795</v>
      </c>
      <c r="C429" s="2">
        <f t="shared" si="15"/>
        <v>3</v>
      </c>
      <c r="D429" s="2">
        <f>YEAR(Table1[[#This Row],[Measurement Date]])</f>
        <v>2017</v>
      </c>
      <c r="E429" s="8">
        <v>50</v>
      </c>
      <c r="F429" s="6">
        <v>1</v>
      </c>
      <c r="G429" s="7" t="s">
        <v>441</v>
      </c>
      <c r="H429" s="4" t="s">
        <v>444</v>
      </c>
      <c r="I429" s="5" t="s">
        <v>283</v>
      </c>
      <c r="J429" s="11" t="s">
        <v>29</v>
      </c>
      <c r="K429" s="3"/>
      <c r="L429" s="83">
        <v>26.700000000000003</v>
      </c>
      <c r="M429" s="83">
        <f t="shared" si="17"/>
        <v>26.700000000000003</v>
      </c>
      <c r="N429" s="3">
        <v>0.5</v>
      </c>
      <c r="O429" s="41">
        <v>79</v>
      </c>
      <c r="P429" s="8" t="s">
        <v>47</v>
      </c>
      <c r="Q429" s="3">
        <v>0.73799999999999999</v>
      </c>
      <c r="S429" s="8">
        <v>42.65</v>
      </c>
      <c r="T429" s="3">
        <v>0.84899999999999998</v>
      </c>
      <c r="U429" s="8">
        <v>1</v>
      </c>
      <c r="V429" s="7" t="s">
        <v>21</v>
      </c>
    </row>
    <row r="430" spans="1:22" ht="16" customHeight="1" x14ac:dyDescent="0.2">
      <c r="A430" s="78" t="s">
        <v>877</v>
      </c>
      <c r="B430" s="39">
        <v>42795</v>
      </c>
      <c r="C430" s="2">
        <f t="shared" si="15"/>
        <v>3</v>
      </c>
      <c r="D430" s="2">
        <f>YEAR(Table1[[#This Row],[Measurement Date]])</f>
        <v>2017</v>
      </c>
      <c r="E430" s="8">
        <v>50</v>
      </c>
      <c r="F430" s="6">
        <v>4</v>
      </c>
      <c r="G430" s="7" t="s">
        <v>441</v>
      </c>
      <c r="H430" s="4" t="s">
        <v>443</v>
      </c>
      <c r="I430" s="5" t="s">
        <v>292</v>
      </c>
      <c r="J430" s="11" t="s">
        <v>14</v>
      </c>
      <c r="K430" s="3"/>
      <c r="L430" s="83">
        <v>25.7</v>
      </c>
      <c r="M430" s="83">
        <f t="shared" si="17"/>
        <v>25.7</v>
      </c>
      <c r="N430" s="3">
        <v>0.5</v>
      </c>
      <c r="O430" s="3">
        <v>4.0170000000000003</v>
      </c>
      <c r="P430" s="8" t="s">
        <v>47</v>
      </c>
      <c r="Q430" s="3">
        <v>0.72489999999999999</v>
      </c>
      <c r="S430" s="8">
        <v>42.54</v>
      </c>
      <c r="T430" s="3">
        <v>0.83299999999999996</v>
      </c>
      <c r="U430" s="8">
        <v>1</v>
      </c>
      <c r="V430" s="7" t="s">
        <v>88</v>
      </c>
    </row>
    <row r="431" spans="1:22" ht="16" customHeight="1" x14ac:dyDescent="0.2">
      <c r="A431" s="119" t="s">
        <v>878</v>
      </c>
      <c r="B431" s="39">
        <v>42795</v>
      </c>
      <c r="C431" s="2">
        <f t="shared" si="15"/>
        <v>3</v>
      </c>
      <c r="D431" s="2">
        <f>YEAR(Table1[[#This Row],[Measurement Date]])</f>
        <v>2017</v>
      </c>
      <c r="E431" s="8">
        <v>50</v>
      </c>
      <c r="F431" s="6">
        <v>5</v>
      </c>
      <c r="G431" s="4" t="s">
        <v>422</v>
      </c>
      <c r="H431" s="4" t="s">
        <v>429</v>
      </c>
      <c r="I431" s="5" t="s">
        <v>197</v>
      </c>
      <c r="J431" s="11" t="s">
        <v>14</v>
      </c>
      <c r="K431" s="83"/>
      <c r="L431" s="83">
        <v>35.099999999999994</v>
      </c>
      <c r="M431" s="40">
        <f t="shared" si="17"/>
        <v>35.099999999999994</v>
      </c>
      <c r="N431" s="3">
        <v>1.0999999999999999</v>
      </c>
      <c r="O431" s="3">
        <v>5.3760000000000002E-2</v>
      </c>
      <c r="P431" s="8" t="s">
        <v>47</v>
      </c>
      <c r="Q431" s="3"/>
      <c r="T431" s="83"/>
      <c r="U431" s="8">
        <v>407</v>
      </c>
      <c r="V431" s="7" t="s">
        <v>88</v>
      </c>
    </row>
    <row r="432" spans="1:22" ht="16" customHeight="1" x14ac:dyDescent="0.2">
      <c r="A432" s="78" t="s">
        <v>879</v>
      </c>
      <c r="B432" s="39">
        <v>42795</v>
      </c>
      <c r="C432" s="2">
        <f t="shared" si="15"/>
        <v>3</v>
      </c>
      <c r="D432" s="2">
        <f>YEAR(Table1[[#This Row],[Measurement Date]])</f>
        <v>2017</v>
      </c>
      <c r="E432" s="8">
        <v>50</v>
      </c>
      <c r="F432" s="6">
        <v>4</v>
      </c>
      <c r="G432" s="4" t="s">
        <v>423</v>
      </c>
      <c r="H432" s="7" t="s">
        <v>446</v>
      </c>
      <c r="I432" s="5" t="s">
        <v>270</v>
      </c>
      <c r="J432" s="11" t="s">
        <v>42</v>
      </c>
      <c r="K432" s="3"/>
      <c r="L432" s="40">
        <v>11</v>
      </c>
      <c r="M432" s="41">
        <f t="shared" si="17"/>
        <v>11</v>
      </c>
      <c r="N432" s="3">
        <v>0.2</v>
      </c>
      <c r="O432" s="3">
        <v>0.2339</v>
      </c>
      <c r="P432" s="8" t="s">
        <v>47</v>
      </c>
      <c r="Q432" s="3">
        <v>0.73060000000000003</v>
      </c>
      <c r="S432" s="8">
        <v>21.74</v>
      </c>
      <c r="T432" s="3">
        <v>0.69299999999999995</v>
      </c>
      <c r="U432" s="8">
        <v>1</v>
      </c>
      <c r="V432" s="7" t="s">
        <v>1</v>
      </c>
    </row>
    <row r="433" spans="1:22" ht="16" customHeight="1" x14ac:dyDescent="0.25">
      <c r="A433" s="78" t="s">
        <v>880</v>
      </c>
      <c r="B433" s="39">
        <v>42795</v>
      </c>
      <c r="C433" s="2">
        <f t="shared" si="15"/>
        <v>3</v>
      </c>
      <c r="D433" s="2">
        <f>YEAR(Table1[[#This Row],[Measurement Date]])</f>
        <v>2017</v>
      </c>
      <c r="E433" s="8">
        <v>50</v>
      </c>
      <c r="F433" s="6">
        <v>1</v>
      </c>
      <c r="G433" s="4" t="s">
        <v>423</v>
      </c>
      <c r="H433" s="7" t="s">
        <v>446</v>
      </c>
      <c r="I433" s="5" t="s">
        <v>1032</v>
      </c>
      <c r="J433" s="11" t="s">
        <v>42</v>
      </c>
      <c r="K433" s="3"/>
      <c r="L433" s="94">
        <v>10.039999999999999</v>
      </c>
      <c r="M433" s="41">
        <f t="shared" si="17"/>
        <v>10.039999999999999</v>
      </c>
      <c r="N433" s="3">
        <v>0.2</v>
      </c>
      <c r="O433" s="3">
        <v>1.113</v>
      </c>
      <c r="P433" s="8" t="s">
        <v>47</v>
      </c>
      <c r="Q433" s="3">
        <v>0.70830000000000004</v>
      </c>
      <c r="S433" s="8">
        <v>21.77</v>
      </c>
      <c r="T433" s="3">
        <v>0.65100000000000002</v>
      </c>
      <c r="U433" s="8">
        <v>1</v>
      </c>
      <c r="V433" s="7" t="s">
        <v>1</v>
      </c>
    </row>
    <row r="434" spans="1:22" ht="16" customHeight="1" x14ac:dyDescent="0.2">
      <c r="A434" s="119" t="s">
        <v>881</v>
      </c>
      <c r="B434" s="39">
        <v>42826</v>
      </c>
      <c r="C434" s="2">
        <f t="shared" si="15"/>
        <v>4</v>
      </c>
      <c r="D434" s="2">
        <f>YEAR(Table1[[#This Row],[Measurement Date]])</f>
        <v>2017</v>
      </c>
      <c r="E434" s="8"/>
      <c r="G434" s="4" t="s">
        <v>423</v>
      </c>
      <c r="H434" s="7" t="s">
        <v>913</v>
      </c>
      <c r="I434" s="5" t="s">
        <v>985</v>
      </c>
      <c r="J434" s="19" t="s">
        <v>1</v>
      </c>
      <c r="K434" s="3"/>
      <c r="L434" s="3">
        <v>13.4</v>
      </c>
      <c r="M434" s="41">
        <v>13.4</v>
      </c>
      <c r="O434" s="118">
        <v>5.8000000000000003E-2</v>
      </c>
      <c r="P434" s="8"/>
      <c r="Q434" s="3">
        <v>1.2</v>
      </c>
      <c r="S434" s="8">
        <v>14.37</v>
      </c>
      <c r="T434" s="3">
        <v>0.78</v>
      </c>
      <c r="U434" s="8"/>
      <c r="V434" s="4"/>
    </row>
    <row r="435" spans="1:22" ht="16" customHeight="1" x14ac:dyDescent="0.2">
      <c r="A435" s="78" t="s">
        <v>882</v>
      </c>
      <c r="B435" s="39">
        <v>42917</v>
      </c>
      <c r="C435" s="2">
        <f t="shared" si="15"/>
        <v>7</v>
      </c>
      <c r="D435" s="2">
        <f>YEAR(Table1[[#This Row],[Measurement Date]])</f>
        <v>2017</v>
      </c>
      <c r="E435" s="8">
        <v>51</v>
      </c>
      <c r="F435" s="8">
        <v>4</v>
      </c>
      <c r="G435" s="7" t="s">
        <v>441</v>
      </c>
      <c r="H435" s="4" t="s">
        <v>443</v>
      </c>
      <c r="I435" s="5" t="s">
        <v>309</v>
      </c>
      <c r="J435" s="9" t="s">
        <v>88</v>
      </c>
      <c r="K435" s="3"/>
      <c r="L435" s="3">
        <v>25.8</v>
      </c>
      <c r="M435" s="83">
        <f>L435</f>
        <v>25.8</v>
      </c>
      <c r="N435" s="3">
        <v>0.5</v>
      </c>
      <c r="O435" s="3">
        <v>4.008</v>
      </c>
      <c r="P435" s="8" t="s">
        <v>47</v>
      </c>
      <c r="Q435" s="3">
        <v>0.72409999999999997</v>
      </c>
      <c r="S435" s="8">
        <v>42.87</v>
      </c>
      <c r="T435" s="3">
        <v>0.83099999999999996</v>
      </c>
      <c r="U435" s="8">
        <v>1</v>
      </c>
      <c r="V435" s="4" t="s">
        <v>88</v>
      </c>
    </row>
    <row r="436" spans="1:22" ht="16" customHeight="1" x14ac:dyDescent="0.2">
      <c r="A436" s="119" t="s">
        <v>883</v>
      </c>
      <c r="B436" s="39">
        <v>42917</v>
      </c>
      <c r="C436" s="2">
        <f t="shared" si="15"/>
        <v>7</v>
      </c>
      <c r="D436" s="2">
        <f>YEAR(Table1[[#This Row],[Measurement Date]])</f>
        <v>2017</v>
      </c>
      <c r="E436" s="8">
        <v>51</v>
      </c>
      <c r="F436" s="8">
        <v>4</v>
      </c>
      <c r="G436" s="4" t="s">
        <v>423</v>
      </c>
      <c r="H436" s="4" t="s">
        <v>440</v>
      </c>
      <c r="I436" s="5" t="s">
        <v>171</v>
      </c>
      <c r="J436" s="9" t="s">
        <v>33</v>
      </c>
      <c r="K436" s="3"/>
      <c r="L436" s="3">
        <v>22.7</v>
      </c>
      <c r="M436" s="8">
        <v>22.7</v>
      </c>
      <c r="N436" s="3">
        <v>0.8</v>
      </c>
      <c r="O436" s="3">
        <v>9.35E-2</v>
      </c>
      <c r="P436" s="8" t="s">
        <v>46</v>
      </c>
      <c r="Q436" s="3">
        <v>1.1439999999999999</v>
      </c>
      <c r="S436" s="3">
        <v>24.92</v>
      </c>
      <c r="T436" s="3">
        <v>0.79600000000000004</v>
      </c>
      <c r="U436" s="8">
        <v>1</v>
      </c>
      <c r="V436" s="4" t="s">
        <v>165</v>
      </c>
    </row>
    <row r="437" spans="1:22" ht="16" customHeight="1" x14ac:dyDescent="0.2">
      <c r="A437" s="78" t="s">
        <v>884</v>
      </c>
      <c r="B437" s="39">
        <v>42917</v>
      </c>
      <c r="C437" s="2">
        <f t="shared" si="15"/>
        <v>7</v>
      </c>
      <c r="D437" s="2">
        <f>YEAR(Table1[[#This Row],[Measurement Date]])</f>
        <v>2017</v>
      </c>
      <c r="E437" s="8">
        <v>51</v>
      </c>
      <c r="F437" s="8">
        <v>1</v>
      </c>
      <c r="G437" s="4" t="s">
        <v>423</v>
      </c>
      <c r="H437" s="4" t="s">
        <v>440</v>
      </c>
      <c r="I437" s="5" t="s">
        <v>990</v>
      </c>
      <c r="J437" s="9" t="s">
        <v>33</v>
      </c>
      <c r="K437" s="3"/>
      <c r="L437" s="3">
        <v>20.9</v>
      </c>
      <c r="M437" s="41">
        <v>20.9</v>
      </c>
      <c r="N437" s="3">
        <v>0.7</v>
      </c>
      <c r="O437" s="3">
        <v>0.99099999999999999</v>
      </c>
      <c r="P437" s="8" t="s">
        <v>47</v>
      </c>
      <c r="Q437" s="3">
        <v>1.125</v>
      </c>
      <c r="S437" s="8">
        <v>24.92</v>
      </c>
      <c r="T437" s="3">
        <v>0.745</v>
      </c>
      <c r="U437" s="8">
        <v>1</v>
      </c>
      <c r="V437" s="4" t="s">
        <v>165</v>
      </c>
    </row>
    <row r="438" spans="1:22" ht="16" customHeight="1" x14ac:dyDescent="0.2">
      <c r="A438" s="119" t="s">
        <v>885</v>
      </c>
      <c r="B438" s="39">
        <v>42948</v>
      </c>
      <c r="C438" s="2">
        <f t="shared" si="15"/>
        <v>8</v>
      </c>
      <c r="D438" s="2">
        <f>YEAR(Table1[[#This Row],[Measurement Date]])</f>
        <v>2017</v>
      </c>
      <c r="E438" s="8">
        <v>51</v>
      </c>
      <c r="F438" s="8">
        <v>2</v>
      </c>
      <c r="G438" s="4" t="s">
        <v>971</v>
      </c>
      <c r="H438" s="4" t="s">
        <v>972</v>
      </c>
      <c r="I438" s="5" t="s">
        <v>285</v>
      </c>
      <c r="J438" s="9" t="s">
        <v>14</v>
      </c>
      <c r="K438" s="3"/>
      <c r="L438" s="3">
        <v>33.299999999999997</v>
      </c>
      <c r="M438" s="8">
        <f>L438</f>
        <v>33.299999999999997</v>
      </c>
      <c r="N438" s="3">
        <v>1.2</v>
      </c>
      <c r="O438" s="3">
        <v>3.984</v>
      </c>
      <c r="P438" s="8" t="s">
        <v>46</v>
      </c>
      <c r="Q438" s="3">
        <v>3.1269999999999998</v>
      </c>
      <c r="S438" s="8">
        <v>12.7</v>
      </c>
      <c r="T438" s="3">
        <v>0.83799999999999997</v>
      </c>
      <c r="U438" s="8">
        <v>1</v>
      </c>
      <c r="V438" s="4" t="s">
        <v>88</v>
      </c>
    </row>
    <row r="439" spans="1:22" ht="16" customHeight="1" x14ac:dyDescent="0.2">
      <c r="A439" s="119" t="s">
        <v>886</v>
      </c>
      <c r="B439" s="20">
        <v>42948</v>
      </c>
      <c r="C439" s="14">
        <f t="shared" si="15"/>
        <v>8</v>
      </c>
      <c r="D439" s="14">
        <f>YEAR(Table1[[#This Row],[Measurement Date]])</f>
        <v>2017</v>
      </c>
      <c r="E439" s="21">
        <v>51</v>
      </c>
      <c r="F439" s="21">
        <v>1</v>
      </c>
      <c r="G439" s="7" t="s">
        <v>441</v>
      </c>
      <c r="H439" s="7" t="s">
        <v>445</v>
      </c>
      <c r="I439" s="23" t="s">
        <v>308</v>
      </c>
      <c r="J439" s="17" t="s">
        <v>88</v>
      </c>
      <c r="K439" s="24"/>
      <c r="L439" s="24">
        <v>22.3</v>
      </c>
      <c r="M439" s="91">
        <f>L439</f>
        <v>22.3</v>
      </c>
      <c r="N439" s="24">
        <v>0.4</v>
      </c>
      <c r="O439" s="24">
        <v>3.923</v>
      </c>
      <c r="P439" s="21" t="s">
        <v>46</v>
      </c>
      <c r="Q439" s="24">
        <v>0.67420000000000002</v>
      </c>
      <c r="R439" s="24"/>
      <c r="S439" s="21">
        <v>41.08</v>
      </c>
      <c r="T439" s="24">
        <v>0.80500000000000005</v>
      </c>
      <c r="U439" s="21">
        <v>1</v>
      </c>
      <c r="V439" s="13" t="s">
        <v>88</v>
      </c>
    </row>
    <row r="440" spans="1:22" ht="16" customHeight="1" x14ac:dyDescent="0.2">
      <c r="A440" s="78" t="s">
        <v>887</v>
      </c>
      <c r="B440" s="39">
        <v>42979</v>
      </c>
      <c r="C440" s="2">
        <f t="shared" si="15"/>
        <v>9</v>
      </c>
      <c r="D440" s="2">
        <f>YEAR(Table1[[#This Row],[Measurement Date]])</f>
        <v>2017</v>
      </c>
      <c r="E440" s="8">
        <v>51</v>
      </c>
      <c r="F440" s="8">
        <v>4</v>
      </c>
      <c r="G440" s="7" t="s">
        <v>441</v>
      </c>
      <c r="H440" s="7" t="s">
        <v>445</v>
      </c>
      <c r="I440" s="5" t="s">
        <v>294</v>
      </c>
      <c r="J440" s="9" t="s">
        <v>295</v>
      </c>
      <c r="K440" s="3"/>
      <c r="L440" s="41">
        <v>22</v>
      </c>
      <c r="M440" s="83">
        <f>L440</f>
        <v>22</v>
      </c>
      <c r="N440" s="3">
        <v>0.4</v>
      </c>
      <c r="O440" s="3">
        <v>245.83</v>
      </c>
      <c r="P440" s="8" t="s">
        <v>48</v>
      </c>
      <c r="Q440" s="3">
        <v>0.67169999999999996</v>
      </c>
      <c r="S440" s="8">
        <v>40.549999999999997</v>
      </c>
      <c r="T440" s="3">
        <v>0.80900000000000005</v>
      </c>
      <c r="U440" s="8">
        <v>1</v>
      </c>
      <c r="V440" s="4" t="s">
        <v>88</v>
      </c>
    </row>
    <row r="441" spans="1:22" ht="16" customHeight="1" x14ac:dyDescent="0.2">
      <c r="A441" s="119" t="s">
        <v>888</v>
      </c>
      <c r="B441" s="39">
        <v>42979</v>
      </c>
      <c r="C441" s="2">
        <f t="shared" si="15"/>
        <v>9</v>
      </c>
      <c r="D441" s="2">
        <f>YEAR(Table1[[#This Row],[Measurement Date]])</f>
        <v>2017</v>
      </c>
      <c r="E441" s="8">
        <v>51</v>
      </c>
      <c r="F441" s="8">
        <v>2</v>
      </c>
      <c r="G441" s="4" t="s">
        <v>422</v>
      </c>
      <c r="H441" s="4" t="s">
        <v>428</v>
      </c>
      <c r="I441" s="5" t="s">
        <v>325</v>
      </c>
      <c r="J441" s="9" t="s">
        <v>6</v>
      </c>
      <c r="K441" s="83"/>
      <c r="L441" s="3">
        <v>32.799999999999997</v>
      </c>
      <c r="M441" s="40">
        <f>L441</f>
        <v>32.799999999999997</v>
      </c>
      <c r="N441" s="3">
        <v>1.4</v>
      </c>
      <c r="O441" s="16">
        <v>1</v>
      </c>
      <c r="P441" s="8" t="s">
        <v>46</v>
      </c>
      <c r="Q441" s="3">
        <v>2.5680000000000001</v>
      </c>
      <c r="S441" s="8">
        <v>14.56</v>
      </c>
      <c r="T441" s="3">
        <v>0.877</v>
      </c>
      <c r="U441" s="8">
        <v>1</v>
      </c>
      <c r="V441" s="4" t="s">
        <v>1</v>
      </c>
    </row>
    <row r="442" spans="1:22" ht="16" customHeight="1" x14ac:dyDescent="0.2">
      <c r="A442" s="78" t="s">
        <v>889</v>
      </c>
      <c r="B442" s="20">
        <v>43006</v>
      </c>
      <c r="C442" s="14">
        <f t="shared" si="15"/>
        <v>9</v>
      </c>
      <c r="D442" s="14">
        <f>YEAR(Table1[[#This Row],[Measurement Date]])</f>
        <v>2017</v>
      </c>
      <c r="E442" s="3"/>
      <c r="F442" s="3"/>
      <c r="G442" s="30" t="s">
        <v>431</v>
      </c>
      <c r="H442" s="30" t="s">
        <v>434</v>
      </c>
      <c r="I442" s="4" t="s">
        <v>57</v>
      </c>
      <c r="J442" s="67" t="s">
        <v>6</v>
      </c>
      <c r="K442" s="3"/>
      <c r="L442" s="91"/>
      <c r="M442" s="27">
        <v>32.799999999999997</v>
      </c>
      <c r="P442" s="1"/>
      <c r="Q442" s="3"/>
      <c r="T442" s="3"/>
      <c r="V442" s="4"/>
    </row>
    <row r="443" spans="1:22" ht="16" customHeight="1" x14ac:dyDescent="0.2">
      <c r="A443" s="119" t="s">
        <v>890</v>
      </c>
      <c r="B443" s="20">
        <v>43009</v>
      </c>
      <c r="C443" s="14">
        <f t="shared" si="15"/>
        <v>10</v>
      </c>
      <c r="D443" s="14">
        <f>YEAR(Table1[[#This Row],[Measurement Date]])</f>
        <v>2017</v>
      </c>
      <c r="E443" s="8">
        <v>51</v>
      </c>
      <c r="F443" s="8">
        <v>4</v>
      </c>
      <c r="G443" s="30" t="s">
        <v>422</v>
      </c>
      <c r="H443" s="30" t="s">
        <v>428</v>
      </c>
      <c r="I443" s="5" t="s">
        <v>357</v>
      </c>
      <c r="J443" s="17" t="s">
        <v>1</v>
      </c>
      <c r="K443" s="83"/>
      <c r="L443" s="24">
        <v>32.6</v>
      </c>
      <c r="M443" s="27">
        <f>L443</f>
        <v>32.6</v>
      </c>
      <c r="N443" s="3">
        <v>1.4</v>
      </c>
      <c r="O443" s="3">
        <v>0.248</v>
      </c>
      <c r="P443" s="8" t="s">
        <v>46</v>
      </c>
      <c r="Q443" s="3">
        <v>2.024</v>
      </c>
      <c r="S443" s="3">
        <v>19.510000000000002</v>
      </c>
      <c r="T443" s="3">
        <v>0.82499999999999996</v>
      </c>
      <c r="U443" s="8">
        <v>1</v>
      </c>
      <c r="V443" s="4" t="s">
        <v>1</v>
      </c>
    </row>
    <row r="444" spans="1:22" ht="16" customHeight="1" x14ac:dyDescent="0.2">
      <c r="A444" s="78" t="s">
        <v>891</v>
      </c>
      <c r="B444" s="20">
        <v>43009</v>
      </c>
      <c r="C444" s="14">
        <f t="shared" si="15"/>
        <v>10</v>
      </c>
      <c r="D444" s="14">
        <f>YEAR(Table1[[#This Row],[Measurement Date]])</f>
        <v>2017</v>
      </c>
      <c r="E444" s="8">
        <v>51</v>
      </c>
      <c r="F444" s="8">
        <v>5</v>
      </c>
      <c r="G444" s="30" t="s">
        <v>422</v>
      </c>
      <c r="H444" s="30" t="s">
        <v>429</v>
      </c>
      <c r="I444" s="5" t="s">
        <v>329</v>
      </c>
      <c r="J444" s="17" t="s">
        <v>1</v>
      </c>
      <c r="K444" s="83"/>
      <c r="L444" s="24">
        <v>35.5</v>
      </c>
      <c r="M444" s="21">
        <f>Table1[[#This Row],[Revised/New Efficiency (%)]]</f>
        <v>35.5</v>
      </c>
      <c r="N444" s="3">
        <v>1.2</v>
      </c>
      <c r="O444" s="3">
        <v>0.10031</v>
      </c>
      <c r="P444" s="8" t="s">
        <v>47</v>
      </c>
      <c r="Q444" s="3"/>
      <c r="T444" s="83"/>
      <c r="U444" s="8">
        <v>38</v>
      </c>
      <c r="V444" s="4" t="s">
        <v>1</v>
      </c>
    </row>
    <row r="445" spans="1:22" ht="16" customHeight="1" x14ac:dyDescent="0.2">
      <c r="A445" s="78" t="s">
        <v>892</v>
      </c>
      <c r="B445" s="20">
        <v>43040</v>
      </c>
      <c r="C445" s="14">
        <f t="shared" si="15"/>
        <v>11</v>
      </c>
      <c r="D445" s="14">
        <f>YEAR(Table1[[#This Row],[Measurement Date]])</f>
        <v>2017</v>
      </c>
      <c r="E445" s="21">
        <v>52</v>
      </c>
      <c r="F445" s="21">
        <v>1</v>
      </c>
      <c r="G445" s="4" t="s">
        <v>435</v>
      </c>
      <c r="H445" s="7" t="s">
        <v>8</v>
      </c>
      <c r="I445" s="23" t="s">
        <v>171</v>
      </c>
      <c r="J445" s="17" t="s">
        <v>26</v>
      </c>
      <c r="K445" s="24"/>
      <c r="L445" s="24">
        <v>22.9</v>
      </c>
      <c r="M445" s="43">
        <f>L445</f>
        <v>22.9</v>
      </c>
      <c r="N445" s="24">
        <v>0.5</v>
      </c>
      <c r="O445" s="24">
        <v>1.0409999999999999</v>
      </c>
      <c r="P445" s="21" t="s">
        <v>47</v>
      </c>
      <c r="Q445" s="24">
        <v>0.74399999999999999</v>
      </c>
      <c r="R445" s="24"/>
      <c r="S445" s="21">
        <v>38.770000000000003</v>
      </c>
      <c r="T445" s="24">
        <v>0.79500000000000004</v>
      </c>
      <c r="U445" s="21">
        <v>1</v>
      </c>
      <c r="V445" s="13" t="s">
        <v>21</v>
      </c>
    </row>
    <row r="446" spans="1:22" ht="16" customHeight="1" x14ac:dyDescent="0.2">
      <c r="A446" s="78" t="s">
        <v>893</v>
      </c>
      <c r="B446" s="39">
        <v>43101</v>
      </c>
      <c r="C446" s="2">
        <f t="shared" si="15"/>
        <v>1</v>
      </c>
      <c r="D446" s="2">
        <f>YEAR(Table1[[#This Row],[Measurement Date]])</f>
        <v>2018</v>
      </c>
      <c r="E446" s="8">
        <v>53</v>
      </c>
      <c r="F446" s="8">
        <v>3</v>
      </c>
      <c r="G446" s="4" t="s">
        <v>422</v>
      </c>
      <c r="H446" s="4" t="s">
        <v>424</v>
      </c>
      <c r="I446" s="5" t="s">
        <v>362</v>
      </c>
      <c r="J446" s="9" t="s">
        <v>305</v>
      </c>
      <c r="K446" s="83"/>
      <c r="L446" s="3">
        <v>37.799999999999997</v>
      </c>
      <c r="M446" s="40">
        <f>L446</f>
        <v>37.799999999999997</v>
      </c>
      <c r="N446" s="3">
        <v>1.4</v>
      </c>
      <c r="O446" s="3">
        <v>0.998</v>
      </c>
      <c r="P446" s="8" t="s">
        <v>46</v>
      </c>
      <c r="Q446" s="3">
        <v>3.0129999999999999</v>
      </c>
      <c r="R446" s="83"/>
      <c r="S446" s="8">
        <v>14.6</v>
      </c>
      <c r="T446" s="3">
        <v>0.85799999999999998</v>
      </c>
      <c r="U446" s="8">
        <v>1</v>
      </c>
      <c r="V446" s="4" t="s">
        <v>1</v>
      </c>
    </row>
    <row r="447" spans="1:22" ht="16" customHeight="1" x14ac:dyDescent="0.2">
      <c r="A447" s="119" t="s">
        <v>894</v>
      </c>
      <c r="B447" s="39">
        <v>43132</v>
      </c>
      <c r="C447" s="2">
        <f t="shared" si="15"/>
        <v>2</v>
      </c>
      <c r="D447" s="2">
        <f>YEAR(Table1[[#This Row],[Measurement Date]])</f>
        <v>2018</v>
      </c>
      <c r="E447" s="8">
        <v>52</v>
      </c>
      <c r="F447" s="8">
        <v>2</v>
      </c>
      <c r="G447" s="7" t="s">
        <v>441</v>
      </c>
      <c r="H447" s="4" t="s">
        <v>443</v>
      </c>
      <c r="I447" s="5" t="s">
        <v>296</v>
      </c>
      <c r="J447" s="9" t="s">
        <v>32</v>
      </c>
      <c r="K447" s="3"/>
      <c r="L447" s="3">
        <v>26.1</v>
      </c>
      <c r="M447" s="83">
        <f>L447</f>
        <v>26.1</v>
      </c>
      <c r="N447" s="3">
        <v>0.3</v>
      </c>
      <c r="O447" s="3">
        <v>3.9857</v>
      </c>
      <c r="P447" s="8" t="s">
        <v>47</v>
      </c>
      <c r="Q447" s="3">
        <v>0.72660000000000002</v>
      </c>
      <c r="S447" s="8">
        <v>42.62</v>
      </c>
      <c r="T447" s="3">
        <v>0.84299999999999997</v>
      </c>
      <c r="U447" s="8">
        <v>1</v>
      </c>
      <c r="V447" s="4" t="s">
        <v>32</v>
      </c>
    </row>
    <row r="448" spans="1:22" ht="16" customHeight="1" x14ac:dyDescent="0.2">
      <c r="A448" s="78" t="s">
        <v>895</v>
      </c>
      <c r="B448" s="46">
        <v>43132</v>
      </c>
      <c r="C448" s="47">
        <f t="shared" si="15"/>
        <v>2</v>
      </c>
      <c r="D448" s="47">
        <f>YEAR(Table1[[#This Row],[Measurement Date]])</f>
        <v>2018</v>
      </c>
      <c r="E448" s="28">
        <v>52</v>
      </c>
      <c r="F448" s="28">
        <v>3</v>
      </c>
      <c r="G448" s="7" t="s">
        <v>423</v>
      </c>
      <c r="H448" s="7" t="s">
        <v>427</v>
      </c>
      <c r="I448" s="31" t="s">
        <v>299</v>
      </c>
      <c r="J448" s="33" t="s">
        <v>23</v>
      </c>
      <c r="K448" s="32"/>
      <c r="L448" s="32">
        <v>25.2</v>
      </c>
      <c r="M448" s="28">
        <f>L448</f>
        <v>25.2</v>
      </c>
      <c r="N448" s="32">
        <v>0.7</v>
      </c>
      <c r="O448" s="32">
        <v>1.419</v>
      </c>
      <c r="P448" s="28" t="s">
        <v>47</v>
      </c>
      <c r="Q448" s="32">
        <v>1.7869999999999999</v>
      </c>
      <c r="R448" s="32"/>
      <c r="S448" s="28">
        <v>19.53</v>
      </c>
      <c r="T448" s="32">
        <v>0.72299999999999998</v>
      </c>
      <c r="U448" s="28">
        <v>1</v>
      </c>
      <c r="V448" s="30" t="s">
        <v>88</v>
      </c>
    </row>
    <row r="449" spans="1:22" ht="16" customHeight="1" x14ac:dyDescent="0.2">
      <c r="A449" s="119" t="s">
        <v>896</v>
      </c>
      <c r="B449" s="39">
        <v>43132</v>
      </c>
      <c r="C449" s="2">
        <f t="shared" ref="C449:C495" si="18">MONTH(B449)</f>
        <v>2</v>
      </c>
      <c r="D449" s="2">
        <f>YEAR(Table1[[#This Row],[Measurement Date]])</f>
        <v>2018</v>
      </c>
      <c r="E449" s="8">
        <v>52</v>
      </c>
      <c r="F449" s="8">
        <v>2</v>
      </c>
      <c r="G449" s="4" t="s">
        <v>423</v>
      </c>
      <c r="H449" s="4" t="s">
        <v>909</v>
      </c>
      <c r="I449" s="5" t="s">
        <v>282</v>
      </c>
      <c r="J449" s="9" t="s">
        <v>280</v>
      </c>
      <c r="K449" s="3"/>
      <c r="L449" s="3">
        <v>12.3</v>
      </c>
      <c r="M449" s="41">
        <v>12.3</v>
      </c>
      <c r="N449" s="3">
        <v>0.3</v>
      </c>
      <c r="O449" s="53">
        <v>0.09</v>
      </c>
      <c r="P449" s="8" t="s">
        <v>47</v>
      </c>
      <c r="Q449" s="53">
        <v>0.88700000000000001</v>
      </c>
      <c r="S449" s="8">
        <v>18.829999999999998</v>
      </c>
      <c r="T449" s="3">
        <v>0.73499999999999999</v>
      </c>
      <c r="U449" s="8"/>
      <c r="V449" s="4" t="s">
        <v>165</v>
      </c>
    </row>
    <row r="450" spans="1:22" ht="16" customHeight="1" x14ac:dyDescent="0.2">
      <c r="A450" s="78" t="s">
        <v>897</v>
      </c>
      <c r="B450" s="39">
        <v>43191</v>
      </c>
      <c r="C450" s="2">
        <f t="shared" si="18"/>
        <v>4</v>
      </c>
      <c r="D450" s="2">
        <f>YEAR(Table1[[#This Row],[Measurement Date]])</f>
        <v>2018</v>
      </c>
      <c r="E450" s="8">
        <v>52</v>
      </c>
      <c r="F450" s="8">
        <v>3</v>
      </c>
      <c r="G450" s="7" t="s">
        <v>423</v>
      </c>
      <c r="H450" s="7" t="s">
        <v>427</v>
      </c>
      <c r="I450" s="5" t="s">
        <v>300</v>
      </c>
      <c r="J450" s="9" t="s">
        <v>298</v>
      </c>
      <c r="K450" s="3"/>
      <c r="L450" s="3">
        <v>25.2</v>
      </c>
      <c r="M450" s="8">
        <f>L450</f>
        <v>25.2</v>
      </c>
      <c r="N450" s="3">
        <v>0.8</v>
      </c>
      <c r="O450" s="3">
        <v>1.0880000000000001</v>
      </c>
      <c r="P450" s="8" t="s">
        <v>47</v>
      </c>
      <c r="Q450" s="3">
        <v>1.7929999999999999</v>
      </c>
      <c r="S450" s="8">
        <v>19.02</v>
      </c>
      <c r="T450" s="3">
        <v>0.73799999999999999</v>
      </c>
      <c r="U450" s="8">
        <v>1</v>
      </c>
      <c r="V450" s="4" t="s">
        <v>88</v>
      </c>
    </row>
    <row r="451" spans="1:22" ht="16" customHeight="1" x14ac:dyDescent="0.2">
      <c r="A451" s="78" t="s">
        <v>898</v>
      </c>
      <c r="B451" s="20">
        <v>43221</v>
      </c>
      <c r="C451" s="14">
        <f t="shared" si="18"/>
        <v>5</v>
      </c>
      <c r="D451" s="14">
        <f>YEAR(Table1[[#This Row],[Measurement Date]])</f>
        <v>2018</v>
      </c>
      <c r="E451" s="21">
        <v>52</v>
      </c>
      <c r="F451" s="21">
        <v>3</v>
      </c>
      <c r="G451" s="4" t="s">
        <v>971</v>
      </c>
      <c r="H451" s="4" t="s">
        <v>972</v>
      </c>
      <c r="I451" s="23" t="s">
        <v>301</v>
      </c>
      <c r="J451" s="17" t="s">
        <v>297</v>
      </c>
      <c r="K451" s="24"/>
      <c r="L451" s="24">
        <v>20.100000000000001</v>
      </c>
      <c r="M451" s="21">
        <f>L451</f>
        <v>20.100000000000001</v>
      </c>
      <c r="N451" s="24">
        <v>1.3</v>
      </c>
      <c r="O451" s="24">
        <v>3.94</v>
      </c>
      <c r="P451" s="21" t="s">
        <v>46</v>
      </c>
      <c r="Q451" s="24">
        <v>1.673</v>
      </c>
      <c r="R451" s="24"/>
      <c r="S451" s="21">
        <v>14.94</v>
      </c>
      <c r="T451" s="24">
        <v>0.80300000000000005</v>
      </c>
      <c r="U451" s="21">
        <v>1</v>
      </c>
      <c r="V451" s="13" t="s">
        <v>1</v>
      </c>
    </row>
    <row r="452" spans="1:22" ht="16" customHeight="1" x14ac:dyDescent="0.2">
      <c r="A452" s="78" t="s">
        <v>899</v>
      </c>
      <c r="B452" s="39">
        <v>43238</v>
      </c>
      <c r="C452" s="2">
        <f t="shared" si="18"/>
        <v>5</v>
      </c>
      <c r="D452" s="2">
        <f>YEAR(Table1[[#This Row],[Measurement Date]])</f>
        <v>2018</v>
      </c>
      <c r="E452" s="8"/>
      <c r="G452" s="4" t="s">
        <v>423</v>
      </c>
      <c r="H452" s="4" t="s">
        <v>440</v>
      </c>
      <c r="I452" s="5" t="s">
        <v>306</v>
      </c>
      <c r="J452" s="9" t="s">
        <v>303</v>
      </c>
      <c r="K452" s="3"/>
      <c r="M452" s="143">
        <v>23.3</v>
      </c>
      <c r="O452" s="144">
        <v>7.3999999999999996E-2</v>
      </c>
      <c r="P452" s="8"/>
      <c r="Q452" s="144">
        <v>1.7909999999999999</v>
      </c>
      <c r="S452" s="144">
        <v>25.24</v>
      </c>
      <c r="T452" s="3">
        <v>0.78400000000000003</v>
      </c>
      <c r="U452" s="8">
        <v>1</v>
      </c>
      <c r="V452" s="4" t="s">
        <v>165</v>
      </c>
    </row>
    <row r="453" spans="1:22" ht="16" customHeight="1" x14ac:dyDescent="0.2">
      <c r="A453" s="119" t="s">
        <v>900</v>
      </c>
      <c r="B453" s="20">
        <v>43252</v>
      </c>
      <c r="C453" s="14">
        <f t="shared" si="18"/>
        <v>6</v>
      </c>
      <c r="D453" s="14">
        <f>YEAR(Table1[[#This Row],[Measurement Date]])</f>
        <v>2018</v>
      </c>
      <c r="E453" s="21">
        <v>53</v>
      </c>
      <c r="F453" s="21">
        <v>3</v>
      </c>
      <c r="G453" s="7" t="s">
        <v>423</v>
      </c>
      <c r="H453" s="7" t="s">
        <v>427</v>
      </c>
      <c r="I453" s="23" t="s">
        <v>299</v>
      </c>
      <c r="J453" s="17" t="s">
        <v>304</v>
      </c>
      <c r="K453" s="24"/>
      <c r="L453" s="24">
        <v>27.3</v>
      </c>
      <c r="M453" s="21">
        <f>L453</f>
        <v>27.3</v>
      </c>
      <c r="N453" s="24">
        <v>0.8</v>
      </c>
      <c r="O453" s="24">
        <v>1.0900000000000001</v>
      </c>
      <c r="P453" s="21" t="s">
        <v>47</v>
      </c>
      <c r="Q453" s="24">
        <v>1.8129999999999999</v>
      </c>
      <c r="R453" s="24"/>
      <c r="S453" s="21">
        <v>19.989999999999998</v>
      </c>
      <c r="T453" s="24">
        <v>0.754</v>
      </c>
      <c r="U453" s="21">
        <v>1</v>
      </c>
      <c r="V453" s="13" t="s">
        <v>88</v>
      </c>
    </row>
    <row r="454" spans="1:22" ht="16" customHeight="1" x14ac:dyDescent="0.2">
      <c r="A454" s="78" t="s">
        <v>901</v>
      </c>
      <c r="B454" s="20">
        <v>43269</v>
      </c>
      <c r="C454" s="14">
        <f t="shared" si="18"/>
        <v>6</v>
      </c>
      <c r="D454" s="14">
        <f>YEAR(Table1[[#This Row],[Measurement Date]])</f>
        <v>2018</v>
      </c>
      <c r="E454" s="3"/>
      <c r="F454" s="3"/>
      <c r="G454" s="4" t="s">
        <v>423</v>
      </c>
      <c r="H454" s="4" t="s">
        <v>439</v>
      </c>
      <c r="I454" s="5"/>
      <c r="J454" s="19" t="s">
        <v>34</v>
      </c>
      <c r="K454" s="3"/>
      <c r="L454" s="91"/>
      <c r="M454" s="145">
        <v>11.5</v>
      </c>
      <c r="O454" s="76">
        <v>0.06</v>
      </c>
      <c r="P454" s="1"/>
      <c r="Q454" s="76">
        <v>1.56</v>
      </c>
      <c r="S454" s="76">
        <v>10.07</v>
      </c>
      <c r="T454" s="3"/>
      <c r="U454" s="3">
        <v>1</v>
      </c>
      <c r="V454" s="4" t="s">
        <v>1</v>
      </c>
    </row>
    <row r="455" spans="1:22" ht="16" customHeight="1" x14ac:dyDescent="0.2">
      <c r="A455" s="119" t="s">
        <v>902</v>
      </c>
      <c r="B455" s="39">
        <v>43269</v>
      </c>
      <c r="C455" s="2">
        <f t="shared" si="18"/>
        <v>6</v>
      </c>
      <c r="D455" s="2">
        <f>YEAR(Table1[[#This Row],[Measurement Date]])</f>
        <v>2018</v>
      </c>
      <c r="E455" s="8"/>
      <c r="G455" s="4" t="s">
        <v>431</v>
      </c>
      <c r="H455" s="4" t="s">
        <v>433</v>
      </c>
      <c r="I455" s="5" t="s">
        <v>403</v>
      </c>
      <c r="J455" s="9" t="s">
        <v>18</v>
      </c>
      <c r="K455" s="3"/>
      <c r="M455" s="143">
        <v>28.9</v>
      </c>
      <c r="P455" s="8"/>
      <c r="Q455" s="144">
        <v>1.1259999999999999</v>
      </c>
      <c r="R455" s="144">
        <v>29.53</v>
      </c>
      <c r="S455" s="8"/>
      <c r="T455" s="3">
        <v>0.86799999999999999</v>
      </c>
      <c r="U455" s="8">
        <v>1</v>
      </c>
      <c r="V455" s="4" t="s">
        <v>1</v>
      </c>
    </row>
    <row r="456" spans="1:22" ht="16" customHeight="1" x14ac:dyDescent="0.2">
      <c r="A456" s="78" t="s">
        <v>903</v>
      </c>
      <c r="B456" s="44">
        <v>43344</v>
      </c>
      <c r="C456" s="45">
        <f t="shared" si="18"/>
        <v>9</v>
      </c>
      <c r="D456" s="45">
        <f>YEAR(Table1[[#This Row],[Measurement Date]])</f>
        <v>2018</v>
      </c>
      <c r="E456" s="35">
        <v>53</v>
      </c>
      <c r="F456" s="35">
        <v>2</v>
      </c>
      <c r="G456" s="4" t="s">
        <v>423</v>
      </c>
      <c r="H456" s="4" t="s">
        <v>440</v>
      </c>
      <c r="I456" s="38" t="s">
        <v>306</v>
      </c>
      <c r="J456" s="25" t="s">
        <v>303</v>
      </c>
      <c r="K456" s="34"/>
      <c r="L456" s="34">
        <v>23.7</v>
      </c>
      <c r="M456" s="35">
        <v>23.7</v>
      </c>
      <c r="N456" s="34">
        <v>0.8</v>
      </c>
      <c r="O456" s="34">
        <v>7.3899999999999993E-2</v>
      </c>
      <c r="P456" s="35" t="s">
        <v>46</v>
      </c>
      <c r="Q456" s="34">
        <v>1.1697</v>
      </c>
      <c r="R456" s="34"/>
      <c r="S456" s="15">
        <v>25.4</v>
      </c>
      <c r="T456" s="34">
        <v>0.79800000000000004</v>
      </c>
      <c r="U456" s="35">
        <v>1</v>
      </c>
      <c r="V456" s="37" t="s">
        <v>165</v>
      </c>
    </row>
    <row r="457" spans="1:22" ht="16" customHeight="1" x14ac:dyDescent="0.2">
      <c r="A457" s="119" t="s">
        <v>904</v>
      </c>
      <c r="B457" s="20">
        <v>43374</v>
      </c>
      <c r="C457" s="14">
        <f t="shared" si="18"/>
        <v>10</v>
      </c>
      <c r="D457" s="14">
        <f>YEAR(Table1[[#This Row],[Measurement Date]])</f>
        <v>2018</v>
      </c>
      <c r="E457" s="21">
        <v>53</v>
      </c>
      <c r="F457" s="21">
        <v>3</v>
      </c>
      <c r="G457" s="4" t="s">
        <v>971</v>
      </c>
      <c r="H457" s="4" t="s">
        <v>972</v>
      </c>
      <c r="I457" s="23" t="s">
        <v>307</v>
      </c>
      <c r="J457" s="17" t="s">
        <v>14</v>
      </c>
      <c r="K457" s="24"/>
      <c r="L457" s="24">
        <v>22.3</v>
      </c>
      <c r="M457" s="21">
        <f>L457</f>
        <v>22.3</v>
      </c>
      <c r="N457" s="24">
        <v>0.8</v>
      </c>
      <c r="O457" s="24">
        <v>0.99399999999999999</v>
      </c>
      <c r="P457" s="21" t="s">
        <v>46</v>
      </c>
      <c r="Q457" s="24">
        <v>2.6190000000000002</v>
      </c>
      <c r="R457" s="24"/>
      <c r="S457" s="21">
        <v>10</v>
      </c>
      <c r="T457" s="24">
        <v>0.85</v>
      </c>
      <c r="U457" s="21">
        <v>1</v>
      </c>
      <c r="V457" s="13" t="s">
        <v>88</v>
      </c>
    </row>
    <row r="458" spans="1:22" ht="16" customHeight="1" x14ac:dyDescent="0.2">
      <c r="A458" s="78" t="s">
        <v>905</v>
      </c>
      <c r="B458" s="20">
        <v>43374</v>
      </c>
      <c r="C458" s="14">
        <f t="shared" si="18"/>
        <v>10</v>
      </c>
      <c r="D458" s="14">
        <f>YEAR(Table1[[#This Row],[Measurement Date]])</f>
        <v>2018</v>
      </c>
      <c r="E458" s="8">
        <v>53</v>
      </c>
      <c r="F458" s="8">
        <v>5</v>
      </c>
      <c r="G458" s="4" t="s">
        <v>431</v>
      </c>
      <c r="H458" s="4" t="s">
        <v>432</v>
      </c>
      <c r="I458" s="5" t="s">
        <v>196</v>
      </c>
      <c r="J458" s="9" t="s">
        <v>1</v>
      </c>
      <c r="K458" s="3"/>
      <c r="L458" s="24">
        <v>30.5</v>
      </c>
      <c r="M458" s="72">
        <f>L458</f>
        <v>30.5</v>
      </c>
      <c r="N458" s="3">
        <v>1</v>
      </c>
      <c r="O458" s="3">
        <v>0.10043000000000001</v>
      </c>
      <c r="P458" s="8" t="s">
        <v>47</v>
      </c>
      <c r="Q458" s="73"/>
      <c r="R458" s="73"/>
      <c r="S458" s="8"/>
      <c r="T458" s="3"/>
      <c r="U458" s="8">
        <v>258</v>
      </c>
      <c r="V458" s="4" t="s">
        <v>1</v>
      </c>
    </row>
    <row r="459" spans="1:22" ht="16" customHeight="1" x14ac:dyDescent="0.2">
      <c r="A459" s="119" t="s">
        <v>906</v>
      </c>
      <c r="B459" s="39">
        <v>43374</v>
      </c>
      <c r="C459" s="2">
        <f t="shared" si="18"/>
        <v>10</v>
      </c>
      <c r="D459" s="2">
        <f>YEAR(Table1[[#This Row],[Measurement Date]])</f>
        <v>2018</v>
      </c>
      <c r="E459" s="8">
        <v>53</v>
      </c>
      <c r="F459" s="8">
        <v>1</v>
      </c>
      <c r="G459" s="4" t="s">
        <v>431</v>
      </c>
      <c r="H459" s="4" t="s">
        <v>433</v>
      </c>
      <c r="I459" s="5" t="s">
        <v>403</v>
      </c>
      <c r="J459" s="9" t="s">
        <v>18</v>
      </c>
      <c r="K459" s="3"/>
      <c r="L459" s="3">
        <v>29.1</v>
      </c>
      <c r="M459" s="40">
        <f>L459</f>
        <v>29.1</v>
      </c>
      <c r="N459" s="3">
        <v>0.6</v>
      </c>
      <c r="O459" s="3">
        <v>0.998</v>
      </c>
      <c r="P459" s="8" t="s">
        <v>46</v>
      </c>
      <c r="Q459" s="3">
        <v>1.1272</v>
      </c>
      <c r="S459" s="8">
        <v>29.78</v>
      </c>
      <c r="T459" s="3">
        <v>0.86699999999999999</v>
      </c>
      <c r="U459" s="8">
        <v>1</v>
      </c>
      <c r="V459" s="4" t="s">
        <v>88</v>
      </c>
    </row>
    <row r="460" spans="1:22" ht="16" customHeight="1" x14ac:dyDescent="0.25">
      <c r="A460" s="78" t="s">
        <v>907</v>
      </c>
      <c r="B460" s="46">
        <v>43374</v>
      </c>
      <c r="C460" s="47">
        <f t="shared" si="18"/>
        <v>10</v>
      </c>
      <c r="D460" s="47">
        <f>YEAR(Table1[[#This Row],[Measurement Date]])</f>
        <v>2018</v>
      </c>
      <c r="E460" s="28">
        <v>53</v>
      </c>
      <c r="F460" s="28">
        <v>2</v>
      </c>
      <c r="G460" s="4" t="s">
        <v>423</v>
      </c>
      <c r="H460" s="7" t="s">
        <v>446</v>
      </c>
      <c r="I460" s="31" t="s">
        <v>1033</v>
      </c>
      <c r="J460" s="33" t="s">
        <v>272</v>
      </c>
      <c r="K460" s="32"/>
      <c r="L460" s="32">
        <v>12.6</v>
      </c>
      <c r="M460" s="48">
        <f>L460</f>
        <v>12.6</v>
      </c>
      <c r="N460" s="32">
        <v>0.3</v>
      </c>
      <c r="O460" s="32">
        <v>0.48039999999999999</v>
      </c>
      <c r="P460" s="28" t="s">
        <v>47</v>
      </c>
      <c r="Q460" s="32">
        <v>0.54110000000000003</v>
      </c>
      <c r="R460" s="32"/>
      <c r="S460" s="28">
        <v>35.39</v>
      </c>
      <c r="T460" s="32">
        <v>0.65900000000000003</v>
      </c>
      <c r="U460" s="28">
        <v>1</v>
      </c>
      <c r="V460" s="30" t="s">
        <v>165</v>
      </c>
    </row>
    <row r="461" spans="1:22" ht="16" customHeight="1" x14ac:dyDescent="0.25">
      <c r="A461" s="78" t="s">
        <v>908</v>
      </c>
      <c r="B461" s="39">
        <v>43374</v>
      </c>
      <c r="C461" s="2">
        <f t="shared" si="18"/>
        <v>10</v>
      </c>
      <c r="D461" s="2">
        <f>YEAR(Table1[[#This Row],[Measurement Date]])</f>
        <v>2018</v>
      </c>
      <c r="E461" s="8">
        <v>53</v>
      </c>
      <c r="F461" s="8">
        <v>1</v>
      </c>
      <c r="G461" s="4" t="s">
        <v>423</v>
      </c>
      <c r="H461" s="7" t="s">
        <v>446</v>
      </c>
      <c r="I461" s="5" t="s">
        <v>1034</v>
      </c>
      <c r="J461" s="9" t="s">
        <v>272</v>
      </c>
      <c r="K461" s="3"/>
      <c r="L461" s="3">
        <v>11.3</v>
      </c>
      <c r="M461" s="41">
        <f>L461</f>
        <v>11.3</v>
      </c>
      <c r="N461" s="3">
        <v>0.3</v>
      </c>
      <c r="O461" s="3">
        <v>1.1760999999999999</v>
      </c>
      <c r="P461" s="8" t="s">
        <v>47</v>
      </c>
      <c r="Q461" s="3">
        <v>0.5333</v>
      </c>
      <c r="S461" s="8">
        <v>33.57</v>
      </c>
      <c r="T461" s="16">
        <v>0.63</v>
      </c>
      <c r="U461" s="8">
        <v>1</v>
      </c>
      <c r="V461" s="4" t="s">
        <v>165</v>
      </c>
    </row>
    <row r="462" spans="1:22" ht="16" customHeight="1" x14ac:dyDescent="0.2">
      <c r="A462" s="119" t="s">
        <v>911</v>
      </c>
      <c r="B462" s="39">
        <v>43405</v>
      </c>
      <c r="C462" s="2">
        <f t="shared" si="18"/>
        <v>11</v>
      </c>
      <c r="D462" s="2">
        <f>YEAR(Table1[[#This Row],[Measurement Date]])</f>
        <v>2018</v>
      </c>
      <c r="E462" s="8">
        <v>53</v>
      </c>
      <c r="F462" s="8">
        <v>2</v>
      </c>
      <c r="G462" s="4" t="s">
        <v>423</v>
      </c>
      <c r="H462" s="4" t="s">
        <v>909</v>
      </c>
      <c r="I462" s="5" t="s">
        <v>171</v>
      </c>
      <c r="J462" s="9" t="s">
        <v>281</v>
      </c>
      <c r="K462" s="3"/>
      <c r="L462" s="3">
        <v>15.6</v>
      </c>
      <c r="M462" s="41">
        <v>15.6</v>
      </c>
      <c r="N462" s="3">
        <v>0.2</v>
      </c>
      <c r="O462" s="3">
        <v>0.4113</v>
      </c>
      <c r="P462" s="8" t="s">
        <v>47</v>
      </c>
      <c r="Q462" s="3">
        <v>0.83831</v>
      </c>
      <c r="S462" s="8">
        <v>25.03</v>
      </c>
      <c r="T462" s="3">
        <v>0.745</v>
      </c>
      <c r="U462" s="8">
        <v>1</v>
      </c>
      <c r="V462" s="4" t="s">
        <v>1</v>
      </c>
    </row>
    <row r="463" spans="1:22" ht="16" customHeight="1" x14ac:dyDescent="0.2">
      <c r="A463" s="78" t="s">
        <v>912</v>
      </c>
      <c r="B463" s="46">
        <v>43405</v>
      </c>
      <c r="C463" s="47">
        <f t="shared" si="18"/>
        <v>11</v>
      </c>
      <c r="D463" s="47">
        <f>YEAR(Table1[[#This Row],[Measurement Date]])</f>
        <v>2018</v>
      </c>
      <c r="E463" s="32">
        <v>54</v>
      </c>
      <c r="F463" s="32">
        <v>1</v>
      </c>
      <c r="G463" s="4" t="s">
        <v>435</v>
      </c>
      <c r="H463" s="7" t="s">
        <v>8</v>
      </c>
      <c r="I463" s="31" t="s">
        <v>383</v>
      </c>
      <c r="J463" s="98" t="s">
        <v>26</v>
      </c>
      <c r="K463" s="32"/>
      <c r="L463" s="95">
        <v>23.35</v>
      </c>
      <c r="M463" s="48">
        <f>L463</f>
        <v>23.35</v>
      </c>
      <c r="N463" s="95">
        <v>0.5</v>
      </c>
      <c r="O463" s="95">
        <v>1.0429999999999999</v>
      </c>
      <c r="P463" s="99" t="s">
        <v>47</v>
      </c>
      <c r="Q463" s="95">
        <v>0.73399999999999999</v>
      </c>
      <c r="R463" s="32"/>
      <c r="S463" s="95">
        <v>39.58</v>
      </c>
      <c r="T463" s="95">
        <v>0.80400000000000005</v>
      </c>
      <c r="U463" s="95">
        <v>1</v>
      </c>
      <c r="V463" s="30" t="s">
        <v>21</v>
      </c>
    </row>
    <row r="464" spans="1:22" ht="16" customHeight="1" x14ac:dyDescent="0.2">
      <c r="A464" s="119" t="s">
        <v>914</v>
      </c>
      <c r="B464" s="39">
        <v>43421</v>
      </c>
      <c r="C464" s="2">
        <f t="shared" si="18"/>
        <v>11</v>
      </c>
      <c r="D464" s="2">
        <f>YEAR(Table1[[#This Row],[Measurement Date]])</f>
        <v>2018</v>
      </c>
      <c r="E464" s="8">
        <v>52</v>
      </c>
      <c r="F464" s="8">
        <v>3</v>
      </c>
      <c r="G464" s="7" t="s">
        <v>423</v>
      </c>
      <c r="H464" s="7" t="s">
        <v>447</v>
      </c>
      <c r="I464" s="5" t="s">
        <v>302</v>
      </c>
      <c r="J464" s="9" t="s">
        <v>34</v>
      </c>
      <c r="K464" s="3"/>
      <c r="L464" s="3">
        <v>22.4</v>
      </c>
      <c r="M464" s="8">
        <f>L464</f>
        <v>22.4</v>
      </c>
      <c r="N464" s="3">
        <v>1.9</v>
      </c>
      <c r="O464" s="3">
        <v>4.2000000000000003E-2</v>
      </c>
      <c r="P464" s="8" t="s">
        <v>47</v>
      </c>
      <c r="Q464" s="3">
        <v>1.774</v>
      </c>
      <c r="S464" s="8">
        <v>17.3</v>
      </c>
      <c r="T464" s="3">
        <v>0.73099999999999998</v>
      </c>
      <c r="U464" s="8">
        <v>1</v>
      </c>
      <c r="V464" s="4" t="s">
        <v>1</v>
      </c>
    </row>
    <row r="465" spans="1:22" ht="16" customHeight="1" x14ac:dyDescent="0.2">
      <c r="A465" s="78" t="s">
        <v>915</v>
      </c>
      <c r="B465" s="39">
        <v>43422</v>
      </c>
      <c r="C465" s="2">
        <f t="shared" si="18"/>
        <v>11</v>
      </c>
      <c r="D465" s="2">
        <f>YEAR(Table1[[#This Row],[Measurement Date]])</f>
        <v>2018</v>
      </c>
      <c r="E465" s="3"/>
      <c r="F465" s="3"/>
      <c r="G465" s="4" t="s">
        <v>423</v>
      </c>
      <c r="H465" s="4" t="s">
        <v>913</v>
      </c>
      <c r="I465" s="118" t="s">
        <v>986</v>
      </c>
      <c r="J465" s="19" t="s">
        <v>931</v>
      </c>
      <c r="K465" s="3"/>
      <c r="L465" s="8">
        <v>16.55</v>
      </c>
      <c r="M465" s="8">
        <v>16.55</v>
      </c>
      <c r="O465" s="121">
        <v>5.8000000000000003E-2</v>
      </c>
      <c r="P465" s="1"/>
      <c r="Q465" s="121">
        <v>1.1679999999999999</v>
      </c>
      <c r="S465" s="121">
        <v>18.100000000000001</v>
      </c>
      <c r="T465" s="121">
        <v>0.78300000000000003</v>
      </c>
      <c r="U465" s="3">
        <v>1</v>
      </c>
      <c r="V465" s="4" t="s">
        <v>165</v>
      </c>
    </row>
    <row r="466" spans="1:22" ht="16" customHeight="1" x14ac:dyDescent="0.2">
      <c r="A466" s="119" t="s">
        <v>916</v>
      </c>
      <c r="B466" s="39">
        <v>43435</v>
      </c>
      <c r="C466" s="2">
        <f t="shared" si="18"/>
        <v>12</v>
      </c>
      <c r="D466" s="2">
        <f>YEAR(Table1[[#This Row],[Measurement Date]])</f>
        <v>2018</v>
      </c>
      <c r="E466" s="3">
        <v>54</v>
      </c>
      <c r="F466" s="3">
        <v>3</v>
      </c>
      <c r="G466" s="7" t="s">
        <v>423</v>
      </c>
      <c r="H466" s="36" t="s">
        <v>427</v>
      </c>
      <c r="I466" s="146" t="s">
        <v>300</v>
      </c>
      <c r="J466" s="19" t="s">
        <v>304</v>
      </c>
      <c r="K466" s="3"/>
      <c r="L466" s="83">
        <v>28</v>
      </c>
      <c r="M466" s="8">
        <f>L466</f>
        <v>28</v>
      </c>
      <c r="N466" s="83">
        <v>0.7</v>
      </c>
      <c r="O466" s="83">
        <v>1.03</v>
      </c>
      <c r="P466" s="94" t="s">
        <v>47</v>
      </c>
      <c r="Q466" s="83">
        <v>1.802</v>
      </c>
      <c r="S466" s="83">
        <v>19.75</v>
      </c>
      <c r="T466" s="83">
        <v>0.78700000000000003</v>
      </c>
      <c r="U466" s="83">
        <v>1</v>
      </c>
      <c r="V466" s="4" t="s">
        <v>1</v>
      </c>
    </row>
    <row r="467" spans="1:22" ht="16" customHeight="1" x14ac:dyDescent="0.2">
      <c r="A467" s="78" t="s">
        <v>917</v>
      </c>
      <c r="B467" s="39">
        <v>43466</v>
      </c>
      <c r="C467" s="2">
        <f t="shared" si="18"/>
        <v>1</v>
      </c>
      <c r="D467" s="2">
        <f>YEAR(Table1[[#This Row],[Measurement Date]])</f>
        <v>2019</v>
      </c>
      <c r="E467" s="3">
        <v>54</v>
      </c>
      <c r="F467" s="3">
        <v>2</v>
      </c>
      <c r="G467" s="4" t="s">
        <v>423</v>
      </c>
      <c r="H467" s="4" t="s">
        <v>440</v>
      </c>
      <c r="I467" s="5" t="s">
        <v>385</v>
      </c>
      <c r="J467" s="19" t="s">
        <v>397</v>
      </c>
      <c r="K467" s="3"/>
      <c r="L467" s="83">
        <v>24.2</v>
      </c>
      <c r="M467" s="40">
        <v>24.2</v>
      </c>
      <c r="N467" s="83">
        <v>0.8</v>
      </c>
      <c r="O467" s="83">
        <v>9.5500000000000002E-2</v>
      </c>
      <c r="P467" s="94" t="s">
        <v>46</v>
      </c>
      <c r="Q467" s="83">
        <v>1.1948000000000001</v>
      </c>
      <c r="S467" s="83">
        <v>24.16</v>
      </c>
      <c r="T467" s="83">
        <v>0.84</v>
      </c>
      <c r="U467" s="83">
        <v>1</v>
      </c>
      <c r="V467" s="4" t="s">
        <v>165</v>
      </c>
    </row>
    <row r="468" spans="1:22" ht="16" customHeight="1" x14ac:dyDescent="0.2">
      <c r="A468" s="119" t="s">
        <v>918</v>
      </c>
      <c r="B468" s="39">
        <v>43466</v>
      </c>
      <c r="C468" s="2">
        <f t="shared" si="18"/>
        <v>1</v>
      </c>
      <c r="D468" s="2">
        <f>YEAR(Table1[[#This Row],[Measurement Date]])</f>
        <v>2019</v>
      </c>
      <c r="E468" s="3">
        <v>54</v>
      </c>
      <c r="F468" s="3">
        <v>2</v>
      </c>
      <c r="G468" s="4" t="s">
        <v>431</v>
      </c>
      <c r="H468" s="4" t="s">
        <v>434</v>
      </c>
      <c r="I468" s="5" t="s">
        <v>384</v>
      </c>
      <c r="J468" s="19" t="s">
        <v>1</v>
      </c>
      <c r="K468" s="3"/>
      <c r="L468" s="83">
        <v>22</v>
      </c>
      <c r="M468" s="40">
        <f>L468</f>
        <v>22</v>
      </c>
      <c r="N468" s="83">
        <v>0.3</v>
      </c>
      <c r="O468" s="83">
        <v>0.25019999999999998</v>
      </c>
      <c r="P468" s="94" t="s">
        <v>46</v>
      </c>
      <c r="Q468" s="83">
        <v>1.4695</v>
      </c>
      <c r="S468" s="83">
        <v>16.63</v>
      </c>
      <c r="T468" s="83">
        <v>0.90200000000000002</v>
      </c>
      <c r="U468" s="83">
        <v>1</v>
      </c>
      <c r="V468" s="4" t="s">
        <v>1</v>
      </c>
    </row>
    <row r="469" spans="1:22" ht="16" customHeight="1" x14ac:dyDescent="0.2">
      <c r="A469" s="78" t="s">
        <v>919</v>
      </c>
      <c r="B469" s="39">
        <v>43525</v>
      </c>
      <c r="C469" s="2">
        <f t="shared" si="18"/>
        <v>3</v>
      </c>
      <c r="D469" s="2">
        <f>YEAR(Table1[[#This Row],[Measurement Date]])</f>
        <v>2019</v>
      </c>
      <c r="E469" s="3">
        <v>54</v>
      </c>
      <c r="F469" s="3">
        <v>5</v>
      </c>
      <c r="G469" s="7" t="s">
        <v>422</v>
      </c>
      <c r="H469" s="4" t="s">
        <v>430</v>
      </c>
      <c r="I469" s="5" t="s">
        <v>389</v>
      </c>
      <c r="J469" s="19" t="s">
        <v>1</v>
      </c>
      <c r="K469" s="3"/>
      <c r="L469" s="83"/>
      <c r="M469" s="40">
        <v>39.200000000000003</v>
      </c>
      <c r="N469" s="3">
        <v>1.3</v>
      </c>
      <c r="O469" s="83">
        <v>9.9000000000000005E-2</v>
      </c>
      <c r="P469" s="1"/>
      <c r="Q469" s="3">
        <v>5.55</v>
      </c>
      <c r="S469" s="3">
        <v>8.4600000000000009</v>
      </c>
      <c r="T469" s="3">
        <v>0.83499999999999996</v>
      </c>
      <c r="U469" s="3">
        <v>1</v>
      </c>
      <c r="V469" s="4" t="s">
        <v>1</v>
      </c>
    </row>
    <row r="470" spans="1:22" ht="16" customHeight="1" x14ac:dyDescent="0.2">
      <c r="A470" s="119" t="s">
        <v>920</v>
      </c>
      <c r="B470" s="44">
        <v>43525</v>
      </c>
      <c r="C470" s="45">
        <f t="shared" si="18"/>
        <v>3</v>
      </c>
      <c r="D470" s="45">
        <f>YEAR(Table1[[#This Row],[Measurement Date]])</f>
        <v>2019</v>
      </c>
      <c r="E470" s="34">
        <v>54</v>
      </c>
      <c r="F470" s="34">
        <v>5</v>
      </c>
      <c r="G470" s="7" t="s">
        <v>422</v>
      </c>
      <c r="H470" s="4" t="s">
        <v>426</v>
      </c>
      <c r="I470" s="38" t="s">
        <v>389</v>
      </c>
      <c r="J470" s="86" t="s">
        <v>1</v>
      </c>
      <c r="K470" s="34"/>
      <c r="L470" s="85">
        <v>47.1</v>
      </c>
      <c r="M470" s="92">
        <f>L470</f>
        <v>47.1</v>
      </c>
      <c r="N470" s="85">
        <v>2.6</v>
      </c>
      <c r="O470" s="85">
        <v>9.9000000000000005E-2</v>
      </c>
      <c r="P470" s="114" t="s">
        <v>47</v>
      </c>
      <c r="Q470" s="85"/>
      <c r="R470" s="34"/>
      <c r="S470" s="85"/>
      <c r="T470" s="85"/>
      <c r="U470" s="85">
        <v>143</v>
      </c>
      <c r="V470" s="37" t="s">
        <v>1</v>
      </c>
    </row>
    <row r="471" spans="1:22" ht="16" customHeight="1" x14ac:dyDescent="0.2">
      <c r="A471" s="78" t="s">
        <v>921</v>
      </c>
      <c r="B471" s="46">
        <v>43543</v>
      </c>
      <c r="C471" s="47">
        <f t="shared" si="18"/>
        <v>3</v>
      </c>
      <c r="D471" s="47">
        <f>YEAR(Table1[[#This Row],[Measurement Date]])</f>
        <v>2019</v>
      </c>
      <c r="E471" s="32"/>
      <c r="F471" s="32"/>
      <c r="G471" s="4" t="s">
        <v>423</v>
      </c>
      <c r="H471" s="4" t="s">
        <v>439</v>
      </c>
      <c r="I471" s="31" t="s">
        <v>995</v>
      </c>
      <c r="J471" s="98" t="s">
        <v>930</v>
      </c>
      <c r="K471" s="32"/>
      <c r="L471" s="95"/>
      <c r="M471" s="42">
        <v>13.2</v>
      </c>
      <c r="N471" s="32"/>
      <c r="O471" s="147">
        <v>4.1000000000000002E-2</v>
      </c>
      <c r="P471" s="18"/>
      <c r="Q471" s="147">
        <v>1.61</v>
      </c>
      <c r="R471" s="32"/>
      <c r="S471" s="147">
        <v>11.22</v>
      </c>
      <c r="T471" s="32">
        <v>0.73</v>
      </c>
      <c r="U471" s="32">
        <v>1</v>
      </c>
      <c r="V471" s="30" t="s">
        <v>1</v>
      </c>
    </row>
    <row r="472" spans="1:22" ht="16" customHeight="1" x14ac:dyDescent="0.2">
      <c r="A472" s="119" t="s">
        <v>922</v>
      </c>
      <c r="B472" s="39">
        <v>43586</v>
      </c>
      <c r="C472" s="2">
        <f t="shared" si="18"/>
        <v>5</v>
      </c>
      <c r="D472" s="2">
        <f>YEAR(Table1[[#This Row],[Measurement Date]])</f>
        <v>2019</v>
      </c>
      <c r="E472" s="3">
        <v>54</v>
      </c>
      <c r="F472" s="3">
        <v>2</v>
      </c>
      <c r="G472" s="4" t="s">
        <v>423</v>
      </c>
      <c r="H472" s="4" t="s">
        <v>909</v>
      </c>
      <c r="I472" s="5" t="s">
        <v>994</v>
      </c>
      <c r="J472" s="19" t="s">
        <v>387</v>
      </c>
      <c r="K472" s="3"/>
      <c r="L472" s="83">
        <v>16.399999999999999</v>
      </c>
      <c r="M472" s="40">
        <v>16.399999999999999</v>
      </c>
      <c r="N472" s="83">
        <v>0.2</v>
      </c>
      <c r="O472" s="83">
        <v>4.1369999999999997E-2</v>
      </c>
      <c r="P472" s="94" t="s">
        <v>47</v>
      </c>
      <c r="Q472" s="83">
        <v>0.8468</v>
      </c>
      <c r="S472" s="83">
        <v>25.46</v>
      </c>
      <c r="T472" s="83">
        <v>0.76300000000000001</v>
      </c>
      <c r="U472" s="83">
        <v>1</v>
      </c>
      <c r="V472" s="4" t="s">
        <v>1</v>
      </c>
    </row>
    <row r="473" spans="1:22" ht="16" customHeight="1" x14ac:dyDescent="0.2">
      <c r="A473" s="78" t="s">
        <v>936</v>
      </c>
      <c r="B473" s="39">
        <v>43586</v>
      </c>
      <c r="C473" s="2">
        <f t="shared" si="18"/>
        <v>5</v>
      </c>
      <c r="D473" s="2">
        <f>YEAR(Table1[[#This Row],[Measurement Date]])</f>
        <v>2019</v>
      </c>
      <c r="E473" s="3">
        <v>54</v>
      </c>
      <c r="F473" s="3">
        <v>2</v>
      </c>
      <c r="G473" s="4" t="s">
        <v>423</v>
      </c>
      <c r="H473" s="4" t="s">
        <v>909</v>
      </c>
      <c r="I473" s="5" t="s">
        <v>386</v>
      </c>
      <c r="J473" s="19" t="s">
        <v>388</v>
      </c>
      <c r="K473" s="3"/>
      <c r="L473" s="83">
        <v>16.399999999999999</v>
      </c>
      <c r="M473" s="40">
        <v>16.399999999999999</v>
      </c>
      <c r="N473" s="83">
        <v>0.4</v>
      </c>
      <c r="O473" s="83">
        <v>3.9399999999999998E-2</v>
      </c>
      <c r="P473" s="94" t="s">
        <v>47</v>
      </c>
      <c r="Q473" s="83">
        <v>0.86209999999999998</v>
      </c>
      <c r="S473" s="83">
        <v>26.17</v>
      </c>
      <c r="T473" s="83">
        <v>0.72699999999999998</v>
      </c>
      <c r="U473" s="83">
        <v>1</v>
      </c>
      <c r="V473" s="4" t="s">
        <v>165</v>
      </c>
    </row>
    <row r="474" spans="1:22" ht="16" customHeight="1" x14ac:dyDescent="0.2">
      <c r="A474" s="78" t="s">
        <v>937</v>
      </c>
      <c r="B474" s="39">
        <v>43617</v>
      </c>
      <c r="C474" s="2">
        <f t="shared" si="18"/>
        <v>6</v>
      </c>
      <c r="D474" s="2">
        <f>YEAR(Table1[[#This Row],[Measurement Date]])</f>
        <v>2019</v>
      </c>
      <c r="E474" s="3">
        <v>55</v>
      </c>
      <c r="F474" s="3">
        <v>3</v>
      </c>
      <c r="G474" s="7" t="s">
        <v>971</v>
      </c>
      <c r="H474" s="7" t="s">
        <v>972</v>
      </c>
      <c r="I474" s="5" t="s">
        <v>400</v>
      </c>
      <c r="J474" s="19" t="s">
        <v>14</v>
      </c>
      <c r="K474" s="3"/>
      <c r="L474" s="83">
        <v>24.3</v>
      </c>
      <c r="M474" s="8">
        <f>L474</f>
        <v>24.3</v>
      </c>
      <c r="N474" s="83">
        <v>0.9</v>
      </c>
      <c r="O474" s="83">
        <v>3.9870000000000001</v>
      </c>
      <c r="P474" s="94" t="s">
        <v>46</v>
      </c>
      <c r="Q474" s="83">
        <v>2.6619999999999999</v>
      </c>
      <c r="S474" s="83">
        <v>12.2</v>
      </c>
      <c r="T474" s="83">
        <v>0.745</v>
      </c>
      <c r="U474" s="83">
        <v>1</v>
      </c>
      <c r="V474" s="4" t="s">
        <v>88</v>
      </c>
    </row>
    <row r="475" spans="1:22" ht="16" customHeight="1" x14ac:dyDescent="0.2">
      <c r="A475" s="78" t="s">
        <v>938</v>
      </c>
      <c r="B475" s="39">
        <v>43617</v>
      </c>
      <c r="C475" s="2">
        <f t="shared" si="18"/>
        <v>6</v>
      </c>
      <c r="D475" s="2">
        <f>YEAR(Table1[[#This Row],[Measurement Date]])</f>
        <v>2019</v>
      </c>
      <c r="E475" s="3">
        <v>55</v>
      </c>
      <c r="F475" s="3">
        <v>3</v>
      </c>
      <c r="G475" s="7" t="s">
        <v>423</v>
      </c>
      <c r="H475" s="7" t="s">
        <v>447</v>
      </c>
      <c r="I475" s="5" t="s">
        <v>302</v>
      </c>
      <c r="J475" s="19" t="s">
        <v>379</v>
      </c>
      <c r="K475" s="3"/>
      <c r="L475" s="83">
        <v>23.3</v>
      </c>
      <c r="M475" s="8">
        <f>L475</f>
        <v>23.3</v>
      </c>
      <c r="N475" s="83">
        <v>0.8</v>
      </c>
      <c r="O475" s="83">
        <v>1.0349999999999999</v>
      </c>
      <c r="P475" s="94" t="s">
        <v>47</v>
      </c>
      <c r="Q475" s="83">
        <v>1.6830000000000001</v>
      </c>
      <c r="S475" s="83">
        <v>19.170000000000002</v>
      </c>
      <c r="T475" s="83">
        <v>0.72099999999999997</v>
      </c>
      <c r="U475" s="83">
        <v>1</v>
      </c>
      <c r="V475" s="4" t="s">
        <v>88</v>
      </c>
    </row>
    <row r="476" spans="1:22" ht="16" customHeight="1" x14ac:dyDescent="0.2">
      <c r="A476" s="119" t="s">
        <v>939</v>
      </c>
      <c r="B476" s="39">
        <v>43617</v>
      </c>
      <c r="C476" s="2">
        <f t="shared" si="18"/>
        <v>6</v>
      </c>
      <c r="D476" s="2">
        <f>YEAR(Table1[[#This Row],[Measurement Date]])</f>
        <v>2019</v>
      </c>
      <c r="E476" s="3">
        <v>55</v>
      </c>
      <c r="F476" s="3">
        <v>1</v>
      </c>
      <c r="G476" s="4" t="s">
        <v>423</v>
      </c>
      <c r="H476" s="4" t="s">
        <v>909</v>
      </c>
      <c r="I476" s="5" t="s">
        <v>402</v>
      </c>
      <c r="J476" s="19" t="s">
        <v>393</v>
      </c>
      <c r="K476" s="3"/>
      <c r="L476" s="83">
        <v>13.45</v>
      </c>
      <c r="M476" s="40">
        <v>13.45</v>
      </c>
      <c r="N476" s="83">
        <v>0.2</v>
      </c>
      <c r="O476" s="83">
        <v>1.0229999999999999</v>
      </c>
      <c r="P476" s="94" t="s">
        <v>47</v>
      </c>
      <c r="Q476" s="83">
        <v>0.84219999999999995</v>
      </c>
      <c r="S476" s="83">
        <v>23.28</v>
      </c>
      <c r="T476" s="83">
        <v>0.68600000000000005</v>
      </c>
      <c r="U476" s="83">
        <v>1</v>
      </c>
      <c r="V476" s="4" t="s">
        <v>88</v>
      </c>
    </row>
    <row r="477" spans="1:22" ht="16" customHeight="1" x14ac:dyDescent="0.2">
      <c r="A477" s="78" t="s">
        <v>940</v>
      </c>
      <c r="B477" s="39">
        <v>43617</v>
      </c>
      <c r="C477" s="2">
        <f t="shared" si="18"/>
        <v>6</v>
      </c>
      <c r="D477" s="2">
        <f>YEAR(Table1[[#This Row],[Measurement Date]])</f>
        <v>2019</v>
      </c>
      <c r="E477" s="3">
        <v>55</v>
      </c>
      <c r="F477" s="3">
        <v>1</v>
      </c>
      <c r="G477" s="4" t="s">
        <v>423</v>
      </c>
      <c r="H477" s="4" t="s">
        <v>440</v>
      </c>
      <c r="I477" s="5" t="s">
        <v>390</v>
      </c>
      <c r="J477" s="19" t="s">
        <v>85</v>
      </c>
      <c r="K477" s="3"/>
      <c r="L477" s="83">
        <v>21.6</v>
      </c>
      <c r="M477" s="40">
        <v>21.6</v>
      </c>
      <c r="N477" s="83">
        <v>0.6</v>
      </c>
      <c r="O477" s="83">
        <v>1.0235000000000001</v>
      </c>
      <c r="P477" s="94" t="s">
        <v>392</v>
      </c>
      <c r="Q477" s="83">
        <v>1.1930000000000001</v>
      </c>
      <c r="S477" s="83">
        <v>21.64</v>
      </c>
      <c r="T477" s="83">
        <v>0.83599999999999997</v>
      </c>
      <c r="U477" s="83">
        <v>1</v>
      </c>
      <c r="V477" s="4" t="s">
        <v>391</v>
      </c>
    </row>
    <row r="478" spans="1:22" ht="16" customHeight="1" x14ac:dyDescent="0.2">
      <c r="A478" s="119" t="s">
        <v>941</v>
      </c>
      <c r="B478" s="39">
        <v>43643</v>
      </c>
      <c r="C478" s="2">
        <f t="shared" si="18"/>
        <v>6</v>
      </c>
      <c r="D478" s="2">
        <f>YEAR(Table1[[#This Row],[Measurement Date]])</f>
        <v>2019</v>
      </c>
      <c r="E478" s="3"/>
      <c r="F478" s="3"/>
      <c r="G478" s="4" t="s">
        <v>423</v>
      </c>
      <c r="H478" s="4" t="s">
        <v>439</v>
      </c>
      <c r="I478" s="5" t="s">
        <v>996</v>
      </c>
      <c r="J478" s="19" t="s">
        <v>928</v>
      </c>
      <c r="K478" s="3"/>
      <c r="L478" s="83"/>
      <c r="M478" s="40">
        <v>13.49</v>
      </c>
      <c r="N478" s="3">
        <v>0.2</v>
      </c>
      <c r="O478" s="3">
        <v>4.8000000000000001E-2</v>
      </c>
      <c r="P478" s="1"/>
      <c r="Q478" s="3">
        <v>1.5811999999999999</v>
      </c>
      <c r="S478" s="3">
        <v>12.446</v>
      </c>
      <c r="T478" s="3"/>
      <c r="U478" s="3">
        <v>1</v>
      </c>
      <c r="V478" s="4" t="s">
        <v>1</v>
      </c>
    </row>
    <row r="479" spans="1:22" ht="16" customHeight="1" x14ac:dyDescent="0.2">
      <c r="A479" s="78" t="s">
        <v>942</v>
      </c>
      <c r="B479" s="46">
        <v>43647</v>
      </c>
      <c r="C479" s="47">
        <f t="shared" si="18"/>
        <v>7</v>
      </c>
      <c r="D479" s="47">
        <f>YEAR(Table1[[#This Row],[Measurement Date]])</f>
        <v>2019</v>
      </c>
      <c r="E479" s="32">
        <v>55</v>
      </c>
      <c r="F479" s="32">
        <v>2</v>
      </c>
      <c r="G479" s="4" t="s">
        <v>423</v>
      </c>
      <c r="H479" s="4" t="s">
        <v>440</v>
      </c>
      <c r="I479" s="31" t="s">
        <v>385</v>
      </c>
      <c r="J479" s="98" t="s">
        <v>929</v>
      </c>
      <c r="K479" s="32"/>
      <c r="L479" s="95">
        <v>25.2</v>
      </c>
      <c r="M479" s="42">
        <v>25.2</v>
      </c>
      <c r="N479" s="95">
        <v>0.8</v>
      </c>
      <c r="O479" s="95">
        <v>9.3700000000000006E-2</v>
      </c>
      <c r="P479" s="99" t="s">
        <v>46</v>
      </c>
      <c r="Q479" s="95">
        <v>1.1805000000000001</v>
      </c>
      <c r="R479" s="32"/>
      <c r="S479" s="95">
        <v>24.14</v>
      </c>
      <c r="T479" s="95">
        <v>0.84799999999999998</v>
      </c>
      <c r="U479" s="95">
        <v>1</v>
      </c>
      <c r="V479" s="30" t="s">
        <v>165</v>
      </c>
    </row>
    <row r="480" spans="1:22" ht="16" customHeight="1" x14ac:dyDescent="0.2">
      <c r="A480" s="78" t="s">
        <v>943</v>
      </c>
      <c r="B480" s="46">
        <v>43678</v>
      </c>
      <c r="C480" s="47">
        <f t="shared" si="18"/>
        <v>8</v>
      </c>
      <c r="D480" s="47">
        <f>YEAR(Table1[[#This Row],[Measurement Date]])</f>
        <v>2019</v>
      </c>
      <c r="E480" s="3">
        <v>55</v>
      </c>
      <c r="F480" s="3">
        <v>3</v>
      </c>
      <c r="G480" s="7" t="s">
        <v>971</v>
      </c>
      <c r="H480" s="7" t="s">
        <v>972</v>
      </c>
      <c r="I480" s="5" t="s">
        <v>399</v>
      </c>
      <c r="J480" s="98" t="s">
        <v>14</v>
      </c>
      <c r="K480" s="3"/>
      <c r="L480" s="95">
        <v>34.1</v>
      </c>
      <c r="M480" s="8">
        <f>L480</f>
        <v>34.1</v>
      </c>
      <c r="N480" s="83">
        <v>1.2</v>
      </c>
      <c r="O480" s="83">
        <v>3.9870000000000001</v>
      </c>
      <c r="P480" s="94" t="s">
        <v>46</v>
      </c>
      <c r="Q480" s="83">
        <v>3.177</v>
      </c>
      <c r="S480" s="83">
        <v>12.4</v>
      </c>
      <c r="T480" s="83">
        <v>0.86399999999999999</v>
      </c>
      <c r="U480" s="83">
        <v>1</v>
      </c>
      <c r="V480" s="4" t="s">
        <v>88</v>
      </c>
    </row>
    <row r="481" spans="1:22" ht="16" customHeight="1" x14ac:dyDescent="0.2">
      <c r="A481" s="78" t="s">
        <v>944</v>
      </c>
      <c r="B481" s="46">
        <v>43678</v>
      </c>
      <c r="C481" s="47">
        <f t="shared" si="18"/>
        <v>8</v>
      </c>
      <c r="D481" s="47">
        <f>YEAR(Table1[[#This Row],[Measurement Date]])</f>
        <v>2019</v>
      </c>
      <c r="E481" s="3">
        <v>55</v>
      </c>
      <c r="F481" s="3">
        <v>2</v>
      </c>
      <c r="G481" s="4" t="s">
        <v>423</v>
      </c>
      <c r="H481" s="4" t="s">
        <v>438</v>
      </c>
      <c r="I481" s="5" t="s">
        <v>136</v>
      </c>
      <c r="J481" s="98" t="s">
        <v>23</v>
      </c>
      <c r="K481" s="3"/>
      <c r="L481" s="95">
        <v>12.25</v>
      </c>
      <c r="M481" s="40">
        <v>12.25</v>
      </c>
      <c r="N481" s="83">
        <v>0.4</v>
      </c>
      <c r="O481" s="83">
        <v>9.6299999999999997E-2</v>
      </c>
      <c r="P481" s="94" t="s">
        <v>46</v>
      </c>
      <c r="Q481" s="83">
        <v>1.0203</v>
      </c>
      <c r="S481" s="83">
        <v>15.17</v>
      </c>
      <c r="T481" s="83">
        <v>0.79100000000000004</v>
      </c>
      <c r="U481" s="83">
        <v>1</v>
      </c>
      <c r="V481" s="4" t="s">
        <v>165</v>
      </c>
    </row>
    <row r="482" spans="1:22" ht="16" customHeight="1" x14ac:dyDescent="0.2">
      <c r="A482" s="119" t="s">
        <v>945</v>
      </c>
      <c r="B482" s="39">
        <v>43709</v>
      </c>
      <c r="C482" s="2">
        <f t="shared" si="18"/>
        <v>9</v>
      </c>
      <c r="D482" s="2">
        <f>YEAR(Table1[[#This Row],[Measurement Date]])</f>
        <v>2019</v>
      </c>
      <c r="E482" s="3">
        <v>55</v>
      </c>
      <c r="F482" s="3">
        <v>1</v>
      </c>
      <c r="G482" s="7" t="s">
        <v>441</v>
      </c>
      <c r="H482" s="4" t="s">
        <v>443</v>
      </c>
      <c r="I482" s="5" t="s">
        <v>308</v>
      </c>
      <c r="J482" s="19" t="s">
        <v>15</v>
      </c>
      <c r="K482" s="3"/>
      <c r="L482" s="83">
        <v>23.2</v>
      </c>
      <c r="M482" s="83">
        <f>L482</f>
        <v>23.2</v>
      </c>
      <c r="N482" s="83">
        <v>0.3</v>
      </c>
      <c r="O482" s="83">
        <v>247.79</v>
      </c>
      <c r="P482" s="94" t="s">
        <v>48</v>
      </c>
      <c r="Q482" s="83">
        <v>0.71189999999999998</v>
      </c>
      <c r="S482" s="83">
        <v>41.14</v>
      </c>
      <c r="T482" s="83">
        <v>0.79300000000000004</v>
      </c>
      <c r="U482" s="83">
        <v>1</v>
      </c>
      <c r="V482" s="4" t="s">
        <v>32</v>
      </c>
    </row>
    <row r="483" spans="1:22" ht="16" customHeight="1" x14ac:dyDescent="0.2">
      <c r="A483" s="78" t="s">
        <v>946</v>
      </c>
      <c r="B483" s="20">
        <v>43709</v>
      </c>
      <c r="C483" s="70">
        <f t="shared" si="18"/>
        <v>9</v>
      </c>
      <c r="D483" s="14">
        <f>YEAR(Table1[[#This Row],[Measurement Date]])</f>
        <v>2019</v>
      </c>
      <c r="E483" s="3">
        <v>55</v>
      </c>
      <c r="F483" s="3">
        <v>2</v>
      </c>
      <c r="G483" s="7" t="s">
        <v>441</v>
      </c>
      <c r="H483" s="30" t="s">
        <v>443</v>
      </c>
      <c r="I483" s="5" t="s">
        <v>396</v>
      </c>
      <c r="J483" s="19" t="s">
        <v>376</v>
      </c>
      <c r="K483" s="3"/>
      <c r="L483" s="83">
        <v>22.8</v>
      </c>
      <c r="M483" s="83">
        <f>L483</f>
        <v>22.8</v>
      </c>
      <c r="N483" s="83">
        <v>0.3</v>
      </c>
      <c r="O483" s="83">
        <v>246.7</v>
      </c>
      <c r="P483" s="94" t="s">
        <v>48</v>
      </c>
      <c r="Q483" s="83">
        <v>0.68710000000000004</v>
      </c>
      <c r="S483" s="83">
        <v>40.9</v>
      </c>
      <c r="T483" s="83">
        <v>0.81200000000000006</v>
      </c>
      <c r="U483" s="83">
        <v>1</v>
      </c>
      <c r="V483" s="4" t="s">
        <v>32</v>
      </c>
    </row>
    <row r="484" spans="1:22" ht="16" customHeight="1" x14ac:dyDescent="0.2">
      <c r="A484" s="119" t="s">
        <v>947</v>
      </c>
      <c r="B484" s="20">
        <v>43709</v>
      </c>
      <c r="C484" s="70">
        <f t="shared" si="18"/>
        <v>9</v>
      </c>
      <c r="D484" s="14">
        <f>YEAR(Table1[[#This Row],[Measurement Date]])</f>
        <v>2019</v>
      </c>
      <c r="E484" s="3">
        <v>55</v>
      </c>
      <c r="F484" s="3">
        <v>2</v>
      </c>
      <c r="G484" s="29" t="s">
        <v>441</v>
      </c>
      <c r="H484" s="4" t="s">
        <v>443</v>
      </c>
      <c r="I484" s="5" t="s">
        <v>292</v>
      </c>
      <c r="J484" s="19" t="s">
        <v>395</v>
      </c>
      <c r="K484" s="3"/>
      <c r="L484" s="83">
        <v>25.1</v>
      </c>
      <c r="M484" s="83">
        <f>L484</f>
        <v>25.1</v>
      </c>
      <c r="N484" s="83">
        <v>0.4</v>
      </c>
      <c r="O484" s="83">
        <v>244.45</v>
      </c>
      <c r="P484" s="94" t="s">
        <v>48</v>
      </c>
      <c r="Q484" s="83">
        <v>0.747</v>
      </c>
      <c r="S484" s="83">
        <v>39.549999999999997</v>
      </c>
      <c r="T484" s="83">
        <v>0.85</v>
      </c>
      <c r="U484" s="83">
        <v>1</v>
      </c>
      <c r="V484" s="4" t="s">
        <v>32</v>
      </c>
    </row>
    <row r="485" spans="1:22" ht="16" customHeight="1" x14ac:dyDescent="0.2">
      <c r="A485" s="78" t="s">
        <v>948</v>
      </c>
      <c r="B485" s="20">
        <v>43725</v>
      </c>
      <c r="C485" s="70">
        <f t="shared" si="18"/>
        <v>9</v>
      </c>
      <c r="D485" s="14">
        <f>YEAR(Table1[[#This Row],[Measurement Date]])</f>
        <v>2019</v>
      </c>
      <c r="E485" s="8"/>
      <c r="G485" s="7" t="s">
        <v>441</v>
      </c>
      <c r="H485" s="29" t="s">
        <v>445</v>
      </c>
      <c r="I485" s="5" t="s">
        <v>997</v>
      </c>
      <c r="J485" s="9" t="s">
        <v>376</v>
      </c>
      <c r="K485" s="3"/>
      <c r="L485" s="3">
        <v>22.8</v>
      </c>
      <c r="M485" s="83">
        <v>22.8</v>
      </c>
      <c r="P485" s="8"/>
      <c r="Q485" s="3"/>
      <c r="S485" s="8"/>
      <c r="T485" s="3"/>
      <c r="U485" s="8">
        <v>1</v>
      </c>
      <c r="V485" s="4" t="s">
        <v>88</v>
      </c>
    </row>
    <row r="486" spans="1:22" ht="16" customHeight="1" x14ac:dyDescent="0.2">
      <c r="A486" s="119" t="s">
        <v>949</v>
      </c>
      <c r="B486" s="39">
        <v>43739</v>
      </c>
      <c r="C486" s="70">
        <f t="shared" si="18"/>
        <v>10</v>
      </c>
      <c r="D486" s="2">
        <f>YEAR(Table1[[#This Row],[Measurement Date]])</f>
        <v>2019</v>
      </c>
      <c r="E486" s="3">
        <v>55</v>
      </c>
      <c r="F486" s="3">
        <v>2</v>
      </c>
      <c r="G486" s="4" t="s">
        <v>423</v>
      </c>
      <c r="H486" s="4" t="s">
        <v>909</v>
      </c>
      <c r="I486" s="5" t="s">
        <v>386</v>
      </c>
      <c r="J486" s="19" t="s">
        <v>398</v>
      </c>
      <c r="K486" s="148"/>
      <c r="L486" s="83">
        <v>17.350000000000001</v>
      </c>
      <c r="M486" s="71">
        <v>17.350000000000001</v>
      </c>
      <c r="N486" s="83">
        <v>0.2</v>
      </c>
      <c r="O486" s="83">
        <v>3.2000000000000001E-2</v>
      </c>
      <c r="P486" s="94" t="s">
        <v>47</v>
      </c>
      <c r="Q486" s="83">
        <v>0.86199999999999999</v>
      </c>
      <c r="S486" s="83">
        <v>25.83</v>
      </c>
      <c r="T486" s="83">
        <v>0.78</v>
      </c>
      <c r="U486" s="83">
        <v>1</v>
      </c>
      <c r="V486" s="4" t="s">
        <v>1</v>
      </c>
    </row>
    <row r="487" spans="1:22" ht="16" customHeight="1" x14ac:dyDescent="0.2">
      <c r="A487" s="78" t="s">
        <v>950</v>
      </c>
      <c r="B487" s="39">
        <v>43770</v>
      </c>
      <c r="C487" s="70">
        <f t="shared" si="18"/>
        <v>11</v>
      </c>
      <c r="D487" s="2">
        <f>YEAR(Table1[[#This Row],[Measurement Date]])</f>
        <v>2019</v>
      </c>
      <c r="E487" s="3">
        <v>55</v>
      </c>
      <c r="F487" s="3">
        <v>2</v>
      </c>
      <c r="G487" s="7" t="s">
        <v>441</v>
      </c>
      <c r="H487" s="4" t="s">
        <v>443</v>
      </c>
      <c r="I487" s="5" t="s">
        <v>394</v>
      </c>
      <c r="J487" s="19" t="s">
        <v>88</v>
      </c>
      <c r="K487" s="148"/>
      <c r="L487" s="83">
        <v>26</v>
      </c>
      <c r="M487" s="122">
        <f>L487</f>
        <v>26</v>
      </c>
      <c r="N487" s="83">
        <v>0.5</v>
      </c>
      <c r="O487" s="83">
        <v>4.0149999999999997</v>
      </c>
      <c r="P487" s="94" t="s">
        <v>47</v>
      </c>
      <c r="Q487" s="83">
        <v>0.73229999999999995</v>
      </c>
      <c r="S487" s="83">
        <v>42.05</v>
      </c>
      <c r="T487" s="83">
        <v>0.82299999999999995</v>
      </c>
      <c r="U487" s="83">
        <v>1</v>
      </c>
      <c r="V487" s="4" t="s">
        <v>88</v>
      </c>
    </row>
    <row r="488" spans="1:22" ht="16" customHeight="1" x14ac:dyDescent="0.2">
      <c r="A488" s="119" t="s">
        <v>951</v>
      </c>
      <c r="B488" s="93">
        <v>43800</v>
      </c>
      <c r="C488" s="149">
        <f t="shared" si="18"/>
        <v>12</v>
      </c>
      <c r="D488" s="51">
        <f>YEAR(Table1[[#This Row],[Measurement Date]])</f>
        <v>2019</v>
      </c>
      <c r="E488" s="8">
        <v>56</v>
      </c>
      <c r="F488" s="8">
        <v>1</v>
      </c>
      <c r="G488" s="7" t="s">
        <v>441</v>
      </c>
      <c r="H488" s="4" t="s">
        <v>443</v>
      </c>
      <c r="I488" s="5" t="s">
        <v>308</v>
      </c>
      <c r="J488" s="19" t="s">
        <v>376</v>
      </c>
      <c r="K488" s="3"/>
      <c r="L488" s="83">
        <v>23.8</v>
      </c>
      <c r="M488" s="83">
        <f>L488</f>
        <v>23.8</v>
      </c>
      <c r="N488" s="3">
        <v>0.3</v>
      </c>
      <c r="O488" s="3">
        <v>246.44</v>
      </c>
      <c r="P488" s="8" t="s">
        <v>48</v>
      </c>
      <c r="Q488" s="3">
        <v>0.7087</v>
      </c>
      <c r="S488" s="8">
        <v>40.880000000000003</v>
      </c>
      <c r="T488" s="3">
        <v>0.82199999999999995</v>
      </c>
      <c r="U488" s="8">
        <v>1</v>
      </c>
      <c r="V488" s="4" t="s">
        <v>32</v>
      </c>
    </row>
    <row r="489" spans="1:22" ht="16" customHeight="1" x14ac:dyDescent="0.2">
      <c r="A489" s="78" t="s">
        <v>952</v>
      </c>
      <c r="B489" s="93">
        <v>43800</v>
      </c>
      <c r="C489" s="149">
        <f t="shared" si="18"/>
        <v>12</v>
      </c>
      <c r="D489" s="51">
        <f>YEAR(Table1[[#This Row],[Measurement Date]])</f>
        <v>2019</v>
      </c>
      <c r="E489" s="8">
        <v>56</v>
      </c>
      <c r="F489" s="8">
        <v>3</v>
      </c>
      <c r="G489" s="4" t="s">
        <v>423</v>
      </c>
      <c r="H489" s="4" t="s">
        <v>440</v>
      </c>
      <c r="I489" s="5" t="s">
        <v>380</v>
      </c>
      <c r="J489" s="19" t="s">
        <v>381</v>
      </c>
      <c r="K489" s="3"/>
      <c r="L489" s="83">
        <v>24.2</v>
      </c>
      <c r="M489" s="40">
        <v>24.2</v>
      </c>
      <c r="N489" s="3">
        <v>0.8</v>
      </c>
      <c r="O489" s="3">
        <v>1.0409999999999999</v>
      </c>
      <c r="P489" s="8" t="s">
        <v>47</v>
      </c>
      <c r="Q489" s="3">
        <v>1.986</v>
      </c>
      <c r="S489" s="8">
        <v>15.93</v>
      </c>
      <c r="T489" s="3">
        <v>0.76600000000000001</v>
      </c>
      <c r="U489" s="8">
        <v>1</v>
      </c>
      <c r="V489" s="4" t="s">
        <v>382</v>
      </c>
    </row>
    <row r="490" spans="1:22" ht="16" customHeight="1" x14ac:dyDescent="0.2">
      <c r="A490" s="78" t="s">
        <v>953</v>
      </c>
      <c r="B490" s="93">
        <v>43831</v>
      </c>
      <c r="C490" s="149">
        <f t="shared" si="18"/>
        <v>1</v>
      </c>
      <c r="D490" s="51">
        <f>YEAR(Table1[[#This Row],[Measurement Date]])</f>
        <v>2020</v>
      </c>
      <c r="E490" s="8">
        <v>56</v>
      </c>
      <c r="F490" s="8">
        <v>3</v>
      </c>
      <c r="G490" s="7" t="s">
        <v>423</v>
      </c>
      <c r="H490" s="7" t="s">
        <v>447</v>
      </c>
      <c r="I490" s="5" t="s">
        <v>302</v>
      </c>
      <c r="J490" s="19" t="s">
        <v>379</v>
      </c>
      <c r="K490" s="3"/>
      <c r="L490" s="83">
        <v>24.2</v>
      </c>
      <c r="M490" s="8">
        <f t="shared" ref="M490:M503" si="19">L490</f>
        <v>24.2</v>
      </c>
      <c r="N490" s="3">
        <v>0.7</v>
      </c>
      <c r="O490" s="3">
        <v>1.0449999999999999</v>
      </c>
      <c r="P490" s="8" t="s">
        <v>47</v>
      </c>
      <c r="Q490" s="3">
        <v>1.768</v>
      </c>
      <c r="S490" s="8">
        <v>19.239999999999998</v>
      </c>
      <c r="T490" s="3">
        <v>0.72899999999999998</v>
      </c>
      <c r="U490" s="8">
        <v>1</v>
      </c>
      <c r="V490" s="4" t="s">
        <v>88</v>
      </c>
    </row>
    <row r="491" spans="1:22" ht="16" customHeight="1" x14ac:dyDescent="0.2">
      <c r="A491" s="119" t="s">
        <v>954</v>
      </c>
      <c r="B491" s="93">
        <v>43831</v>
      </c>
      <c r="C491" s="149">
        <f t="shared" si="18"/>
        <v>1</v>
      </c>
      <c r="D491" s="51">
        <f>YEAR(Table1[[#This Row],[Measurement Date]])</f>
        <v>2020</v>
      </c>
      <c r="E491" s="8">
        <v>56</v>
      </c>
      <c r="F491" s="8">
        <v>3</v>
      </c>
      <c r="G491" s="7" t="s">
        <v>423</v>
      </c>
      <c r="H491" s="7" t="s">
        <v>427</v>
      </c>
      <c r="I491" s="5" t="s">
        <v>300</v>
      </c>
      <c r="J491" s="19" t="s">
        <v>379</v>
      </c>
      <c r="K491" s="3"/>
      <c r="L491" s="83">
        <v>29.15</v>
      </c>
      <c r="M491" s="8">
        <f t="shared" si="19"/>
        <v>29.15</v>
      </c>
      <c r="N491" s="3">
        <v>0.7</v>
      </c>
      <c r="O491" s="3">
        <v>1.06</v>
      </c>
      <c r="P491" s="8" t="s">
        <v>47</v>
      </c>
      <c r="Q491" s="3">
        <v>1.897</v>
      </c>
      <c r="S491" s="8">
        <v>19.75</v>
      </c>
      <c r="T491" s="3">
        <v>0.77800000000000002</v>
      </c>
      <c r="U491" s="8">
        <v>1</v>
      </c>
      <c r="V491" s="4" t="s">
        <v>88</v>
      </c>
    </row>
    <row r="492" spans="1:22" ht="16" customHeight="1" x14ac:dyDescent="0.2">
      <c r="A492" s="78" t="s">
        <v>955</v>
      </c>
      <c r="B492" s="93">
        <v>43831</v>
      </c>
      <c r="C492" s="149">
        <f t="shared" si="18"/>
        <v>1</v>
      </c>
      <c r="D492" s="51">
        <f>YEAR(Table1[[#This Row],[Measurement Date]])</f>
        <v>2020</v>
      </c>
      <c r="E492" s="8">
        <v>56</v>
      </c>
      <c r="F492" s="8">
        <v>3</v>
      </c>
      <c r="G492" s="4" t="s">
        <v>422</v>
      </c>
      <c r="H492" s="4" t="s">
        <v>428</v>
      </c>
      <c r="I492" s="5" t="s">
        <v>57</v>
      </c>
      <c r="J492" s="19" t="s">
        <v>1</v>
      </c>
      <c r="K492" s="3"/>
      <c r="L492" s="83">
        <v>32.9</v>
      </c>
      <c r="M492" s="40">
        <f t="shared" si="19"/>
        <v>32.9</v>
      </c>
      <c r="N492" s="3">
        <v>0.5</v>
      </c>
      <c r="O492" s="3">
        <v>0.25</v>
      </c>
      <c r="P492" s="8" t="s">
        <v>46</v>
      </c>
      <c r="Q492" s="3">
        <v>2.5</v>
      </c>
      <c r="S492" s="8">
        <v>15.36</v>
      </c>
      <c r="T492" s="3">
        <v>0.85699999999999998</v>
      </c>
      <c r="U492" s="8">
        <v>1</v>
      </c>
      <c r="V492" s="4" t="s">
        <v>1</v>
      </c>
    </row>
    <row r="493" spans="1:22" ht="16" customHeight="1" x14ac:dyDescent="0.2">
      <c r="A493" s="119" t="s">
        <v>956</v>
      </c>
      <c r="B493" s="93">
        <v>43952</v>
      </c>
      <c r="C493" s="149">
        <f t="shared" si="18"/>
        <v>5</v>
      </c>
      <c r="D493" s="51">
        <f>YEAR(Table1[[#This Row],[Measurement Date]])</f>
        <v>2020</v>
      </c>
      <c r="E493" s="8">
        <v>56</v>
      </c>
      <c r="F493" s="8">
        <v>3</v>
      </c>
      <c r="G493" s="7" t="s">
        <v>971</v>
      </c>
      <c r="H493" s="7" t="s">
        <v>972</v>
      </c>
      <c r="I493" s="5" t="s">
        <v>301</v>
      </c>
      <c r="J493" s="19" t="s">
        <v>377</v>
      </c>
      <c r="K493" s="3"/>
      <c r="L493" s="83">
        <v>23.4</v>
      </c>
      <c r="M493" s="8">
        <f t="shared" si="19"/>
        <v>23.4</v>
      </c>
      <c r="N493" s="3">
        <v>0.3</v>
      </c>
      <c r="O493" s="3">
        <v>1.026</v>
      </c>
      <c r="P493" s="8" t="s">
        <v>378</v>
      </c>
      <c r="Q493" s="3">
        <v>1.732</v>
      </c>
      <c r="S493" s="8">
        <v>17.34</v>
      </c>
      <c r="T493" s="3">
        <v>0.77700000000000002</v>
      </c>
      <c r="U493" s="8">
        <v>1</v>
      </c>
      <c r="V493" s="4" t="s">
        <v>1</v>
      </c>
    </row>
    <row r="494" spans="1:22" ht="16" customHeight="1" x14ac:dyDescent="0.2">
      <c r="A494" s="78" t="s">
        <v>959</v>
      </c>
      <c r="B494" s="39">
        <v>44040</v>
      </c>
      <c r="C494" s="70">
        <f t="shared" si="18"/>
        <v>7</v>
      </c>
      <c r="D494" s="2">
        <f>YEAR(Table1[[#This Row],[Measurement Date]])</f>
        <v>2020</v>
      </c>
      <c r="E494" s="3">
        <v>57</v>
      </c>
      <c r="F494" s="3">
        <v>2</v>
      </c>
      <c r="G494" s="4" t="s">
        <v>423</v>
      </c>
      <c r="H494" s="4" t="s">
        <v>440</v>
      </c>
      <c r="I494" s="5" t="s">
        <v>390</v>
      </c>
      <c r="J494" s="19" t="s">
        <v>418</v>
      </c>
      <c r="K494" s="3"/>
      <c r="L494" s="83">
        <v>25.5</v>
      </c>
      <c r="M494" s="8">
        <f t="shared" si="19"/>
        <v>25.5</v>
      </c>
      <c r="N494" s="3">
        <v>0.8</v>
      </c>
      <c r="O494" s="3">
        <v>9.5000000000000001E-2</v>
      </c>
      <c r="P494" s="1" t="s">
        <v>46</v>
      </c>
      <c r="Q494" s="3">
        <v>1.1890000000000001</v>
      </c>
      <c r="S494" s="3">
        <v>25.68</v>
      </c>
      <c r="T494" s="3">
        <v>0.83</v>
      </c>
      <c r="U494" s="3">
        <v>1</v>
      </c>
      <c r="V494" s="4" t="s">
        <v>165</v>
      </c>
    </row>
    <row r="495" spans="1:22" ht="16" customHeight="1" x14ac:dyDescent="0.2">
      <c r="A495" s="119" t="s">
        <v>960</v>
      </c>
      <c r="B495" s="39">
        <v>44067</v>
      </c>
      <c r="C495" s="70">
        <f t="shared" si="18"/>
        <v>8</v>
      </c>
      <c r="D495" s="2">
        <f>YEAR(Table1[[#This Row],[Measurement Date]])</f>
        <v>2020</v>
      </c>
      <c r="E495" s="3" t="s">
        <v>41</v>
      </c>
      <c r="F495" s="3"/>
      <c r="G495" s="4" t="s">
        <v>423</v>
      </c>
      <c r="H495" s="4" t="s">
        <v>909</v>
      </c>
      <c r="I495" s="5" t="s">
        <v>402</v>
      </c>
      <c r="J495" s="19" t="s">
        <v>419</v>
      </c>
      <c r="K495" s="3"/>
      <c r="L495" s="83">
        <v>17.5</v>
      </c>
      <c r="M495" s="8">
        <f t="shared" si="19"/>
        <v>17.5</v>
      </c>
      <c r="N495" s="3">
        <v>0.5</v>
      </c>
      <c r="O495" s="3">
        <v>0.04</v>
      </c>
      <c r="P495" s="1" t="s">
        <v>46</v>
      </c>
      <c r="Q495" s="3">
        <v>0.88100000000000001</v>
      </c>
      <c r="S495" s="3">
        <v>26.07</v>
      </c>
      <c r="T495" s="3">
        <v>0.76</v>
      </c>
      <c r="U495" s="3">
        <v>1</v>
      </c>
      <c r="V495" s="4" t="s">
        <v>165</v>
      </c>
    </row>
    <row r="496" spans="1:22" ht="16" customHeight="1" x14ac:dyDescent="0.2">
      <c r="A496" s="78" t="s">
        <v>963</v>
      </c>
      <c r="B496" s="39">
        <v>44075</v>
      </c>
      <c r="C496" s="150">
        <v>9</v>
      </c>
      <c r="D496" s="2">
        <f>YEAR(Table1[[#This Row],[Measurement Date]])</f>
        <v>2020</v>
      </c>
      <c r="E496" s="3">
        <v>55</v>
      </c>
      <c r="F496" s="8">
        <v>1</v>
      </c>
      <c r="G496" s="4" t="s">
        <v>441</v>
      </c>
      <c r="H496" s="4" t="s">
        <v>445</v>
      </c>
      <c r="I496" s="5" t="s">
        <v>989</v>
      </c>
      <c r="J496" s="11" t="s">
        <v>15</v>
      </c>
      <c r="K496" s="8"/>
      <c r="L496" s="3">
        <v>23.2</v>
      </c>
      <c r="M496" s="8">
        <f t="shared" si="19"/>
        <v>23.2</v>
      </c>
      <c r="N496" s="3">
        <v>0.3</v>
      </c>
      <c r="O496" s="3">
        <v>247.79</v>
      </c>
      <c r="P496" s="3" t="s">
        <v>48</v>
      </c>
      <c r="Q496" s="8">
        <v>0.71199999999999997</v>
      </c>
      <c r="S496" s="3">
        <v>41.14</v>
      </c>
      <c r="T496" s="8">
        <v>0.79300000000000004</v>
      </c>
      <c r="U496" s="3">
        <v>1</v>
      </c>
      <c r="V496" s="8" t="s">
        <v>88</v>
      </c>
    </row>
    <row r="497" spans="1:22" ht="16" customHeight="1" x14ac:dyDescent="0.2">
      <c r="A497" s="119" t="s">
        <v>964</v>
      </c>
      <c r="B497" s="39">
        <v>44096</v>
      </c>
      <c r="C497" s="70">
        <f t="shared" ref="C497:C502" si="20">MONTH(B497)</f>
        <v>9</v>
      </c>
      <c r="D497" s="2">
        <f>YEAR(Table1[[#This Row],[Measurement Date]])</f>
        <v>2020</v>
      </c>
      <c r="E497" s="3" t="s">
        <v>41</v>
      </c>
      <c r="F497" s="3"/>
      <c r="G497" s="4" t="s">
        <v>423</v>
      </c>
      <c r="H497" s="4" t="s">
        <v>913</v>
      </c>
      <c r="I497" s="118" t="s">
        <v>988</v>
      </c>
      <c r="J497" s="19" t="s">
        <v>418</v>
      </c>
      <c r="K497" s="3"/>
      <c r="L497" s="83">
        <v>18.100000000000001</v>
      </c>
      <c r="M497" s="8">
        <f t="shared" si="19"/>
        <v>18.100000000000001</v>
      </c>
      <c r="N497" s="3">
        <v>0.5</v>
      </c>
      <c r="O497" s="3">
        <v>0.12</v>
      </c>
      <c r="P497" s="1" t="s">
        <v>46</v>
      </c>
      <c r="Q497" s="3">
        <v>1.1399999999999999</v>
      </c>
      <c r="S497" s="3">
        <v>20.88</v>
      </c>
      <c r="T497" s="3">
        <v>0.75800000000000001</v>
      </c>
      <c r="U497" s="3">
        <v>1</v>
      </c>
      <c r="V497" s="4" t="s">
        <v>165</v>
      </c>
    </row>
    <row r="498" spans="1:22" ht="16" customHeight="1" x14ac:dyDescent="0.2">
      <c r="A498" s="78" t="s">
        <v>965</v>
      </c>
      <c r="B498" s="93">
        <v>44124</v>
      </c>
      <c r="C498" s="151">
        <f t="shared" si="20"/>
        <v>10</v>
      </c>
      <c r="D498" s="51">
        <f>YEAR(Table1[[#This Row],[Measurement Date]])</f>
        <v>2020</v>
      </c>
      <c r="E498" s="3">
        <v>57</v>
      </c>
      <c r="F498" s="8">
        <v>2</v>
      </c>
      <c r="G498" s="7" t="s">
        <v>423</v>
      </c>
      <c r="H498" s="4" t="s">
        <v>909</v>
      </c>
      <c r="I498" s="5" t="s">
        <v>402</v>
      </c>
      <c r="J498" s="9" t="s">
        <v>910</v>
      </c>
      <c r="K498" s="3"/>
      <c r="L498" s="3">
        <v>18.2</v>
      </c>
      <c r="M498" s="8">
        <f t="shared" si="19"/>
        <v>18.2</v>
      </c>
      <c r="N498" s="3">
        <v>0.2</v>
      </c>
      <c r="O498" s="3">
        <v>3.2000000000000001E-2</v>
      </c>
      <c r="P498" s="3" t="s">
        <v>46</v>
      </c>
      <c r="Q498" s="8">
        <v>0.89700000000000002</v>
      </c>
      <c r="S498" s="3">
        <v>25.72</v>
      </c>
      <c r="T498" s="8">
        <v>0.78900000000000003</v>
      </c>
      <c r="U498" s="3">
        <v>1</v>
      </c>
      <c r="V498" s="8" t="s">
        <v>1</v>
      </c>
    </row>
    <row r="499" spans="1:22" ht="16" customHeight="1" x14ac:dyDescent="0.2">
      <c r="A499" s="119" t="s">
        <v>966</v>
      </c>
      <c r="B499" s="39">
        <v>44136</v>
      </c>
      <c r="C499" s="150">
        <f t="shared" si="20"/>
        <v>11</v>
      </c>
      <c r="D499" s="2">
        <f>YEAR(Table1[[#This Row],[Measurement Date]])</f>
        <v>2020</v>
      </c>
      <c r="E499" s="3">
        <v>57</v>
      </c>
      <c r="F499" s="8">
        <v>1</v>
      </c>
      <c r="G499" s="4" t="s">
        <v>441</v>
      </c>
      <c r="H499" s="4" t="s">
        <v>445</v>
      </c>
      <c r="I499" s="5" t="s">
        <v>998</v>
      </c>
      <c r="J499" s="11" t="s">
        <v>295</v>
      </c>
      <c r="K499" s="8"/>
      <c r="L499" s="3">
        <v>24.4</v>
      </c>
      <c r="M499" s="8">
        <f t="shared" si="19"/>
        <v>24.4</v>
      </c>
      <c r="N499" s="3">
        <v>0.3</v>
      </c>
      <c r="O499" s="3">
        <v>267.5</v>
      </c>
      <c r="P499" s="3" t="s">
        <v>48</v>
      </c>
      <c r="Q499" s="8">
        <v>0.71299999999999997</v>
      </c>
      <c r="S499" s="3">
        <v>41.47</v>
      </c>
      <c r="T499" s="8">
        <v>0.82499999999999996</v>
      </c>
      <c r="U499" s="3">
        <v>1</v>
      </c>
      <c r="V499" s="8" t="s">
        <v>88</v>
      </c>
    </row>
    <row r="500" spans="1:22" ht="16" customHeight="1" x14ac:dyDescent="0.2">
      <c r="A500" s="78" t="s">
        <v>967</v>
      </c>
      <c r="B500" s="126">
        <v>44137</v>
      </c>
      <c r="C500" s="151">
        <f t="shared" si="20"/>
        <v>11</v>
      </c>
      <c r="D500" s="89">
        <f>YEAR(Table1[[#This Row],[Measurement Date]])</f>
        <v>2020</v>
      </c>
      <c r="E500" s="24" t="s">
        <v>957</v>
      </c>
      <c r="F500" s="21" t="s">
        <v>247</v>
      </c>
      <c r="G500" s="30" t="s">
        <v>423</v>
      </c>
      <c r="H500" s="30" t="s">
        <v>438</v>
      </c>
      <c r="I500" s="5" t="s">
        <v>136</v>
      </c>
      <c r="J500" s="17" t="s">
        <v>23</v>
      </c>
      <c r="K500" s="24"/>
      <c r="L500" s="24">
        <v>13</v>
      </c>
      <c r="M500" s="8">
        <f t="shared" si="19"/>
        <v>13</v>
      </c>
      <c r="N500" s="24"/>
      <c r="O500" s="24">
        <v>0.11600000000000001</v>
      </c>
      <c r="P500" s="24" t="s">
        <v>46</v>
      </c>
      <c r="Q500" s="21">
        <v>1.04</v>
      </c>
      <c r="R500" s="24"/>
      <c r="S500" s="24">
        <v>15.55</v>
      </c>
      <c r="T500" s="21">
        <v>0.80400000000000005</v>
      </c>
      <c r="U500" s="24">
        <v>1</v>
      </c>
      <c r="V500" s="13" t="s">
        <v>88</v>
      </c>
    </row>
    <row r="501" spans="1:22" ht="16" customHeight="1" x14ac:dyDescent="0.2">
      <c r="A501" s="119" t="s">
        <v>968</v>
      </c>
      <c r="B501" s="126">
        <v>44179</v>
      </c>
      <c r="C501" s="151">
        <f t="shared" si="20"/>
        <v>12</v>
      </c>
      <c r="D501" s="89">
        <f>YEAR(Table1[[#This Row],[Measurement Date]])</f>
        <v>2020</v>
      </c>
      <c r="E501" s="24" t="s">
        <v>957</v>
      </c>
      <c r="F501" s="21"/>
      <c r="G501" s="29" t="s">
        <v>423</v>
      </c>
      <c r="H501" s="29" t="s">
        <v>427</v>
      </c>
      <c r="I501" s="23" t="s">
        <v>958</v>
      </c>
      <c r="J501" s="17" t="s">
        <v>304</v>
      </c>
      <c r="K501" s="24"/>
      <c r="L501" s="24">
        <v>29.5</v>
      </c>
      <c r="M501" s="8">
        <f t="shared" si="19"/>
        <v>29.5</v>
      </c>
      <c r="N501" s="24">
        <v>0.5</v>
      </c>
      <c r="O501" s="24">
        <v>1.121</v>
      </c>
      <c r="P501" s="24" t="s">
        <v>46</v>
      </c>
      <c r="Q501" s="21">
        <v>1.8839999999999999</v>
      </c>
      <c r="R501" s="24"/>
      <c r="S501" s="24">
        <v>20.260000000000002</v>
      </c>
      <c r="T501" s="21">
        <v>0.77300000000000002</v>
      </c>
      <c r="U501" s="24">
        <v>1</v>
      </c>
      <c r="V501" s="21" t="s">
        <v>1</v>
      </c>
    </row>
    <row r="502" spans="1:22" ht="16" customHeight="1" x14ac:dyDescent="0.2">
      <c r="A502" s="78" t="s">
        <v>969</v>
      </c>
      <c r="B502" s="39">
        <v>44357</v>
      </c>
      <c r="C502" s="152">
        <f t="shared" si="20"/>
        <v>6</v>
      </c>
      <c r="D502" s="2">
        <f>YEAR(Table1[[#This Row],[Measurement Date]])</f>
        <v>2021</v>
      </c>
      <c r="E502" s="3">
        <v>58</v>
      </c>
      <c r="F502" s="8">
        <v>1</v>
      </c>
      <c r="G502" s="30" t="s">
        <v>423</v>
      </c>
      <c r="H502" s="30" t="s">
        <v>446</v>
      </c>
      <c r="I502" s="5" t="s">
        <v>993</v>
      </c>
      <c r="J502" s="11" t="s">
        <v>970</v>
      </c>
      <c r="K502" s="8"/>
      <c r="L502" s="3">
        <v>13</v>
      </c>
      <c r="M502" s="8">
        <f t="shared" si="19"/>
        <v>13</v>
      </c>
      <c r="N502" s="3">
        <v>0.8</v>
      </c>
      <c r="O502" s="3">
        <v>0.107</v>
      </c>
      <c r="P502" s="3" t="s">
        <v>46</v>
      </c>
      <c r="Q502" s="8">
        <v>0.52900000000000003</v>
      </c>
      <c r="S502" s="3">
        <v>33.58</v>
      </c>
      <c r="T502" s="8">
        <v>72.900000000000006</v>
      </c>
      <c r="U502" s="3">
        <v>1</v>
      </c>
      <c r="V502" s="8" t="s">
        <v>1</v>
      </c>
    </row>
    <row r="503" spans="1:22" ht="16" customHeight="1" x14ac:dyDescent="0.2">
      <c r="A503" s="75" t="s">
        <v>1000</v>
      </c>
      <c r="B503" s="20">
        <v>44462</v>
      </c>
      <c r="C503" s="150">
        <f>MONTH(B503)</f>
        <v>9</v>
      </c>
      <c r="D503" s="14">
        <v>2021</v>
      </c>
      <c r="E503" s="21">
        <v>59</v>
      </c>
      <c r="F503" s="21">
        <v>3</v>
      </c>
      <c r="G503" s="30" t="s">
        <v>422</v>
      </c>
      <c r="H503" s="30" t="s">
        <v>424</v>
      </c>
      <c r="I503" s="23" t="s">
        <v>1001</v>
      </c>
      <c r="J503" s="67" t="s">
        <v>1</v>
      </c>
      <c r="K503" s="21"/>
      <c r="L503" s="21">
        <v>39.46</v>
      </c>
      <c r="M503" s="21">
        <f t="shared" si="19"/>
        <v>39.46</v>
      </c>
      <c r="N503" s="24">
        <v>0.5</v>
      </c>
      <c r="O503" s="21">
        <v>0.24199999999999999</v>
      </c>
      <c r="P503" s="21" t="s">
        <v>46</v>
      </c>
      <c r="Q503" s="21">
        <v>2.9969999999999999</v>
      </c>
      <c r="R503" s="24"/>
      <c r="S503" s="21">
        <v>15.436999999999999</v>
      </c>
      <c r="T503" s="21">
        <v>85.3</v>
      </c>
      <c r="U503" s="21">
        <v>1</v>
      </c>
      <c r="V503" s="21" t="s">
        <v>1</v>
      </c>
    </row>
    <row r="504" spans="1:22" ht="16" customHeight="1" x14ac:dyDescent="0.2">
      <c r="A504" s="75" t="s">
        <v>1035</v>
      </c>
      <c r="B504" s="39">
        <v>44516</v>
      </c>
      <c r="C504" s="152">
        <f>MONTH(B504)</f>
        <v>11</v>
      </c>
      <c r="D504" s="2">
        <f>YEAR(Table1[[#This Row],[Measurement Date]])</f>
        <v>2021</v>
      </c>
      <c r="E504" s="3"/>
      <c r="G504" s="30" t="s">
        <v>423</v>
      </c>
      <c r="H504" s="30" t="s">
        <v>427</v>
      </c>
      <c r="I504" s="5" t="s">
        <v>314</v>
      </c>
      <c r="J504" s="11" t="s">
        <v>379</v>
      </c>
      <c r="K504" s="8"/>
      <c r="L504" s="3">
        <v>29.8</v>
      </c>
      <c r="N504" s="3">
        <v>0.82</v>
      </c>
      <c r="O504" s="3">
        <v>1.016</v>
      </c>
      <c r="P504" s="3" t="s">
        <v>46</v>
      </c>
      <c r="V504" s="8" t="s">
        <v>88</v>
      </c>
    </row>
    <row r="505" spans="1:22" ht="16" customHeight="1" x14ac:dyDescent="0.2">
      <c r="A505" s="75" t="s">
        <v>1036</v>
      </c>
      <c r="B505" s="153">
        <v>44533</v>
      </c>
      <c r="C505" s="152">
        <f>MONTH(B505)</f>
        <v>12</v>
      </c>
      <c r="D505" s="2">
        <f>YEAR(Table1[[#This Row],[Measurement Date]])</f>
        <v>2021</v>
      </c>
      <c r="E505" s="3">
        <v>60</v>
      </c>
      <c r="G505" s="30" t="s">
        <v>423</v>
      </c>
      <c r="H505" s="30" t="s">
        <v>440</v>
      </c>
      <c r="I505" s="5" t="s">
        <v>390</v>
      </c>
      <c r="J505" s="11" t="s">
        <v>418</v>
      </c>
      <c r="K505" s="8"/>
      <c r="L505" s="3">
        <v>25.7</v>
      </c>
      <c r="N505" s="3">
        <v>3.2</v>
      </c>
      <c r="O505" s="3">
        <v>9.6000000000000002E-2</v>
      </c>
      <c r="P505" s="3" t="s">
        <v>46</v>
      </c>
      <c r="Q505" s="8">
        <v>1.179</v>
      </c>
      <c r="S505" s="3">
        <v>25.8</v>
      </c>
      <c r="T505" s="8">
        <v>84.6</v>
      </c>
      <c r="U505" s="3">
        <v>1</v>
      </c>
      <c r="V505" s="8" t="s">
        <v>165</v>
      </c>
    </row>
    <row r="506" spans="1:22" ht="16" customHeight="1" x14ac:dyDescent="0.2">
      <c r="A506" s="154" t="s">
        <v>1037</v>
      </c>
      <c r="B506" s="20">
        <v>44572</v>
      </c>
      <c r="C506" s="150">
        <f>MONTH(B506)</f>
        <v>1</v>
      </c>
      <c r="D506" s="14">
        <f>YEAR(Table1[[#This Row],[Measurement Date]])</f>
        <v>2022</v>
      </c>
      <c r="E506" s="24" t="s">
        <v>1038</v>
      </c>
      <c r="F506" s="21"/>
      <c r="G506" s="30" t="s">
        <v>431</v>
      </c>
      <c r="H506" s="30" t="s">
        <v>432</v>
      </c>
      <c r="I506" s="23" t="s">
        <v>196</v>
      </c>
      <c r="J506" s="67" t="s">
        <v>1</v>
      </c>
      <c r="K506" s="21"/>
      <c r="L506" s="24">
        <v>30.8</v>
      </c>
      <c r="M506" s="24"/>
      <c r="N506" s="24">
        <v>6.2</v>
      </c>
      <c r="O506" s="24">
        <v>9.9000000000000005E-2</v>
      </c>
      <c r="P506" s="24" t="s">
        <v>46</v>
      </c>
      <c r="Q506" s="21"/>
      <c r="R506" s="24"/>
      <c r="S506" s="24" t="s">
        <v>247</v>
      </c>
      <c r="T506" s="21"/>
      <c r="U506" s="24">
        <v>61</v>
      </c>
      <c r="V506" s="21" t="s">
        <v>1</v>
      </c>
    </row>
  </sheetData>
  <sortState xmlns:xlrd2="http://schemas.microsoft.com/office/spreadsheetml/2017/richdata2" ref="B1:F137">
    <sortCondition ref="B1:B137"/>
  </sortState>
  <phoneticPr fontId="3" type="noConversion"/>
  <pageMargins left="0.75" right="0.75" top="1" bottom="1" header="0.5" footer="0.5"/>
  <pageSetup scale="26" orientation="landscape" horizontalDpi="4294967292" verticalDpi="4294967292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PIP &amp; NREL data</vt:lpstr>
      <vt:lpstr>'PIP &amp; NREL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Kurtz Sarah</dc:creator>
  <cp:lastModifiedBy>Nikos Kopidakis</cp:lastModifiedBy>
  <cp:lastPrinted>2018-12-18T21:53:00Z</cp:lastPrinted>
  <dcterms:created xsi:type="dcterms:W3CDTF">2017-08-14T04:22:49Z</dcterms:created>
  <dcterms:modified xsi:type="dcterms:W3CDTF">2022-03-03T22:50:57Z</dcterms:modified>
</cp:coreProperties>
</file>