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inxinhao/computer_compostion/minxinhao/logisim/28条指令CPU任务/"/>
    </mc:Choice>
  </mc:AlternateContent>
  <bookViews>
    <workbookView xWindow="1000" yWindow="460" windowWidth="27800" windowHeight="1754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externalReferences>
    <externalReference r:id="rId5"/>
  </externalReferences>
  <definedNames>
    <definedName name="_xlnm._FilterDatabase" localSheetId="1" hidden="1">控制信号表达式生成!$A$1:$AL$29</definedName>
    <definedName name="_xlnm._FilterDatabase" localSheetId="0" hidden="1">真值表!$A$1:$AI$25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7" i="2" l="1"/>
  <c r="AL23" i="2"/>
  <c r="AL22" i="2"/>
  <c r="AL21" i="2"/>
  <c r="AL20" i="2"/>
  <c r="AL19" i="2"/>
  <c r="AL16" i="2"/>
  <c r="AK16" i="2"/>
  <c r="AL15" i="2"/>
  <c r="AK15" i="2"/>
  <c r="AL13" i="2"/>
  <c r="AM27" i="1"/>
  <c r="AM23" i="1"/>
  <c r="AM22" i="1"/>
  <c r="AM21" i="1"/>
  <c r="AM20" i="1"/>
  <c r="AM19" i="1"/>
  <c r="AM16" i="1"/>
  <c r="AL16" i="1"/>
  <c r="AM15" i="1"/>
  <c r="AL15" i="1"/>
  <c r="AM13" i="1"/>
  <c r="R26" i="1"/>
  <c r="S26" i="1"/>
  <c r="T26" i="1"/>
  <c r="U26" i="1"/>
  <c r="Z2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E29" i="1"/>
  <c r="D29" i="2"/>
  <c r="F29" i="1"/>
  <c r="E29" i="2"/>
  <c r="G29" i="1"/>
  <c r="F29" i="2"/>
  <c r="H29" i="1"/>
  <c r="G29" i="2"/>
  <c r="I29" i="1"/>
  <c r="H29" i="2"/>
  <c r="J29" i="1"/>
  <c r="I29" i="2"/>
  <c r="K29" i="1"/>
  <c r="J29" i="2"/>
  <c r="L29" i="1"/>
  <c r="K29" i="2"/>
  <c r="M29" i="1"/>
  <c r="L29" i="2"/>
  <c r="N29" i="1"/>
  <c r="M29" i="2"/>
  <c r="O29" i="1"/>
  <c r="N29" i="2"/>
  <c r="P29" i="1"/>
  <c r="O29" i="2"/>
  <c r="P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S28" i="2"/>
  <c r="Q28" i="2"/>
  <c r="E28" i="1"/>
  <c r="D28" i="2"/>
  <c r="F28" i="1"/>
  <c r="E28" i="2"/>
  <c r="G28" i="1"/>
  <c r="F28" i="2"/>
  <c r="H28" i="1"/>
  <c r="G28" i="2"/>
  <c r="I28" i="1"/>
  <c r="H28" i="2"/>
  <c r="J28" i="1"/>
  <c r="I28" i="2"/>
  <c r="K28" i="1"/>
  <c r="J28" i="2"/>
  <c r="L28" i="1"/>
  <c r="K28" i="2"/>
  <c r="M28" i="1"/>
  <c r="L28" i="2"/>
  <c r="N28" i="1"/>
  <c r="M28" i="2"/>
  <c r="O28" i="1"/>
  <c r="N28" i="2"/>
  <c r="P28" i="1"/>
  <c r="O28" i="2"/>
  <c r="P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X27" i="2"/>
  <c r="W27" i="2"/>
  <c r="V27" i="2"/>
  <c r="U27" i="2"/>
  <c r="S27" i="2"/>
  <c r="R27" i="2"/>
  <c r="E27" i="1"/>
  <c r="D27" i="2"/>
  <c r="F27" i="1"/>
  <c r="E27" i="2"/>
  <c r="G27" i="1"/>
  <c r="F27" i="2"/>
  <c r="H27" i="1"/>
  <c r="G27" i="2"/>
  <c r="I27" i="1"/>
  <c r="H27" i="2"/>
  <c r="J27" i="1"/>
  <c r="I27" i="2"/>
  <c r="K27" i="1"/>
  <c r="J27" i="2"/>
  <c r="L27" i="1"/>
  <c r="K27" i="2"/>
  <c r="M27" i="1"/>
  <c r="L27" i="2"/>
  <c r="N27" i="1"/>
  <c r="M27" i="2"/>
  <c r="O27" i="1"/>
  <c r="N27" i="2"/>
  <c r="P27" i="1"/>
  <c r="O27" i="2"/>
  <c r="P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S26" i="2"/>
  <c r="R26" i="2"/>
  <c r="E26" i="1"/>
  <c r="D26" i="2"/>
  <c r="F26" i="1"/>
  <c r="E26" i="2"/>
  <c r="G26" i="1"/>
  <c r="F26" i="2"/>
  <c r="H26" i="1"/>
  <c r="G26" i="2"/>
  <c r="I26" i="1"/>
  <c r="H26" i="2"/>
  <c r="J26" i="1"/>
  <c r="I26" i="2"/>
  <c r="K26" i="1"/>
  <c r="J26" i="2"/>
  <c r="L26" i="1"/>
  <c r="K26" i="2"/>
  <c r="M26" i="1"/>
  <c r="L26" i="2"/>
  <c r="N26" i="1"/>
  <c r="M26" i="2"/>
  <c r="O26" i="1"/>
  <c r="N26" i="2"/>
  <c r="P26" i="1"/>
  <c r="O26" i="2"/>
  <c r="P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U25" i="1"/>
  <c r="T25" i="2"/>
  <c r="T25" i="1"/>
  <c r="S25" i="2"/>
  <c r="S25" i="1"/>
  <c r="R25" i="2"/>
  <c r="R25" i="1"/>
  <c r="Q25" i="2"/>
  <c r="E25" i="1"/>
  <c r="D25" i="2"/>
  <c r="F25" i="1"/>
  <c r="E25" i="2"/>
  <c r="G25" i="1"/>
  <c r="F25" i="2"/>
  <c r="H25" i="1"/>
  <c r="G25" i="2"/>
  <c r="I25" i="1"/>
  <c r="H25" i="2"/>
  <c r="J25" i="1"/>
  <c r="I25" i="2"/>
  <c r="K25" i="1"/>
  <c r="J25" i="2"/>
  <c r="L25" i="1"/>
  <c r="K25" i="2"/>
  <c r="M25" i="1"/>
  <c r="L25" i="2"/>
  <c r="N25" i="1"/>
  <c r="M25" i="2"/>
  <c r="O25" i="1"/>
  <c r="N25" i="2"/>
  <c r="P25" i="1"/>
  <c r="O25" i="2"/>
  <c r="P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U24" i="1"/>
  <c r="T24" i="2"/>
  <c r="T24" i="1"/>
  <c r="S24" i="2"/>
  <c r="S24" i="1"/>
  <c r="R24" i="2"/>
  <c r="R24" i="1"/>
  <c r="Q24" i="2"/>
  <c r="E24" i="1"/>
  <c r="D24" i="2"/>
  <c r="F24" i="1"/>
  <c r="E24" i="2"/>
  <c r="G24" i="1"/>
  <c r="F24" i="2"/>
  <c r="H24" i="1"/>
  <c r="G24" i="2"/>
  <c r="I24" i="1"/>
  <c r="H24" i="2"/>
  <c r="J24" i="1"/>
  <c r="I24" i="2"/>
  <c r="K24" i="1"/>
  <c r="J24" i="2"/>
  <c r="L24" i="1"/>
  <c r="K24" i="2"/>
  <c r="M24" i="1"/>
  <c r="L24" i="2"/>
  <c r="N24" i="1"/>
  <c r="M24" i="2"/>
  <c r="O24" i="1"/>
  <c r="N24" i="2"/>
  <c r="P24" i="1"/>
  <c r="O24" i="2"/>
  <c r="P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U23" i="1"/>
  <c r="T23" i="2"/>
  <c r="T23" i="1"/>
  <c r="S23" i="2"/>
  <c r="S23" i="1"/>
  <c r="R23" i="2"/>
  <c r="R23" i="1"/>
  <c r="Q23" i="2"/>
  <c r="E23" i="1"/>
  <c r="D23" i="2"/>
  <c r="F23" i="1"/>
  <c r="E23" i="2"/>
  <c r="G23" i="1"/>
  <c r="F23" i="2"/>
  <c r="H23" i="1"/>
  <c r="G23" i="2"/>
  <c r="I23" i="1"/>
  <c r="H23" i="2"/>
  <c r="J23" i="1"/>
  <c r="I23" i="2"/>
  <c r="K23" i="1"/>
  <c r="J23" i="2"/>
  <c r="L23" i="1"/>
  <c r="K23" i="2"/>
  <c r="M23" i="1"/>
  <c r="L23" i="2"/>
  <c r="N23" i="1"/>
  <c r="M23" i="2"/>
  <c r="O23" i="1"/>
  <c r="N23" i="2"/>
  <c r="P23" i="1"/>
  <c r="O23" i="2"/>
  <c r="P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U22" i="1"/>
  <c r="T22" i="2"/>
  <c r="T22" i="1"/>
  <c r="S22" i="2"/>
  <c r="S22" i="1"/>
  <c r="R22" i="2"/>
  <c r="R22" i="1"/>
  <c r="Q22" i="2"/>
  <c r="E22" i="1"/>
  <c r="D22" i="2"/>
  <c r="F22" i="1"/>
  <c r="E22" i="2"/>
  <c r="G22" i="1"/>
  <c r="F22" i="2"/>
  <c r="H22" i="1"/>
  <c r="G22" i="2"/>
  <c r="I22" i="1"/>
  <c r="H22" i="2"/>
  <c r="J22" i="1"/>
  <c r="I22" i="2"/>
  <c r="K22" i="1"/>
  <c r="J22" i="2"/>
  <c r="L22" i="1"/>
  <c r="K22" i="2"/>
  <c r="M22" i="1"/>
  <c r="L22" i="2"/>
  <c r="N22" i="1"/>
  <c r="M22" i="2"/>
  <c r="O22" i="1"/>
  <c r="N22" i="2"/>
  <c r="P22" i="1"/>
  <c r="O22" i="2"/>
  <c r="P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U21" i="1"/>
  <c r="T21" i="2"/>
  <c r="T21" i="1"/>
  <c r="S21" i="2"/>
  <c r="S21" i="1"/>
  <c r="R21" i="2"/>
  <c r="R21" i="1"/>
  <c r="Q21" i="2"/>
  <c r="E21" i="1"/>
  <c r="D21" i="2"/>
  <c r="F21" i="1"/>
  <c r="E21" i="2"/>
  <c r="G21" i="1"/>
  <c r="F21" i="2"/>
  <c r="H21" i="1"/>
  <c r="G21" i="2"/>
  <c r="I21" i="1"/>
  <c r="H21" i="2"/>
  <c r="J21" i="1"/>
  <c r="I21" i="2"/>
  <c r="K21" i="1"/>
  <c r="J21" i="2"/>
  <c r="L21" i="1"/>
  <c r="K21" i="2"/>
  <c r="M21" i="1"/>
  <c r="L21" i="2"/>
  <c r="N21" i="1"/>
  <c r="M21" i="2"/>
  <c r="O21" i="1"/>
  <c r="N21" i="2"/>
  <c r="P21" i="1"/>
  <c r="O21" i="2"/>
  <c r="P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U20" i="1"/>
  <c r="T20" i="2"/>
  <c r="T20" i="1"/>
  <c r="S20" i="2"/>
  <c r="S20" i="1"/>
  <c r="R20" i="2"/>
  <c r="R20" i="1"/>
  <c r="Q20" i="2"/>
  <c r="E20" i="1"/>
  <c r="D20" i="2"/>
  <c r="F20" i="1"/>
  <c r="E20" i="2"/>
  <c r="G20" i="1"/>
  <c r="F20" i="2"/>
  <c r="H20" i="1"/>
  <c r="G20" i="2"/>
  <c r="I20" i="1"/>
  <c r="H20" i="2"/>
  <c r="J20" i="1"/>
  <c r="I20" i="2"/>
  <c r="K20" i="1"/>
  <c r="J20" i="2"/>
  <c r="L20" i="1"/>
  <c r="K20" i="2"/>
  <c r="M20" i="1"/>
  <c r="L20" i="2"/>
  <c r="N20" i="1"/>
  <c r="M20" i="2"/>
  <c r="O20" i="1"/>
  <c r="N20" i="2"/>
  <c r="P20" i="1"/>
  <c r="O20" i="2"/>
  <c r="P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U19" i="1"/>
  <c r="T19" i="2"/>
  <c r="T19" i="1"/>
  <c r="S19" i="2"/>
  <c r="S19" i="1"/>
  <c r="R19" i="2"/>
  <c r="R19" i="1"/>
  <c r="Q19" i="2"/>
  <c r="E19" i="1"/>
  <c r="D19" i="2"/>
  <c r="F19" i="1"/>
  <c r="E19" i="2"/>
  <c r="G19" i="1"/>
  <c r="F19" i="2"/>
  <c r="H19" i="1"/>
  <c r="G19" i="2"/>
  <c r="I19" i="1"/>
  <c r="H19" i="2"/>
  <c r="J19" i="1"/>
  <c r="I19" i="2"/>
  <c r="K19" i="1"/>
  <c r="J19" i="2"/>
  <c r="L19" i="1"/>
  <c r="K19" i="2"/>
  <c r="M19" i="1"/>
  <c r="L19" i="2"/>
  <c r="N19" i="1"/>
  <c r="M19" i="2"/>
  <c r="O19" i="1"/>
  <c r="N19" i="2"/>
  <c r="P19" i="1"/>
  <c r="O19" i="2"/>
  <c r="P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U18" i="1"/>
  <c r="T18" i="2"/>
  <c r="T18" i="1"/>
  <c r="S18" i="2"/>
  <c r="S18" i="1"/>
  <c r="R18" i="2"/>
  <c r="R18" i="1"/>
  <c r="Q18" i="2"/>
  <c r="E18" i="1"/>
  <c r="D18" i="2"/>
  <c r="F18" i="1"/>
  <c r="E18" i="2"/>
  <c r="G18" i="1"/>
  <c r="F18" i="2"/>
  <c r="H18" i="1"/>
  <c r="G18" i="2"/>
  <c r="I18" i="1"/>
  <c r="H18" i="2"/>
  <c r="J18" i="1"/>
  <c r="I18" i="2"/>
  <c r="K18" i="1"/>
  <c r="J18" i="2"/>
  <c r="L18" i="1"/>
  <c r="K18" i="2"/>
  <c r="M18" i="1"/>
  <c r="L18" i="2"/>
  <c r="N18" i="1"/>
  <c r="M18" i="2"/>
  <c r="O18" i="1"/>
  <c r="N18" i="2"/>
  <c r="P18" i="1"/>
  <c r="O18" i="2"/>
  <c r="P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U17" i="1"/>
  <c r="T17" i="2"/>
  <c r="T17" i="1"/>
  <c r="S17" i="2"/>
  <c r="S17" i="1"/>
  <c r="R17" i="2"/>
  <c r="R17" i="1"/>
  <c r="Q17" i="2"/>
  <c r="E17" i="1"/>
  <c r="D17" i="2"/>
  <c r="F17" i="1"/>
  <c r="E17" i="2"/>
  <c r="G17" i="1"/>
  <c r="F17" i="2"/>
  <c r="H17" i="1"/>
  <c r="G17" i="2"/>
  <c r="I17" i="1"/>
  <c r="H17" i="2"/>
  <c r="J17" i="1"/>
  <c r="I17" i="2"/>
  <c r="K17" i="1"/>
  <c r="J17" i="2"/>
  <c r="L17" i="1"/>
  <c r="K17" i="2"/>
  <c r="M17" i="1"/>
  <c r="L17" i="2"/>
  <c r="N17" i="1"/>
  <c r="M17" i="2"/>
  <c r="O17" i="1"/>
  <c r="N17" i="2"/>
  <c r="P17" i="1"/>
  <c r="O17" i="2"/>
  <c r="P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U16" i="1"/>
  <c r="T16" i="2"/>
  <c r="T16" i="1"/>
  <c r="S16" i="2"/>
  <c r="S16" i="1"/>
  <c r="R16" i="2"/>
  <c r="R16" i="1"/>
  <c r="Q16" i="2"/>
  <c r="E16" i="1"/>
  <c r="D16" i="2"/>
  <c r="F16" i="1"/>
  <c r="E16" i="2"/>
  <c r="G16" i="1"/>
  <c r="F16" i="2"/>
  <c r="H16" i="1"/>
  <c r="G16" i="2"/>
  <c r="I16" i="1"/>
  <c r="H16" i="2"/>
  <c r="J16" i="1"/>
  <c r="I16" i="2"/>
  <c r="K16" i="1"/>
  <c r="J16" i="2"/>
  <c r="L16" i="1"/>
  <c r="K16" i="2"/>
  <c r="M16" i="1"/>
  <c r="L16" i="2"/>
  <c r="N16" i="1"/>
  <c r="M16" i="2"/>
  <c r="O16" i="1"/>
  <c r="N16" i="2"/>
  <c r="P16" i="1"/>
  <c r="O16" i="2"/>
  <c r="P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U15" i="1"/>
  <c r="T15" i="2"/>
  <c r="T15" i="1"/>
  <c r="S15" i="2"/>
  <c r="S15" i="1"/>
  <c r="R15" i="2"/>
  <c r="R15" i="1"/>
  <c r="Q15" i="2"/>
  <c r="E15" i="1"/>
  <c r="D15" i="2"/>
  <c r="F15" i="1"/>
  <c r="E15" i="2"/>
  <c r="G15" i="1"/>
  <c r="F15" i="2"/>
  <c r="H15" i="1"/>
  <c r="G15" i="2"/>
  <c r="I15" i="1"/>
  <c r="H15" i="2"/>
  <c r="J15" i="1"/>
  <c r="I15" i="2"/>
  <c r="K15" i="1"/>
  <c r="J15" i="2"/>
  <c r="L15" i="1"/>
  <c r="K15" i="2"/>
  <c r="M15" i="1"/>
  <c r="L15" i="2"/>
  <c r="N15" i="1"/>
  <c r="M15" i="2"/>
  <c r="O15" i="1"/>
  <c r="N15" i="2"/>
  <c r="P15" i="1"/>
  <c r="O15" i="2"/>
  <c r="P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U14" i="1"/>
  <c r="T14" i="2"/>
  <c r="T14" i="1"/>
  <c r="S14" i="2"/>
  <c r="S14" i="1"/>
  <c r="R14" i="2"/>
  <c r="R14" i="1"/>
  <c r="Q14" i="2"/>
  <c r="E14" i="1"/>
  <c r="D14" i="2"/>
  <c r="F14" i="1"/>
  <c r="E14" i="2"/>
  <c r="G14" i="1"/>
  <c r="F14" i="2"/>
  <c r="H14" i="1"/>
  <c r="G14" i="2"/>
  <c r="I14" i="1"/>
  <c r="H14" i="2"/>
  <c r="J14" i="1"/>
  <c r="I14" i="2"/>
  <c r="K14" i="1"/>
  <c r="J14" i="2"/>
  <c r="L14" i="1"/>
  <c r="K14" i="2"/>
  <c r="M14" i="1"/>
  <c r="L14" i="2"/>
  <c r="N14" i="1"/>
  <c r="M14" i="2"/>
  <c r="O14" i="1"/>
  <c r="N14" i="2"/>
  <c r="P14" i="1"/>
  <c r="O14" i="2"/>
  <c r="P14" i="2"/>
  <c r="C14" i="2"/>
  <c r="B14" i="2"/>
  <c r="A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U13" i="1"/>
  <c r="T13" i="2"/>
  <c r="T13" i="1"/>
  <c r="S13" i="2"/>
  <c r="S13" i="1"/>
  <c r="R13" i="2"/>
  <c r="R13" i="1"/>
  <c r="Q13" i="2"/>
  <c r="E13" i="1"/>
  <c r="D13" i="2"/>
  <c r="F13" i="1"/>
  <c r="E13" i="2"/>
  <c r="G13" i="1"/>
  <c r="F13" i="2"/>
  <c r="H13" i="1"/>
  <c r="G13" i="2"/>
  <c r="I13" i="1"/>
  <c r="H13" i="2"/>
  <c r="J13" i="1"/>
  <c r="I13" i="2"/>
  <c r="K13" i="1"/>
  <c r="J13" i="2"/>
  <c r="L13" i="1"/>
  <c r="K13" i="2"/>
  <c r="M13" i="1"/>
  <c r="L13" i="2"/>
  <c r="N13" i="1"/>
  <c r="M13" i="2"/>
  <c r="O13" i="1"/>
  <c r="N13" i="2"/>
  <c r="P13" i="1"/>
  <c r="O13" i="2"/>
  <c r="P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U12" i="1"/>
  <c r="T12" i="2"/>
  <c r="T12" i="1"/>
  <c r="S12" i="2"/>
  <c r="S12" i="1"/>
  <c r="R12" i="2"/>
  <c r="R12" i="1"/>
  <c r="Q12" i="2"/>
  <c r="E12" i="1"/>
  <c r="D12" i="2"/>
  <c r="F12" i="1"/>
  <c r="E12" i="2"/>
  <c r="G12" i="1"/>
  <c r="F12" i="2"/>
  <c r="H12" i="1"/>
  <c r="G12" i="2"/>
  <c r="I12" i="1"/>
  <c r="H12" i="2"/>
  <c r="J12" i="1"/>
  <c r="I12" i="2"/>
  <c r="K12" i="1"/>
  <c r="J12" i="2"/>
  <c r="L12" i="1"/>
  <c r="K12" i="2"/>
  <c r="M12" i="1"/>
  <c r="L12" i="2"/>
  <c r="N12" i="1"/>
  <c r="M12" i="2"/>
  <c r="O12" i="1"/>
  <c r="N12" i="2"/>
  <c r="P12" i="1"/>
  <c r="O12" i="2"/>
  <c r="P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U11" i="1"/>
  <c r="T11" i="2"/>
  <c r="T11" i="1"/>
  <c r="S11" i="2"/>
  <c r="S11" i="1"/>
  <c r="R11" i="2"/>
  <c r="R11" i="1"/>
  <c r="Q11" i="2"/>
  <c r="E11" i="1"/>
  <c r="D11" i="2"/>
  <c r="F11" i="1"/>
  <c r="E11" i="2"/>
  <c r="G11" i="1"/>
  <c r="F11" i="2"/>
  <c r="H11" i="1"/>
  <c r="G11" i="2"/>
  <c r="I11" i="1"/>
  <c r="H11" i="2"/>
  <c r="J11" i="1"/>
  <c r="I11" i="2"/>
  <c r="K11" i="1"/>
  <c r="J11" i="2"/>
  <c r="L11" i="1"/>
  <c r="K11" i="2"/>
  <c r="M11" i="1"/>
  <c r="L11" i="2"/>
  <c r="N11" i="1"/>
  <c r="M11" i="2"/>
  <c r="O11" i="1"/>
  <c r="N11" i="2"/>
  <c r="P11" i="1"/>
  <c r="O11" i="2"/>
  <c r="P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U10" i="1"/>
  <c r="T10" i="2"/>
  <c r="T10" i="1"/>
  <c r="S10" i="2"/>
  <c r="S10" i="1"/>
  <c r="R10" i="2"/>
  <c r="R10" i="1"/>
  <c r="Q10" i="2"/>
  <c r="E10" i="1"/>
  <c r="D10" i="2"/>
  <c r="F10" i="1"/>
  <c r="E10" i="2"/>
  <c r="G10" i="1"/>
  <c r="F10" i="2"/>
  <c r="H10" i="1"/>
  <c r="G10" i="2"/>
  <c r="I10" i="1"/>
  <c r="H10" i="2"/>
  <c r="J10" i="1"/>
  <c r="I10" i="2"/>
  <c r="K10" i="1"/>
  <c r="J10" i="2"/>
  <c r="L10" i="1"/>
  <c r="K10" i="2"/>
  <c r="M10" i="1"/>
  <c r="L10" i="2"/>
  <c r="N10" i="1"/>
  <c r="M10" i="2"/>
  <c r="O10" i="1"/>
  <c r="N10" i="2"/>
  <c r="P10" i="1"/>
  <c r="O10" i="2"/>
  <c r="P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U9" i="1"/>
  <c r="T9" i="2"/>
  <c r="T9" i="1"/>
  <c r="S9" i="2"/>
  <c r="S9" i="1"/>
  <c r="R9" i="2"/>
  <c r="R9" i="1"/>
  <c r="Q9" i="2"/>
  <c r="E9" i="1"/>
  <c r="D9" i="2"/>
  <c r="F9" i="1"/>
  <c r="E9" i="2"/>
  <c r="G9" i="1"/>
  <c r="F9" i="2"/>
  <c r="H9" i="1"/>
  <c r="G9" i="2"/>
  <c r="I9" i="1"/>
  <c r="H9" i="2"/>
  <c r="J9" i="1"/>
  <c r="I9" i="2"/>
  <c r="K9" i="1"/>
  <c r="J9" i="2"/>
  <c r="L9" i="1"/>
  <c r="K9" i="2"/>
  <c r="M9" i="1"/>
  <c r="L9" i="2"/>
  <c r="N9" i="1"/>
  <c r="M9" i="2"/>
  <c r="O9" i="1"/>
  <c r="N9" i="2"/>
  <c r="P9" i="1"/>
  <c r="O9" i="2"/>
  <c r="P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U8" i="1"/>
  <c r="T8" i="2"/>
  <c r="T8" i="1"/>
  <c r="S8" i="2"/>
  <c r="S8" i="1"/>
  <c r="R8" i="2"/>
  <c r="R8" i="1"/>
  <c r="Q8" i="2"/>
  <c r="E8" i="1"/>
  <c r="D8" i="2"/>
  <c r="F8" i="1"/>
  <c r="E8" i="2"/>
  <c r="G8" i="1"/>
  <c r="F8" i="2"/>
  <c r="H8" i="1"/>
  <c r="G8" i="2"/>
  <c r="I8" i="1"/>
  <c r="H8" i="2"/>
  <c r="J8" i="1"/>
  <c r="I8" i="2"/>
  <c r="K8" i="1"/>
  <c r="J8" i="2"/>
  <c r="L8" i="1"/>
  <c r="K8" i="2"/>
  <c r="M8" i="1"/>
  <c r="L8" i="2"/>
  <c r="N8" i="1"/>
  <c r="M8" i="2"/>
  <c r="O8" i="1"/>
  <c r="N8" i="2"/>
  <c r="P8" i="1"/>
  <c r="O8" i="2"/>
  <c r="P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U7" i="1"/>
  <c r="T7" i="2"/>
  <c r="T7" i="1"/>
  <c r="S7" i="2"/>
  <c r="S7" i="1"/>
  <c r="R7" i="2"/>
  <c r="R7" i="1"/>
  <c r="Q7" i="2"/>
  <c r="E7" i="1"/>
  <c r="D7" i="2"/>
  <c r="F7" i="1"/>
  <c r="E7" i="2"/>
  <c r="G7" i="1"/>
  <c r="F7" i="2"/>
  <c r="H7" i="1"/>
  <c r="G7" i="2"/>
  <c r="I7" i="1"/>
  <c r="H7" i="2"/>
  <c r="J7" i="1"/>
  <c r="I7" i="2"/>
  <c r="K7" i="1"/>
  <c r="J7" i="2"/>
  <c r="L7" i="1"/>
  <c r="K7" i="2"/>
  <c r="M7" i="1"/>
  <c r="L7" i="2"/>
  <c r="N7" i="1"/>
  <c r="M7" i="2"/>
  <c r="O7" i="1"/>
  <c r="N7" i="2"/>
  <c r="P7" i="1"/>
  <c r="O7" i="2"/>
  <c r="P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U6" i="1"/>
  <c r="T6" i="2"/>
  <c r="T6" i="1"/>
  <c r="S6" i="2"/>
  <c r="S6" i="1"/>
  <c r="R6" i="2"/>
  <c r="R6" i="1"/>
  <c r="Q6" i="2"/>
  <c r="E6" i="1"/>
  <c r="D6" i="2"/>
  <c r="F6" i="1"/>
  <c r="E6" i="2"/>
  <c r="G6" i="1"/>
  <c r="F6" i="2"/>
  <c r="H6" i="1"/>
  <c r="G6" i="2"/>
  <c r="I6" i="1"/>
  <c r="H6" i="2"/>
  <c r="J6" i="1"/>
  <c r="I6" i="2"/>
  <c r="K6" i="1"/>
  <c r="J6" i="2"/>
  <c r="L6" i="1"/>
  <c r="K6" i="2"/>
  <c r="M6" i="1"/>
  <c r="L6" i="2"/>
  <c r="N6" i="1"/>
  <c r="M6" i="2"/>
  <c r="O6" i="1"/>
  <c r="N6" i="2"/>
  <c r="P6" i="1"/>
  <c r="O6" i="2"/>
  <c r="P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U5" i="1"/>
  <c r="T5" i="2"/>
  <c r="T5" i="1"/>
  <c r="S5" i="2"/>
  <c r="S5" i="1"/>
  <c r="R5" i="2"/>
  <c r="R5" i="1"/>
  <c r="Q5" i="2"/>
  <c r="E5" i="1"/>
  <c r="D5" i="2"/>
  <c r="F5" i="1"/>
  <c r="E5" i="2"/>
  <c r="G5" i="1"/>
  <c r="F5" i="2"/>
  <c r="H5" i="1"/>
  <c r="G5" i="2"/>
  <c r="I5" i="1"/>
  <c r="H5" i="2"/>
  <c r="J5" i="1"/>
  <c r="I5" i="2"/>
  <c r="K5" i="1"/>
  <c r="J5" i="2"/>
  <c r="L5" i="1"/>
  <c r="K5" i="2"/>
  <c r="M5" i="1"/>
  <c r="L5" i="2"/>
  <c r="N5" i="1"/>
  <c r="M5" i="2"/>
  <c r="O5" i="1"/>
  <c r="N5" i="2"/>
  <c r="P5" i="1"/>
  <c r="O5" i="2"/>
  <c r="P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U4" i="1"/>
  <c r="T4" i="2"/>
  <c r="T4" i="1"/>
  <c r="S4" i="2"/>
  <c r="S4" i="1"/>
  <c r="R4" i="2"/>
  <c r="R4" i="1"/>
  <c r="Q4" i="2"/>
  <c r="E4" i="1"/>
  <c r="D4" i="2"/>
  <c r="F4" i="1"/>
  <c r="E4" i="2"/>
  <c r="G4" i="1"/>
  <c r="F4" i="2"/>
  <c r="H4" i="1"/>
  <c r="G4" i="2"/>
  <c r="I4" i="1"/>
  <c r="H4" i="2"/>
  <c r="J4" i="1"/>
  <c r="I4" i="2"/>
  <c r="K4" i="1"/>
  <c r="J4" i="2"/>
  <c r="L4" i="1"/>
  <c r="K4" i="2"/>
  <c r="M4" i="1"/>
  <c r="L4" i="2"/>
  <c r="N4" i="1"/>
  <c r="M4" i="2"/>
  <c r="O4" i="1"/>
  <c r="N4" i="2"/>
  <c r="P4" i="1"/>
  <c r="O4" i="2"/>
  <c r="P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U3" i="1"/>
  <c r="T3" i="2"/>
  <c r="T3" i="1"/>
  <c r="S3" i="2"/>
  <c r="S3" i="1"/>
  <c r="R3" i="2"/>
  <c r="R3" i="1"/>
  <c r="Q3" i="2"/>
  <c r="E3" i="1"/>
  <c r="D3" i="2"/>
  <c r="F3" i="1"/>
  <c r="E3" i="2"/>
  <c r="G3" i="1"/>
  <c r="F3" i="2"/>
  <c r="H3" i="1"/>
  <c r="G3" i="2"/>
  <c r="I3" i="1"/>
  <c r="H3" i="2"/>
  <c r="J3" i="1"/>
  <c r="I3" i="2"/>
  <c r="K3" i="1"/>
  <c r="J3" i="2"/>
  <c r="L3" i="1"/>
  <c r="K3" i="2"/>
  <c r="M3" i="1"/>
  <c r="L3" i="2"/>
  <c r="N3" i="1"/>
  <c r="M3" i="2"/>
  <c r="O3" i="1"/>
  <c r="N3" i="2"/>
  <c r="P3" i="1"/>
  <c r="O3" i="2"/>
  <c r="P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Y2" i="2"/>
  <c r="X2" i="2"/>
  <c r="W2" i="2"/>
  <c r="V2" i="2"/>
  <c r="U2" i="2"/>
  <c r="U2" i="1"/>
  <c r="T2" i="2"/>
  <c r="T2" i="1"/>
  <c r="S2" i="2"/>
  <c r="S2" i="1"/>
  <c r="R2" i="2"/>
  <c r="R2" i="1"/>
  <c r="Q2" i="2"/>
  <c r="E2" i="1"/>
  <c r="D2" i="2"/>
  <c r="F2" i="1"/>
  <c r="E2" i="2"/>
  <c r="G2" i="1"/>
  <c r="F2" i="2"/>
  <c r="H2" i="1"/>
  <c r="G2" i="2"/>
  <c r="I2" i="1"/>
  <c r="H2" i="2"/>
  <c r="J2" i="1"/>
  <c r="I2" i="2"/>
  <c r="K2" i="1"/>
  <c r="J2" i="2"/>
  <c r="L2" i="1"/>
  <c r="K2" i="2"/>
  <c r="M2" i="1"/>
  <c r="L2" i="2"/>
  <c r="N2" i="1"/>
  <c r="M2" i="2"/>
  <c r="O2" i="1"/>
  <c r="N2" i="2"/>
  <c r="P2" i="1"/>
  <c r="O2" i="2"/>
  <c r="P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<sst xmlns="http://schemas.openxmlformats.org/spreadsheetml/2006/main" count="163" uniqueCount="123">
  <si>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</si>
  <si>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</si>
  <si>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</si>
  <si>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</si>
  <si>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</si>
  <si>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</si>
  <si>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</si>
  <si>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</si>
  <si>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</si>
  <si>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</si>
  <si>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</si>
  <si>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</si>
  <si>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</si>
  <si>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</si>
  <si>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</si>
  <si>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</si>
  <si>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</si>
  <si>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</si>
  <si>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</si>
  <si>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</si>
  <si>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</si>
  <si>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</si>
  <si>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</si>
  <si>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</si>
  <si>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</si>
  <si>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</si>
  <si>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</si>
  <si>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</si>
  <si>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</si>
  <si>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</si>
  <si>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</si>
  <si>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</si>
  <si>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</si>
  <si>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PCSrc1</t>
  </si>
  <si>
    <t>PCSrc0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</si>
  <si>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</si>
  <si>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</si>
  <si>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</si>
  <si>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</si>
  <si>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</si>
  <si>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</si>
  <si>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</si>
  <si>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</si>
  <si>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</si>
  <si>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</si>
  <si>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</si>
  <si>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</si>
  <si>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</si>
  <si>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</si>
  <si>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</si>
  <si>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</si>
  <si>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</si>
  <si>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</si>
  <si>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</si>
  <si>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</si>
  <si>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</si>
  <si>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R1_USED</t>
  </si>
  <si>
    <t>R2_USED</t>
  </si>
  <si>
    <t>十进制</t>
  </si>
  <si>
    <t>运算功能</t>
  </si>
  <si>
    <t>0000</t>
  </si>
  <si>
    <r>
      <rPr>
        <sz val="11"/>
        <color rgb="FF000000"/>
        <rFont val="Times New Roman"/>
        <charset val="16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</si>
  <si>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0001</t>
  </si>
  <si>
    <r>
      <rPr>
        <sz val="11"/>
        <color rgb="FF000000"/>
        <rFont val="Times New Roman"/>
        <charset val="16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</si>
  <si>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0010</t>
  </si>
  <si>
    <r>
      <rPr>
        <sz val="11"/>
        <color rgb="FF000000"/>
        <rFont val="Times New Roman"/>
        <charset val="16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</si>
  <si>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0011</t>
  </si>
  <si>
    <r>
      <rPr>
        <sz val="11"/>
        <color rgb="FF000000"/>
        <rFont val="Times New Roman"/>
        <charset val="161"/>
      </rPr>
      <t>Result = (X * Y)</t>
    </r>
    <r>
      <rPr>
        <vertAlign val="subscript"/>
        <sz val="11"/>
        <color rgb="FF000000"/>
        <rFont val="Times New Roman"/>
        <charset val="161"/>
      </rPr>
      <t>[31:0]</t>
    </r>
    <r>
      <rPr>
        <sz val="11"/>
        <color rgb="FF000000"/>
        <rFont val="Times New Roman"/>
        <charset val="161"/>
      </rPr>
      <t>;  Result2 = (X * Y)</t>
    </r>
    <r>
      <rPr>
        <vertAlign val="subscript"/>
        <sz val="11"/>
        <color rgb="FF000000"/>
        <rFont val="Times New Roman"/>
        <charset val="161"/>
      </rPr>
      <t>[63:32]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</si>
  <si>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</si>
  <si>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charset val="16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</si>
  <si>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</si>
  <si>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</si>
  <si>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</si>
  <si>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</si>
  <si>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</si>
  <si>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6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</si>
  <si>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charset val="16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</si>
  <si>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charset val="16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charset val="16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</si>
  <si>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charset val="16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</si>
  <si>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charset val="16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</si>
  <si>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charset val="16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</si>
  <si>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</si>
  <si>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</si>
  <si>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</si>
  <si>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</si>
  <si>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</si>
  <si>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</si>
  <si>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</si>
  <si>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</si>
  <si>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</si>
  <si>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</si>
  <si>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</si>
  <si>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</si>
  <si>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</si>
  <si>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</si>
  <si>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</si>
  <si>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</si>
  <si>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</si>
  <si>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</si>
  <si>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</si>
  <si>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</si>
  <si>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</si>
  <si>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</si>
  <si>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</si>
  <si>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</si>
  <si>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</si>
  <si>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</si>
  <si>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</si>
  <si>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</si>
  <si>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</si>
  <si>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</si>
  <si>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</si>
  <si>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</si>
  <si>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</si>
  <si>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</si>
  <si>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</si>
  <si>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SB</t>
    <phoneticPr fontId="29" type="noConversion"/>
  </si>
  <si>
    <t>BLEZ</t>
    <phoneticPr fontId="29" type="noConversion"/>
  </si>
  <si>
    <t>SRAV</t>
    <phoneticPr fontId="29" type="noConversion"/>
  </si>
  <si>
    <t>XORI</t>
    <phoneticPr fontId="29" type="noConversion"/>
  </si>
  <si>
    <t>SRAV</t>
    <phoneticPr fontId="29" type="noConversion"/>
  </si>
  <si>
    <t>x</t>
    <phoneticPr fontId="29" type="noConversion"/>
  </si>
  <si>
    <t>BLEZ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</si>
</sst>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6"/>
      <scheme val="minor"/>
    </font>
    <font>
      <b/>
      <sz val="12"/>
      <color rgb="FFFFFFFF"/>
      <name val="微软雅黑"/>
      <charset val="161"/>
    </font>
    <font>
      <sz val="12"/>
      <color rgb="FF000000"/>
      <name val="微软雅黑"/>
      <charset val="161"/>
    </font>
    <font>
      <b/>
      <sz val="11"/>
      <color rgb="FF000000"/>
      <name val="Times New Roman"/>
      <charset val="16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charset val="161"/>
    </font>
    <font>
      <sz val="11"/>
      <color rgb="FF0000FF"/>
      <name val="等线"/>
      <charset val="136"/>
      <scheme val="minor"/>
    </font>
    <font>
      <b/>
      <sz val="10"/>
      <color theme="1"/>
      <name val="黑体"/>
      <charset val="136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61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charset val="16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charset val="134"/>
    </font>
    <font>
      <sz val="9"/>
      <name val="等线"/>
      <charset val="136"/>
      <scheme val="minor"/>
    </font>
    <font>
      <u/>
      <sz val="11"/>
      <color theme="10"/>
      <name val="等线"/>
      <charset val="136"/>
      <scheme val="minor"/>
    </font>
    <font>
      <u/>
      <sz val="11"/>
      <color theme="11"/>
      <name val="等线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914548173467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xinhao/computer_compostion/minxinhao/logisim/&#40644;&#36816;&#243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真值表"/>
      <sheetName val="控制信号表达式生成"/>
      <sheetName val="运算器规格"/>
      <sheetName val="控制信号产生条件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1454817346722"/>
  </sheetPr>
  <dimension ref="A1:AM57"/>
  <sheetViews>
    <sheetView topLeftCell="Y1" zoomScale="109" zoomScaleNormal="70" zoomScalePageLayoutView="70" workbookViewId="0">
      <selection activeCell="AM29" sqref="AL1:AM29"/>
    </sheetView>
  </sheetViews>
  <sheetFormatPr baseColWidth="10" defaultColWidth="9" defaultRowHeight="15" x14ac:dyDescent="0.2"/>
  <cols>
    <col min="1" max="1" width="3.83203125" customWidth="1"/>
    <col min="2" max="2" width="8.6640625" style="18" customWidth="1"/>
    <col min="3" max="3" width="11.1640625" style="43" customWidth="1"/>
    <col min="4" max="4" width="9.1640625" style="43" customWidth="1"/>
    <col min="5" max="15" width="4.6640625" style="43" hidden="1" customWidth="1"/>
    <col min="16" max="16" width="1.1640625" style="43" hidden="1" customWidth="1"/>
    <col min="17" max="17" width="8.83203125" style="43" customWidth="1"/>
    <col min="18" max="21" width="3.6640625" style="43" hidden="1" customWidth="1"/>
    <col min="22" max="22" width="10.1640625" style="43" customWidth="1"/>
    <col min="23" max="23" width="9.1640625" style="43" customWidth="1"/>
    <col min="24" max="24" width="10.6640625" style="43" customWidth="1"/>
    <col min="25" max="25" width="9.5" style="43" customWidth="1"/>
    <col min="26" max="27" width="9.1640625" style="43" customWidth="1"/>
    <col min="28" max="31" width="9" style="43" customWidth="1"/>
    <col min="32" max="33" width="9" style="44" customWidth="1"/>
    <col min="34" max="37" width="9" style="45" customWidth="1"/>
  </cols>
  <sheetData>
    <row r="1" spans="1:39" s="17" customFormat="1" ht="26" x14ac:dyDescent="0.2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120</v>
      </c>
      <c r="AK1" s="65" t="s">
        <v>122</v>
      </c>
      <c r="AL1" s="40" t="s">
        <v>56</v>
      </c>
      <c r="AM1" s="40" t="s">
        <v>57</v>
      </c>
    </row>
    <row r="2" spans="1:39" x14ac:dyDescent="0.2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23">
        <v>0</v>
      </c>
      <c r="R2" s="23">
        <f t="shared" ref="R2:R26" si="12">IF(ISNUMBER($Q2),IF(MOD($Q2,16)/8&gt;=1,1,0),"X")</f>
        <v>0</v>
      </c>
      <c r="S2" s="23">
        <f t="shared" ref="S2:S26" si="13">IF(ISNUMBER($Q2),IF(MOD($Q2,8)/4&gt;=1,1,0),"X")</f>
        <v>0</v>
      </c>
      <c r="T2" s="23">
        <f t="shared" ref="T2:T26" si="14">IF(ISNUMBER($Q2),IF(MOD($Q2,4)/2&gt;=1,1,0),"X")</f>
        <v>0</v>
      </c>
      <c r="U2" s="23">
        <f t="shared" ref="U2:U26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  <c r="AL2" s="41">
        <v>1</v>
      </c>
      <c r="AM2" s="41">
        <v>1</v>
      </c>
    </row>
    <row r="3" spans="1:39" x14ac:dyDescent="0.2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42">
        <v>1</v>
      </c>
      <c r="AM3" s="42">
        <v>1</v>
      </c>
    </row>
    <row r="4" spans="1:39" x14ac:dyDescent="0.2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  <c r="AL4" s="41">
        <v>1</v>
      </c>
      <c r="AM4" s="41">
        <v>1</v>
      </c>
    </row>
    <row r="5" spans="1:39" x14ac:dyDescent="0.2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42">
        <v>1</v>
      </c>
      <c r="AM5" s="42">
        <v>1</v>
      </c>
    </row>
    <row r="6" spans="1:39" x14ac:dyDescent="0.2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  <c r="AL6" s="41">
        <v>1</v>
      </c>
      <c r="AM6" s="41">
        <v>1</v>
      </c>
    </row>
    <row r="7" spans="1:39" x14ac:dyDescent="0.2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42">
        <v>1</v>
      </c>
      <c r="AM7" s="42">
        <v>1</v>
      </c>
    </row>
    <row r="8" spans="1:39" x14ac:dyDescent="0.2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  <c r="AL8" s="41">
        <v>1</v>
      </c>
      <c r="AM8" s="41">
        <v>1</v>
      </c>
    </row>
    <row r="9" spans="1:39" x14ac:dyDescent="0.2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42">
        <v>1</v>
      </c>
      <c r="AM9" s="42">
        <v>1</v>
      </c>
    </row>
    <row r="10" spans="1:39" x14ac:dyDescent="0.2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  <c r="AL10" s="41">
        <v>1</v>
      </c>
      <c r="AM10" s="41">
        <v>1</v>
      </c>
    </row>
    <row r="11" spans="1:39" x14ac:dyDescent="0.2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42">
        <v>1</v>
      </c>
      <c r="AM11" s="42">
        <v>1</v>
      </c>
    </row>
    <row r="12" spans="1:39" x14ac:dyDescent="0.2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  <c r="AL12" s="41">
        <v>1</v>
      </c>
      <c r="AM12" s="41">
        <v>1</v>
      </c>
    </row>
    <row r="13" spans="1:39" x14ac:dyDescent="0.2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46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>
        <v>1</v>
      </c>
      <c r="AJ13" s="28"/>
      <c r="AK13" s="28"/>
      <c r="AL13" s="42">
        <v>1</v>
      </c>
      <c r="AM13" s="42">
        <f>[1]真值表!AN13</f>
        <v>0</v>
      </c>
    </row>
    <row r="14" spans="1:39" x14ac:dyDescent="0.2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46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  <c r="AL14" s="41">
        <v>1</v>
      </c>
      <c r="AM14" s="41">
        <v>1</v>
      </c>
    </row>
    <row r="15" spans="1:39" x14ac:dyDescent="0.2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46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>
        <v>1</v>
      </c>
      <c r="AI15" s="28">
        <v>1</v>
      </c>
      <c r="AJ15" s="28"/>
      <c r="AK15" s="28"/>
      <c r="AL15" s="42">
        <f>[1]真值表!AM15</f>
        <v>0</v>
      </c>
      <c r="AM15" s="42">
        <f>[1]真值表!AN15</f>
        <v>0</v>
      </c>
    </row>
    <row r="16" spans="1:39" x14ac:dyDescent="0.2">
      <c r="A16" s="4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46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>
        <v>1</v>
      </c>
      <c r="AI16" s="24">
        <v>1</v>
      </c>
      <c r="AJ16" s="24"/>
      <c r="AK16" s="24"/>
      <c r="AL16" s="41">
        <f>[1]真值表!AM16</f>
        <v>0</v>
      </c>
      <c r="AM16" s="41">
        <f>[1]真值表!AN16</f>
        <v>0</v>
      </c>
    </row>
    <row r="17" spans="1:39" x14ac:dyDescent="0.2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46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>
        <v>1</v>
      </c>
      <c r="AI17" s="28"/>
      <c r="AJ17" s="28"/>
      <c r="AK17" s="28"/>
      <c r="AL17" s="42">
        <v>1</v>
      </c>
      <c r="AM17" s="42">
        <v>1</v>
      </c>
    </row>
    <row r="18" spans="1:39" x14ac:dyDescent="0.2">
      <c r="A18" s="4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46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>
        <v>1</v>
      </c>
      <c r="AI18" s="24"/>
      <c r="AJ18" s="24"/>
      <c r="AK18" s="24"/>
      <c r="AL18" s="41">
        <v>1</v>
      </c>
      <c r="AM18" s="41">
        <v>1</v>
      </c>
    </row>
    <row r="19" spans="1:39" x14ac:dyDescent="0.2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42">
        <v>1</v>
      </c>
      <c r="AM19" s="42">
        <f>[1]真值表!AN19</f>
        <v>0</v>
      </c>
    </row>
    <row r="20" spans="1:39" x14ac:dyDescent="0.2">
      <c r="A20" s="47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  <c r="AL20" s="41">
        <v>1</v>
      </c>
      <c r="AM20" s="41">
        <f>[1]真值表!AN20</f>
        <v>0</v>
      </c>
    </row>
    <row r="21" spans="1:39" x14ac:dyDescent="0.2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42">
        <v>1</v>
      </c>
      <c r="AM21" s="42">
        <f>[1]真值表!AN21</f>
        <v>0</v>
      </c>
    </row>
    <row r="22" spans="1:39" x14ac:dyDescent="0.2">
      <c r="A22" s="47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  <c r="AL22" s="41">
        <v>1</v>
      </c>
      <c r="AM22" s="41">
        <f>[1]真值表!AN22</f>
        <v>0</v>
      </c>
    </row>
    <row r="23" spans="1:39" x14ac:dyDescent="0.2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42">
        <v>1</v>
      </c>
      <c r="AM23" s="42">
        <f>[1]真值表!AN23</f>
        <v>0</v>
      </c>
    </row>
    <row r="24" spans="1:39" x14ac:dyDescent="0.2">
      <c r="A24" s="47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  <c r="AL24" s="41">
        <v>1</v>
      </c>
      <c r="AM24" s="41">
        <v>0</v>
      </c>
    </row>
    <row r="25" spans="1:39" x14ac:dyDescent="0.2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42">
        <v>1</v>
      </c>
      <c r="AM25" s="42">
        <v>1</v>
      </c>
    </row>
    <row r="26" spans="1:39" x14ac:dyDescent="0.2">
      <c r="A26" s="47">
        <v>25</v>
      </c>
      <c r="B26" s="23" t="s">
        <v>118</v>
      </c>
      <c r="C26" s="24">
        <v>0</v>
      </c>
      <c r="D26" s="25">
        <v>7</v>
      </c>
      <c r="E26" s="24">
        <f t="shared" ref="E26:E29" si="16">IF(MOD($C26,64)/32&gt;=1,1,0)</f>
        <v>0</v>
      </c>
      <c r="F26" s="24">
        <f t="shared" ref="F26:F29" si="17">IF(MOD($C26,32)/16&gt;=1,1,0)</f>
        <v>0</v>
      </c>
      <c r="G26" s="24">
        <f t="shared" ref="G26:G29" si="18">IF(MOD($C26,16)/8&gt;=1,1,0)</f>
        <v>0</v>
      </c>
      <c r="H26" s="24">
        <f t="shared" ref="H26:H29" si="19">IF(MOD($C26,8)/4&gt;=1,1,0)</f>
        <v>0</v>
      </c>
      <c r="I26" s="24">
        <f t="shared" ref="I26:I29" si="20">IF(MOD($C26,4)/2&gt;=1,1,0)</f>
        <v>0</v>
      </c>
      <c r="J26" s="24">
        <f t="shared" ref="J26:J29" si="21">IF(MOD($C26,2)&gt;=1,1,0)</f>
        <v>0</v>
      </c>
      <c r="K26" s="25">
        <f t="shared" ref="K26:K29" si="22">IF(ISNUMBER($D26),IF(MOD($D26,64)/32&gt;=1,1,0),"X")</f>
        <v>0</v>
      </c>
      <c r="L26" s="25">
        <f t="shared" ref="L26:L29" si="23">IF(ISNUMBER($D26),IF(MOD($D26,32)/16&gt;=1,1,0),"X")</f>
        <v>0</v>
      </c>
      <c r="M26" s="25">
        <f t="shared" ref="M26:M29" si="24">IF(ISNUMBER($D26),IF(MOD($D26,16)/8&gt;=1,1,0),"X")</f>
        <v>0</v>
      </c>
      <c r="N26" s="25">
        <f t="shared" ref="N26:N29" si="25">IF(ISNUMBER($D26),IF(MOD($D26,8)/4&gt;=1,1,0),"X")</f>
        <v>1</v>
      </c>
      <c r="O26" s="25">
        <f t="shared" ref="O26:O29" si="26">IF(ISNUMBER($D26),IF(MOD($D26,4)/2&gt;=1,1,0),"X")</f>
        <v>1</v>
      </c>
      <c r="P26" s="55">
        <f t="shared" ref="P26:P29" si="27">IF(ISNUMBER($D26),IF(MOD($D26,2)&gt;=1,1,0),"X")</f>
        <v>1</v>
      </c>
      <c r="Q26" s="23">
        <v>1</v>
      </c>
      <c r="R26" s="61">
        <f t="shared" si="12"/>
        <v>0</v>
      </c>
      <c r="S26" s="61">
        <f t="shared" si="13"/>
        <v>0</v>
      </c>
      <c r="T26" s="61">
        <f t="shared" si="14"/>
        <v>0</v>
      </c>
      <c r="U26" s="61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>
        <v>1</v>
      </c>
      <c r="AK26" s="24"/>
      <c r="AL26" s="41">
        <v>1</v>
      </c>
      <c r="AM26" s="41">
        <v>1</v>
      </c>
    </row>
    <row r="27" spans="1:39" x14ac:dyDescent="0.2">
      <c r="A27" s="27">
        <v>26</v>
      </c>
      <c r="B27" s="27" t="s">
        <v>119</v>
      </c>
      <c r="C27" s="28">
        <v>14</v>
      </c>
      <c r="D27" s="29" t="s">
        <v>46</v>
      </c>
      <c r="E27" s="28">
        <f t="shared" si="16"/>
        <v>0</v>
      </c>
      <c r="F27" s="28">
        <f t="shared" si="17"/>
        <v>0</v>
      </c>
      <c r="G27" s="28">
        <f t="shared" si="18"/>
        <v>1</v>
      </c>
      <c r="H27" s="28">
        <f t="shared" si="19"/>
        <v>1</v>
      </c>
      <c r="I27" s="28">
        <f t="shared" si="20"/>
        <v>1</v>
      </c>
      <c r="J27" s="28">
        <f t="shared" si="21"/>
        <v>0</v>
      </c>
      <c r="K27" s="29" t="str">
        <f t="shared" si="22"/>
        <v>X</v>
      </c>
      <c r="L27" s="29" t="str">
        <f t="shared" si="23"/>
        <v>X</v>
      </c>
      <c r="M27" s="29" t="str">
        <f t="shared" si="24"/>
        <v>X</v>
      </c>
      <c r="N27" s="29" t="str">
        <f t="shared" si="25"/>
        <v>X</v>
      </c>
      <c r="O27" s="29" t="str">
        <f t="shared" si="26"/>
        <v>X</v>
      </c>
      <c r="P27" s="54" t="str">
        <f t="shared" si="27"/>
        <v>X</v>
      </c>
      <c r="Q27" s="27">
        <v>9</v>
      </c>
      <c r="R27" s="62"/>
      <c r="S27" s="62"/>
      <c r="T27" s="62"/>
      <c r="U27" s="62"/>
      <c r="V27" s="27"/>
      <c r="W27" s="27"/>
      <c r="X27" s="27">
        <v>1</v>
      </c>
      <c r="Y27" s="27">
        <v>1</v>
      </c>
      <c r="Z27" s="23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42">
        <v>1</v>
      </c>
      <c r="AM27" s="42">
        <f>[1]真值表!AN27</f>
        <v>0</v>
      </c>
    </row>
    <row r="28" spans="1:39" x14ac:dyDescent="0.2">
      <c r="A28" s="47">
        <v>0</v>
      </c>
      <c r="B28" s="23" t="s">
        <v>116</v>
      </c>
      <c r="C28" s="24">
        <v>40</v>
      </c>
      <c r="D28" s="25" t="s">
        <v>46</v>
      </c>
      <c r="E28" s="24">
        <f t="shared" si="16"/>
        <v>1</v>
      </c>
      <c r="F28" s="24">
        <f t="shared" si="17"/>
        <v>0</v>
      </c>
      <c r="G28" s="24">
        <f t="shared" si="18"/>
        <v>1</v>
      </c>
      <c r="H28" s="24">
        <f t="shared" si="19"/>
        <v>0</v>
      </c>
      <c r="I28" s="24">
        <f t="shared" si="20"/>
        <v>0</v>
      </c>
      <c r="J28" s="24">
        <f t="shared" si="21"/>
        <v>0</v>
      </c>
      <c r="K28" s="25" t="str">
        <f t="shared" si="22"/>
        <v>X</v>
      </c>
      <c r="L28" s="25" t="str">
        <f t="shared" si="23"/>
        <v>X</v>
      </c>
      <c r="M28" s="25" t="str">
        <f t="shared" si="24"/>
        <v>X</v>
      </c>
      <c r="N28" s="25" t="str">
        <f t="shared" si="25"/>
        <v>X</v>
      </c>
      <c r="O28" s="25" t="str">
        <f t="shared" si="26"/>
        <v>X</v>
      </c>
      <c r="P28" s="55" t="str">
        <f t="shared" si="27"/>
        <v>X</v>
      </c>
      <c r="Q28" s="23">
        <v>5</v>
      </c>
      <c r="R28" s="61"/>
      <c r="S28" s="61"/>
      <c r="T28" s="61"/>
      <c r="U28" s="61"/>
      <c r="V28" s="23"/>
      <c r="W28" s="23">
        <v>1</v>
      </c>
      <c r="X28" s="23">
        <v>1</v>
      </c>
      <c r="Y28" s="23"/>
      <c r="AA28" s="23">
        <v>1</v>
      </c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41">
        <v>0</v>
      </c>
      <c r="AM28" s="41">
        <v>1</v>
      </c>
    </row>
    <row r="29" spans="1:39" x14ac:dyDescent="0.2">
      <c r="A29" s="27">
        <v>28</v>
      </c>
      <c r="B29" s="27" t="s">
        <v>117</v>
      </c>
      <c r="C29" s="28">
        <v>6</v>
      </c>
      <c r="D29" s="29" t="s">
        <v>46</v>
      </c>
      <c r="E29" s="28">
        <f t="shared" si="16"/>
        <v>0</v>
      </c>
      <c r="F29" s="28">
        <f t="shared" si="17"/>
        <v>0</v>
      </c>
      <c r="G29" s="28">
        <f t="shared" si="18"/>
        <v>0</v>
      </c>
      <c r="H29" s="28">
        <f t="shared" si="19"/>
        <v>1</v>
      </c>
      <c r="I29" s="28">
        <f t="shared" si="20"/>
        <v>1</v>
      </c>
      <c r="J29" s="28">
        <f t="shared" si="21"/>
        <v>0</v>
      </c>
      <c r="K29" s="29" t="str">
        <f t="shared" si="22"/>
        <v>X</v>
      </c>
      <c r="L29" s="29" t="str">
        <f t="shared" si="23"/>
        <v>X</v>
      </c>
      <c r="M29" s="29" t="str">
        <f t="shared" si="24"/>
        <v>X</v>
      </c>
      <c r="N29" s="29" t="str">
        <f t="shared" si="25"/>
        <v>X</v>
      </c>
      <c r="O29" s="29" t="str">
        <f t="shared" si="26"/>
        <v>X</v>
      </c>
      <c r="P29" s="54" t="str">
        <f t="shared" si="27"/>
        <v>X</v>
      </c>
      <c r="Q29" s="27" t="s">
        <v>121</v>
      </c>
      <c r="R29" s="62"/>
      <c r="S29" s="62"/>
      <c r="T29" s="62"/>
      <c r="U29" s="62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>
        <v>1</v>
      </c>
      <c r="AI29" s="28"/>
      <c r="AJ29" s="28"/>
      <c r="AK29" s="28">
        <v>1</v>
      </c>
      <c r="AL29" s="42">
        <v>1</v>
      </c>
      <c r="AM29" s="42">
        <v>0</v>
      </c>
    </row>
    <row r="30" spans="1:39" x14ac:dyDescent="0.2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3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9" x14ac:dyDescent="0.2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2"/>
      <c r="S31" s="62"/>
      <c r="T31" s="62"/>
      <c r="U31" s="62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9" x14ac:dyDescent="0.2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3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 x14ac:dyDescent="0.2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2"/>
      <c r="S33" s="62"/>
      <c r="T33" s="62"/>
      <c r="U33" s="62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 x14ac:dyDescent="0.2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3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 x14ac:dyDescent="0.2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2"/>
      <c r="S35" s="62"/>
      <c r="T35" s="62"/>
      <c r="U35" s="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 x14ac:dyDescent="0.2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3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 x14ac:dyDescent="0.2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2"/>
      <c r="S37" s="62"/>
      <c r="T37" s="62"/>
      <c r="U37" s="62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 x14ac:dyDescent="0.2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3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 x14ac:dyDescent="0.2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2"/>
      <c r="S39" s="62"/>
      <c r="T39" s="62"/>
      <c r="U39" s="62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 x14ac:dyDescent="0.2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3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 x14ac:dyDescent="0.2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2"/>
      <c r="S41" s="62"/>
      <c r="T41" s="62"/>
      <c r="U41" s="62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 x14ac:dyDescent="0.2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3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 x14ac:dyDescent="0.2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2"/>
      <c r="S43" s="62"/>
      <c r="T43" s="62"/>
      <c r="U43" s="62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 x14ac:dyDescent="0.2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3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 x14ac:dyDescent="0.2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2"/>
      <c r="S45" s="62"/>
      <c r="T45" s="62"/>
      <c r="U45" s="62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 x14ac:dyDescent="0.2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3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 x14ac:dyDescent="0.2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2"/>
      <c r="S47" s="62"/>
      <c r="T47" s="62"/>
      <c r="U47" s="62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 x14ac:dyDescent="0.2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3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2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2"/>
      <c r="S49" s="62"/>
      <c r="T49" s="62"/>
      <c r="U49" s="62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2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3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2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2"/>
      <c r="S51" s="62"/>
      <c r="T51" s="62"/>
      <c r="U51" s="62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2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3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2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2"/>
      <c r="S53" s="62"/>
      <c r="T53" s="62"/>
      <c r="U53" s="62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2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3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2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2"/>
      <c r="S55" s="62"/>
      <c r="T55" s="62"/>
      <c r="U55" s="62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2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3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2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2"/>
      <c r="S57" s="62"/>
      <c r="T57" s="62"/>
      <c r="U57" s="62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</sheetData>
  <protectedRanges>
    <protectedRange sqref="A1:D25 A30:D1048572 A26:D29" name="区域1" securityDescriptor=""/>
  </protectedRanges>
  <phoneticPr fontId="29" type="noConversion"/>
  <conditionalFormatting sqref="AJ1">
    <cfRule type="cellIs" priority="5" operator="notEqual">
      <formula>0</formula>
    </cfRule>
  </conditionalFormatting>
  <conditionalFormatting sqref="AK1">
    <cfRule type="cellIs" priority="4" operator="notEqual">
      <formula>0</formula>
    </cfRule>
  </conditionalFormatting>
  <conditionalFormatting sqref="Q26:Q29">
    <cfRule type="cellIs" dxfId="19" priority="3" operator="equal">
      <formula>1</formula>
    </cfRule>
  </conditionalFormatting>
  <conditionalFormatting sqref="V1:AG1 V58:AG1048576">
    <cfRule type="cellIs" priority="17" operator="notEqual">
      <formula>0</formula>
    </cfRule>
  </conditionalFormatting>
  <conditionalFormatting sqref="AH1:AI1 AH58:AI1048576">
    <cfRule type="cellIs" priority="11" operator="notEqual">
      <formula>0</formula>
    </cfRule>
  </conditionalFormatting>
  <conditionalFormatting sqref="Q2:AG25">
    <cfRule type="cellIs" dxfId="18" priority="12" operator="equal">
      <formula>1</formula>
    </cfRule>
  </conditionalFormatting>
  <conditionalFormatting sqref="AH2:AI25">
    <cfRule type="cellIs" dxfId="17" priority="9" operator="equal">
      <formula>1</formula>
    </cfRule>
  </conditionalFormatting>
  <conditionalFormatting sqref="AJ2:AK25">
    <cfRule type="cellIs" dxfId="16" priority="6" operator="equal">
      <formula>1</formula>
    </cfRule>
  </conditionalFormatting>
  <conditionalFormatting sqref="AA26:AG57 V26:Y57 Z26:Z27 Z29:Z57">
    <cfRule type="cellIs" dxfId="15" priority="13" operator="equal">
      <formula>1</formula>
    </cfRule>
  </conditionalFormatting>
  <conditionalFormatting sqref="AH26:AI57">
    <cfRule type="cellIs" dxfId="14" priority="10" operator="equal">
      <formula>1</formula>
    </cfRule>
  </conditionalFormatting>
  <conditionalFormatting sqref="AJ26:AK57">
    <cfRule type="cellIs" dxfId="13" priority="7" operator="equal">
      <formula>1</formula>
    </cfRule>
  </conditionalFormatting>
  <conditionalFormatting sqref="AJ58:AK1048576">
    <cfRule type="cellIs" priority="8" operator="notEqual">
      <formula>0</formula>
    </cfRule>
  </conditionalFormatting>
  <conditionalFormatting sqref="AL1:AM3">
    <cfRule type="cellIs" dxfId="12" priority="2" operator="equal">
      <formula>1</formula>
    </cfRule>
  </conditionalFormatting>
  <conditionalFormatting sqref="AL4:AM29">
    <cfRule type="cellIs" dxfId="11" priority="1" operator="equal">
      <formula>1</formula>
    </cfRule>
  </conditionalFormatting>
  <dataValidations count="10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_x000a__x000a_输入信号的标签用户可自行修改，也可在右侧自行增加列，新增控制信号" sqref="Z26:Z27 Z29:Z1048576 V1:AK25 V26:Y1048576 AA26:AK1048576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57"/>
    <dataValidation allowBlank="1" showInputMessage="1" showErrorMessage="1" promptTitle="用户自定义控制信号" prompt="可直接将前列公式复制过来即可" sqref="AL1:AM29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L77"/>
  <sheetViews>
    <sheetView tabSelected="1" topLeftCell="AE1" zoomScale="113" zoomScaleNormal="70" zoomScalePageLayoutView="70" workbookViewId="0">
      <selection activeCell="AN27" sqref="AN27"/>
    </sheetView>
  </sheetViews>
  <sheetFormatPr baseColWidth="10" defaultColWidth="9" defaultRowHeight="15" x14ac:dyDescent="0.2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47.6640625" style="18" customWidth="1"/>
    <col min="17" max="20" width="4.6640625" style="18" customWidth="1"/>
    <col min="21" max="23" width="9" customWidth="1"/>
    <col min="33" max="36" width="9" style="19"/>
  </cols>
  <sheetData>
    <row r="1" spans="1:38" s="17" customFormat="1" ht="26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55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PCSrc1</v>
      </c>
      <c r="AH1" s="40" t="str">
        <f>真值表!AI1</f>
        <v>PCSrc0</v>
      </c>
      <c r="AI1" s="40" t="str">
        <f>真值表!AJ1</f>
        <v>SRAV</v>
      </c>
      <c r="AJ1" s="40" t="str">
        <f>真值表!AK1</f>
        <v>BLEZ</v>
      </c>
      <c r="AK1" s="40" t="s">
        <v>56</v>
      </c>
      <c r="AL1" s="40" t="s">
        <v>57</v>
      </c>
    </row>
    <row r="2" spans="1:38" x14ac:dyDescent="0.2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29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  <c r="AK2" s="41">
        <v>1</v>
      </c>
      <c r="AL2" s="41">
        <v>1</v>
      </c>
    </row>
    <row r="3" spans="1:38" x14ac:dyDescent="0.2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  <c r="AK3" s="42">
        <v>1</v>
      </c>
      <c r="AL3" s="42">
        <v>1</v>
      </c>
    </row>
    <row r="4" spans="1:38" x14ac:dyDescent="0.2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  <c r="AK4" s="41">
        <v>1</v>
      </c>
      <c r="AL4" s="41">
        <v>1</v>
      </c>
    </row>
    <row r="5" spans="1:38" x14ac:dyDescent="0.2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  <c r="AK5" s="42">
        <v>1</v>
      </c>
      <c r="AL5" s="42">
        <v>1</v>
      </c>
    </row>
    <row r="6" spans="1:38" x14ac:dyDescent="0.2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  <c r="AK6" s="41">
        <v>1</v>
      </c>
      <c r="AL6" s="41">
        <v>1</v>
      </c>
    </row>
    <row r="7" spans="1:38" x14ac:dyDescent="0.2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  <c r="AK7" s="42">
        <v>1</v>
      </c>
      <c r="AL7" s="42">
        <v>1</v>
      </c>
    </row>
    <row r="8" spans="1:38" x14ac:dyDescent="0.2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  <c r="AK8" s="41">
        <v>1</v>
      </c>
      <c r="AL8" s="41">
        <v>1</v>
      </c>
    </row>
    <row r="9" spans="1:38" x14ac:dyDescent="0.2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  <c r="AK9" s="42">
        <v>1</v>
      </c>
      <c r="AL9" s="42">
        <v>1</v>
      </c>
    </row>
    <row r="10" spans="1:38" x14ac:dyDescent="0.2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  <c r="AK10" s="41">
        <v>1</v>
      </c>
      <c r="AL10" s="41">
        <v>1</v>
      </c>
    </row>
    <row r="11" spans="1:38" x14ac:dyDescent="0.2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  <c r="AK11" s="42">
        <v>1</v>
      </c>
      <c r="AL11" s="42">
        <v>1</v>
      </c>
    </row>
    <row r="12" spans="1:38" x14ac:dyDescent="0.2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  <c r="AK12" s="41">
        <v>1</v>
      </c>
      <c r="AL12" s="41">
        <v>1</v>
      </c>
    </row>
    <row r="13" spans="1:38" x14ac:dyDescent="0.2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1</v>
      </c>
      <c r="AI13" s="42">
        <f>真值表!AJ13</f>
        <v>0</v>
      </c>
      <c r="AJ13" s="42">
        <f>真值表!AK13</f>
        <v>0</v>
      </c>
      <c r="AK13" s="42">
        <v>1</v>
      </c>
      <c r="AL13" s="42">
        <f>[1]真值表!AM13</f>
        <v>0</v>
      </c>
    </row>
    <row r="14" spans="1:38" x14ac:dyDescent="0.2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  <c r="AK14" s="41">
        <v>1</v>
      </c>
      <c r="AL14" s="41">
        <v>1</v>
      </c>
    </row>
    <row r="15" spans="1:38" x14ac:dyDescent="0.2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1</v>
      </c>
      <c r="AH15" s="42">
        <f>真值表!AI15</f>
        <v>1</v>
      </c>
      <c r="AI15" s="42">
        <f>真值表!AJ15</f>
        <v>0</v>
      </c>
      <c r="AJ15" s="42">
        <f>真值表!AK15</f>
        <v>0</v>
      </c>
      <c r="AK15" s="42">
        <f>[1]真值表!AL15</f>
        <v>0</v>
      </c>
      <c r="AL15" s="42">
        <f>[1]真值表!AM15</f>
        <v>0</v>
      </c>
    </row>
    <row r="16" spans="1:38" x14ac:dyDescent="0.2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1</v>
      </c>
      <c r="AH16" s="41">
        <f>真值表!AI16</f>
        <v>1</v>
      </c>
      <c r="AI16" s="41">
        <f>真值表!AJ16</f>
        <v>0</v>
      </c>
      <c r="AJ16" s="41">
        <f>真值表!AK16</f>
        <v>0</v>
      </c>
      <c r="AK16" s="41">
        <f>[1]真值表!AL16</f>
        <v>0</v>
      </c>
      <c r="AL16" s="41">
        <f>[1]真值表!AM16</f>
        <v>0</v>
      </c>
    </row>
    <row r="17" spans="1:38" x14ac:dyDescent="0.2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1</v>
      </c>
      <c r="AH17" s="42">
        <f>真值表!AI17</f>
        <v>0</v>
      </c>
      <c r="AI17" s="42">
        <f>真值表!AJ17</f>
        <v>0</v>
      </c>
      <c r="AJ17" s="42">
        <f>真值表!AK17</f>
        <v>0</v>
      </c>
      <c r="AK17" s="42">
        <v>1</v>
      </c>
      <c r="AL17" s="42">
        <v>1</v>
      </c>
    </row>
    <row r="18" spans="1:38" x14ac:dyDescent="0.2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1</v>
      </c>
      <c r="AH18" s="41">
        <f>真值表!AI18</f>
        <v>0</v>
      </c>
      <c r="AI18" s="41">
        <f>真值表!AJ18</f>
        <v>0</v>
      </c>
      <c r="AJ18" s="41">
        <f>真值表!AK18</f>
        <v>0</v>
      </c>
      <c r="AK18" s="41">
        <v>1</v>
      </c>
      <c r="AL18" s="41">
        <v>1</v>
      </c>
    </row>
    <row r="19" spans="1:38" x14ac:dyDescent="0.2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  <c r="AK19" s="42">
        <v>1</v>
      </c>
      <c r="AL19" s="42">
        <f>[1]真值表!AM19</f>
        <v>0</v>
      </c>
    </row>
    <row r="20" spans="1:38" x14ac:dyDescent="0.2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  <c r="AK20" s="41">
        <v>1</v>
      </c>
      <c r="AL20" s="41">
        <f>[1]真值表!AM20</f>
        <v>0</v>
      </c>
    </row>
    <row r="21" spans="1:38" x14ac:dyDescent="0.2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  <c r="AK21" s="42">
        <v>1</v>
      </c>
      <c r="AL21" s="42">
        <f>[1]真值表!AM21</f>
        <v>0</v>
      </c>
    </row>
    <row r="22" spans="1:38" x14ac:dyDescent="0.2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  <c r="AK22" s="41">
        <v>1</v>
      </c>
      <c r="AL22" s="41">
        <f>[1]真值表!AM22</f>
        <v>0</v>
      </c>
    </row>
    <row r="23" spans="1:38" x14ac:dyDescent="0.2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  <c r="AK23" s="42">
        <v>1</v>
      </c>
      <c r="AL23" s="42">
        <f>[1]真值表!AM23</f>
        <v>0</v>
      </c>
    </row>
    <row r="24" spans="1:38" x14ac:dyDescent="0.2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  <c r="AK24" s="41">
        <v>1</v>
      </c>
      <c r="AL24" s="41">
        <v>0</v>
      </c>
    </row>
    <row r="25" spans="1:38" x14ac:dyDescent="0.2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  <c r="AK25" s="42">
        <v>1</v>
      </c>
      <c r="AL25" s="42">
        <v>1</v>
      </c>
    </row>
    <row r="26" spans="1:38" x14ac:dyDescent="0.2">
      <c r="A26" s="23" t="str">
        <f>真值表!B26</f>
        <v>SRAV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 F1 </v>
      </c>
      <c r="O26" s="32" t="str">
        <f>IF(真值表!P26=1," "&amp;真值表!P$1&amp;" ",IF(真值表!P26=0,"~"&amp;真值表!P$1&amp;" ",""))</f>
        <v xml:space="preserve"> F0 </v>
      </c>
      <c r="P26" s="33" t="str">
        <f t="shared" si="0"/>
        <v>~OP5 ~OP4 ~OP3 ~OP2 ~OP1 ~OP0 ~F5 ~F4 ~F3  F2  F1  F0 +</v>
      </c>
      <c r="Q26" s="38">
        <v>0</v>
      </c>
      <c r="R26" s="38">
        <f>真值表!S26</f>
        <v>0</v>
      </c>
      <c r="S26" s="38">
        <f>真值表!T26</f>
        <v>0</v>
      </c>
      <c r="T26" s="38"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1</v>
      </c>
      <c r="AJ26" s="41">
        <f>真值表!AK26</f>
        <v>0</v>
      </c>
      <c r="AK26" s="41">
        <v>1</v>
      </c>
      <c r="AL26" s="41">
        <v>1</v>
      </c>
    </row>
    <row r="27" spans="1:38" x14ac:dyDescent="0.2">
      <c r="A27" s="27" t="str">
        <f>真值表!B27</f>
        <v>XORI</v>
      </c>
      <c r="B27" s="28">
        <f>真值表!C27</f>
        <v>14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 OP3 </v>
      </c>
      <c r="G27" s="30" t="str">
        <f>IF(真值表!H27=1," "&amp;真值表!H$1&amp;" ",IF(真值表!H27=0,"~"&amp;真值表!H$1&amp;" ",""))</f>
        <v xml:space="preserve"> OP2 </v>
      </c>
      <c r="H27" s="30" t="str">
        <f>IF(真值表!I27=1," "&amp;真值表!I$1&amp;" ",IF(真值表!I27=0,"~"&amp;真值表!I$1&amp;" ",""))</f>
        <v xml:space="preserve"> OP1 </v>
      </c>
      <c r="I27" s="30" t="str">
        <f>IF(真值表!J27=1," "&amp;真值表!J$1&amp;" ",IF(真值表!J27=0,"~"&amp;真值表!J$1&amp;" ",""))</f>
        <v xml:space="preserve">~OP0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~OP0 +</v>
      </c>
      <c r="Q27" s="39">
        <v>1</v>
      </c>
      <c r="R27" s="39">
        <f>真值表!S27</f>
        <v>0</v>
      </c>
      <c r="S27" s="39">
        <f>真值表!T27</f>
        <v>0</v>
      </c>
      <c r="T27" s="39"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0</v>
      </c>
      <c r="AJ27" s="42">
        <f>真值表!AK27</f>
        <v>0</v>
      </c>
      <c r="AK27" s="42">
        <v>1</v>
      </c>
      <c r="AL27" s="42">
        <f>[1]真值表!AM27</f>
        <v>0</v>
      </c>
    </row>
    <row r="28" spans="1:38" x14ac:dyDescent="0.2">
      <c r="A28" s="23" t="str">
        <f>真值表!B28</f>
        <v>SB</v>
      </c>
      <c r="B28" s="24">
        <f>真值表!C28</f>
        <v>40</v>
      </c>
      <c r="C28" s="25" t="s">
        <v>46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 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~OP0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 OP3 ~OP2 ~OP1 ~OP0 +</v>
      </c>
      <c r="Q28" s="38">
        <f>真值表!R28</f>
        <v>0</v>
      </c>
      <c r="R28" s="38">
        <v>1</v>
      </c>
      <c r="S28" s="38">
        <f>真值表!T28</f>
        <v>0</v>
      </c>
      <c r="T28" s="38"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真值表!Z27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0</v>
      </c>
      <c r="AJ28" s="41">
        <f>真值表!AK28</f>
        <v>0</v>
      </c>
      <c r="AK28" s="41">
        <v>0</v>
      </c>
      <c r="AL28" s="41">
        <v>1</v>
      </c>
    </row>
    <row r="29" spans="1:38" x14ac:dyDescent="0.2">
      <c r="A29" s="27" t="str">
        <f>真值表!B29</f>
        <v>BLEZ</v>
      </c>
      <c r="B29" s="28">
        <v>6</v>
      </c>
      <c r="C29" s="29" t="s">
        <v>46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 OP2 </v>
      </c>
      <c r="H29" s="30" t="str">
        <f>IF(真值表!I29=1," "&amp;真值表!I$1&amp;" ",IF(真值表!I29=0,"~"&amp;真值表!I$1&amp;" ",""))</f>
        <v xml:space="preserve"> OP1 </v>
      </c>
      <c r="I29" s="30" t="str">
        <f>IF(真值表!J29=1," "&amp;真值表!J$1&amp;" ",IF(真值表!J29=0,"~"&amp;真值表!J$1&amp;" ",""))</f>
        <v xml:space="preserve">~OP0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 OP2  OP1 ~OP0 +</v>
      </c>
      <c r="Q29" s="39">
        <f>真值表!R29</f>
        <v>0</v>
      </c>
      <c r="R29" s="39">
        <f>真值表!S29</f>
        <v>0</v>
      </c>
      <c r="S29" s="39">
        <f>真值表!T29</f>
        <v>0</v>
      </c>
      <c r="T29" s="39">
        <f>真值表!U29</f>
        <v>0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1</v>
      </c>
      <c r="AH29" s="42">
        <f>真值表!AI29</f>
        <v>0</v>
      </c>
      <c r="AI29" s="42">
        <f>真值表!AJ29</f>
        <v>0</v>
      </c>
      <c r="AJ29" s="42">
        <f>真值表!AK29</f>
        <v>1</v>
      </c>
      <c r="AK29" s="42">
        <v>1</v>
      </c>
      <c r="AL29" s="42">
        <v>0</v>
      </c>
    </row>
    <row r="30" spans="1:38" x14ac:dyDescent="0.2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spans="1:38" x14ac:dyDescent="0.2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spans="1:38" x14ac:dyDescent="0.2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spans="1:36" x14ac:dyDescent="0.2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spans="1:36" x14ac:dyDescent="0.2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spans="1:36" x14ac:dyDescent="0.2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spans="1:36" x14ac:dyDescent="0.2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spans="1:36" x14ac:dyDescent="0.2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x14ac:dyDescent="0.2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x14ac:dyDescent="0.2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x14ac:dyDescent="0.2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x14ac:dyDescent="0.2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x14ac:dyDescent="0.2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x14ac:dyDescent="0.2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x14ac:dyDescent="0.2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x14ac:dyDescent="0.2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x14ac:dyDescent="0.2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x14ac:dyDescent="0.2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x14ac:dyDescent="0.2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x14ac:dyDescent="0.2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x14ac:dyDescent="0.2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x14ac:dyDescent="0.2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x14ac:dyDescent="0.2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x14ac:dyDescent="0.2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x14ac:dyDescent="0.2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x14ac:dyDescent="0.2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x14ac:dyDescent="0.2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x14ac:dyDescent="0.2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x14ac:dyDescent="0.2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x14ac:dyDescent="0.2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x14ac:dyDescent="0.2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x14ac:dyDescent="0.2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x14ac:dyDescent="0.2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x14ac:dyDescent="0.2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x14ac:dyDescent="0.2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x14ac:dyDescent="0.2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x14ac:dyDescent="0.2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x14ac:dyDescent="0.2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x14ac:dyDescent="0.2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x14ac:dyDescent="0.2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x14ac:dyDescent="0.2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x14ac:dyDescent="0.2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x14ac:dyDescent="0.2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x14ac:dyDescent="0.2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x14ac:dyDescent="0.2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x14ac:dyDescent="0.2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x14ac:dyDescent="0.2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x14ac:dyDescent="0.2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</sheetData>
  <protectedRanges>
    <protectedRange sqref="A1:C1" name="区域1" securityDescriptor=""/>
  </protectedRanges>
  <autoFilter ref="A1:AL29"/>
  <phoneticPr fontId="29" type="noConversion"/>
  <conditionalFormatting sqref="P1">
    <cfRule type="cellIs" dxfId="10" priority="5" operator="equal">
      <formula>1</formula>
    </cfRule>
  </conditionalFormatting>
  <conditionalFormatting sqref="Q1:AF3 Q78:AF1048576">
    <cfRule type="cellIs" dxfId="9" priority="9" operator="equal">
      <formula>1</formula>
    </cfRule>
  </conditionalFormatting>
  <conditionalFormatting sqref="AG1:AJ3 AG78:AJ1048576">
    <cfRule type="cellIs" dxfId="8" priority="7" operator="equal">
      <formula>1</formula>
    </cfRule>
  </conditionalFormatting>
  <conditionalFormatting sqref="Q4:AF77">
    <cfRule type="cellIs" dxfId="6" priority="8" operator="equal">
      <formula>1</formula>
    </cfRule>
  </conditionalFormatting>
  <conditionalFormatting sqref="AG4:AJ77">
    <cfRule type="cellIs" dxfId="5" priority="6" operator="equal">
      <formula>1</formula>
    </cfRule>
  </conditionalFormatting>
  <conditionalFormatting sqref="AK1:AL3">
    <cfRule type="cellIs" dxfId="3" priority="2" operator="equal">
      <formula>1</formula>
    </cfRule>
  </conditionalFormatting>
  <conditionalFormatting sqref="AK4:AL29">
    <cfRule type="cellIs" dxfId="1" priority="1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1:P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/>
    <dataValidation allowBlank="1" showInputMessage="1" showErrorMessage="1" promptTitle="运算器功能选择端ALU_OP 的四位" prompt="S3 S2 S1 S0" sqref="Q1:T25"/>
    <dataValidation allowBlank="1" showInputMessage="1" showErrorMessage="1" promptTitle="用户自定义控制信号" prompt="可直接将前列公式复制过来即可" sqref="AG1:AJ1048576 AK1:AL29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4506668294322"/>
  </sheetPr>
  <dimension ref="A1:C14"/>
  <sheetViews>
    <sheetView workbookViewId="0">
      <selection activeCell="C13" sqref="C13"/>
    </sheetView>
  </sheetViews>
  <sheetFormatPr baseColWidth="10" defaultColWidth="9" defaultRowHeight="15" x14ac:dyDescent="0.2"/>
  <cols>
    <col min="1" max="1" width="13.1640625" customWidth="1"/>
    <col min="2" max="2" width="11.5" customWidth="1"/>
    <col min="3" max="3" width="49.6640625" customWidth="1"/>
  </cols>
  <sheetData>
    <row r="1" spans="1:3" ht="18" customHeight="1" x14ac:dyDescent="0.2">
      <c r="A1" s="8" t="s">
        <v>16</v>
      </c>
      <c r="B1" s="9" t="s">
        <v>58</v>
      </c>
      <c r="C1" s="10" t="s">
        <v>59</v>
      </c>
    </row>
    <row r="2" spans="1:3" ht="18" customHeight="1" x14ac:dyDescent="0.2">
      <c r="A2" s="11" t="s">
        <v>60</v>
      </c>
      <c r="B2" s="12">
        <v>0</v>
      </c>
      <c r="C2" s="13" t="s">
        <v>61</v>
      </c>
    </row>
    <row r="3" spans="1:3" ht="18" customHeight="1" x14ac:dyDescent="0.2">
      <c r="A3" s="11" t="s">
        <v>62</v>
      </c>
      <c r="B3" s="12">
        <v>1</v>
      </c>
      <c r="C3" s="13" t="s">
        <v>63</v>
      </c>
    </row>
    <row r="4" spans="1:3" ht="18" customHeight="1" x14ac:dyDescent="0.2">
      <c r="A4" s="11" t="s">
        <v>64</v>
      </c>
      <c r="B4" s="12">
        <v>2</v>
      </c>
      <c r="C4" s="13" t="s">
        <v>65</v>
      </c>
    </row>
    <row r="5" spans="1:3" ht="18" customHeight="1" x14ac:dyDescent="0.25">
      <c r="A5" s="11" t="s">
        <v>66</v>
      </c>
      <c r="B5" s="12">
        <v>3</v>
      </c>
      <c r="C5" s="13" t="s">
        <v>67</v>
      </c>
    </row>
    <row r="6" spans="1:3" ht="18" customHeight="1" x14ac:dyDescent="0.2">
      <c r="A6" s="11" t="s">
        <v>68</v>
      </c>
      <c r="B6" s="12">
        <v>4</v>
      </c>
      <c r="C6" s="13" t="s">
        <v>69</v>
      </c>
    </row>
    <row r="7" spans="1:3" ht="18" customHeight="1" x14ac:dyDescent="0.2">
      <c r="A7" s="11" t="s">
        <v>70</v>
      </c>
      <c r="B7" s="12">
        <v>5</v>
      </c>
      <c r="C7" s="13" t="s">
        <v>71</v>
      </c>
    </row>
    <row r="8" spans="1:3" ht="18" customHeight="1" x14ac:dyDescent="0.2">
      <c r="A8" s="11" t="s">
        <v>72</v>
      </c>
      <c r="B8" s="12">
        <v>6</v>
      </c>
      <c r="C8" s="13" t="s">
        <v>73</v>
      </c>
    </row>
    <row r="9" spans="1:3" ht="18" customHeight="1" x14ac:dyDescent="0.2">
      <c r="A9" s="11" t="s">
        <v>74</v>
      </c>
      <c r="B9" s="12">
        <v>7</v>
      </c>
      <c r="C9" s="13" t="s">
        <v>75</v>
      </c>
    </row>
    <row r="10" spans="1:3" ht="18" customHeight="1" x14ac:dyDescent="0.2">
      <c r="A10" s="11">
        <v>1000</v>
      </c>
      <c r="B10" s="12">
        <v>8</v>
      </c>
      <c r="C10" s="13" t="s">
        <v>76</v>
      </c>
    </row>
    <row r="11" spans="1:3" ht="18" customHeight="1" x14ac:dyDescent="0.2">
      <c r="A11" s="11">
        <v>1001</v>
      </c>
      <c r="B11" s="12">
        <v>9</v>
      </c>
      <c r="C11" s="13" t="s">
        <v>77</v>
      </c>
    </row>
    <row r="12" spans="1:3" ht="18" customHeight="1" x14ac:dyDescent="0.2">
      <c r="A12" s="11">
        <v>1010</v>
      </c>
      <c r="B12" s="12">
        <v>10</v>
      </c>
      <c r="C12" s="13" t="s">
        <v>78</v>
      </c>
    </row>
    <row r="13" spans="1:3" ht="18" customHeight="1" x14ac:dyDescent="0.2">
      <c r="A13" s="11">
        <v>1011</v>
      </c>
      <c r="B13" s="12">
        <v>11</v>
      </c>
      <c r="C13" s="13" t="s">
        <v>79</v>
      </c>
    </row>
    <row r="14" spans="1:3" ht="18" customHeight="1" x14ac:dyDescent="0.2">
      <c r="A14" s="14">
        <v>1100</v>
      </c>
      <c r="B14" s="15">
        <v>12</v>
      </c>
      <c r="C14" s="16" t="s">
        <v>80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D14"/>
  <sheetViews>
    <sheetView workbookViewId="0">
      <selection activeCell="D3" sqref="D3"/>
    </sheetView>
  </sheetViews>
  <sheetFormatPr baseColWidth="10" defaultColWidth="9" defaultRowHeight="18" customHeight="1" x14ac:dyDescent="0.2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 x14ac:dyDescent="0.25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" customHeight="1" x14ac:dyDescent="0.25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" customHeight="1" x14ac:dyDescent="0.25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" customHeight="1" x14ac:dyDescent="0.25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" customHeight="1" x14ac:dyDescent="0.25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" customHeight="1" x14ac:dyDescent="0.25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" customHeight="1" x14ac:dyDescent="0.25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" customHeight="1" x14ac:dyDescent="0.25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" customHeight="1" x14ac:dyDescent="0.25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" customHeight="1" x14ac:dyDescent="0.25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" customHeight="1" x14ac:dyDescent="0.25">
      <c r="A11" s="6">
        <v>11</v>
      </c>
      <c r="B11" s="7" t="s">
        <v>31</v>
      </c>
      <c r="C11" s="7" t="s">
        <v>105</v>
      </c>
      <c r="D11" s="7" t="s">
        <v>106</v>
      </c>
    </row>
    <row r="12" spans="1:4" s="1" customFormat="1" ht="20" customHeight="1" x14ac:dyDescent="0.25">
      <c r="A12" s="4">
        <v>12</v>
      </c>
      <c r="B12" s="5" t="s">
        <v>107</v>
      </c>
      <c r="C12" s="5" t="s">
        <v>108</v>
      </c>
      <c r="D12" s="5" t="s">
        <v>109</v>
      </c>
    </row>
    <row r="13" spans="1:4" s="1" customFormat="1" ht="20" customHeight="1" x14ac:dyDescent="0.25">
      <c r="A13" s="6">
        <v>13</v>
      </c>
      <c r="B13" s="7" t="s">
        <v>110</v>
      </c>
      <c r="C13" s="7" t="s">
        <v>111</v>
      </c>
      <c r="D13" s="7" t="s">
        <v>112</v>
      </c>
    </row>
    <row r="14" spans="1:4" s="1" customFormat="1" ht="20" customHeight="1" x14ac:dyDescent="0.25">
      <c r="A14" s="4">
        <v>14</v>
      </c>
      <c r="B14" s="5" t="s">
        <v>113</v>
      </c>
      <c r="C14" s="5" t="s">
        <v>114</v>
      </c>
      <c r="D14" s="5" t="s">
        <v>115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2019-03-08T12:23:56Z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