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3년)\1급\2023년컴활1급\스프레드시트\(부록)함수사전\"/>
    </mc:Choice>
  </mc:AlternateContent>
  <bookViews>
    <workbookView xWindow="0" yWindow="0" windowWidth="19400" windowHeight="13660" tabRatio="805"/>
  </bookViews>
  <sheets>
    <sheet name="SUM1(예제)" sheetId="1" r:id="rId1"/>
    <sheet name="SUM1(결과)" sheetId="19" r:id="rId2"/>
    <sheet name="SUM2(예제)" sheetId="2" r:id="rId3"/>
    <sheet name="SUM2(결과)" sheetId="20" r:id="rId4"/>
    <sheet name="ROUND1(예제)" sheetId="3" r:id="rId5"/>
    <sheet name="ROUND1(결과)" sheetId="21" r:id="rId6"/>
    <sheet name="ROUND2(예제)" sheetId="4" r:id="rId7"/>
    <sheet name="ROUND2(결과)" sheetId="22" r:id="rId8"/>
    <sheet name="ROUNDUP(예제)" sheetId="5" r:id="rId9"/>
    <sheet name="ROUNDUP(결과)" sheetId="23" r:id="rId10"/>
    <sheet name="ROUNDDOWN(예제)" sheetId="6" r:id="rId11"/>
    <sheet name="ROUNDDOWN(결과)" sheetId="24" r:id="rId12"/>
    <sheet name="SUMIF1(예제)" sheetId="7" r:id="rId13"/>
    <sheet name="SUMIF1(결과)" sheetId="25" r:id="rId14"/>
    <sheet name="SUMIF2(예제)" sheetId="8" r:id="rId15"/>
    <sheet name="SUMIF2(결과)" sheetId="26" r:id="rId16"/>
    <sheet name="SUMIF3(예제)" sheetId="9" r:id="rId17"/>
    <sheet name="SUMIF3(결과)" sheetId="27" r:id="rId18"/>
    <sheet name="SUMIF4(예제)" sheetId="10" r:id="rId19"/>
    <sheet name="SUMIF4(결과)" sheetId="28" r:id="rId20"/>
    <sheet name="ABS1(예제)" sheetId="11" r:id="rId21"/>
    <sheet name="ABS1(결과)" sheetId="29" r:id="rId22"/>
    <sheet name="ABS2(예제)" sheetId="12" r:id="rId23"/>
    <sheet name="ABS2(결과)" sheetId="30" r:id="rId24"/>
    <sheet name="MOD1(예제)" sheetId="13" r:id="rId25"/>
    <sheet name="MOD1(결과)" sheetId="31" r:id="rId26"/>
    <sheet name="MOD2(예제)" sheetId="14" r:id="rId27"/>
    <sheet name="MOD2(결과)" sheetId="32" r:id="rId28"/>
    <sheet name="MOD3(예제)" sheetId="15" r:id="rId29"/>
    <sheet name="MOD3(결과)" sheetId="33" r:id="rId30"/>
    <sheet name="INT(예제)" sheetId="16" r:id="rId31"/>
    <sheet name="INT(결과)" sheetId="34" r:id="rId32"/>
    <sheet name="TRUNC(예제)" sheetId="17" r:id="rId33"/>
    <sheet name="TRUNC(결과)" sheetId="35" r:id="rId34"/>
    <sheet name="PRODUCT(예제)" sheetId="44" r:id="rId35"/>
    <sheet name="PRODUCT(결과)" sheetId="45" r:id="rId36"/>
    <sheet name="SUMPRODUCT1(예제)" sheetId="46" r:id="rId37"/>
    <sheet name="SUMPRODUCT1(결과)" sheetId="47" r:id="rId38"/>
    <sheet name="SUMPRODUCT2(예제)" sheetId="48" r:id="rId39"/>
    <sheet name="SUMPRODUCT2(결과)" sheetId="49" r:id="rId40"/>
    <sheet name="MDETERM(예제)" sheetId="50" r:id="rId41"/>
    <sheet name="MDETERM(결과)" sheetId="51" r:id="rId42"/>
    <sheet name="MINVERSE(예제)" sheetId="52" r:id="rId43"/>
    <sheet name="MINVERSE(결과)" sheetId="53" r:id="rId44"/>
    <sheet name="MMULT(예제)" sheetId="54" r:id="rId45"/>
    <sheet name="MMULT(결과)" sheetId="55" r:id="rId46"/>
    <sheet name="SUMIFS(예제)" sheetId="18" r:id="rId47"/>
    <sheet name="SUMIFS(결과)" sheetId="36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55" l="1" a="1"/>
  <c r="C10" i="55" s="1"/>
  <c r="F3" i="53" a="1"/>
  <c r="F5" i="53" s="1"/>
  <c r="C8" i="51"/>
  <c r="G12" i="49"/>
  <c r="G11" i="49"/>
  <c r="G10" i="49"/>
  <c r="G9" i="49"/>
  <c r="G8" i="49"/>
  <c r="G7" i="49"/>
  <c r="G11" i="47"/>
  <c r="G10" i="47"/>
  <c r="G9" i="47"/>
  <c r="G8" i="47"/>
  <c r="G7" i="47"/>
  <c r="F11" i="45"/>
  <c r="F10" i="45"/>
  <c r="F9" i="45"/>
  <c r="F8" i="45"/>
  <c r="F7" i="45"/>
  <c r="F6" i="45"/>
  <c r="F5" i="45"/>
  <c r="F4" i="45"/>
  <c r="F3" i="45"/>
  <c r="D10" i="55" l="1"/>
  <c r="D9" i="55"/>
  <c r="B8" i="55"/>
  <c r="C8" i="55"/>
  <c r="D8" i="55"/>
  <c r="B9" i="55"/>
  <c r="C9" i="55"/>
  <c r="B10" i="55"/>
  <c r="H5" i="53"/>
  <c r="H3" i="53"/>
  <c r="G4" i="53"/>
  <c r="H4" i="53"/>
  <c r="G5" i="53"/>
  <c r="F3" i="53"/>
  <c r="G3" i="53"/>
  <c r="F4" i="53"/>
  <c r="C15" i="36" l="1"/>
  <c r="E4" i="35"/>
  <c r="E5" i="35"/>
  <c r="E6" i="35"/>
  <c r="E7" i="35"/>
  <c r="E8" i="35"/>
  <c r="E9" i="35"/>
  <c r="E3" i="35"/>
  <c r="D4" i="34"/>
  <c r="D5" i="34"/>
  <c r="D6" i="34"/>
  <c r="D7" i="34"/>
  <c r="D8" i="34"/>
  <c r="D9" i="34"/>
  <c r="D3" i="34"/>
  <c r="C5" i="33"/>
  <c r="C6" i="33"/>
  <c r="C7" i="33"/>
  <c r="C8" i="33"/>
  <c r="C4" i="33"/>
  <c r="C4" i="32"/>
  <c r="C5" i="32"/>
  <c r="C6" i="32"/>
  <c r="C7" i="32"/>
  <c r="C8" i="32"/>
  <c r="C9" i="32"/>
  <c r="C10" i="32"/>
  <c r="C11" i="32"/>
  <c r="C3" i="32"/>
  <c r="D3" i="31"/>
  <c r="D4" i="31"/>
  <c r="D5" i="31"/>
  <c r="D6" i="31"/>
  <c r="D2" i="31"/>
  <c r="A12" i="30"/>
  <c r="B15" i="29"/>
  <c r="D3" i="28"/>
  <c r="D17" i="27"/>
  <c r="F7" i="26"/>
  <c r="D8" i="25"/>
  <c r="E5" i="24"/>
  <c r="E6" i="24"/>
  <c r="E7" i="24"/>
  <c r="E8" i="24"/>
  <c r="E9" i="24"/>
  <c r="E4" i="24"/>
  <c r="E5" i="23"/>
  <c r="C15" i="22"/>
  <c r="C5" i="21"/>
  <c r="C6" i="21"/>
  <c r="C7" i="21"/>
  <c r="C8" i="21"/>
  <c r="C4" i="21"/>
  <c r="E4" i="20"/>
  <c r="E5" i="20"/>
  <c r="E6" i="20"/>
  <c r="E7" i="20"/>
  <c r="E8" i="20"/>
  <c r="E9" i="20"/>
  <c r="E10" i="20"/>
  <c r="E3" i="20"/>
  <c r="E5" i="19"/>
  <c r="E6" i="19"/>
  <c r="E7" i="19"/>
  <c r="E8" i="19"/>
  <c r="E9" i="19"/>
  <c r="E10" i="19"/>
  <c r="E4" i="19"/>
  <c r="E9" i="30"/>
  <c r="E8" i="30"/>
  <c r="E7" i="30"/>
  <c r="E6" i="30"/>
  <c r="E5" i="30"/>
  <c r="E4" i="30"/>
  <c r="E3" i="30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10" i="19"/>
  <c r="D9" i="19"/>
  <c r="D8" i="19"/>
  <c r="D7" i="19"/>
  <c r="D6" i="19"/>
  <c r="D5" i="19"/>
  <c r="D4" i="19"/>
  <c r="E9" i="12"/>
  <c r="E8" i="12"/>
  <c r="E7" i="12"/>
  <c r="E6" i="12"/>
  <c r="E5" i="12"/>
  <c r="E4" i="12"/>
  <c r="E3" i="12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<sst xmlns="http://schemas.openxmlformats.org/spreadsheetml/2006/main" count="710" uniqueCount="300">
  <si>
    <t xml:space="preserve">지점별 재고 현황 </t>
    <phoneticPr fontId="6" type="noConversion"/>
  </si>
  <si>
    <t>단위: 대</t>
    <phoneticPr fontId="6" type="noConversion"/>
  </si>
  <si>
    <t>지점</t>
    <phoneticPr fontId="6" type="noConversion"/>
  </si>
  <si>
    <t>매입수량</t>
    <phoneticPr fontId="6" type="noConversion"/>
  </si>
  <si>
    <t>판매수량</t>
    <phoneticPr fontId="6" type="noConversion"/>
  </si>
  <si>
    <t>재고수량</t>
    <phoneticPr fontId="6" type="noConversion"/>
  </si>
  <si>
    <t>재고누계</t>
    <phoneticPr fontId="6" type="noConversion"/>
  </si>
  <si>
    <t>부산</t>
    <phoneticPr fontId="6" type="noConversion"/>
  </si>
  <si>
    <t>영등포</t>
    <phoneticPr fontId="6" type="noConversion"/>
  </si>
  <si>
    <t>강북</t>
    <phoneticPr fontId="6" type="noConversion"/>
  </si>
  <si>
    <t>강서</t>
    <phoneticPr fontId="6" type="noConversion"/>
  </si>
  <si>
    <t>강동</t>
    <phoneticPr fontId="6" type="noConversion"/>
  </si>
  <si>
    <t>강남</t>
    <phoneticPr fontId="6" type="noConversion"/>
  </si>
  <si>
    <t>광주</t>
    <phoneticPr fontId="6" type="noConversion"/>
  </si>
  <si>
    <t xml:space="preserve">필기 시험 평가 </t>
    <phoneticPr fontId="6" type="noConversion"/>
  </si>
  <si>
    <t>성명</t>
    <phoneticPr fontId="6" type="noConversion"/>
  </si>
  <si>
    <t>영어</t>
    <phoneticPr fontId="6" type="noConversion"/>
  </si>
  <si>
    <t>전산</t>
    <phoneticPr fontId="6" type="noConversion"/>
  </si>
  <si>
    <t>상식</t>
    <phoneticPr fontId="6" type="noConversion"/>
  </si>
  <si>
    <t>평가</t>
    <phoneticPr fontId="6" type="noConversion"/>
  </si>
  <si>
    <t>장혁준</t>
    <phoneticPr fontId="6" type="noConversion"/>
  </si>
  <si>
    <t>이선돌</t>
    <phoneticPr fontId="6" type="noConversion"/>
  </si>
  <si>
    <t>민영호</t>
    <phoneticPr fontId="6" type="noConversion"/>
  </si>
  <si>
    <t>곽태우</t>
    <phoneticPr fontId="6" type="noConversion"/>
  </si>
  <si>
    <t>전준호</t>
    <phoneticPr fontId="6" type="noConversion"/>
  </si>
  <si>
    <t>박태식</t>
    <phoneticPr fontId="6" type="noConversion"/>
  </si>
  <si>
    <t>차만석</t>
    <phoneticPr fontId="6" type="noConversion"/>
  </si>
  <si>
    <t>이미자</t>
    <phoneticPr fontId="6" type="noConversion"/>
  </si>
  <si>
    <t>서울 산성비(Ph) 측정 현황</t>
  </si>
  <si>
    <t>조사시기</t>
    <phoneticPr fontId="6" type="noConversion"/>
  </si>
  <si>
    <t>측정치</t>
    <phoneticPr fontId="6" type="noConversion"/>
  </si>
  <si>
    <t>조정 측정치</t>
    <phoneticPr fontId="6" type="noConversion"/>
  </si>
  <si>
    <t>경시대회 성적</t>
    <phoneticPr fontId="6" type="noConversion"/>
  </si>
  <si>
    <t>성명</t>
    <phoneticPr fontId="6" type="noConversion"/>
  </si>
  <si>
    <t>출신고</t>
    <phoneticPr fontId="6" type="noConversion"/>
  </si>
  <si>
    <t>필기</t>
    <phoneticPr fontId="6" type="noConversion"/>
  </si>
  <si>
    <t>실기</t>
    <phoneticPr fontId="6" type="noConversion"/>
  </si>
  <si>
    <t>종합</t>
    <phoneticPr fontId="6" type="noConversion"/>
  </si>
  <si>
    <t>고영인</t>
    <phoneticPr fontId="6" type="noConversion"/>
  </si>
  <si>
    <t>우주고</t>
    <phoneticPr fontId="6" type="noConversion"/>
  </si>
  <si>
    <t>성수영</t>
    <phoneticPr fontId="6" type="noConversion"/>
  </si>
  <si>
    <t>대한고</t>
    <phoneticPr fontId="6" type="noConversion"/>
  </si>
  <si>
    <t>은혜영</t>
    <phoneticPr fontId="6" type="noConversion"/>
  </si>
  <si>
    <t>상공고</t>
    <phoneticPr fontId="6" type="noConversion"/>
  </si>
  <si>
    <t>남민철</t>
    <phoneticPr fontId="6" type="noConversion"/>
  </si>
  <si>
    <t>구정철</t>
    <phoneticPr fontId="6" type="noConversion"/>
  </si>
  <si>
    <t>박대철</t>
    <phoneticPr fontId="6" type="noConversion"/>
  </si>
  <si>
    <t>우주고</t>
    <phoneticPr fontId="6" type="noConversion"/>
  </si>
  <si>
    <t>전소영</t>
    <phoneticPr fontId="6" type="noConversion"/>
  </si>
  <si>
    <t>여혜경</t>
    <phoneticPr fontId="6" type="noConversion"/>
  </si>
  <si>
    <t>기민해</t>
    <phoneticPr fontId="6" type="noConversion"/>
  </si>
  <si>
    <t>변진철</t>
    <phoneticPr fontId="6" type="noConversion"/>
  </si>
  <si>
    <t>우주고 종합 평균</t>
    <phoneticPr fontId="6" type="noConversion"/>
  </si>
  <si>
    <t>가전제품 판매현황</t>
    <phoneticPr fontId="6" type="noConversion"/>
  </si>
  <si>
    <t>품목</t>
    <phoneticPr fontId="6" type="noConversion"/>
  </si>
  <si>
    <t>수량</t>
    <phoneticPr fontId="6" type="noConversion"/>
  </si>
  <si>
    <t>단가</t>
    <phoneticPr fontId="6" type="noConversion"/>
  </si>
  <si>
    <t>매출액</t>
    <phoneticPr fontId="6" type="noConversion"/>
  </si>
  <si>
    <t>세탁기</t>
    <phoneticPr fontId="6" type="noConversion"/>
  </si>
  <si>
    <t>DVD 재생기</t>
    <phoneticPr fontId="6" type="noConversion"/>
  </si>
  <si>
    <t>세탁기 품목의 매출액합계</t>
    <phoneticPr fontId="6" type="noConversion"/>
  </si>
  <si>
    <t>냉장고</t>
    <phoneticPr fontId="6" type="noConversion"/>
  </si>
  <si>
    <t>DVD 재생기</t>
    <phoneticPr fontId="6" type="noConversion"/>
  </si>
  <si>
    <t>휴가비 지급 내역서</t>
  </si>
  <si>
    <t>(단위:원)</t>
    <phoneticPr fontId="6" type="noConversion"/>
  </si>
  <si>
    <t>사원명</t>
    <phoneticPr fontId="6" type="noConversion"/>
  </si>
  <si>
    <t>휴가비</t>
    <phoneticPr fontId="6" type="noConversion"/>
  </si>
  <si>
    <t>특별휴가비</t>
    <phoneticPr fontId="6" type="noConversion"/>
  </si>
  <si>
    <t>총지급액</t>
    <phoneticPr fontId="6" type="noConversion"/>
  </si>
  <si>
    <t>조정지급액</t>
    <phoneticPr fontId="6" type="noConversion"/>
  </si>
  <si>
    <t>김성원</t>
    <phoneticPr fontId="6" type="noConversion"/>
  </si>
  <si>
    <t>최지성</t>
    <phoneticPr fontId="6" type="noConversion"/>
  </si>
  <si>
    <t>노재성</t>
    <phoneticPr fontId="6" type="noConversion"/>
  </si>
  <si>
    <t>성지영</t>
    <phoneticPr fontId="6" type="noConversion"/>
  </si>
  <si>
    <t>피천동</t>
    <phoneticPr fontId="6" type="noConversion"/>
  </si>
  <si>
    <t>심양섭</t>
    <phoneticPr fontId="6" type="noConversion"/>
  </si>
  <si>
    <t>사원 현황</t>
    <phoneticPr fontId="6" type="noConversion"/>
  </si>
  <si>
    <t>이름</t>
    <phoneticPr fontId="6" type="noConversion"/>
  </si>
  <si>
    <t>경력</t>
    <phoneticPr fontId="6" type="noConversion"/>
  </si>
  <si>
    <t>수당</t>
    <phoneticPr fontId="6" type="noConversion"/>
  </si>
  <si>
    <t>이민호</t>
    <phoneticPr fontId="6" type="noConversion"/>
  </si>
  <si>
    <t>최창수</t>
    <phoneticPr fontId="6" type="noConversion"/>
  </si>
  <si>
    <t>박지은</t>
    <phoneticPr fontId="6" type="noConversion"/>
  </si>
  <si>
    <t>연지연</t>
    <phoneticPr fontId="6" type="noConversion"/>
  </si>
  <si>
    <t>한상호</t>
    <phoneticPr fontId="6" type="noConversion"/>
  </si>
  <si>
    <t>10년 이상 사원 수당 합</t>
    <phoneticPr fontId="6" type="noConversion"/>
  </si>
  <si>
    <t>상품</t>
    <phoneticPr fontId="6" type="noConversion"/>
  </si>
  <si>
    <t>A-Market</t>
    <phoneticPr fontId="6" type="noConversion"/>
  </si>
  <si>
    <t>B-Market</t>
    <phoneticPr fontId="6" type="noConversion"/>
  </si>
  <si>
    <t>가격차이</t>
    <phoneticPr fontId="6" type="noConversion"/>
  </si>
  <si>
    <t>어린이바스</t>
    <phoneticPr fontId="6" type="noConversion"/>
  </si>
  <si>
    <t>바디클린저</t>
    <phoneticPr fontId="6" type="noConversion"/>
  </si>
  <si>
    <t>헤어샴프</t>
    <phoneticPr fontId="6" type="noConversion"/>
  </si>
  <si>
    <t>선크림</t>
    <phoneticPr fontId="6" type="noConversion"/>
  </si>
  <si>
    <t>풋케어1</t>
    <phoneticPr fontId="6" type="noConversion"/>
  </si>
  <si>
    <t>핸드케어</t>
    <phoneticPr fontId="6" type="noConversion"/>
  </si>
  <si>
    <t xml:space="preserve">A-Market </t>
    <phoneticPr fontId="6" type="noConversion"/>
  </si>
  <si>
    <t>도서 거래 현황</t>
    <phoneticPr fontId="6" type="noConversion"/>
  </si>
  <si>
    <t>서점명</t>
    <phoneticPr fontId="6" type="noConversion"/>
  </si>
  <si>
    <t>출고단가</t>
  </si>
  <si>
    <t>거래량</t>
  </si>
  <si>
    <t>판매금액</t>
    <phoneticPr fontId="6" type="noConversion"/>
  </si>
  <si>
    <t>세종서점</t>
    <phoneticPr fontId="6" type="noConversion"/>
  </si>
  <si>
    <t>상공문고</t>
    <phoneticPr fontId="6" type="noConversion"/>
  </si>
  <si>
    <t>대한서적</t>
    <phoneticPr fontId="6" type="noConversion"/>
  </si>
  <si>
    <t>세종서점</t>
    <phoneticPr fontId="6" type="noConversion"/>
  </si>
  <si>
    <t>대한서적</t>
    <phoneticPr fontId="6" type="noConversion"/>
  </si>
  <si>
    <t>상공문고 판매금액 합계</t>
    <phoneticPr fontId="6" type="noConversion"/>
  </si>
  <si>
    <t>대출금 집행내역</t>
    <phoneticPr fontId="6" type="noConversion"/>
  </si>
  <si>
    <t>이름</t>
    <phoneticPr fontId="6" type="noConversion"/>
  </si>
  <si>
    <t>날짜</t>
    <phoneticPr fontId="6" type="noConversion"/>
  </si>
  <si>
    <t>집행금액</t>
    <phoneticPr fontId="6" type="noConversion"/>
  </si>
  <si>
    <t>200000~300000원 집행금액의 합계</t>
    <phoneticPr fontId="6" type="noConversion"/>
  </si>
  <si>
    <t>김미라</t>
    <phoneticPr fontId="6" type="noConversion"/>
  </si>
  <si>
    <t>강은철</t>
    <phoneticPr fontId="6" type="noConversion"/>
  </si>
  <si>
    <t>고아라</t>
    <phoneticPr fontId="6" type="noConversion"/>
  </si>
  <si>
    <t>김성일</t>
    <phoneticPr fontId="6" type="noConversion"/>
  </si>
  <si>
    <t>감우성</t>
    <phoneticPr fontId="6" type="noConversion"/>
  </si>
  <si>
    <t>오빈나</t>
    <phoneticPr fontId="6" type="noConversion"/>
  </si>
  <si>
    <t>김시은</t>
    <phoneticPr fontId="6" type="noConversion"/>
  </si>
  <si>
    <t>영업실적 현황</t>
    <phoneticPr fontId="6" type="noConversion"/>
  </si>
  <si>
    <t>성명</t>
    <phoneticPr fontId="6" type="noConversion"/>
  </si>
  <si>
    <t>소속</t>
    <phoneticPr fontId="6" type="noConversion"/>
  </si>
  <si>
    <t>영업평가</t>
    <phoneticPr fontId="6" type="noConversion"/>
  </si>
  <si>
    <t>박정호</t>
    <phoneticPr fontId="6" type="noConversion"/>
  </si>
  <si>
    <t>신촌</t>
    <phoneticPr fontId="6" type="noConversion"/>
  </si>
  <si>
    <t>신정희</t>
    <phoneticPr fontId="6" type="noConversion"/>
  </si>
  <si>
    <t>종로</t>
    <phoneticPr fontId="6" type="noConversion"/>
  </si>
  <si>
    <t>김용태</t>
    <phoneticPr fontId="6" type="noConversion"/>
  </si>
  <si>
    <t>구로</t>
    <phoneticPr fontId="6" type="noConversion"/>
  </si>
  <si>
    <t>김진영</t>
    <phoneticPr fontId="6" type="noConversion"/>
  </si>
  <si>
    <t>유현숙</t>
    <phoneticPr fontId="6" type="noConversion"/>
  </si>
  <si>
    <t>최정렬</t>
    <phoneticPr fontId="6" type="noConversion"/>
  </si>
  <si>
    <t>강창희</t>
    <phoneticPr fontId="6" type="noConversion"/>
  </si>
  <si>
    <t>천영주</t>
    <phoneticPr fontId="6" type="noConversion"/>
  </si>
  <si>
    <t>종로</t>
    <phoneticPr fontId="6" type="noConversion"/>
  </si>
  <si>
    <t>박인수</t>
    <phoneticPr fontId="6" type="noConversion"/>
  </si>
  <si>
    <t>구로</t>
    <phoneticPr fontId="6" type="noConversion"/>
  </si>
  <si>
    <t>장인구</t>
    <phoneticPr fontId="6" type="noConversion"/>
  </si>
  <si>
    <t>영업평가 차이값</t>
    <phoneticPr fontId="6" type="noConversion"/>
  </si>
  <si>
    <t>매출 판매 수량 집계</t>
    <phoneticPr fontId="6" type="noConversion"/>
  </si>
  <si>
    <t>(단위 : 대)</t>
    <phoneticPr fontId="6" type="noConversion"/>
  </si>
  <si>
    <t>판매점</t>
    <phoneticPr fontId="6" type="noConversion"/>
  </si>
  <si>
    <t>홈시어터</t>
    <phoneticPr fontId="6" type="noConversion"/>
  </si>
  <si>
    <t>합계</t>
    <phoneticPr fontId="6" type="noConversion"/>
  </si>
  <si>
    <t>중구</t>
    <phoneticPr fontId="6" type="noConversion"/>
  </si>
  <si>
    <t>동구</t>
    <phoneticPr fontId="6" type="noConversion"/>
  </si>
  <si>
    <t>북구</t>
    <phoneticPr fontId="6" type="noConversion"/>
  </si>
  <si>
    <t>중구지점의 냉장고 최대수량과 중구지점의 세탁기 최소수량의 차이</t>
    <phoneticPr fontId="6" type="noConversion"/>
  </si>
  <si>
    <t>생산량</t>
    <phoneticPr fontId="6" type="noConversion"/>
  </si>
  <si>
    <t>상자당 개수</t>
    <phoneticPr fontId="6" type="noConversion"/>
  </si>
  <si>
    <t>나머지</t>
    <phoneticPr fontId="6" type="noConversion"/>
  </si>
  <si>
    <t>사과</t>
    <phoneticPr fontId="6" type="noConversion"/>
  </si>
  <si>
    <t>배</t>
    <phoneticPr fontId="6" type="noConversion"/>
  </si>
  <si>
    <t>복숭아</t>
    <phoneticPr fontId="6" type="noConversion"/>
  </si>
  <si>
    <t>오렌지</t>
    <phoneticPr fontId="6" type="noConversion"/>
  </si>
  <si>
    <t>감</t>
    <phoneticPr fontId="6" type="noConversion"/>
  </si>
  <si>
    <t>지역별 세대수 현황</t>
    <phoneticPr fontId="6" type="noConversion"/>
  </si>
  <si>
    <t>지역</t>
    <phoneticPr fontId="6" type="noConversion"/>
  </si>
  <si>
    <t>세대수</t>
    <phoneticPr fontId="6" type="noConversion"/>
  </si>
  <si>
    <t>짝홀수</t>
    <phoneticPr fontId="6" type="noConversion"/>
  </si>
  <si>
    <t>경기도</t>
    <phoneticPr fontId="11" type="noConversion"/>
  </si>
  <si>
    <t>강원도</t>
    <phoneticPr fontId="11" type="noConversion"/>
  </si>
  <si>
    <t>충청북도</t>
    <phoneticPr fontId="11" type="noConversion"/>
  </si>
  <si>
    <t>충청남도</t>
    <phoneticPr fontId="11" type="noConversion"/>
  </si>
  <si>
    <t>전라북도</t>
    <phoneticPr fontId="11" type="noConversion"/>
  </si>
  <si>
    <t>전라남도</t>
    <phoneticPr fontId="11" type="noConversion"/>
  </si>
  <si>
    <t>경상북도</t>
    <phoneticPr fontId="11" type="noConversion"/>
  </si>
  <si>
    <t>경상남도</t>
    <phoneticPr fontId="11" type="noConversion"/>
  </si>
  <si>
    <t>제주도</t>
    <phoneticPr fontId="11" type="noConversion"/>
  </si>
  <si>
    <t>차량 5부제</t>
    <phoneticPr fontId="6" type="noConversion"/>
  </si>
  <si>
    <t>차량번호</t>
    <phoneticPr fontId="6" type="noConversion"/>
  </si>
  <si>
    <t>차종</t>
    <phoneticPr fontId="6" type="noConversion"/>
  </si>
  <si>
    <t>쉬는날</t>
    <phoneticPr fontId="6" type="noConversion"/>
  </si>
  <si>
    <t>70조2855</t>
    <phoneticPr fontId="6" type="noConversion"/>
  </si>
  <si>
    <t>카니발</t>
    <phoneticPr fontId="6" type="noConversion"/>
  </si>
  <si>
    <t>43러2908</t>
    <phoneticPr fontId="6" type="noConversion"/>
  </si>
  <si>
    <t>마티즈</t>
    <phoneticPr fontId="6" type="noConversion"/>
  </si>
  <si>
    <t>01저4047</t>
    <phoneticPr fontId="6" type="noConversion"/>
  </si>
  <si>
    <t>체어맨</t>
    <phoneticPr fontId="6" type="noConversion"/>
  </si>
  <si>
    <t>65라2564</t>
    <phoneticPr fontId="6" type="noConversion"/>
  </si>
  <si>
    <t>로체</t>
    <phoneticPr fontId="6" type="noConversion"/>
  </si>
  <si>
    <t>55아2093</t>
    <phoneticPr fontId="6" type="noConversion"/>
  </si>
  <si>
    <t>에스엠3</t>
    <phoneticPr fontId="6" type="noConversion"/>
  </si>
  <si>
    <t>일자</t>
    <phoneticPr fontId="6" type="noConversion"/>
  </si>
  <si>
    <t>건구온도</t>
    <phoneticPr fontId="6" type="noConversion"/>
  </si>
  <si>
    <t>습구온도</t>
    <phoneticPr fontId="6" type="noConversion"/>
  </si>
  <si>
    <t>불쾌지수</t>
    <phoneticPr fontId="6" type="noConversion"/>
  </si>
  <si>
    <t>1학기 국어 성적</t>
    <phoneticPr fontId="6" type="noConversion"/>
  </si>
  <si>
    <t>성명</t>
    <phoneticPr fontId="6" type="noConversion"/>
  </si>
  <si>
    <t>중간</t>
    <phoneticPr fontId="6" type="noConversion"/>
  </si>
  <si>
    <t>수행</t>
    <phoneticPr fontId="6" type="noConversion"/>
  </si>
  <si>
    <t>기말</t>
    <phoneticPr fontId="6" type="noConversion"/>
  </si>
  <si>
    <t>평균</t>
    <phoneticPr fontId="6" type="noConversion"/>
  </si>
  <si>
    <t>김정훈</t>
    <phoneticPr fontId="6" type="noConversion"/>
  </si>
  <si>
    <t>오석현</t>
    <phoneticPr fontId="6" type="noConversion"/>
  </si>
  <si>
    <t>이영선</t>
    <phoneticPr fontId="6" type="noConversion"/>
  </si>
  <si>
    <t>임현재</t>
    <phoneticPr fontId="6" type="noConversion"/>
  </si>
  <si>
    <t>남정왕</t>
    <phoneticPr fontId="6" type="noConversion"/>
  </si>
  <si>
    <t>고문섭</t>
    <phoneticPr fontId="6" type="noConversion"/>
  </si>
  <si>
    <t>라동훈</t>
    <phoneticPr fontId="6" type="noConversion"/>
  </si>
  <si>
    <t>분류</t>
    <phoneticPr fontId="6" type="noConversion"/>
  </si>
  <si>
    <t>브랜드</t>
    <phoneticPr fontId="6" type="noConversion"/>
  </si>
  <si>
    <t>제품명</t>
    <phoneticPr fontId="6" type="noConversion"/>
  </si>
  <si>
    <t>가격</t>
    <phoneticPr fontId="6" type="noConversion"/>
  </si>
  <si>
    <t>스킨케어</t>
    <phoneticPr fontId="6" type="noConversion"/>
  </si>
  <si>
    <t>스킨푸드</t>
    <phoneticPr fontId="6" type="noConversion"/>
  </si>
  <si>
    <t>블랙슈가 마스크 워시오프</t>
    <phoneticPr fontId="6" type="noConversion"/>
  </si>
  <si>
    <t>메이크업</t>
    <phoneticPr fontId="6" type="noConversion"/>
  </si>
  <si>
    <t>바닐라코</t>
    <phoneticPr fontId="6" type="noConversion"/>
  </si>
  <si>
    <t>스파클링 나이트 팔레트</t>
    <phoneticPr fontId="6" type="noConversion"/>
  </si>
  <si>
    <t>에뛰드하우스</t>
    <phoneticPr fontId="6" type="noConversion"/>
  </si>
  <si>
    <t>리얼 아트 클렌징 오일 모이스처</t>
    <phoneticPr fontId="6" type="noConversion"/>
  </si>
  <si>
    <t>스킨케어</t>
    <phoneticPr fontId="6" type="noConversion"/>
  </si>
  <si>
    <t>토니모리</t>
    <phoneticPr fontId="6" type="noConversion"/>
  </si>
  <si>
    <t>인텍스 듀얼 이펙트 슬리핑팩</t>
    <phoneticPr fontId="6" type="noConversion"/>
  </si>
  <si>
    <t>이니스프리</t>
    <phoneticPr fontId="6" type="noConversion"/>
  </si>
  <si>
    <t>에코사이언스 링클스팟 에센스</t>
    <phoneticPr fontId="6" type="noConversion"/>
  </si>
  <si>
    <t>생과일 립 앤 치크</t>
    <phoneticPr fontId="6" type="noConversion"/>
  </si>
  <si>
    <t>에뛰드하우스</t>
    <phoneticPr fontId="6" type="noConversion"/>
  </si>
  <si>
    <t>수분 가득 콜라겐 퍼스트 원액 에센스</t>
    <phoneticPr fontId="6" type="noConversion"/>
  </si>
  <si>
    <t>베이스 메이크업</t>
    <phoneticPr fontId="6" type="noConversion"/>
  </si>
  <si>
    <t>미네랄 멜팅 파운데이션</t>
    <phoneticPr fontId="6" type="noConversion"/>
  </si>
  <si>
    <t>베이스 메이크업</t>
    <phoneticPr fontId="6" type="noConversion"/>
  </si>
  <si>
    <t>프라임 프라이머 클래식</t>
    <phoneticPr fontId="6" type="noConversion"/>
  </si>
  <si>
    <t>쏘내추럴</t>
    <phoneticPr fontId="6" type="noConversion"/>
  </si>
  <si>
    <t>라이트 에너자이징 페이셜 트리트먼트 오일</t>
    <phoneticPr fontId="6" type="noConversion"/>
  </si>
  <si>
    <t>분류</t>
    <phoneticPr fontId="6" type="noConversion"/>
  </si>
  <si>
    <t>브랜드</t>
    <phoneticPr fontId="6" type="noConversion"/>
  </si>
  <si>
    <t xml:space="preserve"> 제품별 판매 현황</t>
  </si>
  <si>
    <t>단위:천원</t>
    <phoneticPr fontId="6" type="noConversion"/>
  </si>
  <si>
    <t>제품코드</t>
    <phoneticPr fontId="6" type="noConversion"/>
  </si>
  <si>
    <t>등급</t>
    <phoneticPr fontId="6" type="noConversion"/>
  </si>
  <si>
    <t>판매량</t>
    <phoneticPr fontId="6" type="noConversion"/>
  </si>
  <si>
    <t>단가</t>
    <phoneticPr fontId="6" type="noConversion"/>
  </si>
  <si>
    <t>원가비율</t>
    <phoneticPr fontId="6" type="noConversion"/>
  </si>
  <si>
    <t>구입원가</t>
    <phoneticPr fontId="6" type="noConversion"/>
  </si>
  <si>
    <t>할인율</t>
    <phoneticPr fontId="6" type="noConversion"/>
  </si>
  <si>
    <t>tv-a</t>
    <phoneticPr fontId="6" type="noConversion"/>
  </si>
  <si>
    <t>고급형</t>
    <phoneticPr fontId="6" type="noConversion"/>
  </si>
  <si>
    <t>tv-b</t>
    <phoneticPr fontId="6" type="noConversion"/>
  </si>
  <si>
    <t>중급형</t>
    <phoneticPr fontId="6" type="noConversion"/>
  </si>
  <si>
    <t>tv-c</t>
    <phoneticPr fontId="6" type="noConversion"/>
  </si>
  <si>
    <t>보급형</t>
    <phoneticPr fontId="6" type="noConversion"/>
  </si>
  <si>
    <t>vtr-b</t>
    <phoneticPr fontId="6" type="noConversion"/>
  </si>
  <si>
    <t>중급형</t>
    <phoneticPr fontId="6" type="noConversion"/>
  </si>
  <si>
    <t>vtr-c</t>
    <phoneticPr fontId="6" type="noConversion"/>
  </si>
  <si>
    <t>aud-a</t>
    <phoneticPr fontId="6" type="noConversion"/>
  </si>
  <si>
    <t>aud-b</t>
    <phoneticPr fontId="6" type="noConversion"/>
  </si>
  <si>
    <t>aud-c</t>
    <phoneticPr fontId="6" type="noConversion"/>
  </si>
  <si>
    <t>[표1]</t>
    <phoneticPr fontId="6" type="noConversion"/>
  </si>
  <si>
    <t>구분</t>
    <phoneticPr fontId="6" type="noConversion"/>
  </si>
  <si>
    <t>연습1</t>
  </si>
  <si>
    <t>연습2</t>
  </si>
  <si>
    <t>연습3</t>
  </si>
  <si>
    <t>연습4</t>
  </si>
  <si>
    <t>가중치</t>
    <phoneticPr fontId="6" type="noConversion"/>
  </si>
  <si>
    <t>[표2]</t>
    <phoneticPr fontId="6" type="noConversion"/>
  </si>
  <si>
    <t>평균점수</t>
    <phoneticPr fontId="6" type="noConversion"/>
  </si>
  <si>
    <t>김세환</t>
    <phoneticPr fontId="6" type="noConversion"/>
  </si>
  <si>
    <t>황선철</t>
    <phoneticPr fontId="6" type="noConversion"/>
  </si>
  <si>
    <t>유제관</t>
    <phoneticPr fontId="6" type="noConversion"/>
  </si>
  <si>
    <t>고수정</t>
    <phoneticPr fontId="6" type="noConversion"/>
  </si>
  <si>
    <t>도경민</t>
    <phoneticPr fontId="6" type="noConversion"/>
  </si>
  <si>
    <t>[표1]</t>
    <phoneticPr fontId="6" type="noConversion"/>
  </si>
  <si>
    <t>항목별 가중치</t>
    <phoneticPr fontId="6" type="noConversion"/>
  </si>
  <si>
    <t>항목</t>
    <phoneticPr fontId="6" type="noConversion"/>
  </si>
  <si>
    <t>직무수행</t>
    <phoneticPr fontId="6" type="noConversion"/>
  </si>
  <si>
    <t>이해판단</t>
    <phoneticPr fontId="6" type="noConversion"/>
  </si>
  <si>
    <t>성실책임</t>
    <phoneticPr fontId="6" type="noConversion"/>
  </si>
  <si>
    <t>절충협조</t>
    <phoneticPr fontId="6" type="noConversion"/>
  </si>
  <si>
    <t>가중치</t>
    <phoneticPr fontId="6" type="noConversion"/>
  </si>
  <si>
    <t>[표2]</t>
    <phoneticPr fontId="6" type="noConversion"/>
  </si>
  <si>
    <t>부서명</t>
    <phoneticPr fontId="6" type="noConversion"/>
  </si>
  <si>
    <t>이름</t>
    <phoneticPr fontId="6" type="noConversion"/>
  </si>
  <si>
    <t>직무수행</t>
    <phoneticPr fontId="6" type="noConversion"/>
  </si>
  <si>
    <t>평가점수</t>
    <phoneticPr fontId="6" type="noConversion"/>
  </si>
  <si>
    <t>기획실</t>
    <phoneticPr fontId="6" type="noConversion"/>
  </si>
  <si>
    <t>이나영</t>
    <phoneticPr fontId="6" type="noConversion"/>
  </si>
  <si>
    <t>기획실</t>
    <phoneticPr fontId="6" type="noConversion"/>
  </si>
  <si>
    <t>방극준</t>
    <phoneticPr fontId="6" type="noConversion"/>
  </si>
  <si>
    <t>기술부</t>
    <phoneticPr fontId="6" type="noConversion"/>
  </si>
  <si>
    <t>이원섭</t>
    <phoneticPr fontId="6" type="noConversion"/>
  </si>
  <si>
    <t>정태은</t>
    <phoneticPr fontId="6" type="noConversion"/>
  </si>
  <si>
    <t>최재석</t>
    <phoneticPr fontId="6" type="noConversion"/>
  </si>
  <si>
    <t>관리부</t>
    <phoneticPr fontId="6" type="noConversion"/>
  </si>
  <si>
    <t>최준기</t>
    <phoneticPr fontId="6" type="noConversion"/>
  </si>
  <si>
    <t>MDETERM 함수</t>
    <phoneticPr fontId="6" type="noConversion"/>
  </si>
  <si>
    <t>배열</t>
    <phoneticPr fontId="6" type="noConversion"/>
  </si>
  <si>
    <t>결과값</t>
    <phoneticPr fontId="6" type="noConversion"/>
  </si>
  <si>
    <t>배열식</t>
    <phoneticPr fontId="6" type="noConversion"/>
  </si>
  <si>
    <t>역행렬</t>
    <phoneticPr fontId="6" type="noConversion"/>
  </si>
  <si>
    <t>배열1</t>
    <phoneticPr fontId="6" type="noConversion"/>
  </si>
  <si>
    <t>배열2</t>
    <phoneticPr fontId="6" type="noConversion"/>
  </si>
  <si>
    <t>행렬의 곱</t>
    <phoneticPr fontId="6" type="noConversion"/>
  </si>
  <si>
    <t>2023. 6</t>
  </si>
  <si>
    <t>2023. 5</t>
  </si>
  <si>
    <t>2023. 4</t>
  </si>
  <si>
    <t>2023. 3</t>
  </si>
  <si>
    <t>2023. 2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</si>
</sst>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굴림"/>
      <family val="3"/>
      <charset val="129"/>
    </font>
    <font>
      <sz val="11"/>
      <color indexed="63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/>
  </cellStyleXfs>
  <cellXfs count="8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vertical="center"/>
    </xf>
    <xf numFmtId="41" fontId="4" fillId="0" borderId="1" xfId="1" applyFont="1" applyFill="1" applyBorder="1" applyAlignment="1">
      <alignment vertical="center"/>
    </xf>
    <xf numFmtId="0" fontId="4" fillId="0" borderId="0" xfId="2" applyFont="1" applyFill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3" fontId="4" fillId="0" borderId="1" xfId="1" applyNumberFormat="1" applyFont="1" applyFill="1" applyBorder="1" applyAlignment="1">
      <alignment vertical="center"/>
    </xf>
    <xf numFmtId="41" fontId="4" fillId="0" borderId="1" xfId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177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right" vertical="center"/>
    </xf>
    <xf numFmtId="0" fontId="9" fillId="0" borderId="1" xfId="3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1" fontId="4" fillId="0" borderId="0" xfId="1" applyFont="1" applyFill="1" applyAlignment="1">
      <alignment vertical="center"/>
    </xf>
    <xf numFmtId="0" fontId="4" fillId="0" borderId="1" xfId="0" applyFont="1" applyBorder="1" applyAlignment="1">
      <alignment vertical="center"/>
    </xf>
    <xf numFmtId="41" fontId="4" fillId="0" borderId="0" xfId="1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1" fontId="4" fillId="0" borderId="1" xfId="7" applyFont="1" applyFill="1" applyBorder="1" applyAlignment="1">
      <alignment horizontal="right" vertical="center"/>
    </xf>
    <xf numFmtId="41" fontId="4" fillId="0" borderId="1" xfId="7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vertical="center"/>
    </xf>
    <xf numFmtId="9" fontId="4" fillId="0" borderId="1" xfId="6" applyFont="1" applyFill="1" applyBorder="1" applyAlignment="1">
      <alignment horizontal="right" vertical="center"/>
    </xf>
    <xf numFmtId="9" fontId="4" fillId="0" borderId="1" xfId="6" applyFont="1" applyFill="1" applyBorder="1" applyAlignment="1">
      <alignment vertic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1" xfId="7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8" applyFont="1" applyFill="1" applyAlignment="1">
      <alignment vertical="center"/>
    </xf>
    <xf numFmtId="0" fontId="4" fillId="0" borderId="1" xfId="8" applyFont="1" applyFill="1" applyBorder="1" applyAlignment="1">
      <alignment vertical="center"/>
    </xf>
    <xf numFmtId="0" fontId="5" fillId="2" borderId="1" xfId="8" applyFont="1" applyFill="1" applyBorder="1" applyAlignment="1">
      <alignment vertical="center"/>
    </xf>
    <xf numFmtId="0" fontId="4" fillId="0" borderId="11" xfId="8" applyFont="1" applyFill="1" applyBorder="1" applyAlignment="1">
      <alignment vertical="center"/>
    </xf>
    <xf numFmtId="0" fontId="4" fillId="0" borderId="12" xfId="8" applyFont="1" applyFill="1" applyBorder="1" applyAlignment="1">
      <alignment vertical="center"/>
    </xf>
    <xf numFmtId="0" fontId="4" fillId="0" borderId="13" xfId="8" applyFont="1" applyFill="1" applyBorder="1" applyAlignment="1">
      <alignment vertical="center"/>
    </xf>
    <xf numFmtId="0" fontId="4" fillId="0" borderId="14" xfId="8" applyFont="1" applyFill="1" applyBorder="1" applyAlignment="1">
      <alignment vertical="center"/>
    </xf>
    <xf numFmtId="0" fontId="4" fillId="0" borderId="15" xfId="8" applyFont="1" applyFill="1" applyBorder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/>
    </xf>
    <xf numFmtId="176" fontId="4" fillId="0" borderId="3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7" xfId="8" applyFont="1" applyFill="1" applyBorder="1" applyAlignment="1">
      <alignment horizontal="center" vertical="center"/>
    </xf>
    <xf numFmtId="0" fontId="4" fillId="0" borderId="2" xfId="8" quotePrefix="1" applyFont="1" applyFill="1" applyBorder="1" applyAlignment="1">
      <alignment horizontal="center" vertical="center"/>
    </xf>
    <xf numFmtId="0" fontId="4" fillId="0" borderId="4" xfId="8" applyFont="1" applyFill="1" applyBorder="1" applyAlignment="1">
      <alignment horizontal="center" vertical="center"/>
    </xf>
    <xf numFmtId="0" fontId="4" fillId="0" borderId="2" xfId="8" applyFont="1" applyFill="1" applyBorder="1" applyAlignment="1">
      <alignment horizontal="center" vertical="center"/>
    </xf>
    <xf numFmtId="0" fontId="4" fillId="0" borderId="3" xfId="8" applyFont="1" applyFill="1" applyBorder="1" applyAlignment="1">
      <alignment horizontal="center" vertical="center"/>
    </xf>
    <xf numFmtId="0" fontId="4" fillId="0" borderId="8" xfId="8" applyFont="1" applyFill="1" applyBorder="1" applyAlignment="1">
      <alignment horizontal="center" vertical="center"/>
    </xf>
    <xf numFmtId="0" fontId="4" fillId="0" borderId="9" xfId="8" applyFont="1" applyFill="1" applyBorder="1" applyAlignment="1">
      <alignment horizontal="center" vertical="center"/>
    </xf>
    <xf numFmtId="0" fontId="4" fillId="0" borderId="10" xfId="8" applyFont="1" applyFill="1" applyBorder="1" applyAlignment="1">
      <alignment horizontal="center" vertical="center"/>
    </xf>
  </cellXfs>
  <cellStyles count="9">
    <cellStyle name="백분율" xfId="6" builtinId="5"/>
    <cellStyle name="쉼표 [0]" xfId="1" builtinId="6"/>
    <cellStyle name="쉼표 [0] 2" xfId="7"/>
    <cellStyle name="쉼표 [0] 2 2" xfId="5"/>
    <cellStyle name="표준" xfId="0" builtinId="0"/>
    <cellStyle name="표준 2 2" xfId="4"/>
    <cellStyle name="표준_1급함수(문제)" xfId="8"/>
    <cellStyle name="표준_Sheet9" xfId="3"/>
    <cellStyle name="표준_소책자(1급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7"/>
  <cols>
    <col min="1" max="1" width="10.25" customWidth="1"/>
    <col min="2" max="5" width="10.08203125" customWidth="1"/>
  </cols>
  <sheetData>
    <row r="1" spans="1:5">
      <c r="A1" s="1"/>
      <c r="B1" s="2"/>
      <c r="C1" s="3" t="s">
        <v>0</v>
      </c>
      <c r="D1" s="2"/>
      <c r="E1" s="2"/>
    </row>
    <row r="2" spans="1:5">
      <c r="A2" s="2"/>
      <c r="B2" s="2"/>
      <c r="C2" s="2"/>
      <c r="D2" s="2"/>
      <c r="E2" s="4" t="s">
        <v>1</v>
      </c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19" t="s">
        <v>6</v>
      </c>
    </row>
    <row r="4" spans="1:5">
      <c r="A4" s="5" t="s">
        <v>7</v>
      </c>
      <c r="B4" s="6">
        <v>3382</v>
      </c>
      <c r="C4" s="6">
        <v>3299</v>
      </c>
      <c r="D4" s="6">
        <f>B4-C4</f>
        <v>83</v>
      </c>
      <c r="E4" s="7"/>
    </row>
    <row r="5" spans="1:5">
      <c r="A5" s="5" t="s">
        <v>8</v>
      </c>
      <c r="B5" s="6">
        <v>2290</v>
      </c>
      <c r="C5" s="6">
        <v>1567</v>
      </c>
      <c r="D5" s="6">
        <f t="shared" ref="D5:D10" si="0">B5-C5</f>
        <v>723</v>
      </c>
      <c r="E5" s="7"/>
    </row>
    <row r="6" spans="1:5">
      <c r="A6" s="5" t="s">
        <v>9</v>
      </c>
      <c r="B6" s="6">
        <v>3457</v>
      </c>
      <c r="C6" s="6">
        <v>3420</v>
      </c>
      <c r="D6" s="6">
        <f t="shared" si="0"/>
        <v>37</v>
      </c>
      <c r="E6" s="7"/>
    </row>
    <row r="7" spans="1:5">
      <c r="A7" s="5" t="s">
        <v>10</v>
      </c>
      <c r="B7" s="6">
        <v>1578</v>
      </c>
      <c r="C7" s="6">
        <v>1578</v>
      </c>
      <c r="D7" s="6">
        <f t="shared" si="0"/>
        <v>0</v>
      </c>
      <c r="E7" s="7"/>
    </row>
    <row r="8" spans="1:5">
      <c r="A8" s="5" t="s">
        <v>11</v>
      </c>
      <c r="B8" s="6">
        <v>2106</v>
      </c>
      <c r="C8" s="6">
        <v>2000</v>
      </c>
      <c r="D8" s="6">
        <f t="shared" si="0"/>
        <v>106</v>
      </c>
      <c r="E8" s="7"/>
    </row>
    <row r="9" spans="1:5">
      <c r="A9" s="5" t="s">
        <v>12</v>
      </c>
      <c r="B9" s="6">
        <v>4250</v>
      </c>
      <c r="C9" s="6">
        <v>4239</v>
      </c>
      <c r="D9" s="6">
        <f t="shared" si="0"/>
        <v>11</v>
      </c>
      <c r="E9" s="7"/>
    </row>
    <row r="10" spans="1:5">
      <c r="A10" s="5" t="s">
        <v>13</v>
      </c>
      <c r="B10" s="7">
        <v>2350</v>
      </c>
      <c r="C10" s="7">
        <v>2278</v>
      </c>
      <c r="D10" s="6">
        <f t="shared" si="0"/>
        <v>72</v>
      </c>
      <c r="E1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1" max="1" width="10.25" customWidth="1"/>
    <col min="2" max="5" width="10.08203125" customWidth="1"/>
  </cols>
  <sheetData>
    <row r="1" spans="1:5">
      <c r="A1" s="1"/>
      <c r="B1" s="2"/>
      <c r="C1" s="3" t="s">
        <v>0</v>
      </c>
      <c r="D1" s="2"/>
      <c r="E1" s="2"/>
    </row>
    <row r="2" spans="1:5">
      <c r="A2" s="2"/>
      <c r="B2" s="2"/>
      <c r="C2" s="2"/>
      <c r="D2" s="2"/>
      <c r="E2" s="4" t="s">
        <v>1</v>
      </c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19" t="s">
        <v>6</v>
      </c>
    </row>
    <row r="4" spans="1:5">
      <c r="A4" s="5" t="s">
        <v>7</v>
      </c>
      <c r="B4" s="6">
        <v>3382</v>
      </c>
      <c r="C4" s="6">
        <v>3299</v>
      </c>
      <c r="D4" s="6">
        <f>B4-C4</f>
        <v>83</v>
      </c>
      <c r="E4" s="7">
        <f>SUM($D$4:D4)</f>
        <v>83</v>
      </c>
    </row>
    <row r="5" spans="1:5">
      <c r="A5" s="5" t="s">
        <v>8</v>
      </c>
      <c r="B5" s="6">
        <v>2290</v>
      </c>
      <c r="C5" s="6">
        <v>1567</v>
      </c>
      <c r="D5" s="6">
        <f t="shared" ref="D5:D10" si="0">B5-C5</f>
        <v>723</v>
      </c>
      <c r="E5" s="7">
        <f>SUM($D$4:D5)</f>
        <v>806</v>
      </c>
    </row>
    <row r="6" spans="1:5">
      <c r="A6" s="5" t="s">
        <v>9</v>
      </c>
      <c r="B6" s="6">
        <v>3457</v>
      </c>
      <c r="C6" s="6">
        <v>3420</v>
      </c>
      <c r="D6" s="6">
        <f t="shared" si="0"/>
        <v>37</v>
      </c>
      <c r="E6" s="7">
        <f>SUM($D$4:D6)</f>
        <v>843</v>
      </c>
    </row>
    <row r="7" spans="1:5">
      <c r="A7" s="5" t="s">
        <v>10</v>
      </c>
      <c r="B7" s="6">
        <v>1578</v>
      </c>
      <c r="C7" s="6">
        <v>1578</v>
      </c>
      <c r="D7" s="6">
        <f t="shared" si="0"/>
        <v>0</v>
      </c>
      <c r="E7" s="7">
        <f>SUM($D$4:D7)</f>
        <v>843</v>
      </c>
    </row>
    <row r="8" spans="1:5">
      <c r="A8" s="5" t="s">
        <v>11</v>
      </c>
      <c r="B8" s="6">
        <v>2106</v>
      </c>
      <c r="C8" s="6">
        <v>2000</v>
      </c>
      <c r="D8" s="6">
        <f t="shared" si="0"/>
        <v>106</v>
      </c>
      <c r="E8" s="7">
        <f>SUM($D$4:D8)</f>
        <v>949</v>
      </c>
    </row>
    <row r="9" spans="1:5">
      <c r="A9" s="5" t="s">
        <v>12</v>
      </c>
      <c r="B9" s="6">
        <v>4250</v>
      </c>
      <c r="C9" s="6">
        <v>4239</v>
      </c>
      <c r="D9" s="6">
        <f t="shared" si="0"/>
        <v>11</v>
      </c>
      <c r="E9" s="7">
        <f>SUM($D$4:D9)</f>
        <v>960</v>
      </c>
    </row>
    <row r="10" spans="1:5">
      <c r="A10" s="5" t="s">
        <v>13</v>
      </c>
      <c r="B10" s="7">
        <v>2350</v>
      </c>
      <c r="C10" s="7">
        <v>2278</v>
      </c>
      <c r="D10" s="6">
        <f t="shared" si="0"/>
        <v>72</v>
      </c>
      <c r="E10" s="7">
        <f>SUM($D$4:D10)</f>
        <v>1032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sheetData>
    <row r="1" spans="1:5">
      <c r="A1" s="8" t="s">
        <v>14</v>
      </c>
      <c r="B1" s="8"/>
      <c r="C1" s="8"/>
      <c r="D1" s="8"/>
      <c r="E1" s="8"/>
    </row>
    <row r="2" spans="1:5">
      <c r="A2" s="9" t="s">
        <v>15</v>
      </c>
      <c r="B2" s="9" t="s">
        <v>16</v>
      </c>
      <c r="C2" s="9" t="s">
        <v>17</v>
      </c>
      <c r="D2" s="9" t="s">
        <v>18</v>
      </c>
      <c r="E2" s="20" t="s">
        <v>19</v>
      </c>
    </row>
    <row r="3" spans="1:5">
      <c r="A3" s="9" t="s">
        <v>20</v>
      </c>
      <c r="B3" s="9">
        <v>75</v>
      </c>
      <c r="C3" s="9">
        <v>86</v>
      </c>
      <c r="D3" s="9">
        <v>85</v>
      </c>
      <c r="E3" s="9"/>
    </row>
    <row r="4" spans="1:5">
      <c r="A4" s="9" t="s">
        <v>21</v>
      </c>
      <c r="B4" s="9">
        <v>92</v>
      </c>
      <c r="C4" s="9">
        <v>89</v>
      </c>
      <c r="D4" s="9">
        <v>94</v>
      </c>
      <c r="E4" s="9"/>
    </row>
    <row r="5" spans="1:5">
      <c r="A5" s="9" t="s">
        <v>22</v>
      </c>
      <c r="B5" s="9">
        <v>50</v>
      </c>
      <c r="C5" s="9">
        <v>98</v>
      </c>
      <c r="D5" s="9">
        <v>90</v>
      </c>
      <c r="E5" s="9"/>
    </row>
    <row r="6" spans="1:5">
      <c r="A6" s="9" t="s">
        <v>23</v>
      </c>
      <c r="B6" s="9">
        <v>55</v>
      </c>
      <c r="C6" s="9">
        <v>90</v>
      </c>
      <c r="D6" s="9">
        <v>95</v>
      </c>
      <c r="E6" s="9"/>
    </row>
    <row r="7" spans="1:5">
      <c r="A7" s="9" t="s">
        <v>24</v>
      </c>
      <c r="B7" s="9">
        <v>65</v>
      </c>
      <c r="C7" s="9">
        <v>85</v>
      </c>
      <c r="D7" s="9">
        <v>70</v>
      </c>
      <c r="E7" s="9"/>
    </row>
    <row r="8" spans="1:5">
      <c r="A8" s="9" t="s">
        <v>25</v>
      </c>
      <c r="B8" s="9">
        <v>75</v>
      </c>
      <c r="C8" s="9">
        <v>65</v>
      </c>
      <c r="D8" s="9">
        <v>40</v>
      </c>
      <c r="E8" s="9"/>
    </row>
    <row r="9" spans="1:5">
      <c r="A9" s="9" t="s">
        <v>26</v>
      </c>
      <c r="B9" s="9">
        <v>86</v>
      </c>
      <c r="C9" s="9">
        <v>100</v>
      </c>
      <c r="D9" s="9">
        <v>95</v>
      </c>
      <c r="E9" s="9"/>
    </row>
    <row r="10" spans="1:5">
      <c r="A10" s="9" t="s">
        <v>27</v>
      </c>
      <c r="B10" s="9">
        <v>85</v>
      </c>
      <c r="C10" s="9">
        <v>68</v>
      </c>
      <c r="D10" s="9">
        <v>98</v>
      </c>
      <c r="E10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sheetData>
    <row r="1" spans="1:5">
      <c r="A1" s="8" t="s">
        <v>14</v>
      </c>
      <c r="B1" s="8"/>
      <c r="C1" s="8"/>
      <c r="D1" s="8"/>
      <c r="E1" s="8"/>
    </row>
    <row r="2" spans="1:5">
      <c r="A2" s="9" t="s">
        <v>15</v>
      </c>
      <c r="B2" s="9" t="s">
        <v>16</v>
      </c>
      <c r="C2" s="9" t="s">
        <v>17</v>
      </c>
      <c r="D2" s="9" t="s">
        <v>18</v>
      </c>
      <c r="E2" s="20" t="s">
        <v>19</v>
      </c>
    </row>
    <row r="3" spans="1:5">
      <c r="A3" s="9" t="s">
        <v>20</v>
      </c>
      <c r="B3" s="9">
        <v>75</v>
      </c>
      <c r="C3" s="9">
        <v>86</v>
      </c>
      <c r="D3" s="9">
        <v>85</v>
      </c>
      <c r="E3" s="9" t="str">
        <f>IF(SUM(B3:D3)&gt;=270,"우수상","")</f>
        <v/>
      </c>
    </row>
    <row r="4" spans="1:5">
      <c r="A4" s="9" t="s">
        <v>21</v>
      </c>
      <c r="B4" s="9">
        <v>92</v>
      </c>
      <c r="C4" s="9">
        <v>89</v>
      </c>
      <c r="D4" s="9">
        <v>94</v>
      </c>
      <c r="E4" s="9" t="str">
        <f t="shared" ref="E4:E10" si="0">IF(SUM(B4:D4)&gt;=270,"우수상","")</f>
        <v>우수상</v>
      </c>
    </row>
    <row r="5" spans="1:5">
      <c r="A5" s="9" t="s">
        <v>22</v>
      </c>
      <c r="B5" s="9">
        <v>50</v>
      </c>
      <c r="C5" s="9">
        <v>98</v>
      </c>
      <c r="D5" s="9">
        <v>90</v>
      </c>
      <c r="E5" s="9" t="str">
        <f t="shared" si="0"/>
        <v/>
      </c>
    </row>
    <row r="6" spans="1:5">
      <c r="A6" s="9" t="s">
        <v>23</v>
      </c>
      <c r="B6" s="9">
        <v>55</v>
      </c>
      <c r="C6" s="9">
        <v>90</v>
      </c>
      <c r="D6" s="9">
        <v>95</v>
      </c>
      <c r="E6" s="9" t="str">
        <f t="shared" si="0"/>
        <v/>
      </c>
    </row>
    <row r="7" spans="1:5">
      <c r="A7" s="9" t="s">
        <v>24</v>
      </c>
      <c r="B7" s="9">
        <v>65</v>
      </c>
      <c r="C7" s="9">
        <v>85</v>
      </c>
      <c r="D7" s="9">
        <v>70</v>
      </c>
      <c r="E7" s="9" t="str">
        <f t="shared" si="0"/>
        <v/>
      </c>
    </row>
    <row r="8" spans="1:5">
      <c r="A8" s="9" t="s">
        <v>25</v>
      </c>
      <c r="B8" s="9">
        <v>75</v>
      </c>
      <c r="C8" s="9">
        <v>65</v>
      </c>
      <c r="D8" s="9">
        <v>40</v>
      </c>
      <c r="E8" s="9" t="str">
        <f t="shared" si="0"/>
        <v/>
      </c>
    </row>
    <row r="9" spans="1:5">
      <c r="A9" s="9" t="s">
        <v>26</v>
      </c>
      <c r="B9" s="9">
        <v>86</v>
      </c>
      <c r="C9" s="9">
        <v>100</v>
      </c>
      <c r="D9" s="9">
        <v>95</v>
      </c>
      <c r="E9" s="9" t="str">
        <f t="shared" si="0"/>
        <v>우수상</v>
      </c>
    </row>
    <row r="10" spans="1:5">
      <c r="A10" s="9" t="s">
        <v>27</v>
      </c>
      <c r="B10" s="9">
        <v>85</v>
      </c>
      <c r="C10" s="9">
        <v>68</v>
      </c>
      <c r="D10" s="9">
        <v>98</v>
      </c>
      <c r="E10" s="9" t="str">
        <f t="shared" si="0"/>
        <v/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7"/>
  <cols>
    <col min="3" max="3" width="11.58203125" bestFit="1" customWidth="1"/>
  </cols>
  <sheetData>
    <row r="1" spans="1:3">
      <c r="A1" s="10" t="s">
        <v>28</v>
      </c>
      <c r="B1" s="11"/>
      <c r="C1" s="11"/>
    </row>
    <row r="2" spans="1:3">
      <c r="A2" s="11"/>
      <c r="B2" s="11"/>
      <c r="C2" s="11"/>
    </row>
    <row r="3" spans="1:3">
      <c r="A3" s="12" t="s">
        <v>29</v>
      </c>
      <c r="B3" s="12" t="s">
        <v>30</v>
      </c>
      <c r="C3" s="19" t="s">
        <v>31</v>
      </c>
    </row>
    <row r="4" spans="1:3">
      <c r="A4" s="12" t="s">
        <v>295</v>
      </c>
      <c r="B4" s="12">
        <v>6.3547894999999999</v>
      </c>
      <c r="C4" s="12"/>
    </row>
    <row r="5" spans="1:3">
      <c r="A5" s="12" t="s">
        <v>296</v>
      </c>
      <c r="B5" s="12">
        <v>6.2134589</v>
      </c>
      <c r="C5" s="12"/>
    </row>
    <row r="6" spans="1:3">
      <c r="A6" s="12" t="s">
        <v>297</v>
      </c>
      <c r="B6" s="12">
        <v>6.2857893999999996</v>
      </c>
      <c r="C6" s="12"/>
    </row>
    <row r="7" spans="1:3">
      <c r="A7" s="12" t="s">
        <v>298</v>
      </c>
      <c r="B7" s="12">
        <v>5.7845654</v>
      </c>
      <c r="C7" s="12"/>
    </row>
    <row r="8" spans="1:3">
      <c r="A8" s="12" t="s">
        <v>299</v>
      </c>
      <c r="B8" s="12">
        <v>6.0124231999999997</v>
      </c>
      <c r="C8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7"/>
  <cols>
    <col min="3" max="3" width="11.58203125" bestFit="1" customWidth="1"/>
  </cols>
  <sheetData>
    <row r="1" spans="1:3">
      <c r="A1" s="10" t="s">
        <v>28</v>
      </c>
      <c r="B1" s="11"/>
      <c r="C1" s="11"/>
    </row>
    <row r="2" spans="1:3">
      <c r="A2" s="11"/>
      <c r="B2" s="11"/>
      <c r="C2" s="11"/>
    </row>
    <row r="3" spans="1:3">
      <c r="A3" s="12" t="s">
        <v>29</v>
      </c>
      <c r="B3" s="12" t="s">
        <v>30</v>
      </c>
      <c r="C3" s="19" t="s">
        <v>31</v>
      </c>
    </row>
    <row r="4" spans="1:3">
      <c r="A4" s="12" t="s">
        <v>295</v>
      </c>
      <c r="B4" s="12">
        <v>6.3547894999999999</v>
      </c>
      <c r="C4" s="12">
        <f>ROUND(B4,2)</f>
        <v>6.35</v>
      </c>
    </row>
    <row r="5" spans="1:3">
      <c r="A5" s="12" t="s">
        <v>296</v>
      </c>
      <c r="B5" s="12">
        <v>6.2134589</v>
      </c>
      <c r="C5" s="12">
        <f t="shared" ref="C5:C8" si="0">ROUND(B5,2)</f>
        <v>6.21</v>
      </c>
    </row>
    <row r="6" spans="1:3">
      <c r="A6" s="12" t="s">
        <v>297</v>
      </c>
      <c r="B6" s="12">
        <v>6.2857893999999996</v>
      </c>
      <c r="C6" s="12">
        <f t="shared" si="0"/>
        <v>6.29</v>
      </c>
    </row>
    <row r="7" spans="1:3">
      <c r="A7" s="12" t="s">
        <v>298</v>
      </c>
      <c r="B7" s="12">
        <v>5.7845654</v>
      </c>
      <c r="C7" s="12">
        <f t="shared" si="0"/>
        <v>5.78</v>
      </c>
    </row>
    <row r="8" spans="1:3">
      <c r="A8" s="12" t="s">
        <v>299</v>
      </c>
      <c r="B8" s="12">
        <v>6.0124231999999997</v>
      </c>
      <c r="C8" s="12">
        <f t="shared" si="0"/>
        <v>6.01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7"/>
  <cols>
    <col min="3" max="3" width="16.5" bestFit="1" customWidth="1"/>
  </cols>
  <sheetData>
    <row r="1" spans="1:5">
      <c r="A1" s="8" t="s">
        <v>32</v>
      </c>
      <c r="B1" s="8"/>
      <c r="C1" s="8"/>
      <c r="D1" s="8"/>
      <c r="E1" s="8"/>
    </row>
    <row r="2" spans="1:5">
      <c r="A2" s="9" t="s">
        <v>33</v>
      </c>
      <c r="B2" s="9" t="s">
        <v>34</v>
      </c>
      <c r="C2" s="9" t="s">
        <v>35</v>
      </c>
      <c r="D2" s="9" t="s">
        <v>36</v>
      </c>
      <c r="E2" s="9" t="s">
        <v>37</v>
      </c>
    </row>
    <row r="3" spans="1:5">
      <c r="A3" s="9" t="s">
        <v>38</v>
      </c>
      <c r="B3" s="9" t="s">
        <v>39</v>
      </c>
      <c r="C3" s="9">
        <v>77</v>
      </c>
      <c r="D3" s="9">
        <v>97</v>
      </c>
      <c r="E3" s="9">
        <v>87</v>
      </c>
    </row>
    <row r="4" spans="1:5">
      <c r="A4" s="9" t="s">
        <v>40</v>
      </c>
      <c r="B4" s="9" t="s">
        <v>41</v>
      </c>
      <c r="C4" s="9">
        <v>77</v>
      </c>
      <c r="D4" s="9">
        <v>89</v>
      </c>
      <c r="E4" s="9">
        <v>83</v>
      </c>
    </row>
    <row r="5" spans="1:5">
      <c r="A5" s="9" t="s">
        <v>42</v>
      </c>
      <c r="B5" s="9" t="s">
        <v>43</v>
      </c>
      <c r="C5" s="9">
        <v>56</v>
      </c>
      <c r="D5" s="9">
        <v>76</v>
      </c>
      <c r="E5" s="9">
        <v>66</v>
      </c>
    </row>
    <row r="6" spans="1:5">
      <c r="A6" s="9" t="s">
        <v>44</v>
      </c>
      <c r="B6" s="9" t="s">
        <v>41</v>
      </c>
      <c r="C6" s="9">
        <v>88</v>
      </c>
      <c r="D6" s="9">
        <v>80</v>
      </c>
      <c r="E6" s="9">
        <v>84</v>
      </c>
    </row>
    <row r="7" spans="1:5">
      <c r="A7" s="9" t="s">
        <v>45</v>
      </c>
      <c r="B7" s="9" t="s">
        <v>39</v>
      </c>
      <c r="C7" s="9">
        <v>88</v>
      </c>
      <c r="D7" s="9">
        <v>93</v>
      </c>
      <c r="E7" s="9">
        <v>90.5</v>
      </c>
    </row>
    <row r="8" spans="1:5">
      <c r="A8" s="9" t="s">
        <v>46</v>
      </c>
      <c r="B8" s="9" t="s">
        <v>47</v>
      </c>
      <c r="C8" s="9">
        <v>91</v>
      </c>
      <c r="D8" s="9">
        <v>67</v>
      </c>
      <c r="E8" s="9">
        <v>79</v>
      </c>
    </row>
    <row r="9" spans="1:5">
      <c r="A9" s="9" t="s">
        <v>48</v>
      </c>
      <c r="B9" s="9" t="s">
        <v>43</v>
      </c>
      <c r="C9" s="9">
        <v>85</v>
      </c>
      <c r="D9" s="9">
        <v>56</v>
      </c>
      <c r="E9" s="9">
        <v>70.5</v>
      </c>
    </row>
    <row r="10" spans="1:5">
      <c r="A10" s="9" t="s">
        <v>49</v>
      </c>
      <c r="B10" s="9" t="s">
        <v>47</v>
      </c>
      <c r="C10" s="9">
        <v>76</v>
      </c>
      <c r="D10" s="9">
        <v>89</v>
      </c>
      <c r="E10" s="9">
        <v>82.5</v>
      </c>
    </row>
    <row r="11" spans="1:5">
      <c r="A11" s="13" t="s">
        <v>50</v>
      </c>
      <c r="B11" s="13" t="s">
        <v>41</v>
      </c>
      <c r="C11" s="13">
        <v>34</v>
      </c>
      <c r="D11" s="13">
        <v>90</v>
      </c>
      <c r="E11" s="13">
        <v>62</v>
      </c>
    </row>
    <row r="12" spans="1:5">
      <c r="A12" s="13" t="s">
        <v>51</v>
      </c>
      <c r="B12" s="13" t="s">
        <v>43</v>
      </c>
      <c r="C12" s="13">
        <v>59</v>
      </c>
      <c r="D12" s="13">
        <v>91</v>
      </c>
      <c r="E12" s="13">
        <v>75</v>
      </c>
    </row>
    <row r="13" spans="1:5">
      <c r="A13" s="14"/>
      <c r="B13" s="14"/>
      <c r="C13" s="14"/>
      <c r="D13" s="14"/>
      <c r="E13" s="14"/>
    </row>
    <row r="14" spans="1:5">
      <c r="A14" s="14"/>
      <c r="B14" s="14"/>
      <c r="C14" s="20" t="s">
        <v>52</v>
      </c>
      <c r="D14" s="14"/>
      <c r="E14" s="14"/>
    </row>
    <row r="15" spans="1:5">
      <c r="A15" s="14"/>
      <c r="B15" s="14"/>
      <c r="C15" s="15"/>
      <c r="D15" s="14"/>
      <c r="E15" s="14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7"/>
  <cols>
    <col min="3" max="3" width="16.5" bestFit="1" customWidth="1"/>
  </cols>
  <sheetData>
    <row r="1" spans="1:5">
      <c r="A1" s="8" t="s">
        <v>32</v>
      </c>
      <c r="B1" s="8"/>
      <c r="C1" s="8"/>
      <c r="D1" s="8"/>
      <c r="E1" s="8"/>
    </row>
    <row r="2" spans="1:5">
      <c r="A2" s="9" t="s">
        <v>33</v>
      </c>
      <c r="B2" s="9" t="s">
        <v>34</v>
      </c>
      <c r="C2" s="9" t="s">
        <v>35</v>
      </c>
      <c r="D2" s="9" t="s">
        <v>36</v>
      </c>
      <c r="E2" s="9" t="s">
        <v>37</v>
      </c>
    </row>
    <row r="3" spans="1:5">
      <c r="A3" s="9" t="s">
        <v>38</v>
      </c>
      <c r="B3" s="9" t="s">
        <v>39</v>
      </c>
      <c r="C3" s="9">
        <v>77</v>
      </c>
      <c r="D3" s="9">
        <v>97</v>
      </c>
      <c r="E3" s="9">
        <v>87</v>
      </c>
    </row>
    <row r="4" spans="1:5">
      <c r="A4" s="9" t="s">
        <v>40</v>
      </c>
      <c r="B4" s="9" t="s">
        <v>41</v>
      </c>
      <c r="C4" s="9">
        <v>77</v>
      </c>
      <c r="D4" s="9">
        <v>89</v>
      </c>
      <c r="E4" s="9">
        <v>83</v>
      </c>
    </row>
    <row r="5" spans="1:5">
      <c r="A5" s="9" t="s">
        <v>42</v>
      </c>
      <c r="B5" s="9" t="s">
        <v>43</v>
      </c>
      <c r="C5" s="9">
        <v>56</v>
      </c>
      <c r="D5" s="9">
        <v>76</v>
      </c>
      <c r="E5" s="9">
        <v>66</v>
      </c>
    </row>
    <row r="6" spans="1:5">
      <c r="A6" s="9" t="s">
        <v>44</v>
      </c>
      <c r="B6" s="9" t="s">
        <v>41</v>
      </c>
      <c r="C6" s="9">
        <v>88</v>
      </c>
      <c r="D6" s="9">
        <v>80</v>
      </c>
      <c r="E6" s="9">
        <v>84</v>
      </c>
    </row>
    <row r="7" spans="1:5">
      <c r="A7" s="9" t="s">
        <v>45</v>
      </c>
      <c r="B7" s="9" t="s">
        <v>39</v>
      </c>
      <c r="C7" s="9">
        <v>88</v>
      </c>
      <c r="D7" s="9">
        <v>93</v>
      </c>
      <c r="E7" s="9">
        <v>90.5</v>
      </c>
    </row>
    <row r="8" spans="1:5">
      <c r="A8" s="9" t="s">
        <v>46</v>
      </c>
      <c r="B8" s="9" t="s">
        <v>47</v>
      </c>
      <c r="C8" s="9">
        <v>91</v>
      </c>
      <c r="D8" s="9">
        <v>67</v>
      </c>
      <c r="E8" s="9">
        <v>79</v>
      </c>
    </row>
    <row r="9" spans="1:5">
      <c r="A9" s="9" t="s">
        <v>48</v>
      </c>
      <c r="B9" s="9" t="s">
        <v>43</v>
      </c>
      <c r="C9" s="9">
        <v>85</v>
      </c>
      <c r="D9" s="9">
        <v>56</v>
      </c>
      <c r="E9" s="9">
        <v>70.5</v>
      </c>
    </row>
    <row r="10" spans="1:5">
      <c r="A10" s="9" t="s">
        <v>49</v>
      </c>
      <c r="B10" s="9" t="s">
        <v>47</v>
      </c>
      <c r="C10" s="9">
        <v>76</v>
      </c>
      <c r="D10" s="9">
        <v>89</v>
      </c>
      <c r="E10" s="9">
        <v>82.5</v>
      </c>
    </row>
    <row r="11" spans="1:5">
      <c r="A11" s="13" t="s">
        <v>50</v>
      </c>
      <c r="B11" s="13" t="s">
        <v>41</v>
      </c>
      <c r="C11" s="13">
        <v>34</v>
      </c>
      <c r="D11" s="13">
        <v>90</v>
      </c>
      <c r="E11" s="13">
        <v>62</v>
      </c>
    </row>
    <row r="12" spans="1:5">
      <c r="A12" s="13" t="s">
        <v>51</v>
      </c>
      <c r="B12" s="13" t="s">
        <v>43</v>
      </c>
      <c r="C12" s="13">
        <v>59</v>
      </c>
      <c r="D12" s="13">
        <v>91</v>
      </c>
      <c r="E12" s="13">
        <v>75</v>
      </c>
    </row>
    <row r="13" spans="1:5">
      <c r="A13" s="14"/>
      <c r="B13" s="14"/>
      <c r="C13" s="14"/>
      <c r="D13" s="14"/>
      <c r="E13" s="14"/>
    </row>
    <row r="14" spans="1:5">
      <c r="A14" s="14"/>
      <c r="B14" s="14"/>
      <c r="C14" s="20" t="s">
        <v>52</v>
      </c>
      <c r="D14" s="14"/>
      <c r="E14" s="14"/>
    </row>
    <row r="15" spans="1:5">
      <c r="A15" s="14"/>
      <c r="B15" s="14"/>
      <c r="C15" s="15">
        <f>ROUND(DAVERAGE(A2:E12,E2,B2:B3),1)</f>
        <v>84.8</v>
      </c>
      <c r="D15" s="14"/>
      <c r="E15" s="1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7"/>
  <sheetData>
    <row r="1" spans="1:7">
      <c r="A1" s="8" t="s">
        <v>53</v>
      </c>
      <c r="B1" s="8"/>
      <c r="C1" s="8"/>
      <c r="D1" s="8"/>
      <c r="E1" s="8"/>
      <c r="F1" s="14"/>
      <c r="G1" s="14"/>
    </row>
    <row r="2" spans="1:7">
      <c r="A2" s="9" t="s">
        <v>54</v>
      </c>
      <c r="B2" s="9" t="s">
        <v>55</v>
      </c>
      <c r="C2" s="9" t="s">
        <v>56</v>
      </c>
      <c r="D2" s="9" t="s">
        <v>57</v>
      </c>
      <c r="E2" s="8"/>
      <c r="F2" s="14"/>
      <c r="G2" s="14"/>
    </row>
    <row r="3" spans="1:7">
      <c r="A3" s="16" t="s">
        <v>58</v>
      </c>
      <c r="B3" s="16">
        <v>15</v>
      </c>
      <c r="C3" s="7">
        <v>1575</v>
      </c>
      <c r="D3" s="7">
        <v>23625</v>
      </c>
      <c r="E3" s="8"/>
      <c r="F3" s="14"/>
      <c r="G3" s="14"/>
    </row>
    <row r="4" spans="1:7">
      <c r="A4" s="16" t="s">
        <v>59</v>
      </c>
      <c r="B4" s="16">
        <v>20</v>
      </c>
      <c r="C4" s="7">
        <v>3287</v>
      </c>
      <c r="D4" s="7">
        <v>65740</v>
      </c>
      <c r="E4" s="63" t="s">
        <v>60</v>
      </c>
      <c r="F4" s="63"/>
      <c r="G4" s="63"/>
    </row>
    <row r="5" spans="1:7">
      <c r="A5" s="16" t="s">
        <v>61</v>
      </c>
      <c r="B5" s="16">
        <v>13</v>
      </c>
      <c r="C5" s="7">
        <v>1795</v>
      </c>
      <c r="D5" s="7">
        <v>23335</v>
      </c>
      <c r="E5" s="64"/>
      <c r="F5" s="65"/>
      <c r="G5" s="66"/>
    </row>
    <row r="6" spans="1:7">
      <c r="A6" s="16" t="s">
        <v>62</v>
      </c>
      <c r="B6" s="16">
        <v>18</v>
      </c>
      <c r="C6" s="7">
        <v>3687</v>
      </c>
      <c r="D6" s="7">
        <v>66366</v>
      </c>
      <c r="E6" s="8"/>
      <c r="F6" s="14"/>
      <c r="G6" s="14"/>
    </row>
    <row r="7" spans="1:7">
      <c r="A7" s="16" t="s">
        <v>58</v>
      </c>
      <c r="B7" s="16">
        <v>11</v>
      </c>
      <c r="C7" s="7">
        <v>2874</v>
      </c>
      <c r="D7" s="7">
        <v>31614</v>
      </c>
      <c r="E7" s="8"/>
      <c r="F7" s="14"/>
      <c r="G7" s="14"/>
    </row>
    <row r="8" spans="1:7">
      <c r="A8" s="16" t="s">
        <v>58</v>
      </c>
      <c r="B8" s="16">
        <v>15</v>
      </c>
      <c r="C8" s="7">
        <v>12959</v>
      </c>
      <c r="D8" s="7">
        <v>194385</v>
      </c>
      <c r="E8" s="8"/>
      <c r="F8" s="14"/>
      <c r="G8" s="14"/>
    </row>
  </sheetData>
  <mergeCells count="2">
    <mergeCell ref="E4:G4"/>
    <mergeCell ref="E5:G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7"/>
  <sheetData>
    <row r="1" spans="1:7">
      <c r="A1" s="8" t="s">
        <v>53</v>
      </c>
      <c r="B1" s="8"/>
      <c r="C1" s="8"/>
      <c r="D1" s="8"/>
      <c r="E1" s="8"/>
      <c r="F1" s="14"/>
      <c r="G1" s="14"/>
    </row>
    <row r="2" spans="1:7">
      <c r="A2" s="9" t="s">
        <v>54</v>
      </c>
      <c r="B2" s="9" t="s">
        <v>55</v>
      </c>
      <c r="C2" s="9" t="s">
        <v>56</v>
      </c>
      <c r="D2" s="9" t="s">
        <v>57</v>
      </c>
      <c r="E2" s="8"/>
      <c r="F2" s="14"/>
      <c r="G2" s="14"/>
    </row>
    <row r="3" spans="1:7">
      <c r="A3" s="16" t="s">
        <v>58</v>
      </c>
      <c r="B3" s="16">
        <v>15</v>
      </c>
      <c r="C3" s="7">
        <v>1575</v>
      </c>
      <c r="D3" s="7">
        <v>23625</v>
      </c>
      <c r="E3" s="8"/>
      <c r="F3" s="14"/>
      <c r="G3" s="14"/>
    </row>
    <row r="4" spans="1:7">
      <c r="A4" s="16" t="s">
        <v>59</v>
      </c>
      <c r="B4" s="16">
        <v>20</v>
      </c>
      <c r="C4" s="7">
        <v>3287</v>
      </c>
      <c r="D4" s="7">
        <v>65740</v>
      </c>
      <c r="E4" s="63" t="s">
        <v>60</v>
      </c>
      <c r="F4" s="63"/>
      <c r="G4" s="63"/>
    </row>
    <row r="5" spans="1:7">
      <c r="A5" s="16" t="s">
        <v>61</v>
      </c>
      <c r="B5" s="16">
        <v>13</v>
      </c>
      <c r="C5" s="7">
        <v>1795</v>
      </c>
      <c r="D5" s="7">
        <v>23335</v>
      </c>
      <c r="E5" s="64">
        <f>ROUNDUP(DSUM(A2:D8,D2,A2:A3),-3)</f>
        <v>250000</v>
      </c>
      <c r="F5" s="65"/>
      <c r="G5" s="66"/>
    </row>
    <row r="6" spans="1:7">
      <c r="A6" s="16" t="s">
        <v>62</v>
      </c>
      <c r="B6" s="16">
        <v>18</v>
      </c>
      <c r="C6" s="7">
        <v>3687</v>
      </c>
      <c r="D6" s="7">
        <v>66366</v>
      </c>
      <c r="E6" s="8"/>
      <c r="F6" s="14"/>
      <c r="G6" s="14"/>
    </row>
    <row r="7" spans="1:7">
      <c r="A7" s="16" t="s">
        <v>58</v>
      </c>
      <c r="B7" s="16">
        <v>11</v>
      </c>
      <c r="C7" s="7">
        <v>2874</v>
      </c>
      <c r="D7" s="7">
        <v>31614</v>
      </c>
      <c r="E7" s="8"/>
      <c r="F7" s="14"/>
      <c r="G7" s="14"/>
    </row>
    <row r="8" spans="1:7">
      <c r="A8" s="16" t="s">
        <v>58</v>
      </c>
      <c r="B8" s="16">
        <v>15</v>
      </c>
      <c r="C8" s="7">
        <v>12959</v>
      </c>
      <c r="D8" s="7">
        <v>194385</v>
      </c>
      <c r="E8" s="8"/>
      <c r="F8" s="14"/>
      <c r="G8" s="14"/>
    </row>
  </sheetData>
  <mergeCells count="2">
    <mergeCell ref="E4:G4"/>
    <mergeCell ref="E5:G5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2" max="2" width="11.25" customWidth="1"/>
    <col min="3" max="3" width="11" bestFit="1" customWidth="1"/>
    <col min="4" max="4" width="9.33203125" bestFit="1" customWidth="1"/>
    <col min="5" max="5" width="11" bestFit="1" customWidth="1"/>
  </cols>
  <sheetData>
    <row r="1" spans="1:5">
      <c r="A1" s="17"/>
      <c r="B1" s="10" t="s">
        <v>63</v>
      </c>
      <c r="C1" s="11"/>
      <c r="D1" s="11"/>
      <c r="E1" s="11"/>
    </row>
    <row r="2" spans="1:5">
      <c r="A2" s="11"/>
      <c r="B2" s="11"/>
      <c r="C2" s="11"/>
      <c r="D2" s="11"/>
      <c r="E2" s="18" t="s">
        <v>64</v>
      </c>
    </row>
    <row r="3" spans="1:5">
      <c r="A3" s="12" t="s">
        <v>65</v>
      </c>
      <c r="B3" s="12" t="s">
        <v>66</v>
      </c>
      <c r="C3" s="12" t="s">
        <v>67</v>
      </c>
      <c r="D3" s="12" t="s">
        <v>68</v>
      </c>
      <c r="E3" s="19" t="s">
        <v>69</v>
      </c>
    </row>
    <row r="4" spans="1:5">
      <c r="A4" s="12" t="s">
        <v>70</v>
      </c>
      <c r="B4" s="7">
        <v>234543</v>
      </c>
      <c r="C4" s="7">
        <v>33345</v>
      </c>
      <c r="D4" s="7">
        <v>267888</v>
      </c>
      <c r="E4" s="7"/>
    </row>
    <row r="5" spans="1:5">
      <c r="A5" s="12" t="s">
        <v>71</v>
      </c>
      <c r="B5" s="7">
        <v>455654</v>
      </c>
      <c r="C5" s="7">
        <v>65655</v>
      </c>
      <c r="D5" s="7">
        <v>521309</v>
      </c>
      <c r="E5" s="7"/>
    </row>
    <row r="6" spans="1:5">
      <c r="A6" s="12" t="s">
        <v>72</v>
      </c>
      <c r="B6" s="7">
        <v>576767</v>
      </c>
      <c r="C6" s="7">
        <v>56565</v>
      </c>
      <c r="D6" s="7">
        <v>633332</v>
      </c>
      <c r="E6" s="7"/>
    </row>
    <row r="7" spans="1:5">
      <c r="A7" s="12" t="s">
        <v>73</v>
      </c>
      <c r="B7" s="7">
        <v>565454</v>
      </c>
      <c r="C7" s="7">
        <v>57678</v>
      </c>
      <c r="D7" s="7">
        <v>623132</v>
      </c>
      <c r="E7" s="7"/>
    </row>
    <row r="8" spans="1:5">
      <c r="A8" s="12" t="s">
        <v>74</v>
      </c>
      <c r="B8" s="7">
        <v>787897</v>
      </c>
      <c r="C8" s="7">
        <v>76766</v>
      </c>
      <c r="D8" s="7">
        <v>864663</v>
      </c>
      <c r="E8" s="7"/>
    </row>
    <row r="9" spans="1:5">
      <c r="A9" s="12" t="s">
        <v>75</v>
      </c>
      <c r="B9" s="7">
        <v>788877</v>
      </c>
      <c r="C9" s="7">
        <v>78787</v>
      </c>
      <c r="D9" s="7">
        <v>867664</v>
      </c>
      <c r="E9" s="7"/>
    </row>
    <row r="10" spans="1:5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2" max="2" width="11.25" customWidth="1"/>
    <col min="3" max="3" width="11" bestFit="1" customWidth="1"/>
    <col min="4" max="4" width="9.33203125" bestFit="1" customWidth="1"/>
    <col min="5" max="5" width="11" bestFit="1" customWidth="1"/>
  </cols>
  <sheetData>
    <row r="1" spans="1:5">
      <c r="A1" s="17"/>
      <c r="B1" s="10" t="s">
        <v>63</v>
      </c>
      <c r="C1" s="11"/>
      <c r="D1" s="11"/>
      <c r="E1" s="11"/>
    </row>
    <row r="2" spans="1:5">
      <c r="A2" s="11"/>
      <c r="B2" s="11"/>
      <c r="C2" s="11"/>
      <c r="D2" s="11"/>
      <c r="E2" s="18" t="s">
        <v>64</v>
      </c>
    </row>
    <row r="3" spans="1:5">
      <c r="A3" s="12" t="s">
        <v>65</v>
      </c>
      <c r="B3" s="12" t="s">
        <v>66</v>
      </c>
      <c r="C3" s="12" t="s">
        <v>67</v>
      </c>
      <c r="D3" s="12" t="s">
        <v>68</v>
      </c>
      <c r="E3" s="19" t="s">
        <v>69</v>
      </c>
    </row>
    <row r="4" spans="1:5">
      <c r="A4" s="12" t="s">
        <v>70</v>
      </c>
      <c r="B4" s="7">
        <v>234543</v>
      </c>
      <c r="C4" s="7">
        <v>33345</v>
      </c>
      <c r="D4" s="7">
        <v>267888</v>
      </c>
      <c r="E4" s="7">
        <f t="shared" ref="E4:E9" si="0">ROUNDDOWN(D4,-3)</f>
        <v>267000</v>
      </c>
    </row>
    <row r="5" spans="1:5">
      <c r="A5" s="12" t="s">
        <v>71</v>
      </c>
      <c r="B5" s="7">
        <v>455654</v>
      </c>
      <c r="C5" s="7">
        <v>65655</v>
      </c>
      <c r="D5" s="7">
        <v>521309</v>
      </c>
      <c r="E5" s="7">
        <f t="shared" si="0"/>
        <v>521000</v>
      </c>
    </row>
    <row r="6" spans="1:5">
      <c r="A6" s="12" t="s">
        <v>72</v>
      </c>
      <c r="B6" s="7">
        <v>576767</v>
      </c>
      <c r="C6" s="7">
        <v>56565</v>
      </c>
      <c r="D6" s="7">
        <v>633332</v>
      </c>
      <c r="E6" s="7">
        <f t="shared" si="0"/>
        <v>633000</v>
      </c>
    </row>
    <row r="7" spans="1:5">
      <c r="A7" s="12" t="s">
        <v>73</v>
      </c>
      <c r="B7" s="7">
        <v>565454</v>
      </c>
      <c r="C7" s="7">
        <v>57678</v>
      </c>
      <c r="D7" s="7">
        <v>623132</v>
      </c>
      <c r="E7" s="7">
        <f t="shared" si="0"/>
        <v>623000</v>
      </c>
    </row>
    <row r="8" spans="1:5">
      <c r="A8" s="12" t="s">
        <v>74</v>
      </c>
      <c r="B8" s="7">
        <v>787897</v>
      </c>
      <c r="C8" s="7">
        <v>76766</v>
      </c>
      <c r="D8" s="7">
        <v>864663</v>
      </c>
      <c r="E8" s="7">
        <f t="shared" si="0"/>
        <v>864000</v>
      </c>
    </row>
    <row r="9" spans="1:5">
      <c r="A9" s="12" t="s">
        <v>75</v>
      </c>
      <c r="B9" s="7">
        <v>788877</v>
      </c>
      <c r="C9" s="7">
        <v>78787</v>
      </c>
      <c r="D9" s="7">
        <v>867664</v>
      </c>
      <c r="E9" s="7">
        <f t="shared" si="0"/>
        <v>867000</v>
      </c>
    </row>
    <row r="10" spans="1:5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2" max="3" width="11.75" customWidth="1"/>
    <col min="4" max="4" width="11.58203125" customWidth="1"/>
  </cols>
  <sheetData>
    <row r="1" spans="1:5">
      <c r="A1" s="11"/>
      <c r="B1" s="11" t="s">
        <v>76</v>
      </c>
      <c r="C1" s="11"/>
      <c r="D1" s="11"/>
      <c r="E1" s="11"/>
    </row>
    <row r="2" spans="1:5">
      <c r="A2" s="11"/>
      <c r="B2" s="12" t="s">
        <v>77</v>
      </c>
      <c r="C2" s="12" t="s">
        <v>78</v>
      </c>
      <c r="D2" s="12" t="s">
        <v>79</v>
      </c>
      <c r="E2" s="11"/>
    </row>
    <row r="3" spans="1:5">
      <c r="A3" s="11"/>
      <c r="B3" s="12" t="s">
        <v>80</v>
      </c>
      <c r="C3" s="12">
        <v>17</v>
      </c>
      <c r="D3" s="7">
        <v>100000</v>
      </c>
      <c r="E3" s="11"/>
    </row>
    <row r="4" spans="1:5">
      <c r="A4" s="11"/>
      <c r="B4" s="12" t="s">
        <v>81</v>
      </c>
      <c r="C4" s="12">
        <v>10</v>
      </c>
      <c r="D4" s="7">
        <v>60000</v>
      </c>
      <c r="E4" s="11"/>
    </row>
    <row r="5" spans="1:5">
      <c r="A5" s="11"/>
      <c r="B5" s="12" t="s">
        <v>82</v>
      </c>
      <c r="C5" s="12">
        <v>15</v>
      </c>
      <c r="D5" s="7">
        <v>80000</v>
      </c>
      <c r="E5" s="11"/>
    </row>
    <row r="6" spans="1:5">
      <c r="A6" s="11"/>
      <c r="B6" s="12" t="s">
        <v>83</v>
      </c>
      <c r="C6" s="12">
        <v>2</v>
      </c>
      <c r="D6" s="7">
        <v>20000</v>
      </c>
      <c r="E6" s="11"/>
    </row>
    <row r="7" spans="1:5">
      <c r="A7" s="11"/>
      <c r="B7" s="12" t="s">
        <v>84</v>
      </c>
      <c r="C7" s="12">
        <v>5</v>
      </c>
      <c r="D7" s="7">
        <v>40000</v>
      </c>
      <c r="E7" s="11"/>
    </row>
    <row r="8" spans="1:5">
      <c r="A8" s="11"/>
      <c r="B8" s="67" t="s">
        <v>85</v>
      </c>
      <c r="C8" s="68"/>
      <c r="D8" s="7"/>
      <c r="E8" s="11"/>
    </row>
    <row r="9" spans="1:5">
      <c r="A9" s="11"/>
      <c r="B9" s="11"/>
      <c r="C9" s="11"/>
      <c r="D9" s="11"/>
      <c r="E9" s="11"/>
    </row>
    <row r="10" spans="1:5">
      <c r="A10" s="11"/>
      <c r="B10" s="11"/>
      <c r="C10" s="11"/>
      <c r="D10" s="11"/>
      <c r="E10" s="11"/>
    </row>
  </sheetData>
  <mergeCells count="1">
    <mergeCell ref="B8:C8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2" max="3" width="11.75" customWidth="1"/>
    <col min="4" max="4" width="11.58203125" customWidth="1"/>
  </cols>
  <sheetData>
    <row r="1" spans="1:5">
      <c r="A1" s="11"/>
      <c r="B1" s="11" t="s">
        <v>76</v>
      </c>
      <c r="C1" s="11"/>
      <c r="D1" s="11"/>
      <c r="E1" s="11"/>
    </row>
    <row r="2" spans="1:5">
      <c r="A2" s="11"/>
      <c r="B2" s="12" t="s">
        <v>77</v>
      </c>
      <c r="C2" s="12" t="s">
        <v>78</v>
      </c>
      <c r="D2" s="12" t="s">
        <v>79</v>
      </c>
      <c r="E2" s="11"/>
    </row>
    <row r="3" spans="1:5">
      <c r="A3" s="11"/>
      <c r="B3" s="12" t="s">
        <v>80</v>
      </c>
      <c r="C3" s="12">
        <v>17</v>
      </c>
      <c r="D3" s="7">
        <v>100000</v>
      </c>
      <c r="E3" s="11"/>
    </row>
    <row r="4" spans="1:5">
      <c r="A4" s="11"/>
      <c r="B4" s="12" t="s">
        <v>81</v>
      </c>
      <c r="C4" s="12">
        <v>10</v>
      </c>
      <c r="D4" s="7">
        <v>60000</v>
      </c>
      <c r="E4" s="11"/>
    </row>
    <row r="5" spans="1:5">
      <c r="A5" s="11"/>
      <c r="B5" s="12" t="s">
        <v>82</v>
      </c>
      <c r="C5" s="12">
        <v>15</v>
      </c>
      <c r="D5" s="7">
        <v>80000</v>
      </c>
      <c r="E5" s="11"/>
    </row>
    <row r="6" spans="1:5">
      <c r="A6" s="11"/>
      <c r="B6" s="12" t="s">
        <v>83</v>
      </c>
      <c r="C6" s="12">
        <v>2</v>
      </c>
      <c r="D6" s="7">
        <v>20000</v>
      </c>
      <c r="E6" s="11"/>
    </row>
    <row r="7" spans="1:5">
      <c r="A7" s="11"/>
      <c r="B7" s="12" t="s">
        <v>84</v>
      </c>
      <c r="C7" s="12">
        <v>5</v>
      </c>
      <c r="D7" s="7">
        <v>40000</v>
      </c>
      <c r="E7" s="11"/>
    </row>
    <row r="8" spans="1:5">
      <c r="A8" s="11"/>
      <c r="B8" s="67" t="s">
        <v>85</v>
      </c>
      <c r="C8" s="68"/>
      <c r="D8" s="7">
        <f>SUMIF(C2:C7,"&gt;=10",D2:D7)</f>
        <v>240000</v>
      </c>
      <c r="E8" s="11"/>
    </row>
    <row r="9" spans="1:5">
      <c r="A9" s="11"/>
      <c r="B9" s="11"/>
      <c r="C9" s="11"/>
      <c r="D9" s="11"/>
      <c r="E9" s="11"/>
    </row>
    <row r="10" spans="1:5">
      <c r="A10" s="11"/>
      <c r="B10" s="11"/>
      <c r="C10" s="11"/>
      <c r="D10" s="11"/>
      <c r="E10" s="11"/>
    </row>
  </sheetData>
  <mergeCells count="1">
    <mergeCell ref="B8:C8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7"/>
  <cols>
    <col min="1" max="1" width="11" bestFit="1" customWidth="1"/>
    <col min="2" max="4" width="10.5" customWidth="1"/>
    <col min="6" max="6" width="10.75" bestFit="1" customWidth="1"/>
  </cols>
  <sheetData>
    <row r="1" spans="1:6">
      <c r="A1" s="12" t="s">
        <v>86</v>
      </c>
      <c r="B1" s="12" t="s">
        <v>87</v>
      </c>
      <c r="C1" s="12" t="s">
        <v>88</v>
      </c>
      <c r="D1" s="12" t="s">
        <v>89</v>
      </c>
      <c r="E1" s="11"/>
    </row>
    <row r="2" spans="1:6">
      <c r="A2" s="21" t="s">
        <v>90</v>
      </c>
      <c r="B2" s="7">
        <v>5490</v>
      </c>
      <c r="C2" s="7">
        <v>4980</v>
      </c>
      <c r="D2" s="22">
        <v>510</v>
      </c>
      <c r="E2" s="11"/>
    </row>
    <row r="3" spans="1:6">
      <c r="A3" s="21" t="s">
        <v>91</v>
      </c>
      <c r="B3" s="7">
        <v>6470</v>
      </c>
      <c r="C3" s="7">
        <v>5100</v>
      </c>
      <c r="D3" s="22">
        <v>1370</v>
      </c>
      <c r="E3" s="11"/>
    </row>
    <row r="4" spans="1:6">
      <c r="A4" s="21" t="s">
        <v>92</v>
      </c>
      <c r="B4" s="7">
        <v>5520</v>
      </c>
      <c r="C4" s="7">
        <v>5100</v>
      </c>
      <c r="D4" s="22">
        <v>420</v>
      </c>
      <c r="E4" s="11"/>
    </row>
    <row r="5" spans="1:6">
      <c r="A5" s="21" t="s">
        <v>93</v>
      </c>
      <c r="B5" s="7">
        <v>6500</v>
      </c>
      <c r="C5" s="7">
        <v>7400</v>
      </c>
      <c r="D5" s="22">
        <v>-900</v>
      </c>
      <c r="E5" s="11"/>
    </row>
    <row r="6" spans="1:6">
      <c r="A6" s="21" t="s">
        <v>94</v>
      </c>
      <c r="B6" s="7">
        <v>5200</v>
      </c>
      <c r="C6" s="7">
        <v>4800</v>
      </c>
      <c r="D6" s="22">
        <v>400</v>
      </c>
      <c r="E6" s="11"/>
      <c r="F6" s="19" t="s">
        <v>96</v>
      </c>
    </row>
    <row r="7" spans="1:6">
      <c r="A7" s="21" t="s">
        <v>95</v>
      </c>
      <c r="B7" s="7">
        <v>4800</v>
      </c>
      <c r="C7" s="7">
        <v>5200</v>
      </c>
      <c r="D7" s="22">
        <v>-400</v>
      </c>
      <c r="E7" s="11"/>
      <c r="F7" s="7"/>
    </row>
    <row r="8" spans="1:6">
      <c r="A8" s="11"/>
      <c r="B8" s="11"/>
      <c r="C8" s="11"/>
      <c r="D8" s="11"/>
      <c r="E8" s="11"/>
    </row>
    <row r="9" spans="1:6">
      <c r="A9" s="11"/>
      <c r="B9" s="11"/>
      <c r="C9" s="11"/>
      <c r="D9" s="11"/>
      <c r="E9" s="11"/>
    </row>
    <row r="10" spans="1:6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7"/>
  <cols>
    <col min="1" max="1" width="11" bestFit="1" customWidth="1"/>
    <col min="2" max="4" width="10.5" customWidth="1"/>
    <col min="6" max="6" width="10.75" bestFit="1" customWidth="1"/>
  </cols>
  <sheetData>
    <row r="1" spans="1:6">
      <c r="A1" s="12" t="s">
        <v>86</v>
      </c>
      <c r="B1" s="12" t="s">
        <v>87</v>
      </c>
      <c r="C1" s="12" t="s">
        <v>88</v>
      </c>
      <c r="D1" s="12" t="s">
        <v>89</v>
      </c>
      <c r="E1" s="11"/>
    </row>
    <row r="2" spans="1:6">
      <c r="A2" s="21" t="s">
        <v>90</v>
      </c>
      <c r="B2" s="7">
        <v>5490</v>
      </c>
      <c r="C2" s="7">
        <v>4980</v>
      </c>
      <c r="D2" s="22">
        <v>510</v>
      </c>
      <c r="E2" s="11"/>
    </row>
    <row r="3" spans="1:6">
      <c r="A3" s="21" t="s">
        <v>91</v>
      </c>
      <c r="B3" s="7">
        <v>6470</v>
      </c>
      <c r="C3" s="7">
        <v>5100</v>
      </c>
      <c r="D3" s="22">
        <v>1370</v>
      </c>
      <c r="E3" s="11"/>
    </row>
    <row r="4" spans="1:6">
      <c r="A4" s="21" t="s">
        <v>92</v>
      </c>
      <c r="B4" s="7">
        <v>5520</v>
      </c>
      <c r="C4" s="7">
        <v>5100</v>
      </c>
      <c r="D4" s="22">
        <v>420</v>
      </c>
      <c r="E4" s="11"/>
    </row>
    <row r="5" spans="1:6">
      <c r="A5" s="21" t="s">
        <v>93</v>
      </c>
      <c r="B5" s="7">
        <v>6500</v>
      </c>
      <c r="C5" s="7">
        <v>7400</v>
      </c>
      <c r="D5" s="22">
        <v>-900</v>
      </c>
      <c r="E5" s="11"/>
    </row>
    <row r="6" spans="1:6">
      <c r="A6" s="21" t="s">
        <v>94</v>
      </c>
      <c r="B6" s="7">
        <v>5200</v>
      </c>
      <c r="C6" s="7">
        <v>4800</v>
      </c>
      <c r="D6" s="22">
        <v>400</v>
      </c>
      <c r="E6" s="11"/>
      <c r="F6" s="19" t="s">
        <v>96</v>
      </c>
    </row>
    <row r="7" spans="1:6">
      <c r="A7" s="21" t="s">
        <v>95</v>
      </c>
      <c r="B7" s="7">
        <v>4800</v>
      </c>
      <c r="C7" s="7">
        <v>5200</v>
      </c>
      <c r="D7" s="22">
        <v>-400</v>
      </c>
      <c r="E7" s="11"/>
      <c r="F7" s="6">
        <f>SUMIF(D2:D7,"&lt;0",B2:B7)</f>
        <v>11300</v>
      </c>
    </row>
    <row r="8" spans="1:6">
      <c r="A8" s="11"/>
      <c r="B8" s="11"/>
      <c r="C8" s="11"/>
      <c r="D8" s="11"/>
      <c r="E8" s="11"/>
    </row>
    <row r="9" spans="1:6">
      <c r="A9" s="11"/>
      <c r="B9" s="11"/>
      <c r="C9" s="11"/>
      <c r="D9" s="11"/>
      <c r="E9" s="11"/>
    </row>
    <row r="10" spans="1:6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7"/>
  <cols>
    <col min="2" max="3" width="12.83203125" customWidth="1"/>
    <col min="4" max="4" width="12.25" customWidth="1"/>
  </cols>
  <sheetData>
    <row r="1" spans="1:5">
      <c r="A1" s="8" t="s">
        <v>97</v>
      </c>
      <c r="B1" s="8"/>
      <c r="C1" s="8"/>
      <c r="D1" s="8"/>
      <c r="E1" s="8"/>
    </row>
    <row r="2" spans="1:5">
      <c r="A2" s="9" t="s">
        <v>98</v>
      </c>
      <c r="B2" s="9" t="s">
        <v>99</v>
      </c>
      <c r="C2" s="9" t="s">
        <v>100</v>
      </c>
      <c r="D2" s="9" t="s">
        <v>101</v>
      </c>
      <c r="E2" s="8"/>
    </row>
    <row r="3" spans="1:5">
      <c r="A3" s="9" t="s">
        <v>102</v>
      </c>
      <c r="B3" s="9">
        <v>5763</v>
      </c>
      <c r="C3" s="9">
        <v>15</v>
      </c>
      <c r="D3" s="23">
        <f>B3*C3</f>
        <v>86445</v>
      </c>
      <c r="E3" s="8"/>
    </row>
    <row r="4" spans="1:5">
      <c r="A4" s="9" t="s">
        <v>103</v>
      </c>
      <c r="B4" s="9">
        <v>4567</v>
      </c>
      <c r="C4" s="9">
        <v>21</v>
      </c>
      <c r="D4" s="23">
        <f t="shared" ref="D4:D15" si="0">B4*C4</f>
        <v>95907</v>
      </c>
      <c r="E4" s="8"/>
    </row>
    <row r="5" spans="1:5">
      <c r="A5" s="9" t="s">
        <v>104</v>
      </c>
      <c r="B5" s="9">
        <v>4532</v>
      </c>
      <c r="C5" s="9">
        <v>16</v>
      </c>
      <c r="D5" s="23">
        <f t="shared" si="0"/>
        <v>72512</v>
      </c>
      <c r="E5" s="8"/>
    </row>
    <row r="6" spans="1:5">
      <c r="A6" s="9" t="s">
        <v>104</v>
      </c>
      <c r="B6" s="9">
        <v>6231</v>
      </c>
      <c r="C6" s="9">
        <v>17</v>
      </c>
      <c r="D6" s="23">
        <f t="shared" si="0"/>
        <v>105927</v>
      </c>
      <c r="E6" s="8"/>
    </row>
    <row r="7" spans="1:5">
      <c r="A7" s="9" t="s">
        <v>105</v>
      </c>
      <c r="B7" s="9">
        <v>6520</v>
      </c>
      <c r="C7" s="9">
        <v>18</v>
      </c>
      <c r="D7" s="23">
        <f t="shared" si="0"/>
        <v>117360</v>
      </c>
      <c r="E7" s="8"/>
    </row>
    <row r="8" spans="1:5">
      <c r="A8" s="9" t="s">
        <v>103</v>
      </c>
      <c r="B8" s="9">
        <v>9870</v>
      </c>
      <c r="C8" s="9">
        <v>32</v>
      </c>
      <c r="D8" s="23">
        <f t="shared" si="0"/>
        <v>315840</v>
      </c>
      <c r="E8" s="8"/>
    </row>
    <row r="9" spans="1:5">
      <c r="A9" s="9" t="s">
        <v>102</v>
      </c>
      <c r="B9" s="9">
        <v>7450</v>
      </c>
      <c r="C9" s="9">
        <v>25</v>
      </c>
      <c r="D9" s="23">
        <f t="shared" si="0"/>
        <v>186250</v>
      </c>
      <c r="E9" s="8"/>
    </row>
    <row r="10" spans="1:5">
      <c r="A10" s="9" t="s">
        <v>106</v>
      </c>
      <c r="B10" s="9">
        <v>6543</v>
      </c>
      <c r="C10" s="9">
        <v>18</v>
      </c>
      <c r="D10" s="23">
        <f t="shared" si="0"/>
        <v>117774</v>
      </c>
      <c r="E10" s="8"/>
    </row>
    <row r="11" spans="1:5">
      <c r="A11" s="13" t="s">
        <v>103</v>
      </c>
      <c r="B11" s="13">
        <v>6289</v>
      </c>
      <c r="C11" s="13">
        <v>23</v>
      </c>
      <c r="D11" s="24">
        <f t="shared" si="0"/>
        <v>144647</v>
      </c>
      <c r="E11" s="14"/>
    </row>
    <row r="12" spans="1:5">
      <c r="A12" s="13" t="s">
        <v>104</v>
      </c>
      <c r="B12" s="13">
        <v>5546</v>
      </c>
      <c r="C12" s="13">
        <v>23</v>
      </c>
      <c r="D12" s="24">
        <f t="shared" si="0"/>
        <v>127558</v>
      </c>
      <c r="E12" s="14"/>
    </row>
    <row r="13" spans="1:5">
      <c r="A13" s="13" t="s">
        <v>102</v>
      </c>
      <c r="B13" s="13">
        <v>6800</v>
      </c>
      <c r="C13" s="13">
        <v>25</v>
      </c>
      <c r="D13" s="24">
        <f t="shared" si="0"/>
        <v>170000</v>
      </c>
      <c r="E13" s="14"/>
    </row>
    <row r="14" spans="1:5">
      <c r="A14" s="13" t="s">
        <v>106</v>
      </c>
      <c r="B14" s="13">
        <v>8700</v>
      </c>
      <c r="C14" s="13">
        <v>25</v>
      </c>
      <c r="D14" s="24">
        <f t="shared" si="0"/>
        <v>217500</v>
      </c>
      <c r="E14" s="14"/>
    </row>
    <row r="15" spans="1:5">
      <c r="A15" s="13" t="s">
        <v>103</v>
      </c>
      <c r="B15" s="13">
        <v>7600</v>
      </c>
      <c r="C15" s="13">
        <v>46</v>
      </c>
      <c r="D15" s="24">
        <f t="shared" si="0"/>
        <v>349600</v>
      </c>
      <c r="E15" s="14"/>
    </row>
    <row r="16" spans="1:5">
      <c r="A16" s="14"/>
      <c r="B16" s="14"/>
      <c r="C16" s="14"/>
      <c r="D16" s="14"/>
      <c r="E16" s="14"/>
    </row>
    <row r="17" spans="1:5">
      <c r="A17" s="14"/>
      <c r="B17" s="69" t="s">
        <v>107</v>
      </c>
      <c r="C17" s="70"/>
      <c r="D17" s="25"/>
      <c r="E17" s="14"/>
    </row>
  </sheetData>
  <mergeCells count="1">
    <mergeCell ref="B17:C17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7"/>
  <cols>
    <col min="2" max="3" width="12.83203125" customWidth="1"/>
    <col min="4" max="4" width="12.25" customWidth="1"/>
  </cols>
  <sheetData>
    <row r="1" spans="1:5">
      <c r="A1" s="8" t="s">
        <v>97</v>
      </c>
      <c r="B1" s="8"/>
      <c r="C1" s="8"/>
      <c r="D1" s="8"/>
      <c r="E1" s="8"/>
    </row>
    <row r="2" spans="1:5">
      <c r="A2" s="9" t="s">
        <v>98</v>
      </c>
      <c r="B2" s="9" t="s">
        <v>99</v>
      </c>
      <c r="C2" s="9" t="s">
        <v>100</v>
      </c>
      <c r="D2" s="9" t="s">
        <v>101</v>
      </c>
      <c r="E2" s="8"/>
    </row>
    <row r="3" spans="1:5">
      <c r="A3" s="9" t="s">
        <v>102</v>
      </c>
      <c r="B3" s="9">
        <v>5763</v>
      </c>
      <c r="C3" s="9">
        <v>15</v>
      </c>
      <c r="D3" s="23">
        <f>B3*C3</f>
        <v>86445</v>
      </c>
      <c r="E3" s="8"/>
    </row>
    <row r="4" spans="1:5">
      <c r="A4" s="9" t="s">
        <v>103</v>
      </c>
      <c r="B4" s="9">
        <v>4567</v>
      </c>
      <c r="C4" s="9">
        <v>21</v>
      </c>
      <c r="D4" s="23">
        <f t="shared" ref="D4:D15" si="0">B4*C4</f>
        <v>95907</v>
      </c>
      <c r="E4" s="8"/>
    </row>
    <row r="5" spans="1:5">
      <c r="A5" s="9" t="s">
        <v>104</v>
      </c>
      <c r="B5" s="9">
        <v>4532</v>
      </c>
      <c r="C5" s="9">
        <v>16</v>
      </c>
      <c r="D5" s="23">
        <f t="shared" si="0"/>
        <v>72512</v>
      </c>
      <c r="E5" s="8"/>
    </row>
    <row r="6" spans="1:5">
      <c r="A6" s="9" t="s">
        <v>104</v>
      </c>
      <c r="B6" s="9">
        <v>6231</v>
      </c>
      <c r="C6" s="9">
        <v>17</v>
      </c>
      <c r="D6" s="23">
        <f t="shared" si="0"/>
        <v>105927</v>
      </c>
      <c r="E6" s="8"/>
    </row>
    <row r="7" spans="1:5">
      <c r="A7" s="9" t="s">
        <v>105</v>
      </c>
      <c r="B7" s="9">
        <v>6520</v>
      </c>
      <c r="C7" s="9">
        <v>18</v>
      </c>
      <c r="D7" s="23">
        <f t="shared" si="0"/>
        <v>117360</v>
      </c>
      <c r="E7" s="8"/>
    </row>
    <row r="8" spans="1:5">
      <c r="A8" s="9" t="s">
        <v>103</v>
      </c>
      <c r="B8" s="9">
        <v>9870</v>
      </c>
      <c r="C8" s="9">
        <v>32</v>
      </c>
      <c r="D8" s="23">
        <f t="shared" si="0"/>
        <v>315840</v>
      </c>
      <c r="E8" s="8"/>
    </row>
    <row r="9" spans="1:5">
      <c r="A9" s="9" t="s">
        <v>102</v>
      </c>
      <c r="B9" s="9">
        <v>7450</v>
      </c>
      <c r="C9" s="9">
        <v>25</v>
      </c>
      <c r="D9" s="23">
        <f t="shared" si="0"/>
        <v>186250</v>
      </c>
      <c r="E9" s="8"/>
    </row>
    <row r="10" spans="1:5">
      <c r="A10" s="9" t="s">
        <v>106</v>
      </c>
      <c r="B10" s="9">
        <v>6543</v>
      </c>
      <c r="C10" s="9">
        <v>18</v>
      </c>
      <c r="D10" s="23">
        <f t="shared" si="0"/>
        <v>117774</v>
      </c>
      <c r="E10" s="8"/>
    </row>
    <row r="11" spans="1:5">
      <c r="A11" s="13" t="s">
        <v>103</v>
      </c>
      <c r="B11" s="13">
        <v>6289</v>
      </c>
      <c r="C11" s="13">
        <v>23</v>
      </c>
      <c r="D11" s="24">
        <f t="shared" si="0"/>
        <v>144647</v>
      </c>
      <c r="E11" s="14"/>
    </row>
    <row r="12" spans="1:5">
      <c r="A12" s="13" t="s">
        <v>104</v>
      </c>
      <c r="B12" s="13">
        <v>5546</v>
      </c>
      <c r="C12" s="13">
        <v>23</v>
      </c>
      <c r="D12" s="24">
        <f t="shared" si="0"/>
        <v>127558</v>
      </c>
      <c r="E12" s="14"/>
    </row>
    <row r="13" spans="1:5">
      <c r="A13" s="13" t="s">
        <v>102</v>
      </c>
      <c r="B13" s="13">
        <v>6800</v>
      </c>
      <c r="C13" s="13">
        <v>25</v>
      </c>
      <c r="D13" s="24">
        <f t="shared" si="0"/>
        <v>170000</v>
      </c>
      <c r="E13" s="14"/>
    </row>
    <row r="14" spans="1:5">
      <c r="A14" s="13" t="s">
        <v>106</v>
      </c>
      <c r="B14" s="13">
        <v>8700</v>
      </c>
      <c r="C14" s="13">
        <v>25</v>
      </c>
      <c r="D14" s="24">
        <f t="shared" si="0"/>
        <v>217500</v>
      </c>
      <c r="E14" s="14"/>
    </row>
    <row r="15" spans="1:5">
      <c r="A15" s="13" t="s">
        <v>103</v>
      </c>
      <c r="B15" s="13">
        <v>7600</v>
      </c>
      <c r="C15" s="13">
        <v>46</v>
      </c>
      <c r="D15" s="24">
        <f t="shared" si="0"/>
        <v>349600</v>
      </c>
      <c r="E15" s="14"/>
    </row>
    <row r="16" spans="1:5">
      <c r="A16" s="14"/>
      <c r="B16" s="14"/>
      <c r="C16" s="14"/>
      <c r="D16" s="14"/>
      <c r="E16" s="14"/>
    </row>
    <row r="17" spans="1:5">
      <c r="A17" s="14"/>
      <c r="B17" s="69" t="s">
        <v>107</v>
      </c>
      <c r="C17" s="70"/>
      <c r="D17" s="25">
        <f>ROUNDUP(SUMIF(A3:A15,"상공문고",D3:D15),-2)</f>
        <v>906000</v>
      </c>
      <c r="E17" s="14"/>
    </row>
  </sheetData>
  <mergeCells count="1">
    <mergeCell ref="B17:C17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7"/>
  <cols>
    <col min="2" max="2" width="11.83203125" customWidth="1"/>
    <col min="4" max="6" width="11.83203125" customWidth="1"/>
  </cols>
  <sheetData>
    <row r="1" spans="1:6">
      <c r="A1" s="11"/>
      <c r="B1" s="11" t="s">
        <v>108</v>
      </c>
      <c r="C1" s="11"/>
      <c r="D1" s="11"/>
      <c r="E1" s="11"/>
      <c r="F1" s="2"/>
    </row>
    <row r="2" spans="1:6">
      <c r="A2" s="12" t="s">
        <v>109</v>
      </c>
      <c r="B2" s="12" t="s">
        <v>110</v>
      </c>
      <c r="C2" s="12" t="s">
        <v>111</v>
      </c>
      <c r="D2" s="71" t="s">
        <v>112</v>
      </c>
      <c r="E2" s="71"/>
      <c r="F2" s="71"/>
    </row>
    <row r="3" spans="1:6">
      <c r="A3" s="12" t="s">
        <v>113</v>
      </c>
      <c r="B3" s="26">
        <v>45018</v>
      </c>
      <c r="C3" s="27">
        <v>250000</v>
      </c>
      <c r="D3" s="72"/>
      <c r="E3" s="72"/>
      <c r="F3" s="73"/>
    </row>
    <row r="4" spans="1:6">
      <c r="A4" s="12" t="s">
        <v>114</v>
      </c>
      <c r="B4" s="26">
        <v>45021</v>
      </c>
      <c r="C4" s="27">
        <v>345000</v>
      </c>
      <c r="D4" s="11"/>
      <c r="E4" s="11"/>
      <c r="F4" s="2"/>
    </row>
    <row r="5" spans="1:6">
      <c r="A5" s="12" t="s">
        <v>115</v>
      </c>
      <c r="B5" s="26">
        <v>45024</v>
      </c>
      <c r="C5" s="27">
        <v>705000</v>
      </c>
      <c r="D5" s="11"/>
      <c r="E5" s="11"/>
      <c r="F5" s="2"/>
    </row>
    <row r="6" spans="1:6">
      <c r="A6" s="12" t="s">
        <v>116</v>
      </c>
      <c r="B6" s="26">
        <v>45031</v>
      </c>
      <c r="C6" s="27">
        <v>120000</v>
      </c>
      <c r="D6" s="28"/>
      <c r="E6" s="29"/>
      <c r="F6" s="2"/>
    </row>
    <row r="7" spans="1:6">
      <c r="A7" s="12" t="s">
        <v>117</v>
      </c>
      <c r="B7" s="26">
        <v>45033</v>
      </c>
      <c r="C7" s="27">
        <v>234000</v>
      </c>
      <c r="D7" s="28"/>
      <c r="E7" s="29"/>
      <c r="F7" s="2"/>
    </row>
    <row r="8" spans="1:6">
      <c r="A8" s="12" t="s">
        <v>118</v>
      </c>
      <c r="B8" s="26">
        <v>45037</v>
      </c>
      <c r="C8" s="27">
        <v>123500</v>
      </c>
      <c r="D8" s="28"/>
      <c r="E8" s="11"/>
      <c r="F8" s="2"/>
    </row>
    <row r="9" spans="1:6">
      <c r="A9" s="12" t="s">
        <v>119</v>
      </c>
      <c r="B9" s="26">
        <v>45044</v>
      </c>
      <c r="C9" s="27">
        <v>258000</v>
      </c>
      <c r="D9" s="28"/>
      <c r="E9" s="11"/>
      <c r="F9" s="2"/>
    </row>
    <row r="10" spans="1:6">
      <c r="A10" s="11"/>
      <c r="B10" s="11"/>
      <c r="C10" s="11"/>
      <c r="D10" s="11"/>
      <c r="E10" s="11"/>
      <c r="F10" s="2"/>
    </row>
  </sheetData>
  <mergeCells count="2">
    <mergeCell ref="D2:F2"/>
    <mergeCell ref="D3:F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7"/>
  <cols>
    <col min="2" max="2" width="11.83203125" customWidth="1"/>
    <col min="4" max="6" width="11.83203125" customWidth="1"/>
  </cols>
  <sheetData>
    <row r="1" spans="1:6">
      <c r="A1" s="11"/>
      <c r="B1" s="11" t="s">
        <v>108</v>
      </c>
      <c r="C1" s="11"/>
      <c r="D1" s="11"/>
      <c r="E1" s="11"/>
      <c r="F1" s="2"/>
    </row>
    <row r="2" spans="1:6">
      <c r="A2" s="12" t="s">
        <v>109</v>
      </c>
      <c r="B2" s="12" t="s">
        <v>110</v>
      </c>
      <c r="C2" s="12" t="s">
        <v>111</v>
      </c>
      <c r="D2" s="71" t="s">
        <v>112</v>
      </c>
      <c r="E2" s="71"/>
      <c r="F2" s="71"/>
    </row>
    <row r="3" spans="1:6">
      <c r="A3" s="12" t="s">
        <v>113</v>
      </c>
      <c r="B3" s="26">
        <v>45018</v>
      </c>
      <c r="C3" s="27">
        <v>250000</v>
      </c>
      <c r="D3" s="72">
        <f>SUMIF(C3:C9,"&gt;=200000",C3:C9)-SUMIF(C3:C9,"&gt;=300000",C3:C9)</f>
        <v>742000</v>
      </c>
      <c r="E3" s="72"/>
      <c r="F3" s="73"/>
    </row>
    <row r="4" spans="1:6">
      <c r="A4" s="12" t="s">
        <v>114</v>
      </c>
      <c r="B4" s="26">
        <v>45021</v>
      </c>
      <c r="C4" s="27">
        <v>345000</v>
      </c>
      <c r="D4" s="11"/>
      <c r="E4" s="11"/>
      <c r="F4" s="2"/>
    </row>
    <row r="5" spans="1:6">
      <c r="A5" s="12" t="s">
        <v>115</v>
      </c>
      <c r="B5" s="26">
        <v>45024</v>
      </c>
      <c r="C5" s="27">
        <v>705000</v>
      </c>
      <c r="D5" s="11"/>
      <c r="E5" s="11"/>
      <c r="F5" s="2"/>
    </row>
    <row r="6" spans="1:6">
      <c r="A6" s="12" t="s">
        <v>116</v>
      </c>
      <c r="B6" s="26">
        <v>45031</v>
      </c>
      <c r="C6" s="27">
        <v>120000</v>
      </c>
      <c r="D6" s="28"/>
      <c r="E6" s="29"/>
      <c r="F6" s="2"/>
    </row>
    <row r="7" spans="1:6">
      <c r="A7" s="12" t="s">
        <v>117</v>
      </c>
      <c r="B7" s="26">
        <v>45033</v>
      </c>
      <c r="C7" s="27">
        <v>234000</v>
      </c>
      <c r="D7" s="28"/>
      <c r="E7" s="29"/>
      <c r="F7" s="2"/>
    </row>
    <row r="8" spans="1:6">
      <c r="A8" s="12" t="s">
        <v>118</v>
      </c>
      <c r="B8" s="26">
        <v>45037</v>
      </c>
      <c r="C8" s="27">
        <v>123500</v>
      </c>
      <c r="D8" s="28"/>
      <c r="E8" s="11"/>
      <c r="F8" s="2"/>
    </row>
    <row r="9" spans="1:6">
      <c r="A9" s="12" t="s">
        <v>119</v>
      </c>
      <c r="B9" s="26">
        <v>45044</v>
      </c>
      <c r="C9" s="27">
        <v>258000</v>
      </c>
      <c r="D9" s="28"/>
      <c r="E9" s="11"/>
      <c r="F9" s="2"/>
    </row>
    <row r="10" spans="1:6">
      <c r="A10" s="11"/>
      <c r="B10" s="11"/>
      <c r="C10" s="11"/>
      <c r="D10" s="11"/>
      <c r="E10" s="11"/>
      <c r="F10" s="2"/>
    </row>
  </sheetData>
  <mergeCells count="2">
    <mergeCell ref="D2:F2"/>
    <mergeCell ref="D3:F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7"/>
  <cols>
    <col min="2" max="3" width="10.08203125" customWidth="1"/>
  </cols>
  <sheetData>
    <row r="1" spans="1:4">
      <c r="A1" s="30"/>
      <c r="B1" s="10" t="s">
        <v>120</v>
      </c>
      <c r="C1" s="11"/>
      <c r="D1" s="11"/>
    </row>
    <row r="2" spans="1:4">
      <c r="A2" s="12" t="s">
        <v>121</v>
      </c>
      <c r="B2" s="12" t="s">
        <v>122</v>
      </c>
      <c r="C2" s="12" t="s">
        <v>123</v>
      </c>
      <c r="D2" s="11"/>
    </row>
    <row r="3" spans="1:4">
      <c r="A3" s="12" t="s">
        <v>124</v>
      </c>
      <c r="B3" s="12" t="s">
        <v>125</v>
      </c>
      <c r="C3" s="31">
        <v>73</v>
      </c>
      <c r="D3" s="11"/>
    </row>
    <row r="4" spans="1:4">
      <c r="A4" s="12" t="s">
        <v>126</v>
      </c>
      <c r="B4" s="12" t="s">
        <v>127</v>
      </c>
      <c r="C4" s="31">
        <v>92</v>
      </c>
      <c r="D4" s="11"/>
    </row>
    <row r="5" spans="1:4">
      <c r="A5" s="12" t="s">
        <v>128</v>
      </c>
      <c r="B5" s="12" t="s">
        <v>129</v>
      </c>
      <c r="C5" s="31">
        <v>98</v>
      </c>
      <c r="D5" s="11"/>
    </row>
    <row r="6" spans="1:4">
      <c r="A6" s="12" t="s">
        <v>130</v>
      </c>
      <c r="B6" s="12" t="s">
        <v>125</v>
      </c>
      <c r="C6" s="31">
        <v>65</v>
      </c>
      <c r="D6" s="11"/>
    </row>
    <row r="7" spans="1:4">
      <c r="A7" s="12" t="s">
        <v>131</v>
      </c>
      <c r="B7" s="12" t="s">
        <v>127</v>
      </c>
      <c r="C7" s="31">
        <v>69</v>
      </c>
      <c r="D7" s="11"/>
    </row>
    <row r="8" spans="1:4">
      <c r="A8" s="12" t="s">
        <v>132</v>
      </c>
      <c r="B8" s="12" t="s">
        <v>125</v>
      </c>
      <c r="C8" s="31">
        <v>80</v>
      </c>
      <c r="D8" s="11"/>
    </row>
    <row r="9" spans="1:4">
      <c r="A9" s="12" t="s">
        <v>133</v>
      </c>
      <c r="B9" s="12" t="s">
        <v>125</v>
      </c>
      <c r="C9" s="31">
        <v>86</v>
      </c>
      <c r="D9" s="11"/>
    </row>
    <row r="10" spans="1:4">
      <c r="A10" s="12" t="s">
        <v>134</v>
      </c>
      <c r="B10" s="12" t="s">
        <v>135</v>
      </c>
      <c r="C10" s="31">
        <v>85</v>
      </c>
      <c r="D10" s="11"/>
    </row>
    <row r="11" spans="1:4">
      <c r="A11" s="12" t="s">
        <v>136</v>
      </c>
      <c r="B11" s="5" t="s">
        <v>137</v>
      </c>
      <c r="C11" s="31">
        <v>68</v>
      </c>
      <c r="D11" s="2"/>
    </row>
    <row r="12" spans="1:4">
      <c r="A12" s="12" t="s">
        <v>138</v>
      </c>
      <c r="B12" s="5" t="s">
        <v>135</v>
      </c>
      <c r="C12" s="31">
        <v>80</v>
      </c>
      <c r="D12" s="2"/>
    </row>
    <row r="13" spans="1:4">
      <c r="A13" s="2"/>
      <c r="B13" s="2"/>
      <c r="C13" s="2"/>
      <c r="D13" s="2"/>
    </row>
    <row r="14" spans="1:4">
      <c r="A14" s="2"/>
      <c r="B14" s="71" t="s">
        <v>139</v>
      </c>
      <c r="C14" s="71"/>
      <c r="D14" s="2"/>
    </row>
    <row r="15" spans="1:4">
      <c r="A15" s="2"/>
      <c r="B15" s="74"/>
      <c r="C15" s="74"/>
      <c r="D15" s="2"/>
    </row>
  </sheetData>
  <mergeCells count="2">
    <mergeCell ref="B14:C14"/>
    <mergeCell ref="B15:C15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7"/>
  <cols>
    <col min="2" max="3" width="10.08203125" customWidth="1"/>
  </cols>
  <sheetData>
    <row r="1" spans="1:4">
      <c r="A1" s="30"/>
      <c r="B1" s="10" t="s">
        <v>120</v>
      </c>
      <c r="C1" s="11"/>
      <c r="D1" s="11"/>
    </row>
    <row r="2" spans="1:4">
      <c r="A2" s="12" t="s">
        <v>121</v>
      </c>
      <c r="B2" s="12" t="s">
        <v>122</v>
      </c>
      <c r="C2" s="12" t="s">
        <v>123</v>
      </c>
      <c r="D2" s="11"/>
    </row>
    <row r="3" spans="1:4">
      <c r="A3" s="12" t="s">
        <v>124</v>
      </c>
      <c r="B3" s="12" t="s">
        <v>125</v>
      </c>
      <c r="C3" s="31">
        <v>73</v>
      </c>
      <c r="D3" s="11"/>
    </row>
    <row r="4" spans="1:4">
      <c r="A4" s="12" t="s">
        <v>126</v>
      </c>
      <c r="B4" s="12" t="s">
        <v>127</v>
      </c>
      <c r="C4" s="31">
        <v>92</v>
      </c>
      <c r="D4" s="11"/>
    </row>
    <row r="5" spans="1:4">
      <c r="A5" s="12" t="s">
        <v>128</v>
      </c>
      <c r="B5" s="12" t="s">
        <v>129</v>
      </c>
      <c r="C5" s="31">
        <v>98</v>
      </c>
      <c r="D5" s="11"/>
    </row>
    <row r="6" spans="1:4">
      <c r="A6" s="12" t="s">
        <v>130</v>
      </c>
      <c r="B6" s="12" t="s">
        <v>125</v>
      </c>
      <c r="C6" s="31">
        <v>65</v>
      </c>
      <c r="D6" s="11"/>
    </row>
    <row r="7" spans="1:4">
      <c r="A7" s="12" t="s">
        <v>131</v>
      </c>
      <c r="B7" s="12" t="s">
        <v>127</v>
      </c>
      <c r="C7" s="31">
        <v>69</v>
      </c>
      <c r="D7" s="11"/>
    </row>
    <row r="8" spans="1:4">
      <c r="A8" s="12" t="s">
        <v>132</v>
      </c>
      <c r="B8" s="12" t="s">
        <v>125</v>
      </c>
      <c r="C8" s="31">
        <v>80</v>
      </c>
      <c r="D8" s="11"/>
    </row>
    <row r="9" spans="1:4">
      <c r="A9" s="12" t="s">
        <v>133</v>
      </c>
      <c r="B9" s="12" t="s">
        <v>125</v>
      </c>
      <c r="C9" s="31">
        <v>86</v>
      </c>
      <c r="D9" s="11"/>
    </row>
    <row r="10" spans="1:4">
      <c r="A10" s="12" t="s">
        <v>134</v>
      </c>
      <c r="B10" s="12" t="s">
        <v>135</v>
      </c>
      <c r="C10" s="31">
        <v>85</v>
      </c>
      <c r="D10" s="11"/>
    </row>
    <row r="11" spans="1:4">
      <c r="A11" s="12" t="s">
        <v>136</v>
      </c>
      <c r="B11" s="5" t="s">
        <v>137</v>
      </c>
      <c r="C11" s="31">
        <v>68</v>
      </c>
      <c r="D11" s="2"/>
    </row>
    <row r="12" spans="1:4">
      <c r="A12" s="12" t="s">
        <v>138</v>
      </c>
      <c r="B12" s="5" t="s">
        <v>135</v>
      </c>
      <c r="C12" s="31">
        <v>80</v>
      </c>
      <c r="D12" s="2"/>
    </row>
    <row r="13" spans="1:4">
      <c r="A13" s="2"/>
      <c r="B13" s="2"/>
      <c r="C13" s="2"/>
      <c r="D13" s="2"/>
    </row>
    <row r="14" spans="1:4">
      <c r="A14" s="2"/>
      <c r="B14" s="71" t="s">
        <v>139</v>
      </c>
      <c r="C14" s="71"/>
      <c r="D14" s="2"/>
    </row>
    <row r="15" spans="1:4">
      <c r="A15" s="2"/>
      <c r="B15" s="74">
        <f>ABS(SUMIF(B3:B12,"신촌",C3:C12)-SUMIF(B3:B12,"종로",C3:C12))</f>
        <v>22</v>
      </c>
      <c r="C15" s="74"/>
      <c r="D15" s="2"/>
    </row>
  </sheetData>
  <mergeCells count="2">
    <mergeCell ref="B14:C14"/>
    <mergeCell ref="B15:C15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7"/>
  <cols>
    <col min="1" max="5" width="10.58203125" customWidth="1"/>
  </cols>
  <sheetData>
    <row r="1" spans="1:6">
      <c r="A1" s="8" t="s">
        <v>140</v>
      </c>
      <c r="B1" s="8"/>
      <c r="C1" s="8"/>
      <c r="D1" s="8"/>
      <c r="E1" s="8" t="s">
        <v>141</v>
      </c>
      <c r="F1" s="14"/>
    </row>
    <row r="2" spans="1:6">
      <c r="A2" s="9" t="s">
        <v>142</v>
      </c>
      <c r="B2" s="9" t="s">
        <v>61</v>
      </c>
      <c r="C2" s="9" t="s">
        <v>143</v>
      </c>
      <c r="D2" s="9" t="s">
        <v>58</v>
      </c>
      <c r="E2" s="9" t="s">
        <v>144</v>
      </c>
      <c r="F2" s="14"/>
    </row>
    <row r="3" spans="1:6">
      <c r="A3" s="9" t="s">
        <v>145</v>
      </c>
      <c r="B3" s="9">
        <v>78</v>
      </c>
      <c r="C3" s="9">
        <v>86</v>
      </c>
      <c r="D3" s="9">
        <v>75</v>
      </c>
      <c r="E3" s="9">
        <f t="shared" ref="E3:E9" si="0">SUM(B3:D3)</f>
        <v>239</v>
      </c>
      <c r="F3" s="14"/>
    </row>
    <row r="4" spans="1:6">
      <c r="A4" s="9" t="s">
        <v>146</v>
      </c>
      <c r="B4" s="9">
        <v>85</v>
      </c>
      <c r="C4" s="9">
        <v>86</v>
      </c>
      <c r="D4" s="9">
        <v>95</v>
      </c>
      <c r="E4" s="9">
        <f t="shared" si="0"/>
        <v>266</v>
      </c>
      <c r="F4" s="14"/>
    </row>
    <row r="5" spans="1:6">
      <c r="A5" s="9" t="s">
        <v>145</v>
      </c>
      <c r="B5" s="9">
        <v>98</v>
      </c>
      <c r="C5" s="9">
        <v>78</v>
      </c>
      <c r="D5" s="9">
        <v>98</v>
      </c>
      <c r="E5" s="9">
        <f t="shared" si="0"/>
        <v>274</v>
      </c>
      <c r="F5" s="14"/>
    </row>
    <row r="6" spans="1:6">
      <c r="A6" s="9" t="s">
        <v>147</v>
      </c>
      <c r="B6" s="9">
        <v>100</v>
      </c>
      <c r="C6" s="9">
        <v>95</v>
      </c>
      <c r="D6" s="9">
        <v>98</v>
      </c>
      <c r="E6" s="9">
        <f t="shared" si="0"/>
        <v>293</v>
      </c>
      <c r="F6" s="14"/>
    </row>
    <row r="7" spans="1:6">
      <c r="A7" s="9" t="s">
        <v>146</v>
      </c>
      <c r="B7" s="9">
        <v>85</v>
      </c>
      <c r="C7" s="9">
        <v>75</v>
      </c>
      <c r="D7" s="9">
        <v>75</v>
      </c>
      <c r="E7" s="9">
        <f t="shared" si="0"/>
        <v>235</v>
      </c>
      <c r="F7" s="14"/>
    </row>
    <row r="8" spans="1:6">
      <c r="A8" s="9" t="s">
        <v>145</v>
      </c>
      <c r="B8" s="9">
        <v>100</v>
      </c>
      <c r="C8" s="9">
        <v>95</v>
      </c>
      <c r="D8" s="9">
        <v>98</v>
      </c>
      <c r="E8" s="9">
        <f t="shared" si="0"/>
        <v>293</v>
      </c>
      <c r="F8" s="14"/>
    </row>
    <row r="9" spans="1:6">
      <c r="A9" s="9" t="s">
        <v>147</v>
      </c>
      <c r="B9" s="9">
        <v>85</v>
      </c>
      <c r="C9" s="9">
        <v>75</v>
      </c>
      <c r="D9" s="9">
        <v>75</v>
      </c>
      <c r="E9" s="9">
        <f t="shared" si="0"/>
        <v>235</v>
      </c>
      <c r="F9" s="14"/>
    </row>
    <row r="10" spans="1:6">
      <c r="A10" s="8"/>
      <c r="B10" s="8"/>
      <c r="C10" s="8"/>
      <c r="D10" s="8"/>
      <c r="E10" s="8"/>
      <c r="F10" s="14"/>
    </row>
    <row r="11" spans="1:6">
      <c r="A11" s="63" t="s">
        <v>148</v>
      </c>
      <c r="B11" s="63"/>
      <c r="C11" s="63"/>
      <c r="D11" s="63"/>
      <c r="E11" s="63"/>
      <c r="F11" s="63"/>
    </row>
    <row r="12" spans="1:6">
      <c r="A12" s="75"/>
      <c r="B12" s="75"/>
      <c r="C12" s="75"/>
      <c r="D12" s="75"/>
      <c r="E12" s="75"/>
      <c r="F12" s="75"/>
    </row>
  </sheetData>
  <mergeCells count="2">
    <mergeCell ref="A11:F11"/>
    <mergeCell ref="A12:F12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7"/>
  <cols>
    <col min="1" max="5" width="10.58203125" customWidth="1"/>
  </cols>
  <sheetData>
    <row r="1" spans="1:6">
      <c r="A1" s="8" t="s">
        <v>140</v>
      </c>
      <c r="B1" s="8"/>
      <c r="C1" s="8"/>
      <c r="D1" s="8"/>
      <c r="E1" s="8" t="s">
        <v>141</v>
      </c>
      <c r="F1" s="14"/>
    </row>
    <row r="2" spans="1:6">
      <c r="A2" s="9" t="s">
        <v>142</v>
      </c>
      <c r="B2" s="9" t="s">
        <v>61</v>
      </c>
      <c r="C2" s="9" t="s">
        <v>143</v>
      </c>
      <c r="D2" s="9" t="s">
        <v>58</v>
      </c>
      <c r="E2" s="9" t="s">
        <v>144</v>
      </c>
      <c r="F2" s="14"/>
    </row>
    <row r="3" spans="1:6">
      <c r="A3" s="9" t="s">
        <v>145</v>
      </c>
      <c r="B3" s="9">
        <v>78</v>
      </c>
      <c r="C3" s="9">
        <v>86</v>
      </c>
      <c r="D3" s="9">
        <v>75</v>
      </c>
      <c r="E3" s="9">
        <f t="shared" ref="E3:E9" si="0">SUM(B3:D3)</f>
        <v>239</v>
      </c>
      <c r="F3" s="14"/>
    </row>
    <row r="4" spans="1:6">
      <c r="A4" s="9" t="s">
        <v>146</v>
      </c>
      <c r="B4" s="9">
        <v>85</v>
      </c>
      <c r="C4" s="9">
        <v>86</v>
      </c>
      <c r="D4" s="9">
        <v>95</v>
      </c>
      <c r="E4" s="9">
        <f t="shared" si="0"/>
        <v>266</v>
      </c>
      <c r="F4" s="14"/>
    </row>
    <row r="5" spans="1:6">
      <c r="A5" s="9" t="s">
        <v>145</v>
      </c>
      <c r="B5" s="9">
        <v>98</v>
      </c>
      <c r="C5" s="9">
        <v>78</v>
      </c>
      <c r="D5" s="9">
        <v>98</v>
      </c>
      <c r="E5" s="9">
        <f t="shared" si="0"/>
        <v>274</v>
      </c>
      <c r="F5" s="14"/>
    </row>
    <row r="6" spans="1:6">
      <c r="A6" s="9" t="s">
        <v>147</v>
      </c>
      <c r="B6" s="9">
        <v>100</v>
      </c>
      <c r="C6" s="9">
        <v>95</v>
      </c>
      <c r="D6" s="9">
        <v>98</v>
      </c>
      <c r="E6" s="9">
        <f t="shared" si="0"/>
        <v>293</v>
      </c>
      <c r="F6" s="14"/>
    </row>
    <row r="7" spans="1:6">
      <c r="A7" s="9" t="s">
        <v>146</v>
      </c>
      <c r="B7" s="9">
        <v>85</v>
      </c>
      <c r="C7" s="9">
        <v>75</v>
      </c>
      <c r="D7" s="9">
        <v>75</v>
      </c>
      <c r="E7" s="9">
        <f t="shared" si="0"/>
        <v>235</v>
      </c>
      <c r="F7" s="14"/>
    </row>
    <row r="8" spans="1:6">
      <c r="A8" s="9" t="s">
        <v>145</v>
      </c>
      <c r="B8" s="9">
        <v>100</v>
      </c>
      <c r="C8" s="9">
        <v>95</v>
      </c>
      <c r="D8" s="9">
        <v>98</v>
      </c>
      <c r="E8" s="9">
        <f t="shared" si="0"/>
        <v>293</v>
      </c>
      <c r="F8" s="14"/>
    </row>
    <row r="9" spans="1:6">
      <c r="A9" s="9" t="s">
        <v>147</v>
      </c>
      <c r="B9" s="9">
        <v>85</v>
      </c>
      <c r="C9" s="9">
        <v>75</v>
      </c>
      <c r="D9" s="9">
        <v>75</v>
      </c>
      <c r="E9" s="9">
        <f t="shared" si="0"/>
        <v>235</v>
      </c>
      <c r="F9" s="14"/>
    </row>
    <row r="10" spans="1:6">
      <c r="A10" s="8"/>
      <c r="B10" s="8"/>
      <c r="C10" s="8"/>
      <c r="D10" s="8"/>
      <c r="E10" s="8"/>
      <c r="F10" s="14"/>
    </row>
    <row r="11" spans="1:6">
      <c r="A11" s="63" t="s">
        <v>148</v>
      </c>
      <c r="B11" s="63"/>
      <c r="C11" s="63"/>
      <c r="D11" s="63"/>
      <c r="E11" s="63"/>
      <c r="F11" s="63"/>
    </row>
    <row r="12" spans="1:6">
      <c r="A12" s="75">
        <f>ABS(DMAX(A2:E9,B2,A2:A3)-DMIN(A2:E9,D2,A2:A3))</f>
        <v>25</v>
      </c>
      <c r="B12" s="75"/>
      <c r="C12" s="75"/>
      <c r="D12" s="75"/>
      <c r="E12" s="75"/>
      <c r="F12" s="75"/>
    </row>
  </sheetData>
  <mergeCells count="2">
    <mergeCell ref="A11:F11"/>
    <mergeCell ref="A12:F12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"/>
  <cols>
    <col min="2" max="4" width="11.58203125" customWidth="1"/>
  </cols>
  <sheetData>
    <row r="1" spans="1:4">
      <c r="A1" s="32" t="s">
        <v>54</v>
      </c>
      <c r="B1" s="32" t="s">
        <v>149</v>
      </c>
      <c r="C1" s="32" t="s">
        <v>150</v>
      </c>
      <c r="D1" s="33" t="s">
        <v>151</v>
      </c>
    </row>
    <row r="2" spans="1:4">
      <c r="A2" s="12" t="s">
        <v>152</v>
      </c>
      <c r="B2" s="12">
        <v>250</v>
      </c>
      <c r="C2" s="12">
        <v>24</v>
      </c>
      <c r="D2" s="12"/>
    </row>
    <row r="3" spans="1:4">
      <c r="A3" s="12" t="s">
        <v>153</v>
      </c>
      <c r="B3" s="12">
        <v>170</v>
      </c>
      <c r="C3" s="12">
        <v>16</v>
      </c>
      <c r="D3" s="12"/>
    </row>
    <row r="4" spans="1:4">
      <c r="A4" s="12" t="s">
        <v>154</v>
      </c>
      <c r="B4" s="12">
        <v>330</v>
      </c>
      <c r="C4" s="12">
        <v>30</v>
      </c>
      <c r="D4" s="12"/>
    </row>
    <row r="5" spans="1:4">
      <c r="A5" s="12" t="s">
        <v>155</v>
      </c>
      <c r="B5" s="12">
        <v>290</v>
      </c>
      <c r="C5" s="12">
        <v>17</v>
      </c>
      <c r="D5" s="12"/>
    </row>
    <row r="6" spans="1:4">
      <c r="A6" s="12" t="s">
        <v>156</v>
      </c>
      <c r="B6" s="12">
        <v>560</v>
      </c>
      <c r="C6" s="12">
        <v>34</v>
      </c>
      <c r="D6" s="12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"/>
  <cols>
    <col min="2" max="4" width="11.58203125" customWidth="1"/>
  </cols>
  <sheetData>
    <row r="1" spans="1:4">
      <c r="A1" s="32" t="s">
        <v>54</v>
      </c>
      <c r="B1" s="32" t="s">
        <v>149</v>
      </c>
      <c r="C1" s="32" t="s">
        <v>150</v>
      </c>
      <c r="D1" s="33" t="s">
        <v>151</v>
      </c>
    </row>
    <row r="2" spans="1:4">
      <c r="A2" s="12" t="s">
        <v>152</v>
      </c>
      <c r="B2" s="12">
        <v>250</v>
      </c>
      <c r="C2" s="12">
        <v>24</v>
      </c>
      <c r="D2" s="12">
        <f>MOD(B2,C2)</f>
        <v>10</v>
      </c>
    </row>
    <row r="3" spans="1:4">
      <c r="A3" s="12" t="s">
        <v>153</v>
      </c>
      <c r="B3" s="12">
        <v>170</v>
      </c>
      <c r="C3" s="12">
        <v>16</v>
      </c>
      <c r="D3" s="12">
        <f t="shared" ref="D3:D6" si="0">MOD(B3,C3)</f>
        <v>10</v>
      </c>
    </row>
    <row r="4" spans="1:4">
      <c r="A4" s="12" t="s">
        <v>154</v>
      </c>
      <c r="B4" s="12">
        <v>330</v>
      </c>
      <c r="C4" s="12">
        <v>30</v>
      </c>
      <c r="D4" s="12">
        <f t="shared" si="0"/>
        <v>0</v>
      </c>
    </row>
    <row r="5" spans="1:4">
      <c r="A5" s="12" t="s">
        <v>155</v>
      </c>
      <c r="B5" s="12">
        <v>290</v>
      </c>
      <c r="C5" s="12">
        <v>17</v>
      </c>
      <c r="D5" s="12">
        <f t="shared" si="0"/>
        <v>1</v>
      </c>
    </row>
    <row r="6" spans="1:4">
      <c r="A6" s="12" t="s">
        <v>156</v>
      </c>
      <c r="B6" s="12">
        <v>560</v>
      </c>
      <c r="C6" s="12">
        <v>34</v>
      </c>
      <c r="D6" s="12">
        <f t="shared" si="0"/>
        <v>16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7"/>
  <cols>
    <col min="1" max="3" width="10.58203125" customWidth="1"/>
  </cols>
  <sheetData>
    <row r="1" spans="1:3">
      <c r="A1" s="34"/>
      <c r="B1" s="35" t="s">
        <v>157</v>
      </c>
      <c r="C1" s="11"/>
    </row>
    <row r="2" spans="1:3">
      <c r="A2" s="12" t="s">
        <v>158</v>
      </c>
      <c r="B2" s="12" t="s">
        <v>159</v>
      </c>
      <c r="C2" s="19" t="s">
        <v>160</v>
      </c>
    </row>
    <row r="3" spans="1:3">
      <c r="A3" s="7" t="s">
        <v>161</v>
      </c>
      <c r="B3" s="7">
        <v>253875</v>
      </c>
      <c r="C3" s="12"/>
    </row>
    <row r="4" spans="1:3">
      <c r="A4" s="7" t="s">
        <v>162</v>
      </c>
      <c r="B4" s="7">
        <v>150770</v>
      </c>
      <c r="C4" s="12"/>
    </row>
    <row r="5" spans="1:3">
      <c r="A5" s="7" t="s">
        <v>163</v>
      </c>
      <c r="B5" s="7">
        <v>159441</v>
      </c>
      <c r="C5" s="12"/>
    </row>
    <row r="6" spans="1:3">
      <c r="A6" s="7" t="s">
        <v>164</v>
      </c>
      <c r="B6" s="7">
        <v>270016</v>
      </c>
      <c r="C6" s="12"/>
    </row>
    <row r="7" spans="1:3">
      <c r="A7" s="7" t="s">
        <v>165</v>
      </c>
      <c r="B7" s="7">
        <v>269507</v>
      </c>
      <c r="C7" s="12"/>
    </row>
    <row r="8" spans="1:3">
      <c r="A8" s="7" t="s">
        <v>166</v>
      </c>
      <c r="B8" s="7">
        <v>408708</v>
      </c>
      <c r="C8" s="12"/>
    </row>
    <row r="9" spans="1:3">
      <c r="A9" s="7" t="s">
        <v>167</v>
      </c>
      <c r="B9" s="7">
        <v>405806</v>
      </c>
      <c r="C9" s="12"/>
    </row>
    <row r="10" spans="1:3">
      <c r="A10" s="7" t="s">
        <v>168</v>
      </c>
      <c r="B10" s="7">
        <v>355713</v>
      </c>
      <c r="C10" s="12"/>
    </row>
    <row r="11" spans="1:3">
      <c r="A11" s="6" t="s">
        <v>169</v>
      </c>
      <c r="B11" s="6">
        <v>48996</v>
      </c>
      <c r="C11" s="5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7"/>
  <cols>
    <col min="1" max="3" width="10.58203125" customWidth="1"/>
  </cols>
  <sheetData>
    <row r="1" spans="1:3">
      <c r="A1" s="34"/>
      <c r="B1" s="35" t="s">
        <v>157</v>
      </c>
      <c r="C1" s="11"/>
    </row>
    <row r="2" spans="1:3">
      <c r="A2" s="12" t="s">
        <v>158</v>
      </c>
      <c r="B2" s="12" t="s">
        <v>159</v>
      </c>
      <c r="C2" s="19" t="s">
        <v>160</v>
      </c>
    </row>
    <row r="3" spans="1:3">
      <c r="A3" s="7" t="s">
        <v>161</v>
      </c>
      <c r="B3" s="7">
        <v>253875</v>
      </c>
      <c r="C3" s="12" t="str">
        <f>IF(MOD(B3,2)=0,"짝수","홀수")</f>
        <v>홀수</v>
      </c>
    </row>
    <row r="4" spans="1:3">
      <c r="A4" s="7" t="s">
        <v>162</v>
      </c>
      <c r="B4" s="7">
        <v>150770</v>
      </c>
      <c r="C4" s="12" t="str">
        <f t="shared" ref="C4:C11" si="0">IF(MOD(B4,2)=0,"짝수","홀수")</f>
        <v>짝수</v>
      </c>
    </row>
    <row r="5" spans="1:3">
      <c r="A5" s="7" t="s">
        <v>163</v>
      </c>
      <c r="B5" s="7">
        <v>159441</v>
      </c>
      <c r="C5" s="12" t="str">
        <f t="shared" si="0"/>
        <v>홀수</v>
      </c>
    </row>
    <row r="6" spans="1:3">
      <c r="A6" s="7" t="s">
        <v>164</v>
      </c>
      <c r="B6" s="7">
        <v>270016</v>
      </c>
      <c r="C6" s="12" t="str">
        <f t="shared" si="0"/>
        <v>짝수</v>
      </c>
    </row>
    <row r="7" spans="1:3">
      <c r="A7" s="7" t="s">
        <v>165</v>
      </c>
      <c r="B7" s="7">
        <v>269507</v>
      </c>
      <c r="C7" s="12" t="str">
        <f t="shared" si="0"/>
        <v>홀수</v>
      </c>
    </row>
    <row r="8" spans="1:3">
      <c r="A8" s="7" t="s">
        <v>166</v>
      </c>
      <c r="B8" s="7">
        <v>408708</v>
      </c>
      <c r="C8" s="12" t="str">
        <f t="shared" si="0"/>
        <v>짝수</v>
      </c>
    </row>
    <row r="9" spans="1:3">
      <c r="A9" s="7" t="s">
        <v>167</v>
      </c>
      <c r="B9" s="7">
        <v>405806</v>
      </c>
      <c r="C9" s="12" t="str">
        <f t="shared" si="0"/>
        <v>짝수</v>
      </c>
    </row>
    <row r="10" spans="1:3">
      <c r="A10" s="7" t="s">
        <v>168</v>
      </c>
      <c r="B10" s="7">
        <v>355713</v>
      </c>
      <c r="C10" s="12" t="str">
        <f t="shared" si="0"/>
        <v>홀수</v>
      </c>
    </row>
    <row r="11" spans="1:3">
      <c r="A11" s="6" t="s">
        <v>169</v>
      </c>
      <c r="B11" s="6">
        <v>48996</v>
      </c>
      <c r="C11" s="12" t="str">
        <f t="shared" si="0"/>
        <v>짝수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7"/>
  <sheetData>
    <row r="1" spans="1:3">
      <c r="A1" s="11"/>
      <c r="B1" s="36" t="s">
        <v>170</v>
      </c>
      <c r="C1" s="11"/>
    </row>
    <row r="2" spans="1:3">
      <c r="A2" s="30"/>
      <c r="B2" s="11"/>
      <c r="C2" s="11"/>
    </row>
    <row r="3" spans="1:3">
      <c r="A3" s="12" t="s">
        <v>171</v>
      </c>
      <c r="B3" s="12" t="s">
        <v>172</v>
      </c>
      <c r="C3" s="19" t="s">
        <v>173</v>
      </c>
    </row>
    <row r="4" spans="1:3">
      <c r="A4" s="12" t="s">
        <v>174</v>
      </c>
      <c r="B4" s="7" t="s">
        <v>175</v>
      </c>
      <c r="C4" s="12"/>
    </row>
    <row r="5" spans="1:3">
      <c r="A5" s="12" t="s">
        <v>176</v>
      </c>
      <c r="B5" s="7" t="s">
        <v>177</v>
      </c>
      <c r="C5" s="12"/>
    </row>
    <row r="6" spans="1:3">
      <c r="A6" s="12" t="s">
        <v>178</v>
      </c>
      <c r="B6" s="7" t="s">
        <v>179</v>
      </c>
      <c r="C6" s="12"/>
    </row>
    <row r="7" spans="1:3">
      <c r="A7" s="12" t="s">
        <v>180</v>
      </c>
      <c r="B7" s="7" t="s">
        <v>181</v>
      </c>
      <c r="C7" s="12"/>
    </row>
    <row r="8" spans="1:3">
      <c r="A8" s="12" t="s">
        <v>182</v>
      </c>
      <c r="B8" s="7" t="s">
        <v>183</v>
      </c>
      <c r="C8" s="12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7"/>
  <sheetData>
    <row r="1" spans="1:3">
      <c r="A1" s="11"/>
      <c r="B1" s="36" t="s">
        <v>170</v>
      </c>
      <c r="C1" s="11"/>
    </row>
    <row r="2" spans="1:3">
      <c r="A2" s="30"/>
      <c r="B2" s="11"/>
      <c r="C2" s="11"/>
    </row>
    <row r="3" spans="1:3">
      <c r="A3" s="12" t="s">
        <v>171</v>
      </c>
      <c r="B3" s="12" t="s">
        <v>172</v>
      </c>
      <c r="C3" s="19" t="s">
        <v>173</v>
      </c>
    </row>
    <row r="4" spans="1:3">
      <c r="A4" s="12" t="s">
        <v>174</v>
      </c>
      <c r="B4" s="7" t="s">
        <v>175</v>
      </c>
      <c r="C4" s="12" t="str">
        <f>IF(MOD(RIGHT(A4,1),5)=1,"월",IF(MOD(RIGHT(A4,1),5)=2,"화",IF(MOD(RIGHT(A4,1),5)=3,"수",IF(MOD(RIGHT(A4,1),5)=4,"목","금"))))</f>
        <v>금</v>
      </c>
    </row>
    <row r="5" spans="1:3">
      <c r="A5" s="12" t="s">
        <v>176</v>
      </c>
      <c r="B5" s="7" t="s">
        <v>177</v>
      </c>
      <c r="C5" s="12" t="str">
        <f t="shared" ref="C5:C8" si="0">IF(MOD(RIGHT(A5,1),5)=1,"월",IF(MOD(RIGHT(A5,1),5)=2,"화",IF(MOD(RIGHT(A5,1),5)=3,"수",IF(MOD(RIGHT(A5,1),5)=4,"목","금"))))</f>
        <v>수</v>
      </c>
    </row>
    <row r="6" spans="1:3">
      <c r="A6" s="12" t="s">
        <v>178</v>
      </c>
      <c r="B6" s="7" t="s">
        <v>179</v>
      </c>
      <c r="C6" s="12" t="str">
        <f t="shared" si="0"/>
        <v>화</v>
      </c>
    </row>
    <row r="7" spans="1:3">
      <c r="A7" s="12" t="s">
        <v>180</v>
      </c>
      <c r="B7" s="7" t="s">
        <v>181</v>
      </c>
      <c r="C7" s="12" t="str">
        <f t="shared" si="0"/>
        <v>목</v>
      </c>
    </row>
    <row r="8" spans="1:3">
      <c r="A8" s="12" t="s">
        <v>182</v>
      </c>
      <c r="B8" s="7" t="s">
        <v>183</v>
      </c>
      <c r="C8" s="12" t="str">
        <f t="shared" si="0"/>
        <v>수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1" max="4" width="10.08203125" customWidth="1"/>
  </cols>
  <sheetData>
    <row r="1" spans="1:5">
      <c r="A1" s="11"/>
      <c r="B1" s="11"/>
      <c r="C1" s="11"/>
      <c r="D1" s="11"/>
      <c r="E1" s="11"/>
    </row>
    <row r="2" spans="1:5">
      <c r="A2" s="12" t="s">
        <v>184</v>
      </c>
      <c r="B2" s="12" t="s">
        <v>185</v>
      </c>
      <c r="C2" s="12" t="s">
        <v>186</v>
      </c>
      <c r="D2" s="19" t="s">
        <v>187</v>
      </c>
      <c r="E2" s="11"/>
    </row>
    <row r="3" spans="1:5">
      <c r="A3" s="26">
        <v>45153</v>
      </c>
      <c r="B3" s="37">
        <v>30.4</v>
      </c>
      <c r="C3" s="12">
        <v>30</v>
      </c>
      <c r="D3" s="21"/>
      <c r="E3" s="11"/>
    </row>
    <row r="4" spans="1:5">
      <c r="A4" s="26">
        <v>45154</v>
      </c>
      <c r="B4" s="37">
        <v>29.6</v>
      </c>
      <c r="C4" s="12">
        <v>45</v>
      </c>
      <c r="D4" s="21"/>
      <c r="E4" s="11"/>
    </row>
    <row r="5" spans="1:5">
      <c r="A5" s="26">
        <v>45155</v>
      </c>
      <c r="B5" s="37">
        <v>28.7</v>
      </c>
      <c r="C5" s="12">
        <v>32</v>
      </c>
      <c r="D5" s="21"/>
      <c r="E5" s="11"/>
    </row>
    <row r="6" spans="1:5">
      <c r="A6" s="26">
        <v>45156</v>
      </c>
      <c r="B6" s="37">
        <v>26.3</v>
      </c>
      <c r="C6" s="12">
        <v>10</v>
      </c>
      <c r="D6" s="21"/>
      <c r="E6" s="11"/>
    </row>
    <row r="7" spans="1:5">
      <c r="A7" s="26">
        <v>45157</v>
      </c>
      <c r="B7" s="37">
        <v>26.7</v>
      </c>
      <c r="C7" s="12">
        <v>15</v>
      </c>
      <c r="D7" s="21"/>
      <c r="E7" s="11"/>
    </row>
    <row r="8" spans="1:5">
      <c r="A8" s="26">
        <v>45158</v>
      </c>
      <c r="B8" s="37">
        <v>25</v>
      </c>
      <c r="C8" s="12">
        <v>20</v>
      </c>
      <c r="D8" s="21"/>
      <c r="E8" s="11"/>
    </row>
    <row r="9" spans="1:5">
      <c r="A9" s="26">
        <v>45159</v>
      </c>
      <c r="B9" s="37">
        <v>23.1</v>
      </c>
      <c r="C9" s="12">
        <v>30</v>
      </c>
      <c r="D9" s="21"/>
      <c r="E9" s="11"/>
    </row>
    <row r="10" spans="1:5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1" max="4" width="10.08203125" customWidth="1"/>
  </cols>
  <sheetData>
    <row r="1" spans="1:5">
      <c r="A1" s="11"/>
      <c r="B1" s="11"/>
      <c r="C1" s="11"/>
      <c r="D1" s="11"/>
      <c r="E1" s="11"/>
    </row>
    <row r="2" spans="1:5">
      <c r="A2" s="12" t="s">
        <v>184</v>
      </c>
      <c r="B2" s="12" t="s">
        <v>185</v>
      </c>
      <c r="C2" s="12" t="s">
        <v>186</v>
      </c>
      <c r="D2" s="19" t="s">
        <v>187</v>
      </c>
      <c r="E2" s="11"/>
    </row>
    <row r="3" spans="1:5">
      <c r="A3" s="26">
        <v>45153</v>
      </c>
      <c r="B3" s="37">
        <v>30.4</v>
      </c>
      <c r="C3" s="12">
        <v>30</v>
      </c>
      <c r="D3" s="21">
        <f>INT((B3+C3)*0.72+40.6)</f>
        <v>84</v>
      </c>
      <c r="E3" s="11"/>
    </row>
    <row r="4" spans="1:5">
      <c r="A4" s="26">
        <v>45154</v>
      </c>
      <c r="B4" s="37">
        <v>29.6</v>
      </c>
      <c r="C4" s="12">
        <v>45</v>
      </c>
      <c r="D4" s="21">
        <f t="shared" ref="D4:D9" si="0">INT((B4+C4)*0.72+40.6)</f>
        <v>94</v>
      </c>
      <c r="E4" s="11"/>
    </row>
    <row r="5" spans="1:5">
      <c r="A5" s="26">
        <v>45155</v>
      </c>
      <c r="B5" s="37">
        <v>28.7</v>
      </c>
      <c r="C5" s="12">
        <v>32</v>
      </c>
      <c r="D5" s="21">
        <f t="shared" si="0"/>
        <v>84</v>
      </c>
      <c r="E5" s="11"/>
    </row>
    <row r="6" spans="1:5">
      <c r="A6" s="26">
        <v>45156</v>
      </c>
      <c r="B6" s="37">
        <v>26.3</v>
      </c>
      <c r="C6" s="12">
        <v>10</v>
      </c>
      <c r="D6" s="21">
        <f t="shared" si="0"/>
        <v>66</v>
      </c>
      <c r="E6" s="11"/>
    </row>
    <row r="7" spans="1:5">
      <c r="A7" s="26">
        <v>45157</v>
      </c>
      <c r="B7" s="37">
        <v>26.7</v>
      </c>
      <c r="C7" s="12">
        <v>15</v>
      </c>
      <c r="D7" s="21">
        <f t="shared" si="0"/>
        <v>70</v>
      </c>
      <c r="E7" s="11"/>
    </row>
    <row r="8" spans="1:5">
      <c r="A8" s="26">
        <v>45158</v>
      </c>
      <c r="B8" s="37">
        <v>25</v>
      </c>
      <c r="C8" s="12">
        <v>20</v>
      </c>
      <c r="D8" s="21">
        <f t="shared" si="0"/>
        <v>73</v>
      </c>
      <c r="E8" s="11"/>
    </row>
    <row r="9" spans="1:5">
      <c r="A9" s="26">
        <v>45159</v>
      </c>
      <c r="B9" s="37">
        <v>23.1</v>
      </c>
      <c r="C9" s="12">
        <v>30</v>
      </c>
      <c r="D9" s="21">
        <f t="shared" si="0"/>
        <v>78</v>
      </c>
      <c r="E9" s="11"/>
    </row>
    <row r="10" spans="1:5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sheetData>
    <row r="1" spans="1:5">
      <c r="A1" s="11" t="s">
        <v>188</v>
      </c>
      <c r="B1" s="11"/>
      <c r="C1" s="11"/>
      <c r="D1" s="11"/>
      <c r="E1" s="11"/>
    </row>
    <row r="2" spans="1:5">
      <c r="A2" s="12" t="s">
        <v>189</v>
      </c>
      <c r="B2" s="12" t="s">
        <v>190</v>
      </c>
      <c r="C2" s="12" t="s">
        <v>191</v>
      </c>
      <c r="D2" s="12" t="s">
        <v>192</v>
      </c>
      <c r="E2" s="19" t="s">
        <v>193</v>
      </c>
    </row>
    <row r="3" spans="1:5">
      <c r="A3" s="12" t="s">
        <v>194</v>
      </c>
      <c r="B3" s="38">
        <v>78.45</v>
      </c>
      <c r="C3" s="38">
        <v>45.78</v>
      </c>
      <c r="D3" s="38">
        <v>87.23</v>
      </c>
      <c r="E3" s="12"/>
    </row>
    <row r="4" spans="1:5">
      <c r="A4" s="12" t="s">
        <v>195</v>
      </c>
      <c r="B4" s="38">
        <v>88.79</v>
      </c>
      <c r="C4" s="38">
        <v>87.34</v>
      </c>
      <c r="D4" s="38">
        <v>90.45</v>
      </c>
      <c r="E4" s="12"/>
    </row>
    <row r="5" spans="1:5">
      <c r="A5" s="12" t="s">
        <v>196</v>
      </c>
      <c r="B5" s="38">
        <v>92.45</v>
      </c>
      <c r="C5" s="38">
        <v>80.23</v>
      </c>
      <c r="D5" s="38">
        <v>78.23</v>
      </c>
      <c r="E5" s="12"/>
    </row>
    <row r="6" spans="1:5">
      <c r="A6" s="12" t="s">
        <v>197</v>
      </c>
      <c r="B6" s="38">
        <v>88.45</v>
      </c>
      <c r="C6" s="38">
        <v>77.540000000000006</v>
      </c>
      <c r="D6" s="38">
        <v>98.56</v>
      </c>
      <c r="E6" s="12"/>
    </row>
    <row r="7" spans="1:5">
      <c r="A7" s="12" t="s">
        <v>198</v>
      </c>
      <c r="B7" s="38">
        <v>88.66</v>
      </c>
      <c r="C7" s="38">
        <v>89.12</v>
      </c>
      <c r="D7" s="38">
        <v>89.54</v>
      </c>
      <c r="E7" s="12"/>
    </row>
    <row r="8" spans="1:5">
      <c r="A8" s="12" t="s">
        <v>199</v>
      </c>
      <c r="B8" s="38">
        <v>90</v>
      </c>
      <c r="C8" s="38">
        <v>90.23</v>
      </c>
      <c r="D8" s="38">
        <v>77.45</v>
      </c>
      <c r="E8" s="12"/>
    </row>
    <row r="9" spans="1:5">
      <c r="A9" s="12" t="s">
        <v>200</v>
      </c>
      <c r="B9" s="38">
        <v>48.54</v>
      </c>
      <c r="C9" s="38">
        <v>94.35</v>
      </c>
      <c r="D9" s="38">
        <v>67.790000000000006</v>
      </c>
      <c r="E9" s="12"/>
    </row>
    <row r="10" spans="1:5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sheetData>
    <row r="1" spans="1:5">
      <c r="A1" s="11" t="s">
        <v>188</v>
      </c>
      <c r="B1" s="11"/>
      <c r="C1" s="11"/>
      <c r="D1" s="11"/>
      <c r="E1" s="11"/>
    </row>
    <row r="2" spans="1:5">
      <c r="A2" s="12" t="s">
        <v>189</v>
      </c>
      <c r="B2" s="12" t="s">
        <v>190</v>
      </c>
      <c r="C2" s="12" t="s">
        <v>191</v>
      </c>
      <c r="D2" s="12" t="s">
        <v>192</v>
      </c>
      <c r="E2" s="19" t="s">
        <v>193</v>
      </c>
    </row>
    <row r="3" spans="1:5">
      <c r="A3" s="12" t="s">
        <v>194</v>
      </c>
      <c r="B3" s="38">
        <v>78.45</v>
      </c>
      <c r="C3" s="38">
        <v>45.78</v>
      </c>
      <c r="D3" s="38">
        <v>87.23</v>
      </c>
      <c r="E3" s="12">
        <f>TRUNC(AVERAGE(B3:D3),1)</f>
        <v>70.400000000000006</v>
      </c>
    </row>
    <row r="4" spans="1:5">
      <c r="A4" s="12" t="s">
        <v>195</v>
      </c>
      <c r="B4" s="38">
        <v>88.79</v>
      </c>
      <c r="C4" s="38">
        <v>87.34</v>
      </c>
      <c r="D4" s="38">
        <v>90.45</v>
      </c>
      <c r="E4" s="12">
        <f t="shared" ref="E4:E9" si="0">TRUNC(AVERAGE(B4:D4),1)</f>
        <v>88.8</v>
      </c>
    </row>
    <row r="5" spans="1:5">
      <c r="A5" s="12" t="s">
        <v>196</v>
      </c>
      <c r="B5" s="38">
        <v>92.45</v>
      </c>
      <c r="C5" s="38">
        <v>80.23</v>
      </c>
      <c r="D5" s="38">
        <v>78.23</v>
      </c>
      <c r="E5" s="12">
        <f t="shared" si="0"/>
        <v>83.6</v>
      </c>
    </row>
    <row r="6" spans="1:5">
      <c r="A6" s="12" t="s">
        <v>197</v>
      </c>
      <c r="B6" s="38">
        <v>88.45</v>
      </c>
      <c r="C6" s="38">
        <v>77.540000000000006</v>
      </c>
      <c r="D6" s="38">
        <v>98.56</v>
      </c>
      <c r="E6" s="12">
        <f t="shared" si="0"/>
        <v>88.1</v>
      </c>
    </row>
    <row r="7" spans="1:5">
      <c r="A7" s="12" t="s">
        <v>198</v>
      </c>
      <c r="B7" s="38">
        <v>88.66</v>
      </c>
      <c r="C7" s="38">
        <v>89.12</v>
      </c>
      <c r="D7" s="38">
        <v>89.54</v>
      </c>
      <c r="E7" s="12">
        <f t="shared" si="0"/>
        <v>89.1</v>
      </c>
    </row>
    <row r="8" spans="1:5">
      <c r="A8" s="12" t="s">
        <v>199</v>
      </c>
      <c r="B8" s="38">
        <v>90</v>
      </c>
      <c r="C8" s="38">
        <v>90.23</v>
      </c>
      <c r="D8" s="38">
        <v>77.45</v>
      </c>
      <c r="E8" s="12">
        <f t="shared" si="0"/>
        <v>85.8</v>
      </c>
    </row>
    <row r="9" spans="1:5">
      <c r="A9" s="12" t="s">
        <v>200</v>
      </c>
      <c r="B9" s="38">
        <v>48.54</v>
      </c>
      <c r="C9" s="38">
        <v>94.35</v>
      </c>
      <c r="D9" s="38">
        <v>67.790000000000006</v>
      </c>
      <c r="E9" s="12">
        <f t="shared" si="0"/>
        <v>70.2</v>
      </c>
    </row>
    <row r="10" spans="1:5">
      <c r="A10" s="11"/>
      <c r="B10" s="11"/>
      <c r="C10" s="11"/>
      <c r="D10" s="11"/>
      <c r="E10" s="11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7"/>
  <cols>
    <col min="7" max="7" width="9.75" bestFit="1" customWidth="1"/>
  </cols>
  <sheetData>
    <row r="1" spans="1:7" ht="17.5">
      <c r="A1" s="76" t="s">
        <v>229</v>
      </c>
      <c r="B1" s="76"/>
      <c r="C1" s="76"/>
      <c r="D1" s="76"/>
      <c r="E1" s="76"/>
      <c r="F1" s="11"/>
      <c r="G1" s="11" t="s">
        <v>230</v>
      </c>
    </row>
    <row r="2" spans="1:7">
      <c r="A2" s="12" t="s">
        <v>231</v>
      </c>
      <c r="B2" s="12" t="s">
        <v>232</v>
      </c>
      <c r="C2" s="12" t="s">
        <v>233</v>
      </c>
      <c r="D2" s="12" t="s">
        <v>234</v>
      </c>
      <c r="E2" s="12" t="s">
        <v>235</v>
      </c>
      <c r="F2" s="42" t="s">
        <v>236</v>
      </c>
      <c r="G2" s="12" t="s">
        <v>237</v>
      </c>
    </row>
    <row r="3" spans="1:7">
      <c r="A3" s="43" t="s">
        <v>238</v>
      </c>
      <c r="B3" s="12" t="s">
        <v>239</v>
      </c>
      <c r="C3" s="44">
        <v>35</v>
      </c>
      <c r="D3" s="45">
        <v>1200</v>
      </c>
      <c r="E3" s="46">
        <v>0.7</v>
      </c>
      <c r="F3" s="45"/>
      <c r="G3" s="47">
        <v>0.03</v>
      </c>
    </row>
    <row r="4" spans="1:7">
      <c r="A4" s="43" t="s">
        <v>240</v>
      </c>
      <c r="B4" s="12" t="s">
        <v>241</v>
      </c>
      <c r="C4" s="44">
        <v>60</v>
      </c>
      <c r="D4" s="45">
        <v>800</v>
      </c>
      <c r="E4" s="46">
        <v>0.6</v>
      </c>
      <c r="F4" s="45"/>
      <c r="G4" s="47">
        <v>0.05</v>
      </c>
    </row>
    <row r="5" spans="1:7">
      <c r="A5" s="43" t="s">
        <v>242</v>
      </c>
      <c r="B5" s="12" t="s">
        <v>243</v>
      </c>
      <c r="C5" s="44">
        <v>120</v>
      </c>
      <c r="D5" s="45">
        <v>600</v>
      </c>
      <c r="E5" s="46">
        <v>0.55000000000000004</v>
      </c>
      <c r="F5" s="45"/>
      <c r="G5" s="47">
        <v>0.1</v>
      </c>
    </row>
    <row r="6" spans="1:7">
      <c r="A6" s="43" t="s">
        <v>244</v>
      </c>
      <c r="B6" s="12" t="s">
        <v>245</v>
      </c>
      <c r="C6" s="44">
        <v>10</v>
      </c>
      <c r="D6" s="45">
        <v>800</v>
      </c>
      <c r="E6" s="46">
        <v>0.7</v>
      </c>
      <c r="F6" s="45"/>
      <c r="G6" s="47">
        <v>0</v>
      </c>
    </row>
    <row r="7" spans="1:7">
      <c r="A7" s="43" t="s">
        <v>244</v>
      </c>
      <c r="B7" s="12" t="s">
        <v>245</v>
      </c>
      <c r="C7" s="44">
        <v>34</v>
      </c>
      <c r="D7" s="45">
        <v>1200</v>
      </c>
      <c r="E7" s="46">
        <v>0.6</v>
      </c>
      <c r="F7" s="45"/>
      <c r="G7" s="47">
        <v>0.03</v>
      </c>
    </row>
    <row r="8" spans="1:7">
      <c r="A8" s="43" t="s">
        <v>246</v>
      </c>
      <c r="B8" s="12" t="s">
        <v>243</v>
      </c>
      <c r="C8" s="44">
        <v>60</v>
      </c>
      <c r="D8" s="45">
        <v>800</v>
      </c>
      <c r="E8" s="46">
        <v>0.55000000000000004</v>
      </c>
      <c r="F8" s="45"/>
      <c r="G8" s="47">
        <v>0.05</v>
      </c>
    </row>
    <row r="9" spans="1:7">
      <c r="A9" s="43" t="s">
        <v>247</v>
      </c>
      <c r="B9" s="12" t="s">
        <v>239</v>
      </c>
      <c r="C9" s="44">
        <v>25</v>
      </c>
      <c r="D9" s="45">
        <v>600</v>
      </c>
      <c r="E9" s="46">
        <v>0.7</v>
      </c>
      <c r="F9" s="45"/>
      <c r="G9" s="47">
        <v>0</v>
      </c>
    </row>
    <row r="10" spans="1:7">
      <c r="A10" s="43" t="s">
        <v>248</v>
      </c>
      <c r="B10" s="12" t="s">
        <v>245</v>
      </c>
      <c r="C10" s="44">
        <v>54</v>
      </c>
      <c r="D10" s="45">
        <v>800</v>
      </c>
      <c r="E10" s="46">
        <v>0.6</v>
      </c>
      <c r="F10" s="45"/>
      <c r="G10" s="47">
        <v>0.05</v>
      </c>
    </row>
    <row r="11" spans="1:7">
      <c r="A11" s="43" t="s">
        <v>249</v>
      </c>
      <c r="B11" s="12" t="s">
        <v>239</v>
      </c>
      <c r="C11" s="44">
        <v>110</v>
      </c>
      <c r="D11" s="45">
        <v>500</v>
      </c>
      <c r="E11" s="48">
        <v>0.55000000000000004</v>
      </c>
      <c r="F11" s="45"/>
      <c r="G11" s="47">
        <v>0.1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7"/>
  <cols>
    <col min="7" max="7" width="9.75" bestFit="1" customWidth="1"/>
  </cols>
  <sheetData>
    <row r="1" spans="1:7" ht="17.5">
      <c r="A1" s="76" t="s">
        <v>229</v>
      </c>
      <c r="B1" s="76"/>
      <c r="C1" s="76"/>
      <c r="D1" s="76"/>
      <c r="E1" s="76"/>
      <c r="F1" s="11"/>
      <c r="G1" s="11" t="s">
        <v>230</v>
      </c>
    </row>
    <row r="2" spans="1:7">
      <c r="A2" s="12" t="s">
        <v>231</v>
      </c>
      <c r="B2" s="12" t="s">
        <v>232</v>
      </c>
      <c r="C2" s="12" t="s">
        <v>233</v>
      </c>
      <c r="D2" s="12" t="s">
        <v>234</v>
      </c>
      <c r="E2" s="12" t="s">
        <v>235</v>
      </c>
      <c r="F2" s="42" t="s">
        <v>236</v>
      </c>
      <c r="G2" s="12" t="s">
        <v>237</v>
      </c>
    </row>
    <row r="3" spans="1:7">
      <c r="A3" s="43" t="s">
        <v>238</v>
      </c>
      <c r="B3" s="12" t="s">
        <v>239</v>
      </c>
      <c r="C3" s="44">
        <v>35</v>
      </c>
      <c r="D3" s="45">
        <v>1200</v>
      </c>
      <c r="E3" s="46">
        <v>0.7</v>
      </c>
      <c r="F3" s="45">
        <f t="shared" ref="F3:F11" si="0">PRODUCT(C3,D3,E3)</f>
        <v>29399.999999999996</v>
      </c>
      <c r="G3" s="47">
        <v>0.03</v>
      </c>
    </row>
    <row r="4" spans="1:7">
      <c r="A4" s="43" t="s">
        <v>240</v>
      </c>
      <c r="B4" s="12" t="s">
        <v>241</v>
      </c>
      <c r="C4" s="44">
        <v>60</v>
      </c>
      <c r="D4" s="45">
        <v>800</v>
      </c>
      <c r="E4" s="46">
        <v>0.6</v>
      </c>
      <c r="F4" s="45">
        <f t="shared" si="0"/>
        <v>28800</v>
      </c>
      <c r="G4" s="47">
        <v>0.05</v>
      </c>
    </row>
    <row r="5" spans="1:7">
      <c r="A5" s="43" t="s">
        <v>242</v>
      </c>
      <c r="B5" s="12" t="s">
        <v>243</v>
      </c>
      <c r="C5" s="44">
        <v>120</v>
      </c>
      <c r="D5" s="45">
        <v>600</v>
      </c>
      <c r="E5" s="46">
        <v>0.55000000000000004</v>
      </c>
      <c r="F5" s="45">
        <f t="shared" si="0"/>
        <v>39600</v>
      </c>
      <c r="G5" s="47">
        <v>0.1</v>
      </c>
    </row>
    <row r="6" spans="1:7">
      <c r="A6" s="43" t="s">
        <v>244</v>
      </c>
      <c r="B6" s="12" t="s">
        <v>245</v>
      </c>
      <c r="C6" s="44">
        <v>10</v>
      </c>
      <c r="D6" s="45">
        <v>800</v>
      </c>
      <c r="E6" s="46">
        <v>0.7</v>
      </c>
      <c r="F6" s="45">
        <f t="shared" si="0"/>
        <v>5600</v>
      </c>
      <c r="G6" s="47">
        <v>0</v>
      </c>
    </row>
    <row r="7" spans="1:7">
      <c r="A7" s="43" t="s">
        <v>244</v>
      </c>
      <c r="B7" s="12" t="s">
        <v>245</v>
      </c>
      <c r="C7" s="44">
        <v>34</v>
      </c>
      <c r="D7" s="45">
        <v>1200</v>
      </c>
      <c r="E7" s="46">
        <v>0.6</v>
      </c>
      <c r="F7" s="45">
        <f t="shared" si="0"/>
        <v>24480</v>
      </c>
      <c r="G7" s="47">
        <v>0.03</v>
      </c>
    </row>
    <row r="8" spans="1:7">
      <c r="A8" s="43" t="s">
        <v>246</v>
      </c>
      <c r="B8" s="12" t="s">
        <v>243</v>
      </c>
      <c r="C8" s="44">
        <v>60</v>
      </c>
      <c r="D8" s="45">
        <v>800</v>
      </c>
      <c r="E8" s="46">
        <v>0.55000000000000004</v>
      </c>
      <c r="F8" s="45">
        <f t="shared" si="0"/>
        <v>26400.000000000004</v>
      </c>
      <c r="G8" s="47">
        <v>0.05</v>
      </c>
    </row>
    <row r="9" spans="1:7">
      <c r="A9" s="43" t="s">
        <v>247</v>
      </c>
      <c r="B9" s="12" t="s">
        <v>239</v>
      </c>
      <c r="C9" s="44">
        <v>25</v>
      </c>
      <c r="D9" s="45">
        <v>600</v>
      </c>
      <c r="E9" s="46">
        <v>0.7</v>
      </c>
      <c r="F9" s="45">
        <f t="shared" si="0"/>
        <v>10500</v>
      </c>
      <c r="G9" s="47">
        <v>0</v>
      </c>
    </row>
    <row r="10" spans="1:7">
      <c r="A10" s="43" t="s">
        <v>248</v>
      </c>
      <c r="B10" s="12" t="s">
        <v>245</v>
      </c>
      <c r="C10" s="44">
        <v>54</v>
      </c>
      <c r="D10" s="45">
        <v>800</v>
      </c>
      <c r="E10" s="46">
        <v>0.6</v>
      </c>
      <c r="F10" s="45">
        <f t="shared" si="0"/>
        <v>25920</v>
      </c>
      <c r="G10" s="47">
        <v>0.05</v>
      </c>
    </row>
    <row r="11" spans="1:7">
      <c r="A11" s="43" t="s">
        <v>249</v>
      </c>
      <c r="B11" s="12" t="s">
        <v>239</v>
      </c>
      <c r="C11" s="44">
        <v>110</v>
      </c>
      <c r="D11" s="45">
        <v>500</v>
      </c>
      <c r="E11" s="48">
        <v>0.55000000000000004</v>
      </c>
      <c r="F11" s="45">
        <f t="shared" si="0"/>
        <v>30250.000000000004</v>
      </c>
      <c r="G11" s="47">
        <v>0.1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7"/>
  <cols>
    <col min="1" max="1" width="2.58203125" customWidth="1"/>
  </cols>
  <sheetData>
    <row r="1" spans="1:7">
      <c r="A1" s="11"/>
      <c r="B1" s="11" t="s">
        <v>250</v>
      </c>
      <c r="C1" s="11"/>
      <c r="D1" s="11"/>
      <c r="E1" s="11"/>
      <c r="F1" s="11"/>
      <c r="G1" s="11"/>
    </row>
    <row r="2" spans="1:7">
      <c r="A2" s="11"/>
      <c r="B2" s="12" t="s">
        <v>251</v>
      </c>
      <c r="C2" s="12" t="s">
        <v>252</v>
      </c>
      <c r="D2" s="12" t="s">
        <v>253</v>
      </c>
      <c r="E2" s="12" t="s">
        <v>254</v>
      </c>
      <c r="F2" s="12" t="s">
        <v>255</v>
      </c>
      <c r="G2" s="11"/>
    </row>
    <row r="3" spans="1:7">
      <c r="A3" s="11"/>
      <c r="B3" s="12" t="s">
        <v>256</v>
      </c>
      <c r="C3" s="49">
        <v>0.1</v>
      </c>
      <c r="D3" s="49">
        <v>0.2</v>
      </c>
      <c r="E3" s="49">
        <v>0.3</v>
      </c>
      <c r="F3" s="49">
        <v>0.4</v>
      </c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11"/>
      <c r="B5" s="11" t="s">
        <v>257</v>
      </c>
      <c r="C5" s="11"/>
      <c r="D5" s="11"/>
      <c r="E5" s="11"/>
      <c r="F5" s="11"/>
      <c r="G5" s="11"/>
    </row>
    <row r="6" spans="1:7">
      <c r="A6" s="11"/>
      <c r="B6" s="12" t="s">
        <v>77</v>
      </c>
      <c r="C6" s="12" t="s">
        <v>252</v>
      </c>
      <c r="D6" s="12" t="s">
        <v>253</v>
      </c>
      <c r="E6" s="12" t="s">
        <v>254</v>
      </c>
      <c r="F6" s="12" t="s">
        <v>255</v>
      </c>
      <c r="G6" s="42" t="s">
        <v>258</v>
      </c>
    </row>
    <row r="7" spans="1:7">
      <c r="A7" s="11"/>
      <c r="B7" s="12" t="s">
        <v>259</v>
      </c>
      <c r="C7" s="50">
        <v>85</v>
      </c>
      <c r="D7" s="50">
        <v>60</v>
      </c>
      <c r="E7" s="50">
        <v>85</v>
      </c>
      <c r="F7" s="50">
        <v>85</v>
      </c>
      <c r="G7" s="50"/>
    </row>
    <row r="8" spans="1:7">
      <c r="A8" s="11"/>
      <c r="B8" s="12" t="s">
        <v>260</v>
      </c>
      <c r="C8" s="50">
        <v>90</v>
      </c>
      <c r="D8" s="50">
        <v>93</v>
      </c>
      <c r="E8" s="50">
        <v>71</v>
      </c>
      <c r="F8" s="50">
        <v>90</v>
      </c>
      <c r="G8" s="50"/>
    </row>
    <row r="9" spans="1:7">
      <c r="A9" s="11"/>
      <c r="B9" s="12" t="s">
        <v>261</v>
      </c>
      <c r="C9" s="50">
        <v>75</v>
      </c>
      <c r="D9" s="50">
        <v>80</v>
      </c>
      <c r="E9" s="50">
        <v>71</v>
      </c>
      <c r="F9" s="50">
        <v>60</v>
      </c>
      <c r="G9" s="50"/>
    </row>
    <row r="10" spans="1:7">
      <c r="A10" s="11"/>
      <c r="B10" s="12" t="s">
        <v>262</v>
      </c>
      <c r="C10" s="50">
        <v>85</v>
      </c>
      <c r="D10" s="50">
        <v>82</v>
      </c>
      <c r="E10" s="50">
        <v>63</v>
      </c>
      <c r="F10" s="50">
        <v>90</v>
      </c>
      <c r="G10" s="50"/>
    </row>
    <row r="11" spans="1:7">
      <c r="A11" s="11"/>
      <c r="B11" s="12" t="s">
        <v>263</v>
      </c>
      <c r="C11" s="50">
        <v>89</v>
      </c>
      <c r="D11" s="50">
        <v>79</v>
      </c>
      <c r="E11" s="50">
        <v>91</v>
      </c>
      <c r="F11" s="50">
        <v>93</v>
      </c>
      <c r="G11" s="50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7"/>
  <cols>
    <col min="1" max="1" width="2.58203125" customWidth="1"/>
  </cols>
  <sheetData>
    <row r="1" spans="1:7">
      <c r="A1" s="11"/>
      <c r="B1" s="11" t="s">
        <v>250</v>
      </c>
      <c r="C1" s="11"/>
      <c r="D1" s="11"/>
      <c r="E1" s="11"/>
      <c r="F1" s="11"/>
      <c r="G1" s="11"/>
    </row>
    <row r="2" spans="1:7">
      <c r="A2" s="11"/>
      <c r="B2" s="12" t="s">
        <v>251</v>
      </c>
      <c r="C2" s="12" t="s">
        <v>252</v>
      </c>
      <c r="D2" s="12" t="s">
        <v>253</v>
      </c>
      <c r="E2" s="12" t="s">
        <v>254</v>
      </c>
      <c r="F2" s="12" t="s">
        <v>255</v>
      </c>
      <c r="G2" s="11"/>
    </row>
    <row r="3" spans="1:7">
      <c r="A3" s="11"/>
      <c r="B3" s="12" t="s">
        <v>256</v>
      </c>
      <c r="C3" s="49">
        <v>0.1</v>
      </c>
      <c r="D3" s="49">
        <v>0.2</v>
      </c>
      <c r="E3" s="49">
        <v>0.3</v>
      </c>
      <c r="F3" s="49">
        <v>0.4</v>
      </c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11"/>
      <c r="B5" s="11" t="s">
        <v>257</v>
      </c>
      <c r="C5" s="11"/>
      <c r="D5" s="11"/>
      <c r="E5" s="11"/>
      <c r="F5" s="11"/>
      <c r="G5" s="11"/>
    </row>
    <row r="6" spans="1:7">
      <c r="A6" s="11"/>
      <c r="B6" s="12" t="s">
        <v>77</v>
      </c>
      <c r="C6" s="12" t="s">
        <v>252</v>
      </c>
      <c r="D6" s="12" t="s">
        <v>253</v>
      </c>
      <c r="E6" s="12" t="s">
        <v>254</v>
      </c>
      <c r="F6" s="12" t="s">
        <v>255</v>
      </c>
      <c r="G6" s="42" t="s">
        <v>258</v>
      </c>
    </row>
    <row r="7" spans="1:7">
      <c r="A7" s="11"/>
      <c r="B7" s="12" t="s">
        <v>259</v>
      </c>
      <c r="C7" s="50">
        <v>85</v>
      </c>
      <c r="D7" s="50">
        <v>60</v>
      </c>
      <c r="E7" s="50">
        <v>85</v>
      </c>
      <c r="F7" s="50">
        <v>85</v>
      </c>
      <c r="G7" s="50">
        <f>ROUND(SUMPRODUCT(C7:F7,$C$3:$F$3),0)</f>
        <v>80</v>
      </c>
    </row>
    <row r="8" spans="1:7">
      <c r="A8" s="11"/>
      <c r="B8" s="12" t="s">
        <v>260</v>
      </c>
      <c r="C8" s="50">
        <v>90</v>
      </c>
      <c r="D8" s="50">
        <v>93</v>
      </c>
      <c r="E8" s="50">
        <v>71</v>
      </c>
      <c r="F8" s="50">
        <v>90</v>
      </c>
      <c r="G8" s="50">
        <f>ROUND(SUMPRODUCT(C8:F8,$C$3:$F$3),0)</f>
        <v>85</v>
      </c>
    </row>
    <row r="9" spans="1:7">
      <c r="A9" s="11"/>
      <c r="B9" s="12" t="s">
        <v>261</v>
      </c>
      <c r="C9" s="50">
        <v>75</v>
      </c>
      <c r="D9" s="50">
        <v>80</v>
      </c>
      <c r="E9" s="50">
        <v>71</v>
      </c>
      <c r="F9" s="50">
        <v>60</v>
      </c>
      <c r="G9" s="50">
        <f>ROUND(SUMPRODUCT(C9:F9,$C$3:$F$3),0)</f>
        <v>69</v>
      </c>
    </row>
    <row r="10" spans="1:7">
      <c r="A10" s="11"/>
      <c r="B10" s="12" t="s">
        <v>262</v>
      </c>
      <c r="C10" s="50">
        <v>85</v>
      </c>
      <c r="D10" s="50">
        <v>82</v>
      </c>
      <c r="E10" s="50">
        <v>63</v>
      </c>
      <c r="F10" s="50">
        <v>90</v>
      </c>
      <c r="G10" s="50">
        <f>ROUND(SUMPRODUCT(C10:F10,$C$3:$F$3),0)</f>
        <v>80</v>
      </c>
    </row>
    <row r="11" spans="1:7">
      <c r="A11" s="11"/>
      <c r="B11" s="12" t="s">
        <v>263</v>
      </c>
      <c r="C11" s="50">
        <v>89</v>
      </c>
      <c r="D11" s="50">
        <v>79</v>
      </c>
      <c r="E11" s="50">
        <v>91</v>
      </c>
      <c r="F11" s="50">
        <v>93</v>
      </c>
      <c r="G11" s="50">
        <f>ROUND(SUMPRODUCT(C11:F11,$C$3:$F$3),0)</f>
        <v>89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7"/>
  <sheetData>
    <row r="1" spans="1:7">
      <c r="A1" s="29" t="s">
        <v>264</v>
      </c>
      <c r="B1" s="77" t="s">
        <v>265</v>
      </c>
      <c r="C1" s="77"/>
      <c r="D1" s="77"/>
      <c r="E1" s="77"/>
      <c r="F1" s="11"/>
      <c r="G1" s="11"/>
    </row>
    <row r="2" spans="1:7">
      <c r="A2" s="51" t="s">
        <v>266</v>
      </c>
      <c r="B2" s="52" t="s">
        <v>267</v>
      </c>
      <c r="C2" s="52" t="s">
        <v>268</v>
      </c>
      <c r="D2" s="52" t="s">
        <v>269</v>
      </c>
      <c r="E2" s="52" t="s">
        <v>270</v>
      </c>
      <c r="F2" s="11"/>
      <c r="G2" s="11"/>
    </row>
    <row r="3" spans="1:7">
      <c r="A3" s="21" t="s">
        <v>271</v>
      </c>
      <c r="B3" s="49">
        <v>0.3</v>
      </c>
      <c r="C3" s="49">
        <v>0.2</v>
      </c>
      <c r="D3" s="49">
        <v>0.3</v>
      </c>
      <c r="E3" s="49">
        <v>0.2</v>
      </c>
      <c r="F3" s="53"/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11" t="s">
        <v>272</v>
      </c>
      <c r="B5" s="11"/>
      <c r="C5" s="11"/>
      <c r="D5" s="11"/>
      <c r="E5" s="11"/>
      <c r="F5" s="11"/>
      <c r="G5" s="11"/>
    </row>
    <row r="6" spans="1:7">
      <c r="A6" s="52" t="s">
        <v>273</v>
      </c>
      <c r="B6" s="52" t="s">
        <v>274</v>
      </c>
      <c r="C6" s="52" t="s">
        <v>275</v>
      </c>
      <c r="D6" s="52" t="s">
        <v>268</v>
      </c>
      <c r="E6" s="52" t="s">
        <v>269</v>
      </c>
      <c r="F6" s="52" t="s">
        <v>270</v>
      </c>
      <c r="G6" s="42" t="s">
        <v>276</v>
      </c>
    </row>
    <row r="7" spans="1:7">
      <c r="A7" s="12" t="s">
        <v>277</v>
      </c>
      <c r="B7" s="12" t="s">
        <v>278</v>
      </c>
      <c r="C7" s="21">
        <v>82</v>
      </c>
      <c r="D7" s="21">
        <v>56</v>
      </c>
      <c r="E7" s="21">
        <v>77</v>
      </c>
      <c r="F7" s="21">
        <v>91</v>
      </c>
      <c r="G7" s="21"/>
    </row>
    <row r="8" spans="1:7">
      <c r="A8" s="12" t="s">
        <v>279</v>
      </c>
      <c r="B8" s="12" t="s">
        <v>280</v>
      </c>
      <c r="C8" s="21">
        <v>85</v>
      </c>
      <c r="D8" s="21">
        <v>70</v>
      </c>
      <c r="E8" s="21">
        <v>78</v>
      </c>
      <c r="F8" s="21">
        <v>62</v>
      </c>
      <c r="G8" s="21"/>
    </row>
    <row r="9" spans="1:7">
      <c r="A9" s="54" t="s">
        <v>281</v>
      </c>
      <c r="B9" s="12" t="s">
        <v>282</v>
      </c>
      <c r="C9" s="21">
        <v>91</v>
      </c>
      <c r="D9" s="21">
        <v>62</v>
      </c>
      <c r="E9" s="21">
        <v>70</v>
      </c>
      <c r="F9" s="21">
        <v>82</v>
      </c>
      <c r="G9" s="21"/>
    </row>
    <row r="10" spans="1:7">
      <c r="A10" s="54" t="s">
        <v>281</v>
      </c>
      <c r="B10" s="12" t="s">
        <v>283</v>
      </c>
      <c r="C10" s="21">
        <v>92</v>
      </c>
      <c r="D10" s="21">
        <v>90</v>
      </c>
      <c r="E10" s="21">
        <v>78</v>
      </c>
      <c r="F10" s="21">
        <v>85</v>
      </c>
      <c r="G10" s="21"/>
    </row>
    <row r="11" spans="1:7">
      <c r="A11" s="18" t="s">
        <v>279</v>
      </c>
      <c r="B11" s="12" t="s">
        <v>284</v>
      </c>
      <c r="C11" s="21">
        <v>87</v>
      </c>
      <c r="D11" s="21">
        <v>85</v>
      </c>
      <c r="E11" s="21">
        <v>82</v>
      </c>
      <c r="F11" s="21">
        <v>70</v>
      </c>
      <c r="G11" s="21"/>
    </row>
    <row r="12" spans="1:7">
      <c r="A12" s="54" t="s">
        <v>285</v>
      </c>
      <c r="B12" s="12" t="s">
        <v>286</v>
      </c>
      <c r="C12" s="21">
        <v>78</v>
      </c>
      <c r="D12" s="21">
        <v>68</v>
      </c>
      <c r="E12" s="21">
        <v>78</v>
      </c>
      <c r="F12" s="21">
        <v>91</v>
      </c>
      <c r="G12" s="21"/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7"/>
  <sheetData>
    <row r="1" spans="1:7">
      <c r="A1" s="29" t="s">
        <v>264</v>
      </c>
      <c r="B1" s="77" t="s">
        <v>265</v>
      </c>
      <c r="C1" s="77"/>
      <c r="D1" s="77"/>
      <c r="E1" s="77"/>
      <c r="F1" s="11"/>
      <c r="G1" s="11"/>
    </row>
    <row r="2" spans="1:7">
      <c r="A2" s="51" t="s">
        <v>266</v>
      </c>
      <c r="B2" s="52" t="s">
        <v>267</v>
      </c>
      <c r="C2" s="52" t="s">
        <v>268</v>
      </c>
      <c r="D2" s="52" t="s">
        <v>269</v>
      </c>
      <c r="E2" s="52" t="s">
        <v>270</v>
      </c>
      <c r="F2" s="11"/>
      <c r="G2" s="11"/>
    </row>
    <row r="3" spans="1:7">
      <c r="A3" s="21" t="s">
        <v>271</v>
      </c>
      <c r="B3" s="49">
        <v>0.3</v>
      </c>
      <c r="C3" s="49">
        <v>0.2</v>
      </c>
      <c r="D3" s="49">
        <v>0.3</v>
      </c>
      <c r="E3" s="49">
        <v>0.2</v>
      </c>
      <c r="F3" s="53"/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11" t="s">
        <v>272</v>
      </c>
      <c r="B5" s="11"/>
      <c r="C5" s="11"/>
      <c r="D5" s="11"/>
      <c r="E5" s="11"/>
      <c r="F5" s="11"/>
      <c r="G5" s="11"/>
    </row>
    <row r="6" spans="1:7">
      <c r="A6" s="52" t="s">
        <v>273</v>
      </c>
      <c r="B6" s="52" t="s">
        <v>274</v>
      </c>
      <c r="C6" s="52" t="s">
        <v>275</v>
      </c>
      <c r="D6" s="52" t="s">
        <v>268</v>
      </c>
      <c r="E6" s="52" t="s">
        <v>269</v>
      </c>
      <c r="F6" s="52" t="s">
        <v>270</v>
      </c>
      <c r="G6" s="42" t="s">
        <v>276</v>
      </c>
    </row>
    <row r="7" spans="1:7">
      <c r="A7" s="12" t="s">
        <v>277</v>
      </c>
      <c r="B7" s="12" t="s">
        <v>278</v>
      </c>
      <c r="C7" s="21">
        <v>82</v>
      </c>
      <c r="D7" s="21">
        <v>56</v>
      </c>
      <c r="E7" s="21">
        <v>77</v>
      </c>
      <c r="F7" s="21">
        <v>91</v>
      </c>
      <c r="G7" s="21">
        <f t="shared" ref="G7:G12" si="0">SUMPRODUCT(C7:F7,$B$3:$E$3)</f>
        <v>77.099999999999994</v>
      </c>
    </row>
    <row r="8" spans="1:7">
      <c r="A8" s="12" t="s">
        <v>279</v>
      </c>
      <c r="B8" s="12" t="s">
        <v>280</v>
      </c>
      <c r="C8" s="21">
        <v>85</v>
      </c>
      <c r="D8" s="21">
        <v>70</v>
      </c>
      <c r="E8" s="21">
        <v>78</v>
      </c>
      <c r="F8" s="21">
        <v>62</v>
      </c>
      <c r="G8" s="21">
        <f t="shared" si="0"/>
        <v>75.3</v>
      </c>
    </row>
    <row r="9" spans="1:7">
      <c r="A9" s="54" t="s">
        <v>281</v>
      </c>
      <c r="B9" s="12" t="s">
        <v>282</v>
      </c>
      <c r="C9" s="21">
        <v>91</v>
      </c>
      <c r="D9" s="21">
        <v>62</v>
      </c>
      <c r="E9" s="21">
        <v>70</v>
      </c>
      <c r="F9" s="21">
        <v>82</v>
      </c>
      <c r="G9" s="21">
        <f t="shared" si="0"/>
        <v>77.100000000000009</v>
      </c>
    </row>
    <row r="10" spans="1:7">
      <c r="A10" s="54" t="s">
        <v>281</v>
      </c>
      <c r="B10" s="12" t="s">
        <v>283</v>
      </c>
      <c r="C10" s="21">
        <v>92</v>
      </c>
      <c r="D10" s="21">
        <v>90</v>
      </c>
      <c r="E10" s="21">
        <v>78</v>
      </c>
      <c r="F10" s="21">
        <v>85</v>
      </c>
      <c r="G10" s="21">
        <f t="shared" si="0"/>
        <v>86</v>
      </c>
    </row>
    <row r="11" spans="1:7">
      <c r="A11" s="18" t="s">
        <v>279</v>
      </c>
      <c r="B11" s="12" t="s">
        <v>284</v>
      </c>
      <c r="C11" s="21">
        <v>87</v>
      </c>
      <c r="D11" s="21">
        <v>85</v>
      </c>
      <c r="E11" s="21">
        <v>82</v>
      </c>
      <c r="F11" s="21">
        <v>70</v>
      </c>
      <c r="G11" s="21">
        <f t="shared" si="0"/>
        <v>81.699999999999989</v>
      </c>
    </row>
    <row r="12" spans="1:7">
      <c r="A12" s="54" t="s">
        <v>285</v>
      </c>
      <c r="B12" s="12" t="s">
        <v>286</v>
      </c>
      <c r="C12" s="21">
        <v>78</v>
      </c>
      <c r="D12" s="21">
        <v>68</v>
      </c>
      <c r="E12" s="21">
        <v>78</v>
      </c>
      <c r="F12" s="21">
        <v>91</v>
      </c>
      <c r="G12" s="21">
        <f t="shared" si="0"/>
        <v>78.599999999999994</v>
      </c>
    </row>
  </sheetData>
  <mergeCells count="1">
    <mergeCell ref="B1:E1"/>
  </mergeCells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7"/>
  <cols>
    <col min="1" max="1" width="2.58203125" customWidth="1"/>
  </cols>
  <sheetData>
    <row r="1" spans="1:4">
      <c r="A1" s="55"/>
      <c r="B1" s="55"/>
      <c r="C1" s="55"/>
      <c r="D1" s="55"/>
    </row>
    <row r="2" spans="1:4" ht="17.5" thickBot="1">
      <c r="A2" s="55"/>
      <c r="B2" s="78" t="s">
        <v>287</v>
      </c>
      <c r="C2" s="78"/>
      <c r="D2" s="78"/>
    </row>
    <row r="3" spans="1:4" ht="17.5" thickTop="1">
      <c r="A3" s="55"/>
      <c r="B3" s="55"/>
      <c r="C3" s="55"/>
      <c r="D3" s="55"/>
    </row>
    <row r="4" spans="1:4">
      <c r="A4" s="55"/>
      <c r="B4" s="56" t="s">
        <v>288</v>
      </c>
      <c r="C4" s="56"/>
      <c r="D4" s="56"/>
    </row>
    <row r="5" spans="1:4">
      <c r="A5" s="55"/>
      <c r="B5" s="56">
        <v>1</v>
      </c>
      <c r="C5" s="56">
        <v>3</v>
      </c>
      <c r="D5" s="56">
        <v>7</v>
      </c>
    </row>
    <row r="6" spans="1:4">
      <c r="A6" s="55"/>
      <c r="B6" s="56">
        <v>2</v>
      </c>
      <c r="C6" s="56">
        <v>4</v>
      </c>
      <c r="D6" s="56">
        <v>6</v>
      </c>
    </row>
    <row r="7" spans="1:4">
      <c r="A7" s="55"/>
      <c r="B7" s="56">
        <v>9</v>
      </c>
      <c r="C7" s="56">
        <v>12</v>
      </c>
      <c r="D7" s="56">
        <v>15</v>
      </c>
    </row>
    <row r="8" spans="1:4">
      <c r="A8" s="55"/>
      <c r="B8" s="57" t="s">
        <v>289</v>
      </c>
      <c r="C8" s="79"/>
      <c r="D8" s="80"/>
    </row>
  </sheetData>
  <mergeCells count="2">
    <mergeCell ref="B2:D2"/>
    <mergeCell ref="C8:D8"/>
  </mergeCells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7"/>
  <cols>
    <col min="1" max="1" width="2.58203125" customWidth="1"/>
  </cols>
  <sheetData>
    <row r="1" spans="1:4">
      <c r="A1" s="55"/>
      <c r="B1" s="55"/>
      <c r="C1" s="55"/>
      <c r="D1" s="55"/>
    </row>
    <row r="2" spans="1:4" ht="17.5" thickBot="1">
      <c r="A2" s="55"/>
      <c r="B2" s="78" t="s">
        <v>287</v>
      </c>
      <c r="C2" s="78"/>
      <c r="D2" s="78"/>
    </row>
    <row r="3" spans="1:4" ht="17.5" thickTop="1">
      <c r="A3" s="55"/>
      <c r="B3" s="55"/>
      <c r="C3" s="55"/>
      <c r="D3" s="55"/>
    </row>
    <row r="4" spans="1:4">
      <c r="A4" s="55"/>
      <c r="B4" s="56" t="s">
        <v>288</v>
      </c>
      <c r="C4" s="56"/>
      <c r="D4" s="56"/>
    </row>
    <row r="5" spans="1:4">
      <c r="A5" s="55"/>
      <c r="B5" s="56">
        <v>1</v>
      </c>
      <c r="C5" s="56">
        <v>3</v>
      </c>
      <c r="D5" s="56">
        <v>7</v>
      </c>
    </row>
    <row r="6" spans="1:4">
      <c r="A6" s="55"/>
      <c r="B6" s="56">
        <v>2</v>
      </c>
      <c r="C6" s="56">
        <v>4</v>
      </c>
      <c r="D6" s="56">
        <v>6</v>
      </c>
    </row>
    <row r="7" spans="1:4">
      <c r="A7" s="55"/>
      <c r="B7" s="56">
        <v>9</v>
      </c>
      <c r="C7" s="56">
        <v>12</v>
      </c>
      <c r="D7" s="56">
        <v>15</v>
      </c>
    </row>
    <row r="8" spans="1:4">
      <c r="A8" s="55"/>
      <c r="B8" s="57" t="s">
        <v>289</v>
      </c>
      <c r="C8" s="79">
        <f>MDETERM(B5:D7)</f>
        <v>-24.000000000000007</v>
      </c>
      <c r="D8" s="80"/>
    </row>
  </sheetData>
  <mergeCells count="2">
    <mergeCell ref="B2:D2"/>
    <mergeCell ref="C8:D8"/>
  </mergeCells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7"/>
  <cols>
    <col min="1" max="1" width="2.58203125" customWidth="1"/>
    <col min="5" max="5" width="2.58203125" customWidth="1"/>
  </cols>
  <sheetData>
    <row r="1" spans="1:8">
      <c r="A1" s="55"/>
      <c r="B1" s="55"/>
      <c r="C1" s="55"/>
      <c r="D1" s="55"/>
      <c r="E1" s="55"/>
      <c r="F1" s="55"/>
      <c r="G1" s="55"/>
      <c r="H1" s="55"/>
    </row>
    <row r="2" spans="1:8">
      <c r="A2" s="55"/>
      <c r="B2" s="81" t="s">
        <v>290</v>
      </c>
      <c r="C2" s="82"/>
      <c r="D2" s="80"/>
      <c r="E2" s="55"/>
      <c r="F2" s="81" t="s">
        <v>291</v>
      </c>
      <c r="G2" s="82"/>
      <c r="H2" s="80"/>
    </row>
    <row r="3" spans="1:8">
      <c r="A3" s="55"/>
      <c r="B3" s="56">
        <v>1</v>
      </c>
      <c r="C3" s="56">
        <v>3</v>
      </c>
      <c r="D3" s="56">
        <v>7</v>
      </c>
      <c r="E3" s="55"/>
      <c r="F3" s="56"/>
      <c r="G3" s="56"/>
      <c r="H3" s="56"/>
    </row>
    <row r="4" spans="1:8">
      <c r="A4" s="55"/>
      <c r="B4" s="56">
        <v>2</v>
      </c>
      <c r="C4" s="56">
        <v>4</v>
      </c>
      <c r="D4" s="56">
        <v>6</v>
      </c>
      <c r="E4" s="55"/>
      <c r="F4" s="56"/>
      <c r="G4" s="56"/>
      <c r="H4" s="56"/>
    </row>
    <row r="5" spans="1:8">
      <c r="A5" s="55"/>
      <c r="B5" s="56">
        <v>9</v>
      </c>
      <c r="C5" s="56">
        <v>12</v>
      </c>
      <c r="D5" s="56">
        <v>15</v>
      </c>
      <c r="E5" s="55"/>
      <c r="F5" s="56"/>
      <c r="G5" s="56"/>
      <c r="H5" s="56"/>
    </row>
    <row r="6" spans="1:8">
      <c r="A6" s="55"/>
      <c r="B6" s="55"/>
      <c r="C6" s="55"/>
      <c r="D6" s="55"/>
      <c r="E6" s="55"/>
      <c r="F6" s="55"/>
      <c r="G6" s="55"/>
      <c r="H6" s="55"/>
    </row>
  </sheetData>
  <mergeCells count="2">
    <mergeCell ref="B2:D2"/>
    <mergeCell ref="F2:H2"/>
  </mergeCells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7"/>
  <cols>
    <col min="1" max="1" width="2.58203125" customWidth="1"/>
    <col min="5" max="5" width="2.58203125" customWidth="1"/>
  </cols>
  <sheetData>
    <row r="1" spans="1:8">
      <c r="A1" s="55"/>
      <c r="B1" s="55"/>
      <c r="C1" s="55"/>
      <c r="D1" s="55"/>
      <c r="E1" s="55"/>
      <c r="F1" s="55"/>
      <c r="G1" s="55"/>
      <c r="H1" s="55"/>
    </row>
    <row r="2" spans="1:8">
      <c r="A2" s="55"/>
      <c r="B2" s="81" t="s">
        <v>290</v>
      </c>
      <c r="C2" s="82"/>
      <c r="D2" s="80"/>
      <c r="E2" s="55"/>
      <c r="F2" s="81" t="s">
        <v>291</v>
      </c>
      <c r="G2" s="82"/>
      <c r="H2" s="80"/>
    </row>
    <row r="3" spans="1:8">
      <c r="A3" s="55"/>
      <c r="B3" s="56">
        <v>1</v>
      </c>
      <c r="C3" s="56">
        <v>3</v>
      </c>
      <c r="D3" s="56">
        <v>7</v>
      </c>
      <c r="E3" s="55"/>
      <c r="F3" s="56">
        <f t="array" ref="F3:H5">MINVERSE(B3:D5)</f>
        <v>0.5</v>
      </c>
      <c r="G3" s="56">
        <v>-1.6249999999999996</v>
      </c>
      <c r="H3" s="56">
        <v>0.41666666666666657</v>
      </c>
    </row>
    <row r="4" spans="1:8">
      <c r="A4" s="55"/>
      <c r="B4" s="56">
        <v>2</v>
      </c>
      <c r="C4" s="56">
        <v>4</v>
      </c>
      <c r="D4" s="56">
        <v>6</v>
      </c>
      <c r="E4" s="55"/>
      <c r="F4" s="56">
        <v>-0.99999999999999989</v>
      </c>
      <c r="G4" s="56">
        <v>1.9999999999999996</v>
      </c>
      <c r="H4" s="56">
        <v>-0.3333333333333332</v>
      </c>
    </row>
    <row r="5" spans="1:8">
      <c r="A5" s="55"/>
      <c r="B5" s="56">
        <v>9</v>
      </c>
      <c r="C5" s="56">
        <v>12</v>
      </c>
      <c r="D5" s="56">
        <v>15</v>
      </c>
      <c r="E5" s="55"/>
      <c r="F5" s="56">
        <v>0.49999999999999989</v>
      </c>
      <c r="G5" s="56">
        <v>-0.62499999999999978</v>
      </c>
      <c r="H5" s="56">
        <v>8.3333333333333287E-2</v>
      </c>
    </row>
    <row r="6" spans="1:8">
      <c r="A6" s="55"/>
      <c r="B6" s="55"/>
      <c r="C6" s="55"/>
      <c r="D6" s="55"/>
      <c r="E6" s="55"/>
      <c r="F6" s="55"/>
      <c r="G6" s="55"/>
      <c r="H6" s="55"/>
    </row>
  </sheetData>
  <mergeCells count="2">
    <mergeCell ref="B2:D2"/>
    <mergeCell ref="F2:H2"/>
  </mergeCells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7"/>
  <cols>
    <col min="1" max="1" width="2.58203125" customWidth="1"/>
    <col min="5" max="5" width="2.58203125" customWidth="1"/>
  </cols>
  <sheetData>
    <row r="1" spans="1:8" ht="17.5" thickBot="1">
      <c r="A1" s="55"/>
      <c r="B1" s="55"/>
      <c r="C1" s="55"/>
      <c r="D1" s="55"/>
      <c r="E1" s="55"/>
      <c r="F1" s="55"/>
      <c r="G1" s="55"/>
      <c r="H1" s="55"/>
    </row>
    <row r="2" spans="1:8">
      <c r="A2" s="55"/>
      <c r="B2" s="83" t="s">
        <v>292</v>
      </c>
      <c r="C2" s="84"/>
      <c r="D2" s="85"/>
      <c r="E2" s="55"/>
      <c r="F2" s="83" t="s">
        <v>293</v>
      </c>
      <c r="G2" s="84"/>
      <c r="H2" s="85"/>
    </row>
    <row r="3" spans="1:8">
      <c r="A3" s="55"/>
      <c r="B3" s="58">
        <v>1</v>
      </c>
      <c r="C3" s="56">
        <v>3</v>
      </c>
      <c r="D3" s="59">
        <v>7</v>
      </c>
      <c r="E3" s="55"/>
      <c r="F3" s="58">
        <v>4</v>
      </c>
      <c r="G3" s="56">
        <v>8</v>
      </c>
      <c r="H3" s="59">
        <v>1</v>
      </c>
    </row>
    <row r="4" spans="1:8">
      <c r="A4" s="55"/>
      <c r="B4" s="58">
        <v>2</v>
      </c>
      <c r="C4" s="56">
        <v>4</v>
      </c>
      <c r="D4" s="59">
        <v>6</v>
      </c>
      <c r="E4" s="55"/>
      <c r="F4" s="58">
        <v>5</v>
      </c>
      <c r="G4" s="56">
        <v>5</v>
      </c>
      <c r="H4" s="59">
        <v>2</v>
      </c>
    </row>
    <row r="5" spans="1:8" ht="17.5" thickBot="1">
      <c r="A5" s="55"/>
      <c r="B5" s="60">
        <v>9</v>
      </c>
      <c r="C5" s="61">
        <v>12</v>
      </c>
      <c r="D5" s="62">
        <v>15</v>
      </c>
      <c r="E5" s="55"/>
      <c r="F5" s="60">
        <v>6</v>
      </c>
      <c r="G5" s="61">
        <v>6</v>
      </c>
      <c r="H5" s="62">
        <v>3</v>
      </c>
    </row>
    <row r="6" spans="1:8" ht="17.5" thickBot="1">
      <c r="A6" s="55"/>
      <c r="B6" s="55"/>
      <c r="C6" s="55"/>
      <c r="D6" s="55"/>
      <c r="E6" s="55"/>
      <c r="F6" s="55"/>
      <c r="G6" s="55"/>
      <c r="H6" s="55"/>
    </row>
    <row r="7" spans="1:8">
      <c r="A7" s="55"/>
      <c r="B7" s="83" t="s">
        <v>294</v>
      </c>
      <c r="C7" s="84"/>
      <c r="D7" s="85"/>
      <c r="E7" s="55"/>
      <c r="F7" s="55"/>
      <c r="G7" s="55"/>
      <c r="H7" s="55"/>
    </row>
    <row r="8" spans="1:8">
      <c r="A8" s="55"/>
      <c r="B8" s="58"/>
      <c r="C8" s="56"/>
      <c r="D8" s="59"/>
      <c r="E8" s="55"/>
      <c r="F8" s="55"/>
      <c r="G8" s="55"/>
      <c r="H8" s="55"/>
    </row>
    <row r="9" spans="1:8">
      <c r="A9" s="55"/>
      <c r="B9" s="58"/>
      <c r="C9" s="56"/>
      <c r="D9" s="59"/>
      <c r="E9" s="55"/>
      <c r="F9" s="55"/>
      <c r="G9" s="55"/>
      <c r="H9" s="55"/>
    </row>
    <row r="10" spans="1:8" ht="17.5" thickBot="1">
      <c r="A10" s="55"/>
      <c r="B10" s="60"/>
      <c r="C10" s="61"/>
      <c r="D10" s="62"/>
      <c r="E10" s="55"/>
      <c r="F10" s="55"/>
      <c r="G10" s="55"/>
      <c r="H10" s="55"/>
    </row>
    <row r="11" spans="1:8">
      <c r="A11" s="55"/>
      <c r="B11" s="55"/>
      <c r="C11" s="55"/>
      <c r="D11" s="55"/>
      <c r="E11" s="55"/>
      <c r="F11" s="55"/>
      <c r="G11" s="55"/>
      <c r="H11" s="55"/>
    </row>
  </sheetData>
  <mergeCells count="3">
    <mergeCell ref="B2:D2"/>
    <mergeCell ref="F2:H2"/>
    <mergeCell ref="B7:D7"/>
  </mergeCells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7"/>
  <cols>
    <col min="1" max="1" width="2.58203125" customWidth="1"/>
    <col min="5" max="5" width="2.58203125" customWidth="1"/>
  </cols>
  <sheetData>
    <row r="1" spans="1:8" ht="17.5" thickBot="1">
      <c r="A1" s="55"/>
      <c r="B1" s="55"/>
      <c r="C1" s="55"/>
      <c r="D1" s="55"/>
      <c r="E1" s="55"/>
      <c r="F1" s="55"/>
      <c r="G1" s="55"/>
      <c r="H1" s="55"/>
    </row>
    <row r="2" spans="1:8">
      <c r="A2" s="55"/>
      <c r="B2" s="83" t="s">
        <v>292</v>
      </c>
      <c r="C2" s="84"/>
      <c r="D2" s="85"/>
      <c r="E2" s="55"/>
      <c r="F2" s="83" t="s">
        <v>293</v>
      </c>
      <c r="G2" s="84"/>
      <c r="H2" s="85"/>
    </row>
    <row r="3" spans="1:8">
      <c r="A3" s="55"/>
      <c r="B3" s="58">
        <v>1</v>
      </c>
      <c r="C3" s="56">
        <v>3</v>
      </c>
      <c r="D3" s="59">
        <v>7</v>
      </c>
      <c r="E3" s="55"/>
      <c r="F3" s="58">
        <v>4</v>
      </c>
      <c r="G3" s="56">
        <v>8</v>
      </c>
      <c r="H3" s="59">
        <v>1</v>
      </c>
    </row>
    <row r="4" spans="1:8">
      <c r="A4" s="55"/>
      <c r="B4" s="58">
        <v>2</v>
      </c>
      <c r="C4" s="56">
        <v>4</v>
      </c>
      <c r="D4" s="59">
        <v>6</v>
      </c>
      <c r="E4" s="55"/>
      <c r="F4" s="58">
        <v>5</v>
      </c>
      <c r="G4" s="56">
        <v>5</v>
      </c>
      <c r="H4" s="59">
        <v>2</v>
      </c>
    </row>
    <row r="5" spans="1:8" ht="17.5" thickBot="1">
      <c r="A5" s="55"/>
      <c r="B5" s="60">
        <v>9</v>
      </c>
      <c r="C5" s="61">
        <v>12</v>
      </c>
      <c r="D5" s="62">
        <v>15</v>
      </c>
      <c r="E5" s="55"/>
      <c r="F5" s="60">
        <v>6</v>
      </c>
      <c r="G5" s="61">
        <v>6</v>
      </c>
      <c r="H5" s="62">
        <v>3</v>
      </c>
    </row>
    <row r="6" spans="1:8" ht="17.5" thickBot="1">
      <c r="A6" s="55"/>
      <c r="B6" s="55"/>
      <c r="C6" s="55"/>
      <c r="D6" s="55"/>
      <c r="E6" s="55"/>
      <c r="F6" s="55"/>
      <c r="G6" s="55"/>
      <c r="H6" s="55"/>
    </row>
    <row r="7" spans="1:8">
      <c r="A7" s="55"/>
      <c r="B7" s="83" t="s">
        <v>294</v>
      </c>
      <c r="C7" s="84"/>
      <c r="D7" s="85"/>
      <c r="E7" s="55"/>
      <c r="F7" s="55"/>
      <c r="G7" s="55"/>
      <c r="H7" s="55"/>
    </row>
    <row r="8" spans="1:8">
      <c r="A8" s="55"/>
      <c r="B8" s="58">
        <f t="array" ref="B8:D10">MMULT(B3:D5,F3:H5)</f>
        <v>61</v>
      </c>
      <c r="C8" s="56">
        <v>65</v>
      </c>
      <c r="D8" s="59">
        <v>28</v>
      </c>
      <c r="E8" s="55"/>
      <c r="F8" s="55"/>
      <c r="G8" s="55"/>
      <c r="H8" s="55"/>
    </row>
    <row r="9" spans="1:8">
      <c r="A9" s="55"/>
      <c r="B9" s="58">
        <v>64</v>
      </c>
      <c r="C9" s="56">
        <v>72</v>
      </c>
      <c r="D9" s="59">
        <v>28</v>
      </c>
      <c r="E9" s="55"/>
      <c r="F9" s="55"/>
      <c r="G9" s="55"/>
      <c r="H9" s="55"/>
    </row>
    <row r="10" spans="1:8" ht="17.5" thickBot="1">
      <c r="A10" s="55"/>
      <c r="B10" s="60">
        <v>186</v>
      </c>
      <c r="C10" s="61">
        <v>222</v>
      </c>
      <c r="D10" s="62">
        <v>78</v>
      </c>
      <c r="E10" s="55"/>
      <c r="F10" s="55"/>
      <c r="G10" s="55"/>
      <c r="H10" s="55"/>
    </row>
    <row r="11" spans="1:8">
      <c r="A11" s="55"/>
      <c r="B11" s="55"/>
      <c r="C11" s="55"/>
      <c r="D11" s="55"/>
      <c r="E11" s="55"/>
      <c r="F11" s="55"/>
      <c r="G11" s="55"/>
      <c r="H11" s="55"/>
    </row>
  </sheetData>
  <mergeCells count="3">
    <mergeCell ref="B2:D2"/>
    <mergeCell ref="F2:H2"/>
    <mergeCell ref="B7:D7"/>
  </mergeCells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7"/>
  <cols>
    <col min="1" max="1" width="15.83203125" bestFit="1" customWidth="1"/>
    <col min="2" max="2" width="14.5" customWidth="1"/>
    <col min="3" max="3" width="40.75" bestFit="1" customWidth="1"/>
    <col min="4" max="4" width="11" customWidth="1"/>
  </cols>
  <sheetData>
    <row r="1" spans="1:5">
      <c r="A1" s="11"/>
      <c r="B1" s="11"/>
      <c r="C1" s="11"/>
      <c r="D1" s="39"/>
      <c r="E1" s="11"/>
    </row>
    <row r="2" spans="1:5">
      <c r="A2" s="12" t="s">
        <v>201</v>
      </c>
      <c r="B2" s="12" t="s">
        <v>202</v>
      </c>
      <c r="C2" s="12" t="s">
        <v>203</v>
      </c>
      <c r="D2" s="23" t="s">
        <v>204</v>
      </c>
      <c r="E2" s="11"/>
    </row>
    <row r="3" spans="1:5">
      <c r="A3" s="21" t="s">
        <v>205</v>
      </c>
      <c r="B3" s="21" t="s">
        <v>206</v>
      </c>
      <c r="C3" s="21" t="s">
        <v>207</v>
      </c>
      <c r="D3" s="7">
        <v>7700</v>
      </c>
      <c r="E3" s="11"/>
    </row>
    <row r="4" spans="1:5">
      <c r="A4" s="21" t="s">
        <v>208</v>
      </c>
      <c r="B4" s="21" t="s">
        <v>209</v>
      </c>
      <c r="C4" s="21" t="s">
        <v>210</v>
      </c>
      <c r="D4" s="7">
        <v>28000</v>
      </c>
      <c r="E4" s="11"/>
    </row>
    <row r="5" spans="1:5">
      <c r="A5" s="21" t="s">
        <v>205</v>
      </c>
      <c r="B5" s="21" t="s">
        <v>211</v>
      </c>
      <c r="C5" s="21" t="s">
        <v>212</v>
      </c>
      <c r="D5" s="7">
        <v>12800</v>
      </c>
      <c r="E5" s="11"/>
    </row>
    <row r="6" spans="1:5">
      <c r="A6" s="21" t="s">
        <v>213</v>
      </c>
      <c r="B6" s="21" t="s">
        <v>214</v>
      </c>
      <c r="C6" s="21" t="s">
        <v>215</v>
      </c>
      <c r="D6" s="7">
        <v>15800</v>
      </c>
      <c r="E6" s="11"/>
    </row>
    <row r="7" spans="1:5">
      <c r="A7" s="21" t="s">
        <v>213</v>
      </c>
      <c r="B7" s="21" t="s">
        <v>216</v>
      </c>
      <c r="C7" s="21" t="s">
        <v>217</v>
      </c>
      <c r="D7" s="7">
        <v>33000</v>
      </c>
      <c r="E7" s="11"/>
    </row>
    <row r="8" spans="1:5">
      <c r="A8" s="21" t="s">
        <v>208</v>
      </c>
      <c r="B8" s="21" t="s">
        <v>206</v>
      </c>
      <c r="C8" s="21" t="s">
        <v>218</v>
      </c>
      <c r="D8" s="7">
        <v>6000</v>
      </c>
      <c r="E8" s="11"/>
    </row>
    <row r="9" spans="1:5">
      <c r="A9" s="21" t="s">
        <v>205</v>
      </c>
      <c r="B9" s="21" t="s">
        <v>219</v>
      </c>
      <c r="C9" s="21" t="s">
        <v>220</v>
      </c>
      <c r="D9" s="7">
        <v>15000</v>
      </c>
      <c r="E9" s="11"/>
    </row>
    <row r="10" spans="1:5">
      <c r="A10" s="21" t="s">
        <v>221</v>
      </c>
      <c r="B10" s="21" t="s">
        <v>216</v>
      </c>
      <c r="C10" s="21" t="s">
        <v>222</v>
      </c>
      <c r="D10" s="7">
        <v>12000</v>
      </c>
      <c r="E10" s="11"/>
    </row>
    <row r="11" spans="1:5">
      <c r="A11" s="40" t="s">
        <v>223</v>
      </c>
      <c r="B11" s="40" t="s">
        <v>209</v>
      </c>
      <c r="C11" s="40" t="s">
        <v>224</v>
      </c>
      <c r="D11" s="6">
        <v>18000</v>
      </c>
      <c r="E11" s="2"/>
    </row>
    <row r="12" spans="1:5">
      <c r="A12" s="40" t="s">
        <v>205</v>
      </c>
      <c r="B12" s="40" t="s">
        <v>225</v>
      </c>
      <c r="C12" s="40" t="s">
        <v>226</v>
      </c>
      <c r="D12" s="6">
        <v>24000</v>
      </c>
      <c r="E12" s="2"/>
    </row>
    <row r="13" spans="1:5">
      <c r="A13" s="2"/>
      <c r="B13" s="2"/>
      <c r="C13" s="2"/>
      <c r="D13" s="41"/>
      <c r="E13" s="2"/>
    </row>
    <row r="14" spans="1:5">
      <c r="A14" s="5" t="s">
        <v>227</v>
      </c>
      <c r="B14" s="5" t="s">
        <v>228</v>
      </c>
      <c r="C14" s="19" t="s">
        <v>204</v>
      </c>
      <c r="D14" s="41"/>
      <c r="E14" s="2"/>
    </row>
    <row r="15" spans="1:5">
      <c r="A15" s="5" t="s">
        <v>205</v>
      </c>
      <c r="B15" s="5" t="s">
        <v>219</v>
      </c>
      <c r="C15" s="24"/>
      <c r="D15" s="41"/>
      <c r="E15" s="2"/>
    </row>
    <row r="16" spans="1:5">
      <c r="A16" s="2"/>
      <c r="B16" s="2"/>
      <c r="C16" s="2"/>
      <c r="D16" s="41"/>
      <c r="E16" s="2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7"/>
  <cols>
    <col min="1" max="1" width="15.83203125" bestFit="1" customWidth="1"/>
    <col min="2" max="2" width="14.5" customWidth="1"/>
    <col min="3" max="3" width="40.75" bestFit="1" customWidth="1"/>
    <col min="4" max="4" width="11" customWidth="1"/>
  </cols>
  <sheetData>
    <row r="1" spans="1:5">
      <c r="A1" s="11"/>
      <c r="B1" s="11"/>
      <c r="C1" s="11"/>
      <c r="D1" s="39"/>
      <c r="E1" s="11"/>
    </row>
    <row r="2" spans="1:5">
      <c r="A2" s="12" t="s">
        <v>201</v>
      </c>
      <c r="B2" s="12" t="s">
        <v>202</v>
      </c>
      <c r="C2" s="12" t="s">
        <v>203</v>
      </c>
      <c r="D2" s="23" t="s">
        <v>204</v>
      </c>
      <c r="E2" s="11"/>
    </row>
    <row r="3" spans="1:5">
      <c r="A3" s="21" t="s">
        <v>205</v>
      </c>
      <c r="B3" s="21" t="s">
        <v>206</v>
      </c>
      <c r="C3" s="21" t="s">
        <v>207</v>
      </c>
      <c r="D3" s="7">
        <v>7700</v>
      </c>
      <c r="E3" s="11"/>
    </row>
    <row r="4" spans="1:5">
      <c r="A4" s="21" t="s">
        <v>208</v>
      </c>
      <c r="B4" s="21" t="s">
        <v>209</v>
      </c>
      <c r="C4" s="21" t="s">
        <v>210</v>
      </c>
      <c r="D4" s="7">
        <v>28000</v>
      </c>
      <c r="E4" s="11"/>
    </row>
    <row r="5" spans="1:5">
      <c r="A5" s="21" t="s">
        <v>205</v>
      </c>
      <c r="B5" s="21" t="s">
        <v>211</v>
      </c>
      <c r="C5" s="21" t="s">
        <v>212</v>
      </c>
      <c r="D5" s="7">
        <v>12800</v>
      </c>
      <c r="E5" s="11"/>
    </row>
    <row r="6" spans="1:5">
      <c r="A6" s="21" t="s">
        <v>213</v>
      </c>
      <c r="B6" s="21" t="s">
        <v>214</v>
      </c>
      <c r="C6" s="21" t="s">
        <v>215</v>
      </c>
      <c r="D6" s="7">
        <v>15800</v>
      </c>
      <c r="E6" s="11"/>
    </row>
    <row r="7" spans="1:5">
      <c r="A7" s="21" t="s">
        <v>213</v>
      </c>
      <c r="B7" s="21" t="s">
        <v>216</v>
      </c>
      <c r="C7" s="21" t="s">
        <v>217</v>
      </c>
      <c r="D7" s="7">
        <v>33000</v>
      </c>
      <c r="E7" s="11"/>
    </row>
    <row r="8" spans="1:5">
      <c r="A8" s="21" t="s">
        <v>208</v>
      </c>
      <c r="B8" s="21" t="s">
        <v>206</v>
      </c>
      <c r="C8" s="21" t="s">
        <v>218</v>
      </c>
      <c r="D8" s="7">
        <v>6000</v>
      </c>
      <c r="E8" s="11"/>
    </row>
    <row r="9" spans="1:5">
      <c r="A9" s="21" t="s">
        <v>205</v>
      </c>
      <c r="B9" s="21" t="s">
        <v>219</v>
      </c>
      <c r="C9" s="21" t="s">
        <v>220</v>
      </c>
      <c r="D9" s="7">
        <v>15000</v>
      </c>
      <c r="E9" s="11"/>
    </row>
    <row r="10" spans="1:5">
      <c r="A10" s="21" t="s">
        <v>221</v>
      </c>
      <c r="B10" s="21" t="s">
        <v>216</v>
      </c>
      <c r="C10" s="21" t="s">
        <v>222</v>
      </c>
      <c r="D10" s="7">
        <v>12000</v>
      </c>
      <c r="E10" s="11"/>
    </row>
    <row r="11" spans="1:5">
      <c r="A11" s="40" t="s">
        <v>223</v>
      </c>
      <c r="B11" s="40" t="s">
        <v>209</v>
      </c>
      <c r="C11" s="40" t="s">
        <v>224</v>
      </c>
      <c r="D11" s="6">
        <v>18000</v>
      </c>
      <c r="E11" s="2"/>
    </row>
    <row r="12" spans="1:5">
      <c r="A12" s="40" t="s">
        <v>205</v>
      </c>
      <c r="B12" s="40" t="s">
        <v>225</v>
      </c>
      <c r="C12" s="40" t="s">
        <v>226</v>
      </c>
      <c r="D12" s="6">
        <v>24000</v>
      </c>
      <c r="E12" s="2"/>
    </row>
    <row r="13" spans="1:5">
      <c r="A13" s="2"/>
      <c r="B13" s="2"/>
      <c r="C13" s="2"/>
      <c r="D13" s="41"/>
      <c r="E13" s="2"/>
    </row>
    <row r="14" spans="1:5">
      <c r="A14" s="5" t="s">
        <v>227</v>
      </c>
      <c r="B14" s="5" t="s">
        <v>228</v>
      </c>
      <c r="C14" s="19" t="s">
        <v>204</v>
      </c>
      <c r="D14" s="41"/>
      <c r="E14" s="2"/>
    </row>
    <row r="15" spans="1:5">
      <c r="A15" s="5" t="s">
        <v>205</v>
      </c>
      <c r="B15" s="5" t="s">
        <v>219</v>
      </c>
      <c r="C15" s="24">
        <f>SUMIFS(D3:D12,A3:A12,A15,B3:B12,B15)</f>
        <v>27800</v>
      </c>
      <c r="D15" s="41"/>
      <c r="E15" s="2"/>
    </row>
    <row r="16" spans="1:5">
      <c r="A16" s="2"/>
      <c r="B16" s="2"/>
      <c r="C16" s="2"/>
      <c r="D16" s="41"/>
      <c r="E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48</vt:i4>
      </vt:variant>
    </vt:vector>
  </HeadingPairs>
  <TitlesOfParts>
    <vt:vector size="48" baseType="lpstr">
      <vt:lpstr>SUM1(예제)</vt:lpstr>
      <vt:lpstr>SUM1(결과)</vt:lpstr>
      <vt:lpstr>SUM2(예제)</vt:lpstr>
      <vt:lpstr>SUM2(결과)</vt:lpstr>
      <vt:lpstr>ROUND1(예제)</vt:lpstr>
      <vt:lpstr>ROUND1(결과)</vt:lpstr>
      <vt:lpstr>ROUND2(예제)</vt:lpstr>
      <vt:lpstr>ROUND2(결과)</vt:lpstr>
      <vt:lpstr>ROUNDUP(예제)</vt:lpstr>
      <vt:lpstr>ROUNDUP(결과)</vt:lpstr>
      <vt:lpstr>ROUNDDOWN(예제)</vt:lpstr>
      <vt:lpstr>ROUNDDOWN(결과)</vt:lpstr>
      <vt:lpstr>SUMIF1(예제)</vt:lpstr>
      <vt:lpstr>SUMIF1(결과)</vt:lpstr>
      <vt:lpstr>SUMIF2(예제)</vt:lpstr>
      <vt:lpstr>SUMIF2(결과)</vt:lpstr>
      <vt:lpstr>SUMIF3(예제)</vt:lpstr>
      <vt:lpstr>SUMIF3(결과)</vt:lpstr>
      <vt:lpstr>SUMIF4(예제)</vt:lpstr>
      <vt:lpstr>SUMIF4(결과)</vt:lpstr>
      <vt:lpstr>ABS1(예제)</vt:lpstr>
      <vt:lpstr>ABS1(결과)</vt:lpstr>
      <vt:lpstr>ABS2(예제)</vt:lpstr>
      <vt:lpstr>ABS2(결과)</vt:lpstr>
      <vt:lpstr>MOD1(예제)</vt:lpstr>
      <vt:lpstr>MOD1(결과)</vt:lpstr>
      <vt:lpstr>MOD2(예제)</vt:lpstr>
      <vt:lpstr>MOD2(결과)</vt:lpstr>
      <vt:lpstr>MOD3(예제)</vt:lpstr>
      <vt:lpstr>MOD3(결과)</vt:lpstr>
      <vt:lpstr>INT(예제)</vt:lpstr>
      <vt:lpstr>INT(결과)</vt:lpstr>
      <vt:lpstr>TRUNC(예제)</vt:lpstr>
      <vt:lpstr>TRUNC(결과)</vt:lpstr>
      <vt:lpstr>PRODUCT(예제)</vt:lpstr>
      <vt:lpstr>PRODUCT(결과)</vt:lpstr>
      <vt:lpstr>SUMPRODUCT1(예제)</vt:lpstr>
      <vt:lpstr>SUMPRODUCT1(결과)</vt:lpstr>
      <vt:lpstr>SUMPRODUCT2(예제)</vt:lpstr>
      <vt:lpstr>SUMPRODUCT2(결과)</vt:lpstr>
      <vt:lpstr>MDETERM(예제)</vt:lpstr>
      <vt:lpstr>MDETERM(결과)</vt:lpstr>
      <vt:lpstr>MINVERSE(예제)</vt:lpstr>
      <vt:lpstr>MINVERSE(결과)</vt:lpstr>
      <vt:lpstr>MMULT(예제)</vt:lpstr>
      <vt:lpstr>MMULT(결과)</vt:lpstr>
      <vt:lpstr>SUMIFS(예제)</vt:lpstr>
      <vt:lpstr>SUMIFS(결과)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2020-04-15T03:50:07Z</dcterms:created>
  <dcterms:modified xsi:type="dcterms:W3CDTF">2022-04-27T10:01:10Z</dcterms:modified>
</cp:coreProperties>
</file>