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영진(2023년)\1급\2023년컴활1급\스프레드시트\(부록)함수사전\"/>
    </mc:Choice>
  </mc:AlternateContent>
  <bookViews>
    <workbookView xWindow="0" yWindow="0" windowWidth="19400" windowHeight="13660" tabRatio="909"/>
  </bookViews>
  <sheets>
    <sheet name="FV1(예제)" sheetId="1" r:id="rId1"/>
    <sheet name="FV1(결과)" sheetId="2" r:id="rId2"/>
    <sheet name="FV2(예제)" sheetId="3" r:id="rId3"/>
    <sheet name="FV2(결과)" sheetId="4" r:id="rId4"/>
    <sheet name="PV1(예제)" sheetId="5" r:id="rId5"/>
    <sheet name="PV1(결과)" sheetId="6" r:id="rId6"/>
    <sheet name="PV2(예제)" sheetId="9" r:id="rId7"/>
    <sheet name="PV2(결과)" sheetId="10" r:id="rId8"/>
    <sheet name="NPV1(예제)" sheetId="11" r:id="rId9"/>
    <sheet name="NPV1(결과)" sheetId="12" r:id="rId10"/>
    <sheet name="NPV2(예제)" sheetId="13" r:id="rId11"/>
    <sheet name="NPV2(결과)" sheetId="14" r:id="rId12"/>
    <sheet name="PMT1(예제)" sheetId="15" r:id="rId13"/>
    <sheet name="PMT1(결과)" sheetId="16" r:id="rId14"/>
    <sheet name="PMT2(예제)" sheetId="17" r:id="rId15"/>
    <sheet name="PMT2(결과)" sheetId="18" r:id="rId16"/>
    <sheet name="AMORDEGRC(예제)" sheetId="19" r:id="rId17"/>
    <sheet name="AMORDEGRC(결과)" sheetId="20" r:id="rId18"/>
    <sheet name="AMORLINC(예제)" sheetId="21" r:id="rId19"/>
    <sheet name="AMORLINC(결과)" sheetId="22" r:id="rId20"/>
    <sheet name="DB(예제)" sheetId="23" r:id="rId21"/>
    <sheet name="DB(결과)" sheetId="24" r:id="rId22"/>
    <sheet name="DDB(예제)" sheetId="25" r:id="rId23"/>
    <sheet name="DDB(결과)" sheetId="26" r:id="rId24"/>
    <sheet name="SLN(예제)" sheetId="27" r:id="rId25"/>
    <sheet name="SLN(결과)" sheetId="28" r:id="rId26"/>
    <sheet name="SYD(예제)" sheetId="29" r:id="rId27"/>
    <sheet name="SYD(결과)" sheetId="30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0" l="1"/>
  <c r="B5" i="28"/>
  <c r="B7" i="26"/>
  <c r="B7" i="24"/>
  <c r="B9" i="22"/>
  <c r="B9" i="20"/>
  <c r="B5" i="18"/>
  <c r="C8" i="16"/>
  <c r="C4" i="14"/>
  <c r="C12" i="12"/>
  <c r="B5" i="10"/>
  <c r="C9" i="6"/>
  <c r="C8" i="4"/>
  <c r="G8" i="2"/>
  <c r="E8" i="2"/>
  <c r="G7" i="2"/>
  <c r="E7" i="2"/>
  <c r="G6" i="2"/>
  <c r="E6" i="2"/>
  <c r="G5" i="2"/>
  <c r="E5" i="2"/>
  <c r="G4" i="2"/>
  <c r="E4" i="2"/>
  <c r="G3" i="2"/>
  <c r="E3" i="2"/>
  <c r="G2" i="2"/>
  <c r="E2" i="2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<sst xmlns="http://schemas.openxmlformats.org/spreadsheetml/2006/main" count="188" uniqueCount="77">
  <si>
    <t>배우자</t>
  </si>
  <si>
    <t>부양가족</t>
  </si>
  <si>
    <t>TN-012</t>
  </si>
  <si>
    <t>과장</t>
  </si>
  <si>
    <t>TN-011</t>
  </si>
  <si>
    <t>TN-010</t>
  </si>
  <si>
    <t>TN-014</t>
  </si>
  <si>
    <t>TN-015</t>
  </si>
  <si>
    <t>대리</t>
  </si>
  <si>
    <t>TN-016</t>
  </si>
  <si>
    <t>TN-017</t>
  </si>
  <si>
    <t>사원번호</t>
    <phoneticPr fontId="4" type="noConversion"/>
  </si>
  <si>
    <t>직위</t>
    <phoneticPr fontId="4" type="noConversion"/>
  </si>
  <si>
    <t>가족수당</t>
    <phoneticPr fontId="5" type="noConversion"/>
  </si>
  <si>
    <t>월불입액</t>
    <phoneticPr fontId="4" type="noConversion"/>
  </si>
  <si>
    <t>만기지급액</t>
    <phoneticPr fontId="4" type="noConversion"/>
  </si>
  <si>
    <t>FV 함수</t>
    <phoneticPr fontId="4" type="noConversion"/>
  </si>
  <si>
    <t>매월적립금</t>
    <phoneticPr fontId="4" type="noConversion"/>
  </si>
  <si>
    <t>연이율</t>
    <phoneticPr fontId="4" type="noConversion"/>
  </si>
  <si>
    <t>적립기간</t>
    <phoneticPr fontId="4" type="noConversion"/>
  </si>
  <si>
    <t>예금액</t>
    <phoneticPr fontId="4" type="noConversion"/>
  </si>
  <si>
    <t>PV 함수</t>
    <phoneticPr fontId="4" type="noConversion"/>
  </si>
  <si>
    <t>미래가치</t>
    <phoneticPr fontId="4" type="noConversion"/>
  </si>
  <si>
    <t>이율</t>
    <phoneticPr fontId="4" type="noConversion"/>
  </si>
  <si>
    <t>기간</t>
    <phoneticPr fontId="4" type="noConversion"/>
  </si>
  <si>
    <t>정기납입액</t>
    <phoneticPr fontId="4" type="noConversion"/>
  </si>
  <si>
    <t>예금액</t>
    <phoneticPr fontId="4" type="noConversion"/>
  </si>
  <si>
    <t>투자금액</t>
    <phoneticPr fontId="4" type="noConversion"/>
  </si>
  <si>
    <t>연이율</t>
    <phoneticPr fontId="4" type="noConversion"/>
  </si>
  <si>
    <t>불입기간</t>
    <phoneticPr fontId="4" type="noConversion"/>
  </si>
  <si>
    <t>현재가치</t>
    <phoneticPr fontId="4" type="noConversion"/>
  </si>
  <si>
    <t>투자금액</t>
    <phoneticPr fontId="4" type="noConversion"/>
  </si>
  <si>
    <t>현재가치</t>
    <phoneticPr fontId="4" type="noConversion"/>
  </si>
  <si>
    <t>NPV 함수</t>
    <phoneticPr fontId="4" type="noConversion"/>
  </si>
  <si>
    <t>연이윤</t>
    <phoneticPr fontId="4" type="noConversion"/>
  </si>
  <si>
    <t>연간 이율</t>
    <phoneticPr fontId="4" type="noConversion"/>
  </si>
  <si>
    <t>기간(년)</t>
    <phoneticPr fontId="4" type="noConversion"/>
  </si>
  <si>
    <t>회수금액</t>
    <phoneticPr fontId="4" type="noConversion"/>
  </si>
  <si>
    <t>PMT 함수</t>
    <phoneticPr fontId="4" type="noConversion"/>
  </si>
  <si>
    <t>기간</t>
    <phoneticPr fontId="4" type="noConversion"/>
  </si>
  <si>
    <t>이율</t>
    <phoneticPr fontId="4" type="noConversion"/>
  </si>
  <si>
    <t>현재가치</t>
    <phoneticPr fontId="4" type="noConversion"/>
  </si>
  <si>
    <t>미래가치</t>
    <phoneticPr fontId="4" type="noConversion"/>
  </si>
  <si>
    <t>납입액</t>
    <phoneticPr fontId="4" type="noConversion"/>
  </si>
  <si>
    <t>대출금액</t>
    <phoneticPr fontId="4" type="noConversion"/>
  </si>
  <si>
    <t>연이율</t>
    <phoneticPr fontId="4" type="noConversion"/>
  </si>
  <si>
    <t>상환 기간(년)</t>
    <phoneticPr fontId="4" type="noConversion"/>
  </si>
  <si>
    <t>월 불입액</t>
    <phoneticPr fontId="4" type="noConversion"/>
  </si>
  <si>
    <t>자산취득가</t>
    <phoneticPr fontId="4" type="noConversion"/>
  </si>
  <si>
    <t>자산취득일</t>
    <phoneticPr fontId="4" type="noConversion"/>
  </si>
  <si>
    <t>첫째 회계 기간의 마지막 날짜</t>
    <phoneticPr fontId="4" type="noConversion"/>
  </si>
  <si>
    <t>잔존 가치</t>
    <phoneticPr fontId="4" type="noConversion"/>
  </si>
  <si>
    <t>기간</t>
    <phoneticPr fontId="4" type="noConversion"/>
  </si>
  <si>
    <t>감가상각률</t>
    <phoneticPr fontId="4" type="noConversion"/>
  </si>
  <si>
    <t>날짜 체계</t>
    <phoneticPr fontId="4" type="noConversion"/>
  </si>
  <si>
    <t>감가상각액(AMORDEGRC)</t>
    <phoneticPr fontId="4" type="noConversion"/>
  </si>
  <si>
    <t>자산취득가</t>
    <phoneticPr fontId="4" type="noConversion"/>
  </si>
  <si>
    <t>자산취득일</t>
    <phoneticPr fontId="4" type="noConversion"/>
  </si>
  <si>
    <t>첫째 회계 기간의 마지막 날짜</t>
    <phoneticPr fontId="4" type="noConversion"/>
  </si>
  <si>
    <t>잔존 가치</t>
    <phoneticPr fontId="4" type="noConversion"/>
  </si>
  <si>
    <t>날짜 체계</t>
    <phoneticPr fontId="4" type="noConversion"/>
  </si>
  <si>
    <t>감가상각액(AMORLINC)</t>
    <phoneticPr fontId="4" type="noConversion"/>
  </si>
  <si>
    <t>비용</t>
    <phoneticPr fontId="4" type="noConversion"/>
  </si>
  <si>
    <t>잔존가치</t>
    <phoneticPr fontId="4" type="noConversion"/>
  </si>
  <si>
    <t>년수</t>
    <phoneticPr fontId="4" type="noConversion"/>
  </si>
  <si>
    <t>기간</t>
    <phoneticPr fontId="4" type="noConversion"/>
  </si>
  <si>
    <t>첫해의 사용 개월수</t>
    <phoneticPr fontId="4" type="noConversion"/>
  </si>
  <si>
    <t>감가상각액(DB)</t>
    <phoneticPr fontId="4" type="noConversion"/>
  </si>
  <si>
    <t>잔존가치</t>
    <phoneticPr fontId="4" type="noConversion"/>
  </si>
  <si>
    <t>년수</t>
    <phoneticPr fontId="4" type="noConversion"/>
  </si>
  <si>
    <t>잔액이 감소하는 비율</t>
    <phoneticPr fontId="4" type="noConversion"/>
  </si>
  <si>
    <t>감가상각액(DDB)</t>
    <phoneticPr fontId="4" type="noConversion"/>
  </si>
  <si>
    <t>비용</t>
    <phoneticPr fontId="4" type="noConversion"/>
  </si>
  <si>
    <t>잔존가치</t>
    <phoneticPr fontId="4" type="noConversion"/>
  </si>
  <si>
    <t>감가상각액(SLN)</t>
    <phoneticPr fontId="4" type="noConversion"/>
  </si>
  <si>
    <t>년차</t>
    <phoneticPr fontId="4" type="noConversion"/>
  </si>
  <si>
    <t>감가상각액(SYD)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</si>
</sst>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돋움체"/>
      <family val="3"/>
      <charset val="129"/>
    </font>
    <font>
      <b/>
      <sz val="11"/>
      <name val="맑은 고딕"/>
      <family val="3"/>
      <charset val="129"/>
      <scheme val="minor"/>
    </font>
    <font>
      <sz val="11"/>
      <color rgb="FF454545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42" fontId="3" fillId="0" borderId="1" xfId="2" applyFont="1" applyFill="1" applyBorder="1" applyAlignment="1">
      <alignment vertical="center"/>
    </xf>
    <xf numFmtId="10" fontId="3" fillId="0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6" fontId="3" fillId="0" borderId="1" xfId="2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42" fontId="3" fillId="0" borderId="4" xfId="2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9" fontId="3" fillId="0" borderId="6" xfId="0" applyNumberFormat="1" applyFont="1" applyFill="1" applyBorder="1" applyAlignment="1">
      <alignment vertical="center"/>
    </xf>
    <xf numFmtId="41" fontId="3" fillId="0" borderId="6" xfId="2" applyNumberFormat="1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41" fontId="3" fillId="0" borderId="8" xfId="1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6" fontId="3" fillId="0" borderId="10" xfId="2" quotePrefix="1" applyNumberFormat="1" applyFont="1" applyFill="1" applyBorder="1" applyAlignment="1">
      <alignment vertical="center"/>
    </xf>
    <xf numFmtId="41" fontId="3" fillId="0" borderId="0" xfId="1" applyFont="1" applyFill="1" applyAlignment="1">
      <alignment vertical="center"/>
    </xf>
    <xf numFmtId="41" fontId="3" fillId="0" borderId="1" xfId="1" applyFont="1" applyFill="1" applyBorder="1" applyAlignment="1">
      <alignment vertical="center"/>
    </xf>
    <xf numFmtId="10" fontId="3" fillId="0" borderId="1" xfId="1" applyNumberFormat="1" applyFont="1" applyFill="1" applyBorder="1" applyAlignment="1">
      <alignment vertical="center"/>
    </xf>
    <xf numFmtId="6" fontId="3" fillId="0" borderId="1" xfId="1" applyNumberFormat="1" applyFont="1" applyFill="1" applyBorder="1" applyAlignment="1">
      <alignment vertical="center"/>
    </xf>
    <xf numFmtId="9" fontId="3" fillId="0" borderId="1" xfId="0" applyNumberFormat="1" applyFont="1" applyFill="1" applyBorder="1" applyAlignment="1">
      <alignment vertical="center"/>
    </xf>
    <xf numFmtId="6" fontId="3" fillId="0" borderId="10" xfId="0" quotePrefix="1" applyNumberFormat="1" applyFont="1" applyFill="1" applyBorder="1" applyAlignment="1">
      <alignment vertical="center"/>
    </xf>
    <xf numFmtId="6" fontId="3" fillId="0" borderId="1" xfId="0" applyNumberFormat="1" applyFont="1" applyFill="1" applyBorder="1" applyAlignment="1">
      <alignment vertical="center"/>
    </xf>
    <xf numFmtId="41" fontId="3" fillId="0" borderId="4" xfId="1" applyFont="1" applyFill="1" applyBorder="1" applyAlignment="1">
      <alignment vertical="center"/>
    </xf>
    <xf numFmtId="41" fontId="3" fillId="0" borderId="6" xfId="1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6" fontId="3" fillId="0" borderId="8" xfId="0" quotePrefix="1" applyNumberFormat="1" applyFont="1" applyFill="1" applyBorder="1" applyAlignment="1">
      <alignment vertical="center"/>
    </xf>
    <xf numFmtId="9" fontId="3" fillId="0" borderId="1" xfId="1" applyNumberFormat="1" applyFont="1" applyFill="1" applyBorder="1" applyAlignment="1">
      <alignment vertical="center"/>
    </xf>
    <xf numFmtId="14" fontId="7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9" fontId="7" fillId="0" borderId="1" xfId="0" applyNumberFormat="1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/>
  </sheetViews>
  <sheetFormatPr defaultRowHeight="17"/>
  <cols>
    <col min="7" max="7" width="10.58203125" bestFit="1" customWidth="1"/>
  </cols>
  <sheetData>
    <row r="1" spans="1:7">
      <c r="A1" s="1" t="s">
        <v>11</v>
      </c>
      <c r="B1" s="1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3" t="s">
        <v>15</v>
      </c>
    </row>
    <row r="2" spans="1:7">
      <c r="A2" s="1" t="s">
        <v>2</v>
      </c>
      <c r="B2" s="4" t="s">
        <v>3</v>
      </c>
      <c r="C2" s="5">
        <v>1</v>
      </c>
      <c r="D2" s="5">
        <v>0</v>
      </c>
      <c r="E2" s="6">
        <f t="shared" ref="E2:E8" si="0">+(C2+D2)*30000</f>
        <v>30000</v>
      </c>
      <c r="F2" s="6">
        <v>112000</v>
      </c>
      <c r="G2" s="6"/>
    </row>
    <row r="3" spans="1:7">
      <c r="A3" s="1" t="s">
        <v>4</v>
      </c>
      <c r="B3" s="4" t="s">
        <v>3</v>
      </c>
      <c r="C3" s="5">
        <v>0</v>
      </c>
      <c r="D3" s="5">
        <v>0</v>
      </c>
      <c r="E3" s="6">
        <f t="shared" si="0"/>
        <v>0</v>
      </c>
      <c r="F3" s="6">
        <v>81300</v>
      </c>
      <c r="G3" s="6"/>
    </row>
    <row r="4" spans="1:7">
      <c r="A4" s="1" t="s">
        <v>5</v>
      </c>
      <c r="B4" s="4" t="s">
        <v>3</v>
      </c>
      <c r="C4" s="5">
        <v>1</v>
      </c>
      <c r="D4" s="5">
        <v>2</v>
      </c>
      <c r="E4" s="6">
        <f t="shared" si="0"/>
        <v>90000</v>
      </c>
      <c r="F4" s="6">
        <v>113600</v>
      </c>
      <c r="G4" s="6"/>
    </row>
    <row r="5" spans="1:7">
      <c r="A5" s="1" t="s">
        <v>6</v>
      </c>
      <c r="B5" s="4" t="s">
        <v>3</v>
      </c>
      <c r="C5" s="5">
        <v>1</v>
      </c>
      <c r="D5" s="5">
        <v>0</v>
      </c>
      <c r="E5" s="6">
        <f t="shared" si="0"/>
        <v>30000</v>
      </c>
      <c r="F5" s="6">
        <v>112000</v>
      </c>
      <c r="G5" s="6"/>
    </row>
    <row r="6" spans="1:7">
      <c r="A6" s="1" t="s">
        <v>7</v>
      </c>
      <c r="B6" s="4" t="s">
        <v>8</v>
      </c>
      <c r="C6" s="7">
        <v>0</v>
      </c>
      <c r="D6" s="7">
        <v>2</v>
      </c>
      <c r="E6" s="6">
        <f t="shared" si="0"/>
        <v>60000</v>
      </c>
      <c r="F6" s="6">
        <v>73500</v>
      </c>
      <c r="G6" s="6"/>
    </row>
    <row r="7" spans="1:7">
      <c r="A7" s="1" t="s">
        <v>9</v>
      </c>
      <c r="B7" s="4" t="s">
        <v>8</v>
      </c>
      <c r="C7" s="7">
        <v>0</v>
      </c>
      <c r="D7" s="7">
        <v>1</v>
      </c>
      <c r="E7" s="6">
        <f t="shared" si="0"/>
        <v>30000</v>
      </c>
      <c r="F7" s="6">
        <v>71400</v>
      </c>
      <c r="G7" s="6"/>
    </row>
    <row r="8" spans="1:7">
      <c r="A8" s="1" t="s">
        <v>10</v>
      </c>
      <c r="B8" s="4" t="s">
        <v>8</v>
      </c>
      <c r="C8" s="5">
        <v>0</v>
      </c>
      <c r="D8" s="5">
        <v>2</v>
      </c>
      <c r="E8" s="6">
        <f t="shared" si="0"/>
        <v>60000</v>
      </c>
      <c r="F8" s="6">
        <v>69300</v>
      </c>
      <c r="G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7"/>
  <cols>
    <col min="2" max="2" width="9.1640625" bestFit="1" customWidth="1"/>
    <col min="3" max="3" width="10.58203125" bestFit="1" customWidth="1"/>
  </cols>
  <sheetData>
    <row r="1" spans="1:3">
      <c r="A1" s="8"/>
      <c r="B1" s="8"/>
      <c r="C1" s="8"/>
    </row>
    <row r="2" spans="1:3" ht="17.5" thickBot="1">
      <c r="A2" s="8"/>
      <c r="B2" s="37" t="s">
        <v>33</v>
      </c>
      <c r="C2" s="37"/>
    </row>
    <row r="3" spans="1:3" ht="17.5" thickTop="1">
      <c r="A3" s="8"/>
      <c r="B3" s="8"/>
      <c r="C3" s="8"/>
    </row>
    <row r="4" spans="1:3">
      <c r="A4" s="8"/>
      <c r="B4" s="5" t="s">
        <v>27</v>
      </c>
      <c r="C4" s="23">
        <v>-9000000</v>
      </c>
    </row>
    <row r="5" spans="1:3">
      <c r="A5" s="8"/>
      <c r="B5" s="5" t="s">
        <v>34</v>
      </c>
      <c r="C5" s="23">
        <v>6300000</v>
      </c>
    </row>
    <row r="6" spans="1:3">
      <c r="A6" s="8"/>
      <c r="B6" s="8"/>
      <c r="C6" s="23">
        <v>2420000</v>
      </c>
    </row>
    <row r="7" spans="1:3">
      <c r="A7" s="8"/>
      <c r="B7" s="8"/>
      <c r="C7" s="23">
        <v>3600000</v>
      </c>
    </row>
    <row r="8" spans="1:3">
      <c r="A8" s="8"/>
      <c r="B8" s="8"/>
      <c r="C8" s="23">
        <v>630000</v>
      </c>
    </row>
    <row r="9" spans="1:3">
      <c r="A9" s="8"/>
      <c r="B9" s="8"/>
      <c r="C9" s="23">
        <v>1900000</v>
      </c>
    </row>
    <row r="10" spans="1:3">
      <c r="A10" s="8"/>
      <c r="B10" s="5" t="s">
        <v>35</v>
      </c>
      <c r="C10" s="26">
        <v>0.12</v>
      </c>
    </row>
    <row r="11" spans="1:3" ht="17.5" thickBot="1">
      <c r="A11" s="8"/>
      <c r="B11" s="8"/>
      <c r="C11" s="8"/>
    </row>
    <row r="12" spans="1:3" ht="17.5" thickBot="1">
      <c r="A12" s="8"/>
      <c r="B12" s="20" t="s">
        <v>30</v>
      </c>
      <c r="C12" s="27">
        <f>NPV(C10,C4:C9)</f>
        <v>2317058.4741626149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7"/>
  <cols>
    <col min="1" max="1" width="2.58203125" customWidth="1"/>
    <col min="3" max="3" width="11.6640625" bestFit="1" customWidth="1"/>
    <col min="4" max="4" width="2.58203125" customWidth="1"/>
    <col min="6" max="6" width="11.6640625" bestFit="1" customWidth="1"/>
  </cols>
  <sheetData>
    <row r="1" spans="1:6">
      <c r="A1" s="8"/>
      <c r="B1" s="8"/>
      <c r="C1" s="8"/>
      <c r="D1" s="8"/>
      <c r="E1" s="8"/>
      <c r="F1" s="22"/>
    </row>
    <row r="2" spans="1:6">
      <c r="A2" s="8"/>
      <c r="B2" s="5" t="s">
        <v>27</v>
      </c>
      <c r="C2" s="23">
        <v>-10000000</v>
      </c>
      <c r="D2" s="8"/>
      <c r="E2" s="5" t="s">
        <v>36</v>
      </c>
      <c r="F2" s="23" t="s">
        <v>37</v>
      </c>
    </row>
    <row r="3" spans="1:6">
      <c r="A3" s="8"/>
      <c r="B3" s="5" t="s">
        <v>28</v>
      </c>
      <c r="C3" s="26">
        <v>7.0000000000000007E-2</v>
      </c>
      <c r="D3" s="8"/>
      <c r="E3" s="5" t="s">
        <v>27</v>
      </c>
      <c r="F3" s="23">
        <v>-10000000</v>
      </c>
    </row>
    <row r="4" spans="1:6">
      <c r="A4" s="8"/>
      <c r="B4" s="11" t="s">
        <v>30</v>
      </c>
      <c r="C4" s="28"/>
      <c r="D4" s="8"/>
      <c r="E4" s="5">
        <v>1</v>
      </c>
      <c r="F4" s="23">
        <v>3100000</v>
      </c>
    </row>
    <row r="5" spans="1:6">
      <c r="A5" s="8"/>
      <c r="B5" s="8"/>
      <c r="C5" s="8"/>
      <c r="D5" s="8"/>
      <c r="E5" s="5">
        <v>2</v>
      </c>
      <c r="F5" s="23">
        <v>3200000</v>
      </c>
    </row>
    <row r="6" spans="1:6">
      <c r="A6" s="8"/>
      <c r="B6" s="8"/>
      <c r="C6" s="8"/>
      <c r="D6" s="8"/>
      <c r="E6" s="5">
        <v>3</v>
      </c>
      <c r="F6" s="23">
        <v>3300000</v>
      </c>
    </row>
    <row r="7" spans="1:6">
      <c r="A7" s="8"/>
      <c r="B7" s="8"/>
      <c r="C7" s="8"/>
      <c r="D7" s="8"/>
      <c r="E7" s="5">
        <v>4</v>
      </c>
      <c r="F7" s="23">
        <v>3500000</v>
      </c>
    </row>
    <row r="8" spans="1:6">
      <c r="A8" s="8"/>
      <c r="B8" s="8"/>
      <c r="C8" s="8"/>
      <c r="D8" s="8"/>
      <c r="E8" s="5">
        <v>5</v>
      </c>
      <c r="F8" s="23">
        <v>3100000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7"/>
  <cols>
    <col min="1" max="1" width="2.58203125" customWidth="1"/>
    <col min="3" max="3" width="11.6640625" bestFit="1" customWidth="1"/>
    <col min="4" max="4" width="2.58203125" customWidth="1"/>
    <col min="6" max="6" width="11.6640625" bestFit="1" customWidth="1"/>
  </cols>
  <sheetData>
    <row r="1" spans="1:6">
      <c r="A1" s="8"/>
      <c r="B1" s="8"/>
      <c r="C1" s="8"/>
      <c r="D1" s="8"/>
      <c r="E1" s="8"/>
      <c r="F1" s="22"/>
    </row>
    <row r="2" spans="1:6">
      <c r="A2" s="8"/>
      <c r="B2" s="5" t="s">
        <v>27</v>
      </c>
      <c r="C2" s="23">
        <v>-10000000</v>
      </c>
      <c r="D2" s="8"/>
      <c r="E2" s="5" t="s">
        <v>36</v>
      </c>
      <c r="F2" s="23" t="s">
        <v>37</v>
      </c>
    </row>
    <row r="3" spans="1:6">
      <c r="A3" s="8"/>
      <c r="B3" s="5" t="s">
        <v>28</v>
      </c>
      <c r="C3" s="26">
        <v>7.0000000000000007E-2</v>
      </c>
      <c r="D3" s="8"/>
      <c r="E3" s="5" t="s">
        <v>27</v>
      </c>
      <c r="F3" s="23">
        <v>-10000000</v>
      </c>
    </row>
    <row r="4" spans="1:6">
      <c r="A4" s="8"/>
      <c r="B4" s="11" t="s">
        <v>30</v>
      </c>
      <c r="C4" s="28">
        <f>NPV(C3,F3:F8)</f>
        <v>3052685.5929551781</v>
      </c>
      <c r="D4" s="8"/>
      <c r="E4" s="5">
        <v>1</v>
      </c>
      <c r="F4" s="23">
        <v>3100000</v>
      </c>
    </row>
    <row r="5" spans="1:6">
      <c r="A5" s="8"/>
      <c r="B5" s="8"/>
      <c r="C5" s="8"/>
      <c r="D5" s="8"/>
      <c r="E5" s="5">
        <v>2</v>
      </c>
      <c r="F5" s="23">
        <v>3200000</v>
      </c>
    </row>
    <row r="6" spans="1:6">
      <c r="A6" s="8"/>
      <c r="B6" s="8"/>
      <c r="C6" s="8"/>
      <c r="D6" s="8"/>
      <c r="E6" s="5">
        <v>3</v>
      </c>
      <c r="F6" s="23">
        <v>3300000</v>
      </c>
    </row>
    <row r="7" spans="1:6">
      <c r="A7" s="8"/>
      <c r="B7" s="8"/>
      <c r="C7" s="8"/>
      <c r="D7" s="8"/>
      <c r="E7" s="5">
        <v>4</v>
      </c>
      <c r="F7" s="23">
        <v>3500000</v>
      </c>
    </row>
    <row r="8" spans="1:6">
      <c r="A8" s="8"/>
      <c r="B8" s="8"/>
      <c r="C8" s="8"/>
      <c r="D8" s="8"/>
      <c r="E8" s="5">
        <v>5</v>
      </c>
      <c r="F8" s="23">
        <v>3100000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7"/>
  <cols>
    <col min="1" max="1" width="2.58203125" customWidth="1"/>
    <col min="3" max="3" width="11.6640625" bestFit="1" customWidth="1"/>
  </cols>
  <sheetData>
    <row r="1" spans="1:3">
      <c r="A1" s="8"/>
      <c r="B1" s="8"/>
      <c r="C1" s="8"/>
    </row>
    <row r="2" spans="1:3" ht="17.5" thickBot="1">
      <c r="A2" s="8"/>
      <c r="B2" s="37" t="s">
        <v>38</v>
      </c>
      <c r="C2" s="37"/>
    </row>
    <row r="3" spans="1:3" ht="18" thickTop="1" thickBot="1">
      <c r="A3" s="8"/>
      <c r="B3" s="8"/>
      <c r="C3" s="8"/>
    </row>
    <row r="4" spans="1:3">
      <c r="A4" s="8"/>
      <c r="B4" s="13" t="s">
        <v>39</v>
      </c>
      <c r="C4" s="29">
        <v>10</v>
      </c>
    </row>
    <row r="5" spans="1:3">
      <c r="A5" s="8"/>
      <c r="B5" s="15" t="s">
        <v>40</v>
      </c>
      <c r="C5" s="16">
        <v>0.06</v>
      </c>
    </row>
    <row r="6" spans="1:3">
      <c r="A6" s="8"/>
      <c r="B6" s="15" t="s">
        <v>41</v>
      </c>
      <c r="C6" s="30">
        <v>0</v>
      </c>
    </row>
    <row r="7" spans="1:3">
      <c r="A7" s="8"/>
      <c r="B7" s="15" t="s">
        <v>42</v>
      </c>
      <c r="C7" s="30">
        <v>50000000</v>
      </c>
    </row>
    <row r="8" spans="1:3" ht="17.5" thickBot="1">
      <c r="A8" s="8"/>
      <c r="B8" s="31" t="s">
        <v>43</v>
      </c>
      <c r="C8" s="32"/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7"/>
  <cols>
    <col min="1" max="1" width="2.58203125" customWidth="1"/>
    <col min="3" max="3" width="11.6640625" bestFit="1" customWidth="1"/>
  </cols>
  <sheetData>
    <row r="1" spans="1:3">
      <c r="A1" s="8"/>
      <c r="B1" s="8"/>
      <c r="C1" s="8"/>
    </row>
    <row r="2" spans="1:3" ht="17.5" thickBot="1">
      <c r="A2" s="8"/>
      <c r="B2" s="37" t="s">
        <v>38</v>
      </c>
      <c r="C2" s="37"/>
    </row>
    <row r="3" spans="1:3" ht="18" thickTop="1" thickBot="1">
      <c r="A3" s="8"/>
      <c r="B3" s="8"/>
      <c r="C3" s="8"/>
    </row>
    <row r="4" spans="1:3">
      <c r="A4" s="8"/>
      <c r="B4" s="13" t="s">
        <v>39</v>
      </c>
      <c r="C4" s="29">
        <v>10</v>
      </c>
    </row>
    <row r="5" spans="1:3">
      <c r="A5" s="8"/>
      <c r="B5" s="15" t="s">
        <v>40</v>
      </c>
      <c r="C5" s="16">
        <v>0.06</v>
      </c>
    </row>
    <row r="6" spans="1:3">
      <c r="A6" s="8"/>
      <c r="B6" s="15" t="s">
        <v>41</v>
      </c>
      <c r="C6" s="30">
        <v>0</v>
      </c>
    </row>
    <row r="7" spans="1:3">
      <c r="A7" s="8"/>
      <c r="B7" s="15" t="s">
        <v>42</v>
      </c>
      <c r="C7" s="30">
        <v>50000000</v>
      </c>
    </row>
    <row r="8" spans="1:3" ht="17.5" thickBot="1">
      <c r="A8" s="8"/>
      <c r="B8" s="31" t="s">
        <v>43</v>
      </c>
      <c r="C8" s="32">
        <f>PMT(C5/12,C4*12,C6,-C7,0)</f>
        <v>305102.50970824721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7"/>
  <cols>
    <col min="1" max="1" width="12.33203125" bestFit="1" customWidth="1"/>
    <col min="2" max="2" width="11.6640625" bestFit="1" customWidth="1"/>
  </cols>
  <sheetData>
    <row r="1" spans="1:2">
      <c r="A1" s="8"/>
      <c r="B1" s="22"/>
    </row>
    <row r="2" spans="1:2">
      <c r="A2" s="5" t="s">
        <v>44</v>
      </c>
      <c r="B2" s="23">
        <v>30000000</v>
      </c>
    </row>
    <row r="3" spans="1:2">
      <c r="A3" s="5" t="s">
        <v>45</v>
      </c>
      <c r="B3" s="33">
        <v>7.0000000000000007E-2</v>
      </c>
    </row>
    <row r="4" spans="1:2">
      <c r="A4" s="5" t="s">
        <v>46</v>
      </c>
      <c r="B4" s="23">
        <v>5</v>
      </c>
    </row>
    <row r="5" spans="1:2">
      <c r="A5" s="11" t="s">
        <v>47</v>
      </c>
      <c r="B5" s="25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7"/>
  <cols>
    <col min="1" max="1" width="12.33203125" bestFit="1" customWidth="1"/>
    <col min="2" max="2" width="11.6640625" bestFit="1" customWidth="1"/>
  </cols>
  <sheetData>
    <row r="1" spans="1:2">
      <c r="A1" s="8"/>
      <c r="B1" s="22"/>
    </row>
    <row r="2" spans="1:2">
      <c r="A2" s="5" t="s">
        <v>44</v>
      </c>
      <c r="B2" s="23">
        <v>30000000</v>
      </c>
    </row>
    <row r="3" spans="1:2">
      <c r="A3" s="5" t="s">
        <v>45</v>
      </c>
      <c r="B3" s="33">
        <v>7.0000000000000007E-2</v>
      </c>
    </row>
    <row r="4" spans="1:2">
      <c r="A4" s="5" t="s">
        <v>46</v>
      </c>
      <c r="B4" s="23">
        <v>5</v>
      </c>
    </row>
    <row r="5" spans="1:2">
      <c r="A5" s="11" t="s">
        <v>47</v>
      </c>
      <c r="B5" s="25">
        <f>PMT(B3/12,B4*12,-B2)</f>
        <v>594035.95621048613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7"/>
  <cols>
    <col min="1" max="1" width="27" bestFit="1" customWidth="1"/>
    <col min="2" max="2" width="13.1640625" bestFit="1" customWidth="1"/>
  </cols>
  <sheetData>
    <row r="1" spans="1:2">
      <c r="A1" s="8"/>
      <c r="B1" s="8"/>
    </row>
    <row r="2" spans="1:2">
      <c r="A2" s="5" t="s">
        <v>48</v>
      </c>
      <c r="B2" s="23">
        <v>33540000</v>
      </c>
    </row>
    <row r="3" spans="1:2">
      <c r="A3" s="5" t="s">
        <v>49</v>
      </c>
      <c r="B3" s="34">
        <v>45157</v>
      </c>
    </row>
    <row r="4" spans="1:2">
      <c r="A4" s="5" t="s">
        <v>50</v>
      </c>
      <c r="B4" s="34">
        <v>45291</v>
      </c>
    </row>
    <row r="5" spans="1:2">
      <c r="A5" s="5" t="s">
        <v>51</v>
      </c>
      <c r="B5" s="23">
        <v>28000000</v>
      </c>
    </row>
    <row r="6" spans="1:2">
      <c r="A6" s="5" t="s">
        <v>52</v>
      </c>
      <c r="B6" s="35">
        <v>1</v>
      </c>
    </row>
    <row r="7" spans="1:2">
      <c r="A7" s="5" t="s">
        <v>53</v>
      </c>
      <c r="B7" s="36">
        <v>0.15</v>
      </c>
    </row>
    <row r="8" spans="1:2">
      <c r="A8" s="5" t="s">
        <v>54</v>
      </c>
      <c r="B8" s="35">
        <v>1</v>
      </c>
    </row>
    <row r="9" spans="1:2">
      <c r="A9" s="11" t="s">
        <v>55</v>
      </c>
      <c r="B9" s="9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7"/>
  <cols>
    <col min="1" max="1" width="27" bestFit="1" customWidth="1"/>
    <col min="2" max="2" width="13.1640625" bestFit="1" customWidth="1"/>
  </cols>
  <sheetData>
    <row r="1" spans="1:2">
      <c r="A1" s="8"/>
      <c r="B1" s="8"/>
    </row>
    <row r="2" spans="1:2">
      <c r="A2" s="5" t="s">
        <v>48</v>
      </c>
      <c r="B2" s="23">
        <v>33540000</v>
      </c>
    </row>
    <row r="3" spans="1:2">
      <c r="A3" s="5" t="s">
        <v>49</v>
      </c>
      <c r="B3" s="34">
        <v>45157</v>
      </c>
    </row>
    <row r="4" spans="1:2">
      <c r="A4" s="5" t="s">
        <v>50</v>
      </c>
      <c r="B4" s="34">
        <v>45291</v>
      </c>
    </row>
    <row r="5" spans="1:2">
      <c r="A5" s="5" t="s">
        <v>51</v>
      </c>
      <c r="B5" s="23">
        <v>28000000</v>
      </c>
    </row>
    <row r="6" spans="1:2">
      <c r="A6" s="5" t="s">
        <v>52</v>
      </c>
      <c r="B6" s="35">
        <v>1</v>
      </c>
    </row>
    <row r="7" spans="1:2">
      <c r="A7" s="5" t="s">
        <v>53</v>
      </c>
      <c r="B7" s="36">
        <v>0.15</v>
      </c>
    </row>
    <row r="8" spans="1:2">
      <c r="A8" s="5" t="s">
        <v>54</v>
      </c>
      <c r="B8" s="35">
        <v>1</v>
      </c>
    </row>
    <row r="9" spans="1:2">
      <c r="A9" s="11" t="s">
        <v>55</v>
      </c>
      <c r="B9" s="9">
        <f>AMORDEGRC(B2,B3,B4,B5,B6,B7,B8)</f>
        <v>10845940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7"/>
  <cols>
    <col min="1" max="1" width="27" bestFit="1" customWidth="1"/>
    <col min="2" max="2" width="12.08203125" bestFit="1" customWidth="1"/>
  </cols>
  <sheetData>
    <row r="1" spans="1:2">
      <c r="A1" s="8"/>
      <c r="B1" s="8"/>
    </row>
    <row r="2" spans="1:2">
      <c r="A2" s="5" t="s">
        <v>56</v>
      </c>
      <c r="B2" s="23">
        <v>33540000</v>
      </c>
    </row>
    <row r="3" spans="1:2">
      <c r="A3" s="5" t="s">
        <v>57</v>
      </c>
      <c r="B3" s="34">
        <v>45157</v>
      </c>
    </row>
    <row r="4" spans="1:2">
      <c r="A4" s="5" t="s">
        <v>58</v>
      </c>
      <c r="B4" s="34">
        <v>45291</v>
      </c>
    </row>
    <row r="5" spans="1:2">
      <c r="A5" s="5" t="s">
        <v>59</v>
      </c>
      <c r="B5" s="23">
        <v>28000000</v>
      </c>
    </row>
    <row r="6" spans="1:2">
      <c r="A6" s="5" t="s">
        <v>52</v>
      </c>
      <c r="B6" s="35">
        <v>1</v>
      </c>
    </row>
    <row r="7" spans="1:2">
      <c r="A7" s="5" t="s">
        <v>53</v>
      </c>
      <c r="B7" s="36">
        <v>0.15</v>
      </c>
    </row>
    <row r="8" spans="1:2">
      <c r="A8" s="5" t="s">
        <v>60</v>
      </c>
      <c r="B8" s="35">
        <v>1</v>
      </c>
    </row>
    <row r="9" spans="1:2">
      <c r="A9" s="11" t="s">
        <v>61</v>
      </c>
      <c r="B9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7"/>
  <cols>
    <col min="7" max="7" width="10.58203125" bestFit="1" customWidth="1"/>
  </cols>
  <sheetData>
    <row r="1" spans="1:7">
      <c r="A1" s="1" t="s">
        <v>11</v>
      </c>
      <c r="B1" s="1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3" t="s">
        <v>15</v>
      </c>
    </row>
    <row r="2" spans="1:7">
      <c r="A2" s="1" t="s">
        <v>2</v>
      </c>
      <c r="B2" s="4" t="s">
        <v>3</v>
      </c>
      <c r="C2" s="5">
        <v>1</v>
      </c>
      <c r="D2" s="5">
        <v>0</v>
      </c>
      <c r="E2" s="6">
        <f t="shared" ref="E2:E8" si="0">+(C2+D2)*30000</f>
        <v>30000</v>
      </c>
      <c r="F2" s="6">
        <v>112000</v>
      </c>
      <c r="G2" s="6">
        <f>ROUNDUP(FV(4%/12,5*12,-F2,0,1),-3)</f>
        <v>7451000</v>
      </c>
    </row>
    <row r="3" spans="1:7">
      <c r="A3" s="1" t="s">
        <v>4</v>
      </c>
      <c r="B3" s="4" t="s">
        <v>3</v>
      </c>
      <c r="C3" s="5">
        <v>0</v>
      </c>
      <c r="D3" s="5">
        <v>0</v>
      </c>
      <c r="E3" s="6">
        <f t="shared" si="0"/>
        <v>0</v>
      </c>
      <c r="F3" s="6">
        <v>81300</v>
      </c>
      <c r="G3" s="6">
        <f t="shared" ref="G3:G8" si="1">ROUNDUP(FV(4%/12,5*12,-F3,0,1),-3)</f>
        <v>5409000</v>
      </c>
    </row>
    <row r="4" spans="1:7">
      <c r="A4" s="1" t="s">
        <v>5</v>
      </c>
      <c r="B4" s="4" t="s">
        <v>3</v>
      </c>
      <c r="C4" s="5">
        <v>1</v>
      </c>
      <c r="D4" s="5">
        <v>2</v>
      </c>
      <c r="E4" s="6">
        <f t="shared" si="0"/>
        <v>90000</v>
      </c>
      <c r="F4" s="6">
        <v>113600</v>
      </c>
      <c r="G4" s="6">
        <f t="shared" si="1"/>
        <v>7557000</v>
      </c>
    </row>
    <row r="5" spans="1:7">
      <c r="A5" s="1" t="s">
        <v>6</v>
      </c>
      <c r="B5" s="4" t="s">
        <v>3</v>
      </c>
      <c r="C5" s="5">
        <v>1</v>
      </c>
      <c r="D5" s="5">
        <v>0</v>
      </c>
      <c r="E5" s="6">
        <f t="shared" si="0"/>
        <v>30000</v>
      </c>
      <c r="F5" s="6">
        <v>112000</v>
      </c>
      <c r="G5" s="6">
        <f t="shared" si="1"/>
        <v>7451000</v>
      </c>
    </row>
    <row r="6" spans="1:7">
      <c r="A6" s="1" t="s">
        <v>7</v>
      </c>
      <c r="B6" s="4" t="s">
        <v>8</v>
      </c>
      <c r="C6" s="7">
        <v>0</v>
      </c>
      <c r="D6" s="7">
        <v>2</v>
      </c>
      <c r="E6" s="6">
        <f t="shared" si="0"/>
        <v>60000</v>
      </c>
      <c r="F6" s="6">
        <v>73500</v>
      </c>
      <c r="G6" s="6">
        <f t="shared" si="1"/>
        <v>4890000</v>
      </c>
    </row>
    <row r="7" spans="1:7">
      <c r="A7" s="1" t="s">
        <v>9</v>
      </c>
      <c r="B7" s="4" t="s">
        <v>8</v>
      </c>
      <c r="C7" s="7">
        <v>0</v>
      </c>
      <c r="D7" s="7">
        <v>1</v>
      </c>
      <c r="E7" s="6">
        <f t="shared" si="0"/>
        <v>30000</v>
      </c>
      <c r="F7" s="6">
        <v>71400</v>
      </c>
      <c r="G7" s="6">
        <f t="shared" si="1"/>
        <v>4750000</v>
      </c>
    </row>
    <row r="8" spans="1:7">
      <c r="A8" s="1" t="s">
        <v>10</v>
      </c>
      <c r="B8" s="4" t="s">
        <v>8</v>
      </c>
      <c r="C8" s="5">
        <v>0</v>
      </c>
      <c r="D8" s="5">
        <v>2</v>
      </c>
      <c r="E8" s="6">
        <f t="shared" si="0"/>
        <v>60000</v>
      </c>
      <c r="F8" s="6">
        <v>69300</v>
      </c>
      <c r="G8" s="6">
        <f t="shared" si="1"/>
        <v>4610000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7"/>
  <cols>
    <col min="1" max="1" width="27" bestFit="1" customWidth="1"/>
    <col min="2" max="2" width="12.08203125" bestFit="1" customWidth="1"/>
  </cols>
  <sheetData>
    <row r="1" spans="1:2">
      <c r="A1" s="8"/>
      <c r="B1" s="8"/>
    </row>
    <row r="2" spans="1:2">
      <c r="A2" s="5" t="s">
        <v>56</v>
      </c>
      <c r="B2" s="23">
        <v>33540000</v>
      </c>
    </row>
    <row r="3" spans="1:2">
      <c r="A3" s="5" t="s">
        <v>57</v>
      </c>
      <c r="B3" s="34">
        <v>45157</v>
      </c>
    </row>
    <row r="4" spans="1:2">
      <c r="A4" s="5" t="s">
        <v>58</v>
      </c>
      <c r="B4" s="34">
        <v>45291</v>
      </c>
    </row>
    <row r="5" spans="1:2">
      <c r="A5" s="5" t="s">
        <v>59</v>
      </c>
      <c r="B5" s="23">
        <v>28000000</v>
      </c>
    </row>
    <row r="6" spans="1:2">
      <c r="A6" s="5" t="s">
        <v>52</v>
      </c>
      <c r="B6" s="35">
        <v>1</v>
      </c>
    </row>
    <row r="7" spans="1:2">
      <c r="A7" s="5" t="s">
        <v>53</v>
      </c>
      <c r="B7" s="36">
        <v>0.15</v>
      </c>
    </row>
    <row r="8" spans="1:2">
      <c r="A8" s="5" t="s">
        <v>60</v>
      </c>
      <c r="B8" s="35">
        <v>1</v>
      </c>
    </row>
    <row r="9" spans="1:2">
      <c r="A9" s="11" t="s">
        <v>61</v>
      </c>
      <c r="B9" s="9">
        <f>AMORLINC(B2,B3,B4,B5,B6,B7,B8)</f>
        <v>3693002.7397260275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7"/>
  <cols>
    <col min="1" max="1" width="17.75" bestFit="1" customWidth="1"/>
    <col min="2" max="2" width="11.6640625" bestFit="1" customWidth="1"/>
  </cols>
  <sheetData>
    <row r="1" spans="1:2">
      <c r="A1" s="8"/>
      <c r="B1" s="22"/>
    </row>
    <row r="2" spans="1:2">
      <c r="A2" s="5" t="s">
        <v>62</v>
      </c>
      <c r="B2" s="23">
        <v>33540000</v>
      </c>
    </row>
    <row r="3" spans="1:2">
      <c r="A3" s="5" t="s">
        <v>63</v>
      </c>
      <c r="B3" s="23">
        <v>7000000</v>
      </c>
    </row>
    <row r="4" spans="1:2">
      <c r="A4" s="5" t="s">
        <v>64</v>
      </c>
      <c r="B4" s="23">
        <v>10</v>
      </c>
    </row>
    <row r="5" spans="1:2">
      <c r="A5" s="5" t="s">
        <v>65</v>
      </c>
      <c r="B5" s="23">
        <v>3</v>
      </c>
    </row>
    <row r="6" spans="1:2">
      <c r="A6" s="5" t="s">
        <v>66</v>
      </c>
      <c r="B6" s="23">
        <v>8</v>
      </c>
    </row>
    <row r="7" spans="1:2">
      <c r="A7" s="11" t="s">
        <v>67</v>
      </c>
      <c r="B7" s="25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7"/>
  <cols>
    <col min="1" max="1" width="17.75" bestFit="1" customWidth="1"/>
    <col min="2" max="2" width="11.6640625" bestFit="1" customWidth="1"/>
  </cols>
  <sheetData>
    <row r="1" spans="1:2">
      <c r="A1" s="8"/>
      <c r="B1" s="22"/>
    </row>
    <row r="2" spans="1:2">
      <c r="A2" s="5" t="s">
        <v>62</v>
      </c>
      <c r="B2" s="23">
        <v>33540000</v>
      </c>
    </row>
    <row r="3" spans="1:2">
      <c r="A3" s="5" t="s">
        <v>63</v>
      </c>
      <c r="B3" s="23">
        <v>7000000</v>
      </c>
    </row>
    <row r="4" spans="1:2">
      <c r="A4" s="5" t="s">
        <v>64</v>
      </c>
      <c r="B4" s="23">
        <v>10</v>
      </c>
    </row>
    <row r="5" spans="1:2">
      <c r="A5" s="5" t="s">
        <v>65</v>
      </c>
      <c r="B5" s="23">
        <v>3</v>
      </c>
    </row>
    <row r="6" spans="1:2">
      <c r="A6" s="5" t="s">
        <v>66</v>
      </c>
      <c r="B6" s="23">
        <v>8</v>
      </c>
    </row>
    <row r="7" spans="1:2">
      <c r="A7" s="11" t="s">
        <v>67</v>
      </c>
      <c r="B7" s="25">
        <f>DB(B2,B3,B4,B5,B6)</f>
        <v>3756169.7549999999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7"/>
  <cols>
    <col min="1" max="1" width="19.6640625" bestFit="1" customWidth="1"/>
    <col min="2" max="2" width="11.6640625" bestFit="1" customWidth="1"/>
  </cols>
  <sheetData>
    <row r="1" spans="1:2">
      <c r="A1" s="8"/>
      <c r="B1" s="22"/>
    </row>
    <row r="2" spans="1:2">
      <c r="A2" s="5" t="s">
        <v>62</v>
      </c>
      <c r="B2" s="23">
        <v>33540000</v>
      </c>
    </row>
    <row r="3" spans="1:2">
      <c r="A3" s="5" t="s">
        <v>68</v>
      </c>
      <c r="B3" s="23">
        <v>7000000</v>
      </c>
    </row>
    <row r="4" spans="1:2">
      <c r="A4" s="5" t="s">
        <v>69</v>
      </c>
      <c r="B4" s="23">
        <v>10</v>
      </c>
    </row>
    <row r="5" spans="1:2">
      <c r="A5" s="5" t="s">
        <v>52</v>
      </c>
      <c r="B5" s="23">
        <v>3</v>
      </c>
    </row>
    <row r="6" spans="1:2">
      <c r="A6" s="5" t="s">
        <v>70</v>
      </c>
      <c r="B6" s="23"/>
    </row>
    <row r="7" spans="1:2">
      <c r="A7" s="11" t="s">
        <v>71</v>
      </c>
      <c r="B7" s="25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7"/>
  <cols>
    <col min="1" max="1" width="19.6640625" bestFit="1" customWidth="1"/>
    <col min="2" max="2" width="11.6640625" bestFit="1" customWidth="1"/>
  </cols>
  <sheetData>
    <row r="1" spans="1:2">
      <c r="A1" s="8"/>
      <c r="B1" s="22"/>
    </row>
    <row r="2" spans="1:2">
      <c r="A2" s="5" t="s">
        <v>62</v>
      </c>
      <c r="B2" s="23">
        <v>33540000</v>
      </c>
    </row>
    <row r="3" spans="1:2">
      <c r="A3" s="5" t="s">
        <v>68</v>
      </c>
      <c r="B3" s="23">
        <v>7000000</v>
      </c>
    </row>
    <row r="4" spans="1:2">
      <c r="A4" s="5" t="s">
        <v>69</v>
      </c>
      <c r="B4" s="23">
        <v>10</v>
      </c>
    </row>
    <row r="5" spans="1:2">
      <c r="A5" s="5" t="s">
        <v>52</v>
      </c>
      <c r="B5" s="23">
        <v>3</v>
      </c>
    </row>
    <row r="6" spans="1:2">
      <c r="A6" s="5" t="s">
        <v>70</v>
      </c>
      <c r="B6" s="23"/>
    </row>
    <row r="7" spans="1:2">
      <c r="A7" s="11" t="s">
        <v>71</v>
      </c>
      <c r="B7" s="25">
        <f>DDB(B2,B3,B4,B5)</f>
        <v>4293120.0000000009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7"/>
  <cols>
    <col min="1" max="1" width="15.6640625" bestFit="1" customWidth="1"/>
    <col min="2" max="2" width="11.6640625" bestFit="1" customWidth="1"/>
  </cols>
  <sheetData>
    <row r="1" spans="1:2">
      <c r="A1" s="8"/>
      <c r="B1" s="22"/>
    </row>
    <row r="2" spans="1:2">
      <c r="A2" s="5" t="s">
        <v>72</v>
      </c>
      <c r="B2" s="23">
        <v>33540000</v>
      </c>
    </row>
    <row r="3" spans="1:2">
      <c r="A3" s="5" t="s">
        <v>73</v>
      </c>
      <c r="B3" s="23">
        <v>7000000</v>
      </c>
    </row>
    <row r="4" spans="1:2">
      <c r="A4" s="5" t="s">
        <v>69</v>
      </c>
      <c r="B4" s="23">
        <v>10</v>
      </c>
    </row>
    <row r="5" spans="1:2">
      <c r="A5" s="11" t="s">
        <v>74</v>
      </c>
      <c r="B5" s="25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7"/>
  <cols>
    <col min="1" max="1" width="15.6640625" bestFit="1" customWidth="1"/>
    <col min="2" max="2" width="11.6640625" bestFit="1" customWidth="1"/>
  </cols>
  <sheetData>
    <row r="1" spans="1:2">
      <c r="A1" s="8"/>
      <c r="B1" s="22"/>
    </row>
    <row r="2" spans="1:2">
      <c r="A2" s="5" t="s">
        <v>72</v>
      </c>
      <c r="B2" s="23">
        <v>33540000</v>
      </c>
    </row>
    <row r="3" spans="1:2">
      <c r="A3" s="5" t="s">
        <v>73</v>
      </c>
      <c r="B3" s="23">
        <v>7000000</v>
      </c>
    </row>
    <row r="4" spans="1:2">
      <c r="A4" s="5" t="s">
        <v>69</v>
      </c>
      <c r="B4" s="23">
        <v>10</v>
      </c>
    </row>
    <row r="5" spans="1:2">
      <c r="A5" s="11" t="s">
        <v>74</v>
      </c>
      <c r="B5" s="25">
        <f>SLN(B2,B3,B4)</f>
        <v>2654000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7"/>
  <cols>
    <col min="1" max="1" width="15.6640625" bestFit="1" customWidth="1"/>
    <col min="2" max="2" width="11.6640625" bestFit="1" customWidth="1"/>
  </cols>
  <sheetData>
    <row r="1" spans="1:2">
      <c r="A1" s="8"/>
      <c r="B1" s="22"/>
    </row>
    <row r="2" spans="1:2">
      <c r="A2" s="5" t="s">
        <v>72</v>
      </c>
      <c r="B2" s="23">
        <v>33540000</v>
      </c>
    </row>
    <row r="3" spans="1:2">
      <c r="A3" s="5" t="s">
        <v>73</v>
      </c>
      <c r="B3" s="23">
        <v>7000000</v>
      </c>
    </row>
    <row r="4" spans="1:2">
      <c r="A4" s="5" t="s">
        <v>69</v>
      </c>
      <c r="B4" s="23">
        <v>10</v>
      </c>
    </row>
    <row r="5" spans="1:2">
      <c r="A5" s="5" t="s">
        <v>75</v>
      </c>
      <c r="B5" s="23">
        <v>4</v>
      </c>
    </row>
    <row r="6" spans="1:2">
      <c r="A6" s="11" t="s">
        <v>76</v>
      </c>
      <c r="B6" s="25"/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7"/>
  <cols>
    <col min="1" max="1" width="15.6640625" bestFit="1" customWidth="1"/>
    <col min="2" max="2" width="11.6640625" bestFit="1" customWidth="1"/>
  </cols>
  <sheetData>
    <row r="1" spans="1:2">
      <c r="A1" s="8"/>
      <c r="B1" s="22"/>
    </row>
    <row r="2" spans="1:2">
      <c r="A2" s="5" t="s">
        <v>72</v>
      </c>
      <c r="B2" s="23">
        <v>33540000</v>
      </c>
    </row>
    <row r="3" spans="1:2">
      <c r="A3" s="5" t="s">
        <v>73</v>
      </c>
      <c r="B3" s="23">
        <v>7000000</v>
      </c>
    </row>
    <row r="4" spans="1:2">
      <c r="A4" s="5" t="s">
        <v>69</v>
      </c>
      <c r="B4" s="23">
        <v>10</v>
      </c>
    </row>
    <row r="5" spans="1:2">
      <c r="A5" s="5" t="s">
        <v>75</v>
      </c>
      <c r="B5" s="23">
        <v>4</v>
      </c>
    </row>
    <row r="6" spans="1:2">
      <c r="A6" s="11" t="s">
        <v>76</v>
      </c>
      <c r="B6" s="25">
        <f>SYD(B2,B3,B4,B5)</f>
        <v>3377818.1818181816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7"/>
  <cols>
    <col min="1" max="1" width="2.58203125" customWidth="1"/>
    <col min="2" max="2" width="10.4140625" bestFit="1" customWidth="1"/>
    <col min="3" max="3" width="11.5" bestFit="1" customWidth="1"/>
  </cols>
  <sheetData>
    <row r="1" spans="1:3">
      <c r="A1" s="8"/>
      <c r="B1" s="8"/>
      <c r="C1" s="8"/>
    </row>
    <row r="2" spans="1:3" ht="17.5" thickBot="1">
      <c r="A2" s="8"/>
      <c r="B2" s="37" t="s">
        <v>16</v>
      </c>
      <c r="C2" s="37"/>
    </row>
    <row r="3" spans="1:3" ht="17.5" thickTop="1">
      <c r="A3" s="8"/>
      <c r="B3" s="8"/>
      <c r="C3" s="8"/>
    </row>
    <row r="4" spans="1:3">
      <c r="A4" s="8"/>
      <c r="B4" s="5" t="s">
        <v>17</v>
      </c>
      <c r="C4" s="9">
        <v>-500000</v>
      </c>
    </row>
    <row r="5" spans="1:3">
      <c r="A5" s="8"/>
      <c r="B5" s="5" t="s">
        <v>18</v>
      </c>
      <c r="C5" s="10">
        <v>5.5E-2</v>
      </c>
    </row>
    <row r="6" spans="1:3">
      <c r="A6" s="8"/>
      <c r="B6" s="5" t="s">
        <v>19</v>
      </c>
      <c r="C6" s="5">
        <v>3</v>
      </c>
    </row>
    <row r="7" spans="1:3">
      <c r="A7" s="8"/>
      <c r="B7" s="5"/>
      <c r="C7" s="5"/>
    </row>
    <row r="8" spans="1:3">
      <c r="A8" s="8"/>
      <c r="B8" s="11" t="s">
        <v>20</v>
      </c>
      <c r="C8" s="12"/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7"/>
  <cols>
    <col min="1" max="1" width="2.58203125" customWidth="1"/>
    <col min="2" max="2" width="10.4140625" bestFit="1" customWidth="1"/>
    <col min="3" max="3" width="11.5" bestFit="1" customWidth="1"/>
  </cols>
  <sheetData>
    <row r="1" spans="1:3">
      <c r="A1" s="8"/>
      <c r="B1" s="8"/>
      <c r="C1" s="8"/>
    </row>
    <row r="2" spans="1:3" ht="17.5" thickBot="1">
      <c r="A2" s="8"/>
      <c r="B2" s="37" t="s">
        <v>16</v>
      </c>
      <c r="C2" s="37"/>
    </row>
    <row r="3" spans="1:3" ht="17.5" thickTop="1">
      <c r="A3" s="8"/>
      <c r="B3" s="8"/>
      <c r="C3" s="8"/>
    </row>
    <row r="4" spans="1:3">
      <c r="A4" s="8"/>
      <c r="B4" s="5" t="s">
        <v>17</v>
      </c>
      <c r="C4" s="9">
        <v>-500000</v>
      </c>
    </row>
    <row r="5" spans="1:3">
      <c r="A5" s="8"/>
      <c r="B5" s="5" t="s">
        <v>18</v>
      </c>
      <c r="C5" s="10">
        <v>5.5E-2</v>
      </c>
    </row>
    <row r="6" spans="1:3">
      <c r="A6" s="8"/>
      <c r="B6" s="5" t="s">
        <v>19</v>
      </c>
      <c r="C6" s="5">
        <v>3</v>
      </c>
    </row>
    <row r="7" spans="1:3">
      <c r="A7" s="8"/>
      <c r="B7" s="5"/>
      <c r="C7" s="5"/>
    </row>
    <row r="8" spans="1:3">
      <c r="A8" s="8"/>
      <c r="B8" s="11" t="s">
        <v>20</v>
      </c>
      <c r="C8" s="12">
        <f>FV(C5/12,C6*12,C4,0,1)</f>
        <v>19611140.024314344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7"/>
  <cols>
    <col min="1" max="1" width="2.58203125" customWidth="1"/>
    <col min="2" max="2" width="10.4140625" bestFit="1" customWidth="1"/>
    <col min="3" max="3" width="13.1640625" bestFit="1" customWidth="1"/>
  </cols>
  <sheetData>
    <row r="1" spans="1:3">
      <c r="A1" s="8"/>
      <c r="B1" s="8"/>
      <c r="C1" s="8"/>
    </row>
    <row r="2" spans="1:3" ht="17.5" thickBot="1">
      <c r="A2" s="8"/>
      <c r="B2" s="37" t="s">
        <v>21</v>
      </c>
      <c r="C2" s="37"/>
    </row>
    <row r="3" spans="1:3" ht="18" thickTop="1" thickBot="1">
      <c r="A3" s="8"/>
      <c r="B3" s="8"/>
      <c r="C3" s="8"/>
    </row>
    <row r="4" spans="1:3">
      <c r="A4" s="8"/>
      <c r="B4" s="13" t="s">
        <v>22</v>
      </c>
      <c r="C4" s="14">
        <v>15000000</v>
      </c>
    </row>
    <row r="5" spans="1:3">
      <c r="A5" s="8"/>
      <c r="B5" s="15" t="s">
        <v>23</v>
      </c>
      <c r="C5" s="16">
        <v>0.08</v>
      </c>
    </row>
    <row r="6" spans="1:3">
      <c r="A6" s="8"/>
      <c r="B6" s="15" t="s">
        <v>24</v>
      </c>
      <c r="C6" s="17">
        <v>3</v>
      </c>
    </row>
    <row r="7" spans="1:3" ht="17.5" thickBot="1">
      <c r="A7" s="8"/>
      <c r="B7" s="18" t="s">
        <v>25</v>
      </c>
      <c r="C7" s="19">
        <v>450000</v>
      </c>
    </row>
    <row r="8" spans="1:3" ht="17.5" thickBot="1">
      <c r="A8" s="8"/>
      <c r="B8" s="8"/>
      <c r="C8" s="8"/>
    </row>
    <row r="9" spans="1:3" ht="17.5" thickBot="1">
      <c r="A9" s="8"/>
      <c r="B9" s="20" t="s">
        <v>26</v>
      </c>
      <c r="C9" s="21"/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7"/>
  <cols>
    <col min="1" max="1" width="2.58203125" customWidth="1"/>
    <col min="2" max="2" width="10.4140625" bestFit="1" customWidth="1"/>
    <col min="3" max="3" width="13.1640625" bestFit="1" customWidth="1"/>
  </cols>
  <sheetData>
    <row r="1" spans="1:3">
      <c r="A1" s="8"/>
      <c r="B1" s="8"/>
      <c r="C1" s="8"/>
    </row>
    <row r="2" spans="1:3" ht="17.5" thickBot="1">
      <c r="A2" s="8"/>
      <c r="B2" s="37" t="s">
        <v>21</v>
      </c>
      <c r="C2" s="37"/>
    </row>
    <row r="3" spans="1:3" ht="18" thickTop="1" thickBot="1">
      <c r="A3" s="8"/>
      <c r="B3" s="8"/>
      <c r="C3" s="8"/>
    </row>
    <row r="4" spans="1:3">
      <c r="A4" s="8"/>
      <c r="B4" s="13" t="s">
        <v>22</v>
      </c>
      <c r="C4" s="14">
        <v>15000000</v>
      </c>
    </row>
    <row r="5" spans="1:3">
      <c r="A5" s="8"/>
      <c r="B5" s="15" t="s">
        <v>23</v>
      </c>
      <c r="C5" s="16">
        <v>0.08</v>
      </c>
    </row>
    <row r="6" spans="1:3">
      <c r="A6" s="8"/>
      <c r="B6" s="15" t="s">
        <v>24</v>
      </c>
      <c r="C6" s="17">
        <v>3</v>
      </c>
    </row>
    <row r="7" spans="1:3" ht="17.5" thickBot="1">
      <c r="A7" s="8"/>
      <c r="B7" s="18" t="s">
        <v>25</v>
      </c>
      <c r="C7" s="19">
        <v>450000</v>
      </c>
    </row>
    <row r="8" spans="1:3" ht="17.5" thickBot="1">
      <c r="A8" s="8"/>
      <c r="B8" s="8"/>
      <c r="C8" s="8"/>
    </row>
    <row r="9" spans="1:3" ht="17.5" thickBot="1">
      <c r="A9" s="8"/>
      <c r="B9" s="20" t="s">
        <v>26</v>
      </c>
      <c r="C9" s="21">
        <f>PV(C5/12,C6*12,-C7,0)</f>
        <v>14360312.479565049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7"/>
  <cols>
    <col min="2" max="2" width="11.6640625" bestFit="1" customWidth="1"/>
  </cols>
  <sheetData>
    <row r="1" spans="1:2">
      <c r="A1" s="8"/>
      <c r="B1" s="22"/>
    </row>
    <row r="2" spans="1:2">
      <c r="A2" s="5" t="s">
        <v>27</v>
      </c>
      <c r="B2" s="23">
        <v>10000000</v>
      </c>
    </row>
    <row r="3" spans="1:2">
      <c r="A3" s="5" t="s">
        <v>28</v>
      </c>
      <c r="B3" s="24">
        <v>4.4999999999999998E-2</v>
      </c>
    </row>
    <row r="4" spans="1:2">
      <c r="A4" s="5" t="s">
        <v>29</v>
      </c>
      <c r="B4" s="23">
        <v>2</v>
      </c>
    </row>
    <row r="5" spans="1:2">
      <c r="A5" s="11" t="s">
        <v>30</v>
      </c>
      <c r="B5" s="2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7"/>
  <cols>
    <col min="2" max="2" width="11.6640625" bestFit="1" customWidth="1"/>
  </cols>
  <sheetData>
    <row r="1" spans="1:2">
      <c r="A1" s="8"/>
      <c r="B1" s="22"/>
    </row>
    <row r="2" spans="1:2">
      <c r="A2" s="5" t="s">
        <v>31</v>
      </c>
      <c r="B2" s="23">
        <v>10000000</v>
      </c>
    </row>
    <row r="3" spans="1:2">
      <c r="A3" s="5" t="s">
        <v>18</v>
      </c>
      <c r="B3" s="24">
        <v>4.4999999999999998E-2</v>
      </c>
    </row>
    <row r="4" spans="1:2">
      <c r="A4" s="5" t="s">
        <v>29</v>
      </c>
      <c r="B4" s="23">
        <v>2</v>
      </c>
    </row>
    <row r="5" spans="1:2">
      <c r="A5" s="11" t="s">
        <v>32</v>
      </c>
      <c r="B5" s="25">
        <f>PV(B3,B4,-B2)</f>
        <v>18726677.502804384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7"/>
  <cols>
    <col min="2" max="2" width="9.1640625" bestFit="1" customWidth="1"/>
    <col min="3" max="3" width="10.58203125" bestFit="1" customWidth="1"/>
  </cols>
  <sheetData>
    <row r="1" spans="1:3">
      <c r="A1" s="8"/>
      <c r="B1" s="8"/>
      <c r="C1" s="8"/>
    </row>
    <row r="2" spans="1:3" ht="17.5" thickBot="1">
      <c r="A2" s="8"/>
      <c r="B2" s="37" t="s">
        <v>33</v>
      </c>
      <c r="C2" s="37"/>
    </row>
    <row r="3" spans="1:3" ht="17.5" thickTop="1">
      <c r="A3" s="8"/>
      <c r="B3" s="8"/>
      <c r="C3" s="8"/>
    </row>
    <row r="4" spans="1:3">
      <c r="A4" s="8"/>
      <c r="B4" s="5" t="s">
        <v>27</v>
      </c>
      <c r="C4" s="23">
        <v>-9000000</v>
      </c>
    </row>
    <row r="5" spans="1:3">
      <c r="A5" s="8"/>
      <c r="B5" s="5" t="s">
        <v>34</v>
      </c>
      <c r="C5" s="23">
        <v>6300000</v>
      </c>
    </row>
    <row r="6" spans="1:3">
      <c r="A6" s="8"/>
      <c r="B6" s="8"/>
      <c r="C6" s="23">
        <v>2420000</v>
      </c>
    </row>
    <row r="7" spans="1:3">
      <c r="A7" s="8"/>
      <c r="B7" s="8"/>
      <c r="C7" s="23">
        <v>3600000</v>
      </c>
    </row>
    <row r="8" spans="1:3">
      <c r="A8" s="8"/>
      <c r="B8" s="8"/>
      <c r="C8" s="23">
        <v>630000</v>
      </c>
    </row>
    <row r="9" spans="1:3">
      <c r="A9" s="8"/>
      <c r="B9" s="8"/>
      <c r="C9" s="23">
        <v>1900000</v>
      </c>
    </row>
    <row r="10" spans="1:3">
      <c r="A10" s="8"/>
      <c r="B10" s="5" t="s">
        <v>35</v>
      </c>
      <c r="C10" s="26">
        <v>0.12</v>
      </c>
    </row>
    <row r="11" spans="1:3" ht="17.5" thickBot="1">
      <c r="A11" s="8"/>
      <c r="B11" s="8"/>
      <c r="C11" s="8"/>
    </row>
    <row r="12" spans="1:3" ht="17.5" thickBot="1">
      <c r="A12" s="8"/>
      <c r="B12" s="20" t="s">
        <v>30</v>
      </c>
      <c r="C12" s="27"/>
    </row>
  </sheetData>
  <mergeCells count="1">
    <mergeCell ref="B2:C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FV1(예제)</vt:lpstr>
      <vt:lpstr>FV1(결과)</vt:lpstr>
      <vt:lpstr>FV2(예제)</vt:lpstr>
      <vt:lpstr>FV2(결과)</vt:lpstr>
      <vt:lpstr>PV1(예제)</vt:lpstr>
      <vt:lpstr>PV1(결과)</vt:lpstr>
      <vt:lpstr>PV2(예제)</vt:lpstr>
      <vt:lpstr>PV2(결과)</vt:lpstr>
      <vt:lpstr>NPV1(예제)</vt:lpstr>
      <vt:lpstr>NPV1(결과)</vt:lpstr>
      <vt:lpstr>NPV2(예제)</vt:lpstr>
      <vt:lpstr>NPV2(결과)</vt:lpstr>
      <vt:lpstr>PMT1(예제)</vt:lpstr>
      <vt:lpstr>PMT1(결과)</vt:lpstr>
      <vt:lpstr>PMT2(예제)</vt:lpstr>
      <vt:lpstr>PMT2(결과)</vt:lpstr>
      <vt:lpstr>AMORDEGRC(예제)</vt:lpstr>
      <vt:lpstr>AMORDEGRC(결과)</vt:lpstr>
      <vt:lpstr>AMORLINC(예제)</vt:lpstr>
      <vt:lpstr>AMORLINC(결과)</vt:lpstr>
      <vt:lpstr>DB(예제)</vt:lpstr>
      <vt:lpstr>DB(결과)</vt:lpstr>
      <vt:lpstr>DDB(예제)</vt:lpstr>
      <vt:lpstr>DDB(결과)</vt:lpstr>
      <vt:lpstr>SLN(예제)</vt:lpstr>
      <vt:lpstr>SLN(결과)</vt:lpstr>
      <vt:lpstr>SYD(예제)</vt:lpstr>
      <vt:lpstr>SYD(결과)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2020-06-01T08:31:50Z</dcterms:created>
  <dcterms:modified xsi:type="dcterms:W3CDTF">2022-04-27T11:40:14Z</dcterms:modified>
</cp:coreProperties>
</file>