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영진(2023년)\1급\2023년컴활1급\스프레드시트\(부록)함수사전\"/>
    </mc:Choice>
  </mc:AlternateContent>
  <bookViews>
    <workbookView xWindow="0" yWindow="0" windowWidth="16290" windowHeight="14790" tabRatio="893"/>
  </bookViews>
  <sheets>
    <sheet name="HLOOKUP1(예제)" sheetId="1" r:id="rId1"/>
    <sheet name="HLOOKUP1(결과)" sheetId="2" r:id="rId2"/>
    <sheet name="HLOOKUP2(예제)" sheetId="3" r:id="rId3"/>
    <sheet name="HLOOKUP2(결과)" sheetId="4" r:id="rId4"/>
    <sheet name="HLOOKUP3(예제)" sheetId="5" r:id="rId5"/>
    <sheet name="HLOOKUP3(결과)" sheetId="6" r:id="rId6"/>
    <sheet name="VLOOKUP1(예제)" sheetId="7" r:id="rId7"/>
    <sheet name="VLOOKUP1(결과)" sheetId="8" r:id="rId8"/>
    <sheet name="VLOOKUP2(예제)" sheetId="9" r:id="rId9"/>
    <sheet name="VLOOKUP2(결과)" sheetId="10" r:id="rId10"/>
    <sheet name="CHOOSE1(예제)" sheetId="11" r:id="rId11"/>
    <sheet name="CHOOSE1(결과)" sheetId="12" r:id="rId12"/>
    <sheet name="CHOOSE2(예제)" sheetId="13" r:id="rId13"/>
    <sheet name="CHOOSE2(결과)" sheetId="14" r:id="rId14"/>
    <sheet name="INDEX1(예제)" sheetId="23" r:id="rId15"/>
    <sheet name="INDEX1(결과)" sheetId="24" r:id="rId16"/>
    <sheet name="INDEX2(예제)" sheetId="15" r:id="rId17"/>
    <sheet name="INDEX2(결과)" sheetId="16" r:id="rId18"/>
    <sheet name="INDEX3(예제)" sheetId="17" r:id="rId19"/>
    <sheet name="INDEX3(결과)" sheetId="18" r:id="rId20"/>
    <sheet name="MATCH1(예제)" sheetId="25" r:id="rId21"/>
    <sheet name="MATCH1(결과)" sheetId="26" r:id="rId22"/>
    <sheet name="MATCH2(예제)" sheetId="27" r:id="rId23"/>
    <sheet name="MATCH2(결과)" sheetId="28" r:id="rId24"/>
    <sheet name="MATCH3(예제)" sheetId="29" r:id="rId25"/>
    <sheet name="MATCH3(결과)" sheetId="30" r:id="rId26"/>
    <sheet name="LOOKUP(예제)" sheetId="31" r:id="rId27"/>
    <sheet name="LOOKUP(결과)" sheetId="32" r:id="rId28"/>
    <sheet name="TRANSPOSE(예제)" sheetId="33" r:id="rId29"/>
    <sheet name="TRANSPOSE(결과)" sheetId="34" r:id="rId30"/>
    <sheet name="ADDRESS(예제)" sheetId="35" r:id="rId31"/>
    <sheet name="ADDRESS(결과)" sheetId="36" r:id="rId32"/>
    <sheet name="COLUMN(예제)" sheetId="19" r:id="rId33"/>
    <sheet name="COLUMN(결과)" sheetId="20" r:id="rId34"/>
    <sheet name="HYPERLINK(예제)" sheetId="37" r:id="rId35"/>
    <sheet name="HYPERLINK(결과)" sheetId="38" r:id="rId36"/>
    <sheet name="INDIRECT(예제)" sheetId="39" r:id="rId37"/>
    <sheet name="INDIRECT(결과)" sheetId="40" r:id="rId38"/>
    <sheet name="ROW(예제)" sheetId="21" r:id="rId39"/>
    <sheet name="ROW(결과)" sheetId="22" r:id="rId40"/>
  </sheets>
  <definedNames>
    <definedName name="MS_Access_Database_Query_3" localSheetId="21">'MATCH1(결과)'!$C$1:$D$8</definedName>
    <definedName name="MS_Access_Database_Query_3" localSheetId="20">'MATCH1(예제)'!$C$1:$D$8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14" l="1"/>
  <c r="D5" i="14"/>
  <c r="D6" i="14"/>
  <c r="D7" i="14"/>
  <c r="D8" i="14"/>
  <c r="D9" i="14"/>
  <c r="D10" i="14"/>
  <c r="D3" i="14"/>
  <c r="A5" i="38" l="1"/>
  <c r="A4" i="38"/>
  <c r="A3" i="38"/>
  <c r="G8" i="20"/>
  <c r="G7" i="20"/>
  <c r="G3" i="20"/>
  <c r="F3" i="20"/>
  <c r="E3" i="20"/>
  <c r="D3" i="20"/>
  <c r="C3" i="20"/>
  <c r="B3" i="20"/>
  <c r="A3" i="20"/>
  <c r="A2" i="36"/>
  <c r="A1" i="36"/>
  <c r="B10" i="34" a="1"/>
  <c r="F11" i="34" s="1"/>
  <c r="F8" i="32"/>
  <c r="F7" i="32"/>
  <c r="F6" i="32"/>
  <c r="F5" i="32"/>
  <c r="F4" i="32"/>
  <c r="F3" i="32"/>
  <c r="J8" i="30" a="1"/>
  <c r="J8" i="30" s="1"/>
  <c r="I8" i="30" a="1"/>
  <c r="I8" i="30" s="1"/>
  <c r="H8" i="30" a="1"/>
  <c r="H8" i="30" s="1"/>
  <c r="J7" i="30" a="1"/>
  <c r="J7" i="30" s="1"/>
  <c r="I7" i="30" a="1"/>
  <c r="I7" i="30" s="1"/>
  <c r="H7" i="30" a="1"/>
  <c r="H7" i="30" s="1"/>
  <c r="J6" i="30" a="1"/>
  <c r="J6" i="30" s="1"/>
  <c r="I6" i="30" a="1"/>
  <c r="I6" i="30" s="1"/>
  <c r="H6" i="30" a="1"/>
  <c r="H6" i="30" s="1"/>
  <c r="J5" i="30" a="1"/>
  <c r="J5" i="30" s="1"/>
  <c r="I5" i="30" a="1"/>
  <c r="I5" i="30" s="1"/>
  <c r="H5" i="30" a="1"/>
  <c r="H5" i="30" s="1"/>
  <c r="J4" i="30" a="1"/>
  <c r="J4" i="30" s="1"/>
  <c r="I4" i="30" a="1"/>
  <c r="I4" i="30" s="1"/>
  <c r="H4" i="30" a="1"/>
  <c r="H4" i="30" s="1"/>
  <c r="G10" i="28"/>
  <c r="G9" i="28"/>
  <c r="G8" i="28"/>
  <c r="G7" i="28"/>
  <c r="G6" i="28"/>
  <c r="G5" i="28"/>
  <c r="G4" i="28"/>
  <c r="G3" i="28"/>
  <c r="G8" i="26"/>
  <c r="G7" i="26"/>
  <c r="G6" i="26"/>
  <c r="G5" i="26"/>
  <c r="G4" i="26"/>
  <c r="G3" i="26"/>
  <c r="G2" i="26"/>
  <c r="B9" i="24"/>
  <c r="A3" i="36"/>
  <c r="C3" i="40"/>
  <c r="C2" i="40"/>
  <c r="C5" i="40"/>
  <c r="C4" i="40"/>
  <c r="F10" i="34" l="1"/>
  <c r="B11" i="34"/>
  <c r="E10" i="34"/>
  <c r="C11" i="34"/>
  <c r="D11" i="34"/>
  <c r="B10" i="34"/>
  <c r="E11" i="34"/>
  <c r="D10" i="34"/>
  <c r="C10" i="34"/>
  <c r="A10" i="22" l="1"/>
  <c r="A9" i="22"/>
  <c r="A8" i="22"/>
  <c r="A7" i="22"/>
  <c r="E8" i="18"/>
  <c r="H3" i="16"/>
  <c r="D11" i="12"/>
  <c r="D10" i="12"/>
  <c r="D9" i="12"/>
  <c r="D8" i="12"/>
  <c r="D7" i="12"/>
  <c r="D6" i="12"/>
  <c r="D5" i="12"/>
  <c r="D4" i="12"/>
  <c r="D3" i="12"/>
  <c r="D8" i="10"/>
  <c r="D7" i="10"/>
  <c r="D6" i="10"/>
  <c r="D5" i="10"/>
  <c r="D4" i="10"/>
  <c r="D3" i="10"/>
  <c r="E10" i="8"/>
  <c r="E9" i="8"/>
  <c r="E8" i="8"/>
  <c r="E7" i="8"/>
  <c r="E6" i="8"/>
  <c r="E5" i="8"/>
  <c r="E4" i="8"/>
  <c r="E3" i="8"/>
  <c r="D6" i="6"/>
  <c r="D5" i="6"/>
  <c r="D4" i="6"/>
  <c r="D3" i="6"/>
  <c r="C9" i="4"/>
  <c r="C8" i="4"/>
  <c r="C7" i="4"/>
  <c r="C6" i="4"/>
  <c r="C5" i="4"/>
  <c r="C4" i="4"/>
  <c r="C3" i="4"/>
  <c r="E9" i="2"/>
  <c r="E8" i="2"/>
  <c r="E7" i="2"/>
  <c r="E6" i="2"/>
  <c r="E5" i="2"/>
  <c r="E4" i="2"/>
  <c r="E3" i="2"/>
</calcChain>
</file>

<file path=xl/connections.xml><?xml version="1.0" encoding="utf-8"?>
<connections xmlns="http://schemas.openxmlformats.org/spreadsheetml/2006/main">
  <connection id="1" name="연결1" type="1" refreshedVersion="0" savePassword="1" deleted="1" background="1" saveData="1">
    <dbPr connection="" command=""/>
  </connection>
</connections>
</file>

<file path=xl/sharedStrings.xml><?xml version="1.0" encoding="utf-8"?>
<sst xmlns="http://schemas.openxmlformats.org/spreadsheetml/2006/main" count="754" uniqueCount="429">
  <si>
    <t>환자진료현황</t>
    <phoneticPr fontId="5" type="noConversion"/>
  </si>
  <si>
    <t>초진일</t>
    <phoneticPr fontId="5" type="noConversion"/>
  </si>
  <si>
    <t>재진일</t>
    <phoneticPr fontId="5" type="noConversion"/>
  </si>
  <si>
    <t>진료코드</t>
  </si>
  <si>
    <t>환자명</t>
    <phoneticPr fontId="5" type="noConversion"/>
  </si>
  <si>
    <t>진료과목</t>
    <phoneticPr fontId="5" type="noConversion"/>
  </si>
  <si>
    <t>NE</t>
    <phoneticPr fontId="5" type="noConversion"/>
  </si>
  <si>
    <t>조성진</t>
    <phoneticPr fontId="5" type="noConversion"/>
  </si>
  <si>
    <t>IT</t>
    <phoneticPr fontId="5" type="noConversion"/>
  </si>
  <si>
    <t>박성희</t>
    <phoneticPr fontId="5" type="noConversion"/>
  </si>
  <si>
    <t>PE</t>
    <phoneticPr fontId="5" type="noConversion"/>
  </si>
  <si>
    <t>도명준</t>
    <phoneticPr fontId="5" type="noConversion"/>
  </si>
  <si>
    <t>SU</t>
    <phoneticPr fontId="5" type="noConversion"/>
  </si>
  <si>
    <t>장영호</t>
    <phoneticPr fontId="5" type="noConversion"/>
  </si>
  <si>
    <t>정승환</t>
    <phoneticPr fontId="5" type="noConversion"/>
  </si>
  <si>
    <t>김가영</t>
    <phoneticPr fontId="5" type="noConversion"/>
  </si>
  <si>
    <t>서영철</t>
    <phoneticPr fontId="5" type="noConversion"/>
  </si>
  <si>
    <t>&lt;진료코드표 &gt;</t>
    <phoneticPr fontId="5" type="noConversion"/>
  </si>
  <si>
    <t>진료코드</t>
    <phoneticPr fontId="5" type="noConversion"/>
  </si>
  <si>
    <t>담당의사</t>
    <phoneticPr fontId="5" type="noConversion"/>
  </si>
  <si>
    <t>김영희</t>
    <phoneticPr fontId="5" type="noConversion"/>
  </si>
  <si>
    <t>나준길</t>
    <phoneticPr fontId="5" type="noConversion"/>
  </si>
  <si>
    <t>최만영</t>
    <phoneticPr fontId="5" type="noConversion"/>
  </si>
  <si>
    <t>조수진</t>
    <phoneticPr fontId="5" type="noConversion"/>
  </si>
  <si>
    <t>소아과</t>
    <phoneticPr fontId="5" type="noConversion"/>
  </si>
  <si>
    <t>내과</t>
    <phoneticPr fontId="5" type="noConversion"/>
  </si>
  <si>
    <t>외과</t>
    <phoneticPr fontId="5" type="noConversion"/>
  </si>
  <si>
    <t>신경과</t>
    <phoneticPr fontId="5" type="noConversion"/>
  </si>
  <si>
    <t>환자진료현황</t>
    <phoneticPr fontId="5" type="noConversion"/>
  </si>
  <si>
    <t>재진일</t>
    <phoneticPr fontId="5" type="noConversion"/>
  </si>
  <si>
    <t>NE</t>
    <phoneticPr fontId="5" type="noConversion"/>
  </si>
  <si>
    <t>대출가능액</t>
    <phoneticPr fontId="5" type="noConversion"/>
  </si>
  <si>
    <t>(단위:만 원</t>
    <phoneticPr fontId="5" type="noConversion"/>
  </si>
  <si>
    <t>이름</t>
    <phoneticPr fontId="5" type="noConversion"/>
  </si>
  <si>
    <t>연봉</t>
    <phoneticPr fontId="5" type="noConversion"/>
  </si>
  <si>
    <t>이세창</t>
    <phoneticPr fontId="5" type="noConversion"/>
  </si>
  <si>
    <t>김은정</t>
    <phoneticPr fontId="5" type="noConversion"/>
  </si>
  <si>
    <t>최은철</t>
    <phoneticPr fontId="5" type="noConversion"/>
  </si>
  <si>
    <t>김성실</t>
    <phoneticPr fontId="5" type="noConversion"/>
  </si>
  <si>
    <t>고성현</t>
    <phoneticPr fontId="5" type="noConversion"/>
  </si>
  <si>
    <t>이은성</t>
    <phoneticPr fontId="5" type="noConversion"/>
  </si>
  <si>
    <t>김희도</t>
    <phoneticPr fontId="5" type="noConversion"/>
  </si>
  <si>
    <t>대출 기준표</t>
    <phoneticPr fontId="5" type="noConversion"/>
  </si>
  <si>
    <t>연봉</t>
    <phoneticPr fontId="5" type="noConversion"/>
  </si>
  <si>
    <t>대출가능액</t>
    <phoneticPr fontId="5" type="noConversion"/>
  </si>
  <si>
    <t>(단위:만 원</t>
    <phoneticPr fontId="5" type="noConversion"/>
  </si>
  <si>
    <t>이름</t>
    <phoneticPr fontId="5" type="noConversion"/>
  </si>
  <si>
    <t>연봉</t>
    <phoneticPr fontId="5" type="noConversion"/>
  </si>
  <si>
    <t>이세창</t>
    <phoneticPr fontId="5" type="noConversion"/>
  </si>
  <si>
    <t>김은정</t>
    <phoneticPr fontId="5" type="noConversion"/>
  </si>
  <si>
    <t>최은철</t>
    <phoneticPr fontId="5" type="noConversion"/>
  </si>
  <si>
    <t>김성실</t>
    <phoneticPr fontId="5" type="noConversion"/>
  </si>
  <si>
    <t>고성현</t>
    <phoneticPr fontId="5" type="noConversion"/>
  </si>
  <si>
    <t>이은성</t>
    <phoneticPr fontId="5" type="noConversion"/>
  </si>
  <si>
    <t>김희도</t>
    <phoneticPr fontId="5" type="noConversion"/>
  </si>
  <si>
    <t>대출 기준표</t>
    <phoneticPr fontId="5" type="noConversion"/>
  </si>
  <si>
    <t>연봉</t>
    <phoneticPr fontId="5" type="noConversion"/>
  </si>
  <si>
    <t>가전 제품 판매 현황</t>
    <phoneticPr fontId="5" type="noConversion"/>
  </si>
  <si>
    <t>제품코드</t>
    <phoneticPr fontId="5" type="noConversion"/>
  </si>
  <si>
    <t>제품명</t>
    <phoneticPr fontId="5" type="noConversion"/>
  </si>
  <si>
    <t>판매수량</t>
    <phoneticPr fontId="5" type="noConversion"/>
  </si>
  <si>
    <t>판매금액</t>
    <phoneticPr fontId="5" type="noConversion"/>
  </si>
  <si>
    <t>S-1289</t>
    <phoneticPr fontId="5" type="noConversion"/>
  </si>
  <si>
    <t>냉장고</t>
    <phoneticPr fontId="5" type="noConversion"/>
  </si>
  <si>
    <t>K-3456</t>
    <phoneticPr fontId="5" type="noConversion"/>
  </si>
  <si>
    <t>TV</t>
    <phoneticPr fontId="5" type="noConversion"/>
  </si>
  <si>
    <t>H-1234</t>
    <phoneticPr fontId="5" type="noConversion"/>
  </si>
  <si>
    <t>컴퓨터</t>
    <phoneticPr fontId="5" type="noConversion"/>
  </si>
  <si>
    <t>U-5647</t>
    <phoneticPr fontId="5" type="noConversion"/>
  </si>
  <si>
    <t>VTR</t>
    <phoneticPr fontId="5" type="noConversion"/>
  </si>
  <si>
    <t>제품별 단가표</t>
    <phoneticPr fontId="5" type="noConversion"/>
  </si>
  <si>
    <t>제품기호</t>
    <phoneticPr fontId="5" type="noConversion"/>
  </si>
  <si>
    <t>H</t>
    <phoneticPr fontId="5" type="noConversion"/>
  </si>
  <si>
    <t>K</t>
    <phoneticPr fontId="5" type="noConversion"/>
  </si>
  <si>
    <t>S</t>
    <phoneticPr fontId="5" type="noConversion"/>
  </si>
  <si>
    <t>U</t>
    <phoneticPr fontId="5" type="noConversion"/>
  </si>
  <si>
    <t>판매단가</t>
    <phoneticPr fontId="5" type="noConversion"/>
  </si>
  <si>
    <t>제품코드</t>
    <phoneticPr fontId="5" type="noConversion"/>
  </si>
  <si>
    <t>제품명</t>
    <phoneticPr fontId="5" type="noConversion"/>
  </si>
  <si>
    <t>판매수량</t>
    <phoneticPr fontId="5" type="noConversion"/>
  </si>
  <si>
    <t>판매금액</t>
    <phoneticPr fontId="5" type="noConversion"/>
  </si>
  <si>
    <t>S-1289</t>
    <phoneticPr fontId="5" type="noConversion"/>
  </si>
  <si>
    <t>냉장고</t>
    <phoneticPr fontId="5" type="noConversion"/>
  </si>
  <si>
    <t>K-3456</t>
    <phoneticPr fontId="5" type="noConversion"/>
  </si>
  <si>
    <t>VTR</t>
    <phoneticPr fontId="5" type="noConversion"/>
  </si>
  <si>
    <t>S</t>
    <phoneticPr fontId="5" type="noConversion"/>
  </si>
  <si>
    <t>판매단가</t>
    <phoneticPr fontId="5" type="noConversion"/>
  </si>
  <si>
    <t>입사 지원자 현황</t>
    <phoneticPr fontId="5" type="noConversion"/>
  </si>
  <si>
    <t>성명</t>
    <phoneticPr fontId="5" type="noConversion"/>
  </si>
  <si>
    <t>부서</t>
    <phoneticPr fontId="5" type="noConversion"/>
  </si>
  <si>
    <t>면접등급</t>
    <phoneticPr fontId="5" type="noConversion"/>
  </si>
  <si>
    <t>필기점수</t>
    <phoneticPr fontId="5" type="noConversion"/>
  </si>
  <si>
    <t>평가점수</t>
    <phoneticPr fontId="5" type="noConversion"/>
  </si>
  <si>
    <t>&lt;면접등급표&gt;</t>
    <phoneticPr fontId="5" type="noConversion"/>
  </si>
  <si>
    <t>김한국</t>
    <phoneticPr fontId="5" type="noConversion"/>
  </si>
  <si>
    <t>영업부</t>
    <phoneticPr fontId="5" type="noConversion"/>
  </si>
  <si>
    <t>A</t>
  </si>
  <si>
    <t>평점</t>
    <phoneticPr fontId="5" type="noConversion"/>
  </si>
  <si>
    <t>정미애</t>
    <phoneticPr fontId="5" type="noConversion"/>
  </si>
  <si>
    <t>영업부</t>
    <phoneticPr fontId="5" type="noConversion"/>
  </si>
  <si>
    <t>B</t>
  </si>
  <si>
    <t>A</t>
    <phoneticPr fontId="5" type="noConversion"/>
  </si>
  <si>
    <t>박진만</t>
    <phoneticPr fontId="5" type="noConversion"/>
  </si>
  <si>
    <t>총무부</t>
    <phoneticPr fontId="5" type="noConversion"/>
  </si>
  <si>
    <t>B</t>
    <phoneticPr fontId="5" type="noConversion"/>
  </si>
  <si>
    <t>강현태</t>
    <phoneticPr fontId="5" type="noConversion"/>
  </si>
  <si>
    <t>총무부</t>
    <phoneticPr fontId="5" type="noConversion"/>
  </si>
  <si>
    <t>C</t>
    <phoneticPr fontId="5" type="noConversion"/>
  </si>
  <si>
    <t>강수정</t>
    <phoneticPr fontId="5" type="noConversion"/>
  </si>
  <si>
    <t>영업부</t>
    <phoneticPr fontId="5" type="noConversion"/>
  </si>
  <si>
    <t>E</t>
  </si>
  <si>
    <t>D</t>
    <phoneticPr fontId="5" type="noConversion"/>
  </si>
  <si>
    <t>최현우</t>
    <phoneticPr fontId="5" type="noConversion"/>
  </si>
  <si>
    <t>총무부</t>
    <phoneticPr fontId="5" type="noConversion"/>
  </si>
  <si>
    <t>D</t>
  </si>
  <si>
    <t>E</t>
    <phoneticPr fontId="5" type="noConversion"/>
  </si>
  <si>
    <t>박미정</t>
    <phoneticPr fontId="5" type="noConversion"/>
  </si>
  <si>
    <t>안혁진</t>
    <phoneticPr fontId="5" type="noConversion"/>
  </si>
  <si>
    <t>C</t>
  </si>
  <si>
    <t>입사 지원자 현황</t>
    <phoneticPr fontId="5" type="noConversion"/>
  </si>
  <si>
    <t>부서</t>
    <phoneticPr fontId="5" type="noConversion"/>
  </si>
  <si>
    <t>면접등급</t>
    <phoneticPr fontId="5" type="noConversion"/>
  </si>
  <si>
    <t>평가점수</t>
    <phoneticPr fontId="5" type="noConversion"/>
  </si>
  <si>
    <t>&lt;면접등급표&gt;</t>
    <phoneticPr fontId="5" type="noConversion"/>
  </si>
  <si>
    <t>김한국</t>
    <phoneticPr fontId="5" type="noConversion"/>
  </si>
  <si>
    <t>영업부</t>
    <phoneticPr fontId="5" type="noConversion"/>
  </si>
  <si>
    <t>면접등급</t>
    <phoneticPr fontId="5" type="noConversion"/>
  </si>
  <si>
    <t>평점</t>
    <phoneticPr fontId="5" type="noConversion"/>
  </si>
  <si>
    <t>정미애</t>
    <phoneticPr fontId="5" type="noConversion"/>
  </si>
  <si>
    <t>A</t>
    <phoneticPr fontId="5" type="noConversion"/>
  </si>
  <si>
    <t>박진만</t>
    <phoneticPr fontId="5" type="noConversion"/>
  </si>
  <si>
    <t>총무부</t>
    <phoneticPr fontId="5" type="noConversion"/>
  </si>
  <si>
    <t>B</t>
    <phoneticPr fontId="5" type="noConversion"/>
  </si>
  <si>
    <t>강현태</t>
    <phoneticPr fontId="5" type="noConversion"/>
  </si>
  <si>
    <t>C</t>
    <phoneticPr fontId="5" type="noConversion"/>
  </si>
  <si>
    <t>D</t>
    <phoneticPr fontId="5" type="noConversion"/>
  </si>
  <si>
    <t>E</t>
    <phoneticPr fontId="5" type="noConversion"/>
  </si>
  <si>
    <t>박미정</t>
    <phoneticPr fontId="5" type="noConversion"/>
  </si>
  <si>
    <t>대한고 신입생 지원 현황</t>
    <phoneticPr fontId="5" type="noConversion"/>
  </si>
  <si>
    <t>학교코드표</t>
    <phoneticPr fontId="5" type="noConversion"/>
  </si>
  <si>
    <t>접수번호</t>
    <phoneticPr fontId="5" type="noConversion"/>
  </si>
  <si>
    <t>성명</t>
    <phoneticPr fontId="5" type="noConversion"/>
  </si>
  <si>
    <t>등록번호</t>
    <phoneticPr fontId="5" type="noConversion"/>
  </si>
  <si>
    <t>출신학교</t>
    <phoneticPr fontId="5" type="noConversion"/>
  </si>
  <si>
    <t>학교코드</t>
    <phoneticPr fontId="5" type="noConversion"/>
  </si>
  <si>
    <t>학교명</t>
    <phoneticPr fontId="5" type="noConversion"/>
  </si>
  <si>
    <t>김민찬</t>
    <phoneticPr fontId="5" type="noConversion"/>
  </si>
  <si>
    <t>123</t>
  </si>
  <si>
    <t>1</t>
  </si>
  <si>
    <t>상계중</t>
    <phoneticPr fontId="5" type="noConversion"/>
  </si>
  <si>
    <t>홍길동</t>
    <phoneticPr fontId="5" type="noConversion"/>
  </si>
  <si>
    <t>148</t>
  </si>
  <si>
    <t>2</t>
  </si>
  <si>
    <t>동호중</t>
    <phoneticPr fontId="5" type="noConversion"/>
  </si>
  <si>
    <t>안국현</t>
    <phoneticPr fontId="5" type="noConversion"/>
  </si>
  <si>
    <t>157</t>
  </si>
  <si>
    <t>3</t>
  </si>
  <si>
    <t>명성중</t>
    <phoneticPr fontId="5" type="noConversion"/>
  </si>
  <si>
    <t>도지원</t>
    <phoneticPr fontId="5" type="noConversion"/>
  </si>
  <si>
    <t>116</t>
  </si>
  <si>
    <t>4</t>
  </si>
  <si>
    <t>성동여중</t>
    <phoneticPr fontId="5" type="noConversion"/>
  </si>
  <si>
    <t>박수영</t>
    <phoneticPr fontId="5" type="noConversion"/>
  </si>
  <si>
    <t>139</t>
  </si>
  <si>
    <t>5</t>
  </si>
  <si>
    <t>상공중</t>
    <phoneticPr fontId="5" type="noConversion"/>
  </si>
  <si>
    <t>이덕철</t>
    <phoneticPr fontId="5" type="noConversion"/>
  </si>
  <si>
    <t>161</t>
  </si>
  <si>
    <t>6</t>
  </si>
  <si>
    <t>대한중</t>
    <phoneticPr fontId="5" type="noConversion"/>
  </si>
  <si>
    <t>대한고 신입생 지원 현황</t>
    <phoneticPr fontId="5" type="noConversion"/>
  </si>
  <si>
    <t>학교코드표</t>
    <phoneticPr fontId="5" type="noConversion"/>
  </si>
  <si>
    <t>접수번호</t>
    <phoneticPr fontId="5" type="noConversion"/>
  </si>
  <si>
    <t>성명</t>
    <phoneticPr fontId="5" type="noConversion"/>
  </si>
  <si>
    <t>등록번호</t>
    <phoneticPr fontId="5" type="noConversion"/>
  </si>
  <si>
    <t>출신학교</t>
    <phoneticPr fontId="5" type="noConversion"/>
  </si>
  <si>
    <t>학교코드</t>
    <phoneticPr fontId="5" type="noConversion"/>
  </si>
  <si>
    <t>학교명</t>
    <phoneticPr fontId="5" type="noConversion"/>
  </si>
  <si>
    <t>김민찬</t>
    <phoneticPr fontId="5" type="noConversion"/>
  </si>
  <si>
    <t>상계중</t>
    <phoneticPr fontId="5" type="noConversion"/>
  </si>
  <si>
    <t>홍길동</t>
    <phoneticPr fontId="5" type="noConversion"/>
  </si>
  <si>
    <t>동호중</t>
    <phoneticPr fontId="5" type="noConversion"/>
  </si>
  <si>
    <t>안국현</t>
    <phoneticPr fontId="5" type="noConversion"/>
  </si>
  <si>
    <t>도지원</t>
    <phoneticPr fontId="5" type="noConversion"/>
  </si>
  <si>
    <t>성동여중</t>
    <phoneticPr fontId="5" type="noConversion"/>
  </si>
  <si>
    <t>박수영</t>
    <phoneticPr fontId="5" type="noConversion"/>
  </si>
  <si>
    <t>상공중</t>
    <phoneticPr fontId="5" type="noConversion"/>
  </si>
  <si>
    <t>이덕철</t>
    <phoneticPr fontId="5" type="noConversion"/>
  </si>
  <si>
    <t>대한중</t>
    <phoneticPr fontId="5" type="noConversion"/>
  </si>
  <si>
    <t>상공전자 사원 현황</t>
    <phoneticPr fontId="5" type="noConversion"/>
  </si>
  <si>
    <t>사원코드</t>
    <phoneticPr fontId="5" type="noConversion"/>
  </si>
  <si>
    <t>성명</t>
  </si>
  <si>
    <t>근무년수</t>
    <phoneticPr fontId="5" type="noConversion"/>
  </si>
  <si>
    <t>소속부서</t>
    <phoneticPr fontId="5" type="noConversion"/>
  </si>
  <si>
    <t>H203-1</t>
    <phoneticPr fontId="5" type="noConversion"/>
  </si>
  <si>
    <t>이지원</t>
    <phoneticPr fontId="5" type="noConversion"/>
  </si>
  <si>
    <t>K102-2</t>
    <phoneticPr fontId="5" type="noConversion"/>
  </si>
  <si>
    <t>나오미</t>
    <phoneticPr fontId="5" type="noConversion"/>
  </si>
  <si>
    <t>B333-3</t>
    <phoneticPr fontId="5" type="noConversion"/>
  </si>
  <si>
    <t>권경애</t>
    <phoneticPr fontId="5" type="noConversion"/>
  </si>
  <si>
    <t>D104-2</t>
    <phoneticPr fontId="5" type="noConversion"/>
  </si>
  <si>
    <t>강수영</t>
    <phoneticPr fontId="5" type="noConversion"/>
  </si>
  <si>
    <t>F405-3</t>
    <phoneticPr fontId="5" type="noConversion"/>
  </si>
  <si>
    <t>나우선</t>
    <phoneticPr fontId="5" type="noConversion"/>
  </si>
  <si>
    <t>G306-4</t>
    <phoneticPr fontId="5" type="noConversion"/>
  </si>
  <si>
    <t>임철수</t>
    <phoneticPr fontId="5" type="noConversion"/>
  </si>
  <si>
    <t>H203-1</t>
    <phoneticPr fontId="5" type="noConversion"/>
  </si>
  <si>
    <t>이미지</t>
    <phoneticPr fontId="5" type="noConversion"/>
  </si>
  <si>
    <t>G408-4</t>
    <phoneticPr fontId="5" type="noConversion"/>
  </si>
  <si>
    <t>진주여</t>
    <phoneticPr fontId="5" type="noConversion"/>
  </si>
  <si>
    <t>M109-3</t>
    <phoneticPr fontId="5" type="noConversion"/>
  </si>
  <si>
    <t>방대현</t>
    <phoneticPr fontId="5" type="noConversion"/>
  </si>
  <si>
    <t>사원코드</t>
    <phoneticPr fontId="5" type="noConversion"/>
  </si>
  <si>
    <t>이지원</t>
    <phoneticPr fontId="5" type="noConversion"/>
  </si>
  <si>
    <t>K102-2</t>
    <phoneticPr fontId="5" type="noConversion"/>
  </si>
  <si>
    <t>나오미</t>
    <phoneticPr fontId="5" type="noConversion"/>
  </si>
  <si>
    <t>임철수</t>
    <phoneticPr fontId="5" type="noConversion"/>
  </si>
  <si>
    <t>이미지</t>
    <phoneticPr fontId="5" type="noConversion"/>
  </si>
  <si>
    <t>진주여</t>
    <phoneticPr fontId="5" type="noConversion"/>
  </si>
  <si>
    <t>인사기록표</t>
    <phoneticPr fontId="5" type="noConversion"/>
  </si>
  <si>
    <t>사원번호</t>
    <phoneticPr fontId="5" type="noConversion"/>
  </si>
  <si>
    <t>사원명</t>
    <phoneticPr fontId="5" type="noConversion"/>
  </si>
  <si>
    <t>승진시험</t>
    <phoneticPr fontId="5" type="noConversion"/>
  </si>
  <si>
    <t>결과</t>
    <phoneticPr fontId="5" type="noConversion"/>
  </si>
  <si>
    <t>권미숙</t>
    <phoneticPr fontId="5" type="noConversion"/>
  </si>
  <si>
    <t>박정현</t>
  </si>
  <si>
    <t>장동수</t>
    <phoneticPr fontId="5" type="noConversion"/>
  </si>
  <si>
    <t>이인균</t>
    <phoneticPr fontId="5" type="noConversion"/>
  </si>
  <si>
    <t>윤선화</t>
    <phoneticPr fontId="9" type="noConversion"/>
  </si>
  <si>
    <t>주성권</t>
    <phoneticPr fontId="5" type="noConversion"/>
  </si>
  <si>
    <t>양정현</t>
    <phoneticPr fontId="5" type="noConversion"/>
  </si>
  <si>
    <t>한효숙</t>
    <phoneticPr fontId="5" type="noConversion"/>
  </si>
  <si>
    <t>인사기록표</t>
    <phoneticPr fontId="5" type="noConversion"/>
  </si>
  <si>
    <t>결과</t>
    <phoneticPr fontId="5" type="noConversion"/>
  </si>
  <si>
    <t>주성권</t>
    <phoneticPr fontId="5" type="noConversion"/>
  </si>
  <si>
    <t>한효숙</t>
    <phoneticPr fontId="5" type="noConversion"/>
  </si>
  <si>
    <t>리프트 요금표</t>
  </si>
  <si>
    <t>구분</t>
    <phoneticPr fontId="5" type="noConversion"/>
  </si>
  <si>
    <t>전일권</t>
    <phoneticPr fontId="5" type="noConversion"/>
  </si>
  <si>
    <t>오전권</t>
    <phoneticPr fontId="5" type="noConversion"/>
  </si>
  <si>
    <t>오후권</t>
    <phoneticPr fontId="5" type="noConversion"/>
  </si>
  <si>
    <t>야간권</t>
    <phoneticPr fontId="5" type="noConversion"/>
  </si>
  <si>
    <t xml:space="preserve"> 오후권</t>
    <phoneticPr fontId="5" type="noConversion"/>
  </si>
  <si>
    <t>콘도회원</t>
    <phoneticPr fontId="5" type="noConversion"/>
  </si>
  <si>
    <t>정회원</t>
  </si>
  <si>
    <t>정회원</t>
    <phoneticPr fontId="5" type="noConversion"/>
  </si>
  <si>
    <t>준회원</t>
    <phoneticPr fontId="5" type="noConversion"/>
  </si>
  <si>
    <t>비회원</t>
    <phoneticPr fontId="5" type="noConversion"/>
  </si>
  <si>
    <t>구분</t>
    <phoneticPr fontId="5" type="noConversion"/>
  </si>
  <si>
    <t>전일권</t>
    <phoneticPr fontId="5" type="noConversion"/>
  </si>
  <si>
    <t>오전권</t>
    <phoneticPr fontId="5" type="noConversion"/>
  </si>
  <si>
    <t>오후권</t>
    <phoneticPr fontId="5" type="noConversion"/>
  </si>
  <si>
    <t>야간권</t>
    <phoneticPr fontId="5" type="noConversion"/>
  </si>
  <si>
    <t xml:space="preserve"> 오후권</t>
    <phoneticPr fontId="5" type="noConversion"/>
  </si>
  <si>
    <t>정회원</t>
    <phoneticPr fontId="5" type="noConversion"/>
  </si>
  <si>
    <t>준회원</t>
    <phoneticPr fontId="5" type="noConversion"/>
  </si>
  <si>
    <t>수도권 택배 요금표</t>
    <phoneticPr fontId="5" type="noConversion"/>
  </si>
  <si>
    <t>서울(01)</t>
    <phoneticPr fontId="5" type="noConversion"/>
  </si>
  <si>
    <t>인천(02)</t>
    <phoneticPr fontId="5" type="noConversion"/>
  </si>
  <si>
    <t>수원(03)</t>
    <phoneticPr fontId="5" type="noConversion"/>
  </si>
  <si>
    <t>안양(04)</t>
    <phoneticPr fontId="5" type="noConversion"/>
  </si>
  <si>
    <t>서울(01)</t>
    <phoneticPr fontId="5" type="noConversion"/>
  </si>
  <si>
    <t>인천(02)</t>
    <phoneticPr fontId="5" type="noConversion"/>
  </si>
  <si>
    <t>수원(03)</t>
    <phoneticPr fontId="5" type="noConversion"/>
  </si>
  <si>
    <t>출발코드</t>
    <phoneticPr fontId="5" type="noConversion"/>
  </si>
  <si>
    <t>도착코드</t>
    <phoneticPr fontId="5" type="noConversion"/>
  </si>
  <si>
    <t>요금</t>
    <phoneticPr fontId="5" type="noConversion"/>
  </si>
  <si>
    <t>서울(01)</t>
    <phoneticPr fontId="5" type="noConversion"/>
  </si>
  <si>
    <t>수원(03)</t>
    <phoneticPr fontId="5" type="noConversion"/>
  </si>
  <si>
    <t>인천(02)</t>
    <phoneticPr fontId="5" type="noConversion"/>
  </si>
  <si>
    <t>수원(03)</t>
    <phoneticPr fontId="5" type="noConversion"/>
  </si>
  <si>
    <t>출발코드</t>
    <phoneticPr fontId="5" type="noConversion"/>
  </si>
  <si>
    <t>요금</t>
    <phoneticPr fontId="5" type="noConversion"/>
  </si>
  <si>
    <t>양배추 파프리카 샐러드</t>
    <phoneticPr fontId="5" type="noConversion"/>
  </si>
  <si>
    <t>재료 : 양배추 20g, 주황 노랑 파프리카 15g씩, 홍시 30g, 찐 밤 20g</t>
    <phoneticPr fontId="5" type="noConversion"/>
  </si>
  <si>
    <t>순서</t>
    <phoneticPr fontId="5" type="noConversion"/>
  </si>
  <si>
    <t>내용</t>
    <phoneticPr fontId="5" type="noConversion"/>
  </si>
  <si>
    <t>홍시는 숟가락으로 으깨거나 믹서에 간다.</t>
    <phoneticPr fontId="5" type="noConversion"/>
  </si>
  <si>
    <t>파프리카와 양배추는 다진다.</t>
    <phoneticPr fontId="5" type="noConversion"/>
  </si>
  <si>
    <t>찐 밤은 속을 파내서 으깬다.</t>
    <phoneticPr fontId="5" type="noConversion"/>
  </si>
  <si>
    <t>볼에 ①~③을 넣고 섞는다.</t>
    <phoneticPr fontId="5" type="noConversion"/>
  </si>
  <si>
    <t>순서</t>
    <phoneticPr fontId="5" type="noConversion"/>
  </si>
  <si>
    <t>외환시세표</t>
  </si>
  <si>
    <t>통화명</t>
  </si>
  <si>
    <t>매매기준율</t>
    <phoneticPr fontId="5" type="noConversion"/>
  </si>
  <si>
    <t>현금</t>
    <phoneticPr fontId="5" type="noConversion"/>
  </si>
  <si>
    <t>송금(전신환)</t>
  </si>
  <si>
    <t>살  때</t>
    <phoneticPr fontId="5" type="noConversion"/>
  </si>
  <si>
    <t>팔  때</t>
    <phoneticPr fontId="5" type="noConversion"/>
  </si>
  <si>
    <t>보낼 때</t>
    <phoneticPr fontId="5" type="noConversion"/>
  </si>
  <si>
    <t>받을 때</t>
    <phoneticPr fontId="5" type="noConversion"/>
  </si>
  <si>
    <t>USD</t>
    <phoneticPr fontId="5" type="noConversion"/>
  </si>
  <si>
    <t>￥100</t>
    <phoneticPr fontId="5" type="noConversion"/>
  </si>
  <si>
    <t>EUR</t>
    <phoneticPr fontId="5" type="noConversion"/>
  </si>
  <si>
    <t>현금/팔 때</t>
    <phoneticPr fontId="5" type="noConversion"/>
  </si>
  <si>
    <t>  ￥100</t>
    <phoneticPr fontId="5" type="noConversion"/>
  </si>
  <si>
    <t>지점명</t>
    <phoneticPr fontId="5" type="noConversion"/>
  </si>
  <si>
    <t>보통예금</t>
    <phoneticPr fontId="5" type="noConversion"/>
  </si>
  <si>
    <t>자유저축예금</t>
    <phoneticPr fontId="5" type="noConversion"/>
  </si>
  <si>
    <t>세금우대</t>
    <phoneticPr fontId="5" type="noConversion"/>
  </si>
  <si>
    <t>주택예금</t>
    <phoneticPr fontId="5" type="noConversion"/>
  </si>
  <si>
    <t>합계</t>
    <phoneticPr fontId="5" type="noConversion"/>
  </si>
  <si>
    <t>최대실적
예금종류</t>
    <phoneticPr fontId="5" type="noConversion"/>
  </si>
  <si>
    <t>강남지점</t>
  </si>
  <si>
    <t>송파지점</t>
  </si>
  <si>
    <t>마포지점</t>
  </si>
  <si>
    <t>과천지점</t>
  </si>
  <si>
    <t>인천지점</t>
  </si>
  <si>
    <t>안양지점</t>
  </si>
  <si>
    <t>대전지점</t>
  </si>
  <si>
    <t>[표1]</t>
    <phoneticPr fontId="5" type="noConversion"/>
  </si>
  <si>
    <t>[표2]</t>
    <phoneticPr fontId="5" type="noConversion"/>
  </si>
  <si>
    <t>학과</t>
    <phoneticPr fontId="5" type="noConversion"/>
  </si>
  <si>
    <t>출석</t>
    <phoneticPr fontId="5" type="noConversion"/>
  </si>
  <si>
    <t>과제</t>
    <phoneticPr fontId="5" type="noConversion"/>
  </si>
  <si>
    <t>중간</t>
    <phoneticPr fontId="5" type="noConversion"/>
  </si>
  <si>
    <t>기말</t>
    <phoneticPr fontId="5" type="noConversion"/>
  </si>
  <si>
    <t>시험점수등급</t>
    <phoneticPr fontId="5" type="noConversion"/>
  </si>
  <si>
    <t>중간+기말</t>
    <phoneticPr fontId="5" type="noConversion"/>
  </si>
  <si>
    <t>등급</t>
    <phoneticPr fontId="5" type="noConversion"/>
  </si>
  <si>
    <t>김대성</t>
  </si>
  <si>
    <t>컴퓨터공학과</t>
  </si>
  <si>
    <t>구간시작</t>
    <phoneticPr fontId="5" type="noConversion"/>
  </si>
  <si>
    <t>구간종료</t>
    <phoneticPr fontId="5" type="noConversion"/>
  </si>
  <si>
    <t>지민희</t>
  </si>
  <si>
    <t>형민석</t>
  </si>
  <si>
    <t>이현실</t>
  </si>
  <si>
    <t>이성희</t>
  </si>
  <si>
    <t>[표1]</t>
    <phoneticPr fontId="5" type="noConversion"/>
  </si>
  <si>
    <t>[표2]</t>
    <phoneticPr fontId="5" type="noConversion"/>
  </si>
  <si>
    <t>직위</t>
    <phoneticPr fontId="5" type="noConversion"/>
  </si>
  <si>
    <t>A고과</t>
    <phoneticPr fontId="5" type="noConversion"/>
  </si>
  <si>
    <t>B고과</t>
    <phoneticPr fontId="5" type="noConversion"/>
  </si>
  <si>
    <t>승진시험</t>
    <phoneticPr fontId="5" type="noConversion"/>
  </si>
  <si>
    <t>직위</t>
    <phoneticPr fontId="5" type="noConversion"/>
  </si>
  <si>
    <t>최고점수자</t>
    <phoneticPr fontId="5" type="noConversion"/>
  </si>
  <si>
    <t>조예슬</t>
    <phoneticPr fontId="5" type="noConversion"/>
  </si>
  <si>
    <t>과장</t>
    <phoneticPr fontId="5" type="noConversion"/>
  </si>
  <si>
    <t>A고과</t>
    <phoneticPr fontId="5" type="noConversion"/>
  </si>
  <si>
    <t>B고과</t>
    <phoneticPr fontId="5" type="noConversion"/>
  </si>
  <si>
    <t>고수정</t>
    <phoneticPr fontId="5" type="noConversion"/>
  </si>
  <si>
    <t>주임</t>
    <phoneticPr fontId="5" type="noConversion"/>
  </si>
  <si>
    <t>부장</t>
    <phoneticPr fontId="5" type="noConversion"/>
  </si>
  <si>
    <t>김세환</t>
  </si>
  <si>
    <t>사원</t>
    <phoneticPr fontId="5" type="noConversion"/>
  </si>
  <si>
    <t>과장</t>
    <phoneticPr fontId="5" type="noConversion"/>
  </si>
  <si>
    <t>문은아</t>
  </si>
  <si>
    <t>대리</t>
    <phoneticPr fontId="5" type="noConversion"/>
  </si>
  <si>
    <t>박영훈</t>
  </si>
  <si>
    <t>부장</t>
    <phoneticPr fontId="5" type="noConversion"/>
  </si>
  <si>
    <t>주임</t>
    <phoneticPr fontId="5" type="noConversion"/>
  </si>
  <si>
    <t>안기순</t>
    <phoneticPr fontId="5" type="noConversion"/>
  </si>
  <si>
    <t>사원</t>
    <phoneticPr fontId="5" type="noConversion"/>
  </si>
  <si>
    <t>안유경</t>
  </si>
  <si>
    <t>사원</t>
    <phoneticPr fontId="5" type="noConversion"/>
  </si>
  <si>
    <t>이원섭</t>
  </si>
  <si>
    <t>대리</t>
    <phoneticPr fontId="5" type="noConversion"/>
  </si>
  <si>
    <t>장용훈</t>
    <phoneticPr fontId="5" type="noConversion"/>
  </si>
  <si>
    <t>주임</t>
    <phoneticPr fontId="5" type="noConversion"/>
  </si>
  <si>
    <t>정재민</t>
    <phoneticPr fontId="5" type="noConversion"/>
  </si>
  <si>
    <t>사원</t>
    <phoneticPr fontId="5" type="noConversion"/>
  </si>
  <si>
    <t>정태은</t>
    <phoneticPr fontId="5" type="noConversion"/>
  </si>
  <si>
    <t>최일목</t>
  </si>
  <si>
    <t>한성현</t>
  </si>
  <si>
    <t>황선철</t>
  </si>
  <si>
    <t>과장</t>
    <phoneticPr fontId="5" type="noConversion"/>
  </si>
  <si>
    <t>방극준</t>
  </si>
  <si>
    <t>[표1]</t>
    <phoneticPr fontId="5" type="noConversion"/>
  </si>
  <si>
    <t>소속</t>
    <phoneticPr fontId="5" type="noConversion"/>
  </si>
  <si>
    <t>보조경비</t>
    <phoneticPr fontId="5" type="noConversion"/>
  </si>
  <si>
    <t>소속</t>
    <phoneticPr fontId="5" type="noConversion"/>
  </si>
  <si>
    <t>채용형태</t>
    <phoneticPr fontId="5" type="noConversion"/>
  </si>
  <si>
    <t>보조경비</t>
    <phoneticPr fontId="5" type="noConversion"/>
  </si>
  <si>
    <t>과천</t>
    <phoneticPr fontId="5" type="noConversion"/>
  </si>
  <si>
    <t>서울1팀</t>
    <phoneticPr fontId="5" type="noConversion"/>
  </si>
  <si>
    <t>계약직</t>
    <phoneticPr fontId="5" type="noConversion"/>
  </si>
  <si>
    <t>서울</t>
    <phoneticPr fontId="5" type="noConversion"/>
  </si>
  <si>
    <t>정규직</t>
    <phoneticPr fontId="5" type="noConversion"/>
  </si>
  <si>
    <t>인천</t>
    <phoneticPr fontId="5" type="noConversion"/>
  </si>
  <si>
    <t>인천1팀</t>
    <phoneticPr fontId="5" type="noConversion"/>
  </si>
  <si>
    <t>인천2팀</t>
    <phoneticPr fontId="5" type="noConversion"/>
  </si>
  <si>
    <t>과천1팀</t>
    <phoneticPr fontId="5" type="noConversion"/>
  </si>
  <si>
    <t>과천2팀</t>
    <phoneticPr fontId="5" type="noConversion"/>
  </si>
  <si>
    <t>계약직</t>
    <phoneticPr fontId="5" type="noConversion"/>
  </si>
  <si>
    <t>TRANSPOSE 함수</t>
    <phoneticPr fontId="5" type="noConversion"/>
  </si>
  <si>
    <t>이름</t>
    <phoneticPr fontId="5" type="noConversion"/>
  </si>
  <si>
    <t>성별</t>
    <phoneticPr fontId="5" type="noConversion"/>
  </si>
  <si>
    <t>한병현</t>
    <phoneticPr fontId="5" type="noConversion"/>
  </si>
  <si>
    <t>남</t>
    <phoneticPr fontId="5" type="noConversion"/>
  </si>
  <si>
    <t>김희영</t>
    <phoneticPr fontId="5" type="noConversion"/>
  </si>
  <si>
    <t>여</t>
    <phoneticPr fontId="5" type="noConversion"/>
  </si>
  <si>
    <t>고동호</t>
    <phoneticPr fontId="5" type="noConversion"/>
  </si>
  <si>
    <t>남</t>
    <phoneticPr fontId="5" type="noConversion"/>
  </si>
  <si>
    <t>홍민수</t>
    <phoneticPr fontId="5" type="noConversion"/>
  </si>
  <si>
    <t>남</t>
    <phoneticPr fontId="5" type="noConversion"/>
  </si>
  <si>
    <t>열번호</t>
    <phoneticPr fontId="5" type="noConversion"/>
  </si>
  <si>
    <t>초진일</t>
    <phoneticPr fontId="5" type="noConversion"/>
  </si>
  <si>
    <t>재진일</t>
    <phoneticPr fontId="5" type="noConversion"/>
  </si>
  <si>
    <t>환자명</t>
    <phoneticPr fontId="5" type="noConversion"/>
  </si>
  <si>
    <t>항목</t>
    <phoneticPr fontId="5" type="noConversion"/>
  </si>
  <si>
    <t>NE</t>
    <phoneticPr fontId="5" type="noConversion"/>
  </si>
  <si>
    <t>조성진</t>
    <phoneticPr fontId="5" type="noConversion"/>
  </si>
  <si>
    <t>진료코드</t>
    <phoneticPr fontId="5" type="noConversion"/>
  </si>
  <si>
    <t>IT</t>
    <phoneticPr fontId="5" type="noConversion"/>
  </si>
  <si>
    <t>박성희</t>
    <phoneticPr fontId="5" type="noConversion"/>
  </si>
  <si>
    <t>정승환</t>
    <phoneticPr fontId="5" type="noConversion"/>
  </si>
  <si>
    <t>김가영</t>
    <phoneticPr fontId="5" type="noConversion"/>
  </si>
  <si>
    <t>PE</t>
    <phoneticPr fontId="5" type="noConversion"/>
  </si>
  <si>
    <t>서영철</t>
    <phoneticPr fontId="5" type="noConversion"/>
  </si>
  <si>
    <t>열번호</t>
    <phoneticPr fontId="5" type="noConversion"/>
  </si>
  <si>
    <t>초진일</t>
    <phoneticPr fontId="5" type="noConversion"/>
  </si>
  <si>
    <t>재진일</t>
    <phoneticPr fontId="5" type="noConversion"/>
  </si>
  <si>
    <t>환자명</t>
    <phoneticPr fontId="5" type="noConversion"/>
  </si>
  <si>
    <t>항목</t>
    <phoneticPr fontId="5" type="noConversion"/>
  </si>
  <si>
    <t>열번호</t>
    <phoneticPr fontId="5" type="noConversion"/>
  </si>
  <si>
    <t>IT</t>
    <phoneticPr fontId="5" type="noConversion"/>
  </si>
  <si>
    <t>SU</t>
    <phoneticPr fontId="5" type="noConversion"/>
  </si>
  <si>
    <t>IT</t>
    <phoneticPr fontId="5" type="noConversion"/>
  </si>
  <si>
    <t>정승환</t>
    <phoneticPr fontId="5" type="noConversion"/>
  </si>
  <si>
    <t>NE</t>
    <phoneticPr fontId="5" type="noConversion"/>
  </si>
  <si>
    <t>PE</t>
    <phoneticPr fontId="5" type="noConversion"/>
  </si>
  <si>
    <t>서영철</t>
    <phoneticPr fontId="5" type="noConversion"/>
  </si>
  <si>
    <t xml:space="preserve">포털사이트 바로가기 </t>
    <phoneticPr fontId="5" type="noConversion"/>
  </si>
  <si>
    <t>참조</t>
    <phoneticPr fontId="5" type="noConversion"/>
  </si>
  <si>
    <t>값</t>
    <phoneticPr fontId="5" type="noConversion"/>
  </si>
  <si>
    <t>INDIRECT</t>
    <phoneticPr fontId="5" type="noConversion"/>
  </si>
  <si>
    <t>B2</t>
  </si>
  <si>
    <t>B3</t>
  </si>
  <si>
    <t>가격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</si>
</sst>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1" formatCode="_-* #,##0_-;\-* #,##0_-;_-* &quot;-&quot;_-;_-@_-"/>
    <numFmt numFmtId="176" formatCode="mm&quot;월&quot;\ dd&quot;일&quot;"/>
    <numFmt numFmtId="177" formatCode="#,##0_ "/>
    <numFmt numFmtId="178" formatCode="0_ "/>
  </numFmts>
  <fonts count="13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돋움"/>
      <family val="3"/>
      <charset val="129"/>
    </font>
    <font>
      <sz val="1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indexed="8"/>
      <name val="맑은 고딕"/>
      <family val="3"/>
      <charset val="129"/>
      <scheme val="minor"/>
    </font>
    <font>
      <sz val="8"/>
      <name val="돋움체"/>
      <family val="3"/>
      <charset val="129"/>
    </font>
    <font>
      <sz val="9"/>
      <name val="맑은 고딕"/>
      <family val="3"/>
      <charset val="129"/>
      <scheme val="minor"/>
    </font>
    <font>
      <u/>
      <sz val="11"/>
      <color theme="10"/>
      <name val="돋움"/>
      <family val="3"/>
      <charset val="129"/>
    </font>
    <font>
      <u/>
      <sz val="11"/>
      <color theme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/>
    <xf numFmtId="0" fontId="7" fillId="0" borderId="0"/>
    <xf numFmtId="0" fontId="11" fillId="0" borderId="0" applyNumberFormat="0" applyFill="0" applyBorder="0" applyAlignment="0" applyProtection="0">
      <alignment vertical="top"/>
      <protection locked="0"/>
    </xf>
  </cellStyleXfs>
  <cellXfs count="85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6" fillId="0" borderId="0" xfId="0" applyFont="1" applyFill="1">
      <alignment vertical="center"/>
    </xf>
    <xf numFmtId="0" fontId="6" fillId="0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176" fontId="6" fillId="0" borderId="1" xfId="0" applyNumberFormat="1" applyFont="1" applyFill="1" applyBorder="1" applyAlignment="1">
      <alignment horizontal="center"/>
    </xf>
    <xf numFmtId="41" fontId="6" fillId="0" borderId="1" xfId="0" applyNumberFormat="1" applyFont="1" applyFill="1" applyBorder="1" applyAlignment="1">
      <alignment horizontal="center"/>
    </xf>
    <xf numFmtId="0" fontId="6" fillId="0" borderId="1" xfId="2" applyNumberFormat="1" applyFont="1" applyFill="1" applyBorder="1" applyAlignment="1">
      <alignment horizontal="center"/>
    </xf>
    <xf numFmtId="9" fontId="6" fillId="0" borderId="1" xfId="2" applyFont="1" applyFill="1" applyBorder="1" applyAlignment="1">
      <alignment horizontal="center"/>
    </xf>
    <xf numFmtId="9" fontId="6" fillId="0" borderId="1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1" fontId="6" fillId="0" borderId="1" xfId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41" fontId="6" fillId="0" borderId="1" xfId="1" applyFont="1" applyFill="1" applyBorder="1">
      <alignment vertical="center"/>
    </xf>
    <xf numFmtId="0" fontId="6" fillId="0" borderId="0" xfId="3" applyFont="1" applyFill="1"/>
    <xf numFmtId="0" fontId="6" fillId="0" borderId="1" xfId="3" applyFont="1" applyFill="1" applyBorder="1" applyAlignment="1">
      <alignment horizontal="center"/>
    </xf>
    <xf numFmtId="0" fontId="4" fillId="2" borderId="1" xfId="3" applyFont="1" applyFill="1" applyBorder="1" applyAlignment="1">
      <alignment horizontal="center"/>
    </xf>
    <xf numFmtId="41" fontId="6" fillId="0" borderId="1" xfId="1" applyFont="1" applyFill="1" applyBorder="1" applyAlignment="1">
      <alignment horizontal="center"/>
    </xf>
    <xf numFmtId="0" fontId="6" fillId="0" borderId="0" xfId="3" applyFont="1" applyFill="1" applyAlignment="1">
      <alignment horizont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6" fillId="0" borderId="0" xfId="0" applyFont="1" applyFill="1" applyBorder="1" applyAlignment="1">
      <alignment horizontal="center"/>
    </xf>
    <xf numFmtId="0" fontId="6" fillId="0" borderId="1" xfId="0" applyFont="1" applyFill="1" applyBorder="1">
      <alignment vertical="center"/>
    </xf>
    <xf numFmtId="49" fontId="6" fillId="0" borderId="1" xfId="3" applyNumberFormat="1" applyFont="1" applyFill="1" applyBorder="1" applyAlignment="1">
      <alignment horizontal="center"/>
    </xf>
    <xf numFmtId="0" fontId="6" fillId="0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8" fillId="0" borderId="1" xfId="0" applyFont="1" applyFill="1" applyBorder="1" applyAlignment="1">
      <alignment horizontal="center" wrapText="1"/>
    </xf>
    <xf numFmtId="0" fontId="10" fillId="0" borderId="0" xfId="0" applyFont="1" applyFill="1" applyBorder="1" applyAlignment="1">
      <alignment horizontal="left"/>
    </xf>
    <xf numFmtId="41" fontId="6" fillId="0" borderId="1" xfId="1" applyFont="1" applyFill="1" applyBorder="1" applyAlignment="1"/>
    <xf numFmtId="0" fontId="4" fillId="2" borderId="1" xfId="0" applyFont="1" applyFill="1" applyBorder="1">
      <alignment vertical="center"/>
    </xf>
    <xf numFmtId="0" fontId="2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wrapText="1"/>
    </xf>
    <xf numFmtId="0" fontId="6" fillId="0" borderId="4" xfId="0" applyFont="1" applyFill="1" applyBorder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9" xfId="0" applyFont="1" applyFill="1" applyBorder="1" applyAlignment="1">
      <alignment horizontal="center" vertical="center"/>
    </xf>
    <xf numFmtId="41" fontId="6" fillId="0" borderId="10" xfId="1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left" vertical="center"/>
    </xf>
    <xf numFmtId="0" fontId="6" fillId="0" borderId="0" xfId="0" applyFont="1" applyFill="1" applyAlignment="1">
      <alignment vertical="center"/>
    </xf>
    <xf numFmtId="0" fontId="4" fillId="0" borderId="0" xfId="0" applyFont="1" applyFill="1" applyAlignment="1">
      <alignment vertical="center"/>
    </xf>
    <xf numFmtId="0" fontId="8" fillId="0" borderId="15" xfId="0" applyFont="1" applyFill="1" applyBorder="1" applyAlignment="1">
      <alignment horizontal="center" vertical="center"/>
    </xf>
    <xf numFmtId="2" fontId="8" fillId="0" borderId="15" xfId="0" applyNumberFormat="1" applyFont="1" applyFill="1" applyBorder="1" applyAlignment="1">
      <alignment vertical="center"/>
    </xf>
    <xf numFmtId="0" fontId="8" fillId="0" borderId="1" xfId="0" applyFont="1" applyFill="1" applyBorder="1" applyAlignment="1">
      <alignment vertical="center"/>
    </xf>
    <xf numFmtId="0" fontId="6" fillId="0" borderId="1" xfId="0" applyFont="1" applyFill="1" applyBorder="1" applyAlignment="1">
      <alignment vertical="center"/>
    </xf>
    <xf numFmtId="177" fontId="4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wrapText="1"/>
    </xf>
    <xf numFmtId="177" fontId="6" fillId="0" borderId="1" xfId="0" applyNumberFormat="1" applyFont="1" applyFill="1" applyBorder="1" applyAlignment="1">
      <alignment vertical="center"/>
    </xf>
    <xf numFmtId="177" fontId="6" fillId="0" borderId="1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178" fontId="6" fillId="0" borderId="1" xfId="0" applyNumberFormat="1" applyFont="1" applyFill="1" applyBorder="1" applyAlignment="1">
      <alignment horizontal="center" vertical="center"/>
    </xf>
    <xf numFmtId="178" fontId="6" fillId="0" borderId="1" xfId="1" applyNumberFormat="1" applyFont="1" applyFill="1" applyBorder="1" applyAlignment="1">
      <alignment horizontal="center" vertical="center"/>
    </xf>
    <xf numFmtId="0" fontId="6" fillId="0" borderId="0" xfId="4" applyFont="1" applyFill="1" applyAlignment="1">
      <alignment vertical="center"/>
    </xf>
    <xf numFmtId="0" fontId="4" fillId="0" borderId="1" xfId="0" applyFont="1" applyFill="1" applyBorder="1" applyAlignment="1">
      <alignment horizontal="center" vertical="center" wrapText="1"/>
    </xf>
    <xf numFmtId="41" fontId="6" fillId="0" borderId="1" xfId="1" applyFont="1" applyFill="1" applyBorder="1" applyAlignment="1">
      <alignment horizontal="center" vertical="center" wrapText="1"/>
    </xf>
    <xf numFmtId="41" fontId="6" fillId="0" borderId="1" xfId="0" applyNumberFormat="1" applyFont="1" applyFill="1" applyBorder="1" applyAlignment="1">
      <alignment vertical="center"/>
    </xf>
    <xf numFmtId="0" fontId="6" fillId="0" borderId="1" xfId="4" applyFont="1" applyFill="1" applyBorder="1" applyAlignment="1">
      <alignment horizontal="center" vertical="center"/>
    </xf>
    <xf numFmtId="0" fontId="6" fillId="0" borderId="0" xfId="4" applyFont="1" applyFill="1" applyBorder="1" applyAlignment="1">
      <alignment horizontal="center" vertical="center"/>
    </xf>
    <xf numFmtId="0" fontId="6" fillId="0" borderId="1" xfId="4" applyFont="1" applyFill="1" applyBorder="1" applyAlignment="1">
      <alignment horizontal="left" vertical="center"/>
    </xf>
    <xf numFmtId="0" fontId="2" fillId="0" borderId="0" xfId="0" applyFont="1" applyFill="1" applyAlignment="1">
      <alignment vertical="center"/>
    </xf>
    <xf numFmtId="176" fontId="6" fillId="0" borderId="1" xfId="0" applyNumberFormat="1" applyFont="1" applyFill="1" applyBorder="1" applyAlignment="1">
      <alignment horizontal="center" vertical="center"/>
    </xf>
    <xf numFmtId="41" fontId="6" fillId="0" borderId="1" xfId="0" applyNumberFormat="1" applyFont="1" applyFill="1" applyBorder="1" applyAlignment="1">
      <alignment horizontal="center" vertical="center"/>
    </xf>
    <xf numFmtId="0" fontId="12" fillId="0" borderId="1" xfId="5" applyFont="1" applyFill="1" applyBorder="1" applyAlignment="1" applyProtection="1">
      <alignment horizontal="center" vertical="center"/>
    </xf>
    <xf numFmtId="0" fontId="0" fillId="0" borderId="1" xfId="0" applyBorder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6" fillId="0" borderId="2" xfId="3" applyFont="1" applyFill="1" applyBorder="1" applyAlignment="1">
      <alignment horizontal="center"/>
    </xf>
    <xf numFmtId="0" fontId="8" fillId="0" borderId="11" xfId="0" applyFont="1" applyFill="1" applyBorder="1" applyAlignment="1">
      <alignment horizontal="center" vertical="center"/>
    </xf>
    <xf numFmtId="0" fontId="8" fillId="0" borderId="14" xfId="0" applyFont="1" applyFill="1" applyBorder="1" applyAlignment="1">
      <alignment horizontal="center" vertical="center"/>
    </xf>
    <xf numFmtId="0" fontId="8" fillId="0" borderId="12" xfId="0" applyFont="1" applyFill="1" applyBorder="1" applyAlignment="1">
      <alignment horizontal="center" vertical="center"/>
    </xf>
    <xf numFmtId="0" fontId="8" fillId="0" borderId="13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4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/>
    </xf>
    <xf numFmtId="0" fontId="6" fillId="0" borderId="17" xfId="0" applyFont="1" applyFill="1" applyBorder="1" applyAlignment="1">
      <alignment horizontal="center" vertical="center"/>
    </xf>
    <xf numFmtId="0" fontId="6" fillId="0" borderId="18" xfId="0" applyFont="1" applyFill="1" applyBorder="1" applyAlignment="1">
      <alignment horizontal="center" vertical="center"/>
    </xf>
    <xf numFmtId="0" fontId="6" fillId="0" borderId="19" xfId="0" applyFont="1" applyFill="1" applyBorder="1" applyAlignment="1">
      <alignment horizontal="center" vertical="center"/>
    </xf>
    <xf numFmtId="0" fontId="4" fillId="0" borderId="20" xfId="4" applyFont="1" applyFill="1" applyBorder="1" applyAlignment="1">
      <alignment horizontal="center" vertical="center"/>
    </xf>
    <xf numFmtId="0" fontId="6" fillId="0" borderId="0" xfId="0" applyFont="1" applyFill="1" applyAlignment="1">
      <alignment horizontal="left" vertical="center"/>
    </xf>
  </cellXfs>
  <cellStyles count="6">
    <cellStyle name="백분율" xfId="2" builtinId="5"/>
    <cellStyle name="쉼표 [0]" xfId="1" builtinId="6"/>
    <cellStyle name="표준" xfId="0" builtinId="0"/>
    <cellStyle name="표준_1급함수(문제)" xfId="4"/>
    <cellStyle name="표준_소책자(1급)" xfId="3"/>
    <cellStyle name="하이퍼링크" xfId="5" builtinId="8"/>
  </cellStyles>
  <dxfs count="4"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  <dxf>
      <font>
        <b val="0"/>
        <i val="0"/>
        <condense val="0"/>
        <extend val="0"/>
        <color auto="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connections" Target="connections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styles" Target="styles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20" Type="http://schemas.openxmlformats.org/officeDocument/2006/relationships/worksheet" Target="worksheets/sheet20.xml"/><Relationship Id="rId41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S Access Database_Query_3" connectionId="1" autoFormatId="16" applyNumberFormats="0" applyBorderFormats="0" applyFontFormats="1" applyPatternFormats="1" applyAlignmentFormats="0" applyWidthHeightFormats="0">
  <queryTableRefresh nextId="10" unboundColumnsLeft="2">
    <queryTableFields count="4">
      <queryTableField id="9" dataBound="0"/>
      <queryTableField id="8" dataBound="0"/>
      <queryTableField id="1" name="계좌번호"/>
      <queryTableField id="5" name="잔액"/>
    </queryTableFields>
    <queryTableDeletedFields count="5">
      <deletedField name="개설일자"/>
      <deletedField name="주민등록번호"/>
      <deletedField name="개설지점"/>
      <deletedField name="고객명"/>
      <deletedField name="예금종류"/>
    </queryTableDeletedFields>
    <sortState ref="A3:D8">
      <sortCondition ref="A2"/>
      <sortCondition ref="B2"/>
    </sortState>
  </queryTableRefresh>
</queryTable>
</file>

<file path=xl/queryTables/queryTable2.xml><?xml version="1.0" encoding="utf-8"?>
<queryTable xmlns="http://schemas.openxmlformats.org/spreadsheetml/2006/main" name="MS Access Database_Query_3" connectionId="1" autoFormatId="16" applyNumberFormats="0" applyBorderFormats="0" applyFontFormats="1" applyPatternFormats="1" applyAlignmentFormats="0" applyWidthHeightFormats="0">
  <queryTableRefresh nextId="10" unboundColumnsLeft="2">
    <queryTableFields count="4">
      <queryTableField id="9" dataBound="0"/>
      <queryTableField id="8" dataBound="0"/>
      <queryTableField id="1" name="계좌번호"/>
      <queryTableField id="5" name="잔액"/>
    </queryTableFields>
    <queryTableDeletedFields count="5">
      <deletedField name="개설일자"/>
      <deletedField name="주민등록번호"/>
      <deletedField name="개설지점"/>
      <deletedField name="고객명"/>
      <deletedField name="예금종류"/>
    </queryTableDeletedFields>
    <sortState ref="A3:D8">
      <sortCondition ref="A2"/>
      <sortCondition ref="B2"/>
    </sortState>
  </queryTableRefresh>
</query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/>
  </sheetViews>
  <sheetFormatPr defaultRowHeight="17"/>
  <cols>
    <col min="1" max="2" width="10.33203125" customWidth="1"/>
  </cols>
  <sheetData>
    <row r="1" spans="1:5">
      <c r="A1" s="1"/>
      <c r="B1" s="2" t="s">
        <v>0</v>
      </c>
      <c r="C1" s="3"/>
      <c r="D1" s="3"/>
      <c r="E1" s="3"/>
    </row>
    <row r="2" spans="1:5">
      <c r="A2" s="4" t="s">
        <v>1</v>
      </c>
      <c r="B2" s="4" t="s">
        <v>2</v>
      </c>
      <c r="C2" s="4" t="s">
        <v>3</v>
      </c>
      <c r="D2" s="4" t="s">
        <v>4</v>
      </c>
      <c r="E2" s="5" t="s">
        <v>5</v>
      </c>
    </row>
    <row r="3" spans="1:5">
      <c r="A3" s="6">
        <v>44938</v>
      </c>
      <c r="B3" s="6">
        <v>44951</v>
      </c>
      <c r="C3" s="4" t="s">
        <v>6</v>
      </c>
      <c r="D3" s="7" t="s">
        <v>7</v>
      </c>
      <c r="E3" s="8"/>
    </row>
    <row r="4" spans="1:5">
      <c r="A4" s="6">
        <v>44939</v>
      </c>
      <c r="B4" s="6">
        <v>44971</v>
      </c>
      <c r="C4" s="4" t="s">
        <v>8</v>
      </c>
      <c r="D4" s="7" t="s">
        <v>9</v>
      </c>
      <c r="E4" s="8"/>
    </row>
    <row r="5" spans="1:5">
      <c r="A5" s="6">
        <v>44940</v>
      </c>
      <c r="B5" s="6">
        <v>44946</v>
      </c>
      <c r="C5" s="4" t="s">
        <v>10</v>
      </c>
      <c r="D5" s="7" t="s">
        <v>11</v>
      </c>
      <c r="E5" s="8"/>
    </row>
    <row r="6" spans="1:5">
      <c r="A6" s="6">
        <v>44941</v>
      </c>
      <c r="B6" s="6">
        <v>44991</v>
      </c>
      <c r="C6" s="4" t="s">
        <v>12</v>
      </c>
      <c r="D6" s="7" t="s">
        <v>13</v>
      </c>
      <c r="E6" s="8"/>
    </row>
    <row r="7" spans="1:5">
      <c r="A7" s="6">
        <v>44942</v>
      </c>
      <c r="B7" s="6">
        <v>44983</v>
      </c>
      <c r="C7" s="4" t="s">
        <v>8</v>
      </c>
      <c r="D7" s="7" t="s">
        <v>14</v>
      </c>
      <c r="E7" s="8"/>
    </row>
    <row r="8" spans="1:5">
      <c r="A8" s="6">
        <v>44943</v>
      </c>
      <c r="B8" s="6">
        <v>45040</v>
      </c>
      <c r="C8" s="4" t="s">
        <v>6</v>
      </c>
      <c r="D8" s="7" t="s">
        <v>15</v>
      </c>
      <c r="E8" s="8"/>
    </row>
    <row r="9" spans="1:5">
      <c r="A9" s="6">
        <v>44944</v>
      </c>
      <c r="B9" s="6">
        <v>44968</v>
      </c>
      <c r="C9" s="4" t="s">
        <v>10</v>
      </c>
      <c r="D9" s="7" t="s">
        <v>16</v>
      </c>
      <c r="E9" s="8"/>
    </row>
    <row r="10" spans="1:5">
      <c r="A10" s="3"/>
      <c r="B10" s="3"/>
      <c r="C10" s="3"/>
      <c r="D10" s="3"/>
      <c r="E10" s="3"/>
    </row>
    <row r="11" spans="1:5">
      <c r="A11" s="3" t="s">
        <v>17</v>
      </c>
      <c r="B11" s="3"/>
      <c r="C11" s="3"/>
      <c r="D11" s="3"/>
      <c r="E11" s="3"/>
    </row>
    <row r="12" spans="1:5">
      <c r="A12" s="4" t="s">
        <v>18</v>
      </c>
      <c r="B12" s="4" t="s">
        <v>10</v>
      </c>
      <c r="C12" s="4" t="s">
        <v>8</v>
      </c>
      <c r="D12" s="4" t="s">
        <v>12</v>
      </c>
      <c r="E12" s="4" t="s">
        <v>6</v>
      </c>
    </row>
    <row r="13" spans="1:5">
      <c r="A13" s="4" t="s">
        <v>19</v>
      </c>
      <c r="B13" s="9" t="s">
        <v>20</v>
      </c>
      <c r="C13" s="9" t="s">
        <v>21</v>
      </c>
      <c r="D13" s="9" t="s">
        <v>22</v>
      </c>
      <c r="E13" s="9" t="s">
        <v>23</v>
      </c>
    </row>
    <row r="14" spans="1:5">
      <c r="A14" s="4" t="s">
        <v>5</v>
      </c>
      <c r="B14" s="10" t="s">
        <v>24</v>
      </c>
      <c r="C14" s="10" t="s">
        <v>25</v>
      </c>
      <c r="D14" s="10" t="s">
        <v>26</v>
      </c>
      <c r="E14" s="10" t="s">
        <v>27</v>
      </c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/>
  </sheetViews>
  <sheetFormatPr defaultRowHeight="17"/>
  <cols>
    <col min="1" max="2" width="10.33203125" customWidth="1"/>
  </cols>
  <sheetData>
    <row r="1" spans="1:5">
      <c r="A1" s="1"/>
      <c r="B1" s="2" t="s">
        <v>28</v>
      </c>
      <c r="C1" s="3"/>
      <c r="D1" s="3"/>
      <c r="E1" s="3"/>
    </row>
    <row r="2" spans="1:5">
      <c r="A2" s="4" t="s">
        <v>1</v>
      </c>
      <c r="B2" s="4" t="s">
        <v>29</v>
      </c>
      <c r="C2" s="4" t="s">
        <v>3</v>
      </c>
      <c r="D2" s="4" t="s">
        <v>4</v>
      </c>
      <c r="E2" s="5" t="s">
        <v>5</v>
      </c>
    </row>
    <row r="3" spans="1:5">
      <c r="A3" s="6">
        <v>44938</v>
      </c>
      <c r="B3" s="6">
        <v>44951</v>
      </c>
      <c r="C3" s="4" t="s">
        <v>6</v>
      </c>
      <c r="D3" s="7" t="s">
        <v>7</v>
      </c>
      <c r="E3" s="8" t="str">
        <f>HLOOKUP(C3,$A$12:$E$14,3,FALSE)</f>
        <v>신경과</v>
      </c>
    </row>
    <row r="4" spans="1:5">
      <c r="A4" s="6">
        <v>44939</v>
      </c>
      <c r="B4" s="6">
        <v>44971</v>
      </c>
      <c r="C4" s="4" t="s">
        <v>8</v>
      </c>
      <c r="D4" s="7" t="s">
        <v>9</v>
      </c>
      <c r="E4" s="8" t="str">
        <f t="shared" ref="E4:E9" si="0">HLOOKUP(C4,$A$12:$E$14,3,FALSE)</f>
        <v>내과</v>
      </c>
    </row>
    <row r="5" spans="1:5">
      <c r="A5" s="6">
        <v>44940</v>
      </c>
      <c r="B5" s="6">
        <v>44946</v>
      </c>
      <c r="C5" s="4" t="s">
        <v>10</v>
      </c>
      <c r="D5" s="7" t="s">
        <v>11</v>
      </c>
      <c r="E5" s="8" t="str">
        <f t="shared" si="0"/>
        <v>소아과</v>
      </c>
    </row>
    <row r="6" spans="1:5">
      <c r="A6" s="6">
        <v>44941</v>
      </c>
      <c r="B6" s="6">
        <v>44991</v>
      </c>
      <c r="C6" s="4" t="s">
        <v>12</v>
      </c>
      <c r="D6" s="7" t="s">
        <v>13</v>
      </c>
      <c r="E6" s="8" t="str">
        <f t="shared" si="0"/>
        <v>외과</v>
      </c>
    </row>
    <row r="7" spans="1:5">
      <c r="A7" s="6">
        <v>44942</v>
      </c>
      <c r="B7" s="6">
        <v>44983</v>
      </c>
      <c r="C7" s="4" t="s">
        <v>8</v>
      </c>
      <c r="D7" s="7" t="s">
        <v>14</v>
      </c>
      <c r="E7" s="8" t="str">
        <f t="shared" si="0"/>
        <v>내과</v>
      </c>
    </row>
    <row r="8" spans="1:5">
      <c r="A8" s="6">
        <v>44943</v>
      </c>
      <c r="B8" s="6">
        <v>45040</v>
      </c>
      <c r="C8" s="4" t="s">
        <v>30</v>
      </c>
      <c r="D8" s="7" t="s">
        <v>15</v>
      </c>
      <c r="E8" s="8" t="str">
        <f t="shared" si="0"/>
        <v>신경과</v>
      </c>
    </row>
    <row r="9" spans="1:5">
      <c r="A9" s="6">
        <v>44944</v>
      </c>
      <c r="B9" s="6">
        <v>44968</v>
      </c>
      <c r="C9" s="4" t="s">
        <v>10</v>
      </c>
      <c r="D9" s="7" t="s">
        <v>16</v>
      </c>
      <c r="E9" s="8" t="str">
        <f t="shared" si="0"/>
        <v>소아과</v>
      </c>
    </row>
    <row r="10" spans="1:5">
      <c r="A10" s="3"/>
      <c r="B10" s="3"/>
      <c r="C10" s="3"/>
      <c r="D10" s="3"/>
      <c r="E10" s="3"/>
    </row>
    <row r="11" spans="1:5">
      <c r="A11" s="3" t="s">
        <v>17</v>
      </c>
      <c r="B11" s="3"/>
      <c r="C11" s="3"/>
      <c r="D11" s="3"/>
      <c r="E11" s="3"/>
    </row>
    <row r="12" spans="1:5">
      <c r="A12" s="4" t="s">
        <v>18</v>
      </c>
      <c r="B12" s="4" t="s">
        <v>10</v>
      </c>
      <c r="C12" s="4" t="s">
        <v>8</v>
      </c>
      <c r="D12" s="4" t="s">
        <v>12</v>
      </c>
      <c r="E12" s="4" t="s">
        <v>6</v>
      </c>
    </row>
    <row r="13" spans="1:5">
      <c r="A13" s="4" t="s">
        <v>19</v>
      </c>
      <c r="B13" s="9" t="s">
        <v>20</v>
      </c>
      <c r="C13" s="9" t="s">
        <v>21</v>
      </c>
      <c r="D13" s="9" t="s">
        <v>22</v>
      </c>
      <c r="E13" s="9" t="s">
        <v>23</v>
      </c>
    </row>
    <row r="14" spans="1:5">
      <c r="A14" s="4" t="s">
        <v>5</v>
      </c>
      <c r="B14" s="10" t="s">
        <v>24</v>
      </c>
      <c r="C14" s="10" t="s">
        <v>25</v>
      </c>
      <c r="D14" s="10" t="s">
        <v>26</v>
      </c>
      <c r="E14" s="10" t="s">
        <v>27</v>
      </c>
    </row>
  </sheetData>
  <phoneticPr fontId="3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7"/>
  <cols>
    <col min="1" max="1" width="11.58203125" bestFit="1" customWidth="1"/>
    <col min="3" max="3" width="11.25" bestFit="1" customWidth="1"/>
  </cols>
  <sheetData>
    <row r="1" spans="1:5">
      <c r="A1" s="11" t="s">
        <v>31</v>
      </c>
      <c r="B1" s="3"/>
      <c r="C1" s="11" t="s">
        <v>32</v>
      </c>
      <c r="D1" s="3"/>
      <c r="E1" s="3"/>
    </row>
    <row r="2" spans="1:5">
      <c r="A2" s="12" t="s">
        <v>33</v>
      </c>
      <c r="B2" s="12" t="s">
        <v>34</v>
      </c>
      <c r="C2" s="13" t="s">
        <v>31</v>
      </c>
      <c r="D2" s="3"/>
      <c r="E2" s="3"/>
    </row>
    <row r="3" spans="1:5">
      <c r="A3" s="12" t="s">
        <v>35</v>
      </c>
      <c r="B3" s="14">
        <v>4000</v>
      </c>
      <c r="C3" s="14"/>
      <c r="D3" s="11"/>
      <c r="E3" s="3"/>
    </row>
    <row r="4" spans="1:5">
      <c r="A4" s="12" t="s">
        <v>36</v>
      </c>
      <c r="B4" s="14">
        <v>2000</v>
      </c>
      <c r="C4" s="14"/>
      <c r="D4" s="11"/>
      <c r="E4" s="3"/>
    </row>
    <row r="5" spans="1:5">
      <c r="A5" s="12" t="s">
        <v>37</v>
      </c>
      <c r="B5" s="14">
        <v>1000</v>
      </c>
      <c r="C5" s="14"/>
      <c r="D5" s="11"/>
      <c r="E5" s="3"/>
    </row>
    <row r="6" spans="1:5">
      <c r="A6" s="12" t="s">
        <v>38</v>
      </c>
      <c r="B6" s="14">
        <v>3000</v>
      </c>
      <c r="C6" s="14"/>
      <c r="D6" s="11"/>
      <c r="E6" s="3"/>
    </row>
    <row r="7" spans="1:5">
      <c r="A7" s="12" t="s">
        <v>39</v>
      </c>
      <c r="B7" s="14">
        <v>5000</v>
      </c>
      <c r="C7" s="14"/>
      <c r="D7" s="11"/>
      <c r="E7" s="3"/>
    </row>
    <row r="8" spans="1:5">
      <c r="A8" s="12" t="s">
        <v>40</v>
      </c>
      <c r="B8" s="14">
        <v>4000</v>
      </c>
      <c r="C8" s="14"/>
      <c r="D8" s="11"/>
      <c r="E8" s="3"/>
    </row>
    <row r="9" spans="1:5">
      <c r="A9" s="12" t="s">
        <v>41</v>
      </c>
      <c r="B9" s="14">
        <v>3000</v>
      </c>
      <c r="C9" s="14"/>
      <c r="D9" s="11"/>
      <c r="E9" s="3"/>
    </row>
    <row r="10" spans="1:5">
      <c r="A10" s="3"/>
      <c r="B10" s="3"/>
      <c r="C10" s="3"/>
      <c r="D10" s="3"/>
      <c r="E10" s="3"/>
    </row>
    <row r="11" spans="1:5">
      <c r="A11" s="15" t="s">
        <v>42</v>
      </c>
      <c r="B11" s="3"/>
      <c r="C11" s="3"/>
      <c r="D11" s="3"/>
      <c r="E11" s="3"/>
    </row>
    <row r="12" spans="1:5">
      <c r="A12" s="12" t="s">
        <v>43</v>
      </c>
      <c r="B12" s="16">
        <v>1000</v>
      </c>
      <c r="C12" s="16">
        <v>3000</v>
      </c>
      <c r="D12" s="16">
        <v>4000</v>
      </c>
      <c r="E12" s="16">
        <v>5000</v>
      </c>
    </row>
    <row r="13" spans="1:5">
      <c r="A13" s="12" t="s">
        <v>31</v>
      </c>
      <c r="B13" s="16">
        <v>200</v>
      </c>
      <c r="C13" s="16">
        <v>1000</v>
      </c>
      <c r="D13" s="16">
        <v>1500</v>
      </c>
      <c r="E13" s="16">
        <v>2000</v>
      </c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/>
  </sheetViews>
  <sheetFormatPr defaultRowHeight="17"/>
  <cols>
    <col min="1" max="1" width="11.58203125" bestFit="1" customWidth="1"/>
    <col min="3" max="3" width="11.25" bestFit="1" customWidth="1"/>
  </cols>
  <sheetData>
    <row r="1" spans="1:5">
      <c r="A1" s="11" t="s">
        <v>44</v>
      </c>
      <c r="B1" s="3"/>
      <c r="C1" s="11" t="s">
        <v>45</v>
      </c>
      <c r="D1" s="3"/>
      <c r="E1" s="3"/>
    </row>
    <row r="2" spans="1:5">
      <c r="A2" s="12" t="s">
        <v>46</v>
      </c>
      <c r="B2" s="12" t="s">
        <v>47</v>
      </c>
      <c r="C2" s="13" t="s">
        <v>44</v>
      </c>
      <c r="D2" s="3"/>
      <c r="E2" s="3"/>
    </row>
    <row r="3" spans="1:5">
      <c r="A3" s="12" t="s">
        <v>48</v>
      </c>
      <c r="B3" s="14">
        <v>4000</v>
      </c>
      <c r="C3" s="14">
        <f t="shared" ref="C3:C9" si="0">HLOOKUP(B3,$B$12:$E$13,2)</f>
        <v>1500</v>
      </c>
      <c r="D3" s="11"/>
      <c r="E3" s="3"/>
    </row>
    <row r="4" spans="1:5">
      <c r="A4" s="12" t="s">
        <v>49</v>
      </c>
      <c r="B4" s="14">
        <v>2000</v>
      </c>
      <c r="C4" s="14">
        <f t="shared" si="0"/>
        <v>200</v>
      </c>
      <c r="D4" s="11"/>
      <c r="E4" s="3"/>
    </row>
    <row r="5" spans="1:5">
      <c r="A5" s="12" t="s">
        <v>50</v>
      </c>
      <c r="B5" s="14">
        <v>1000</v>
      </c>
      <c r="C5" s="14">
        <f t="shared" si="0"/>
        <v>200</v>
      </c>
      <c r="D5" s="11"/>
      <c r="E5" s="3"/>
    </row>
    <row r="6" spans="1:5">
      <c r="A6" s="12" t="s">
        <v>51</v>
      </c>
      <c r="B6" s="14">
        <v>3000</v>
      </c>
      <c r="C6" s="14">
        <f t="shared" si="0"/>
        <v>1000</v>
      </c>
      <c r="D6" s="11"/>
      <c r="E6" s="3"/>
    </row>
    <row r="7" spans="1:5">
      <c r="A7" s="12" t="s">
        <v>52</v>
      </c>
      <c r="B7" s="14">
        <v>5000</v>
      </c>
      <c r="C7" s="14">
        <f t="shared" si="0"/>
        <v>2000</v>
      </c>
      <c r="D7" s="11"/>
      <c r="E7" s="3"/>
    </row>
    <row r="8" spans="1:5">
      <c r="A8" s="12" t="s">
        <v>53</v>
      </c>
      <c r="B8" s="14">
        <v>4000</v>
      </c>
      <c r="C8" s="14">
        <f t="shared" si="0"/>
        <v>1500</v>
      </c>
      <c r="D8" s="11"/>
      <c r="E8" s="3"/>
    </row>
    <row r="9" spans="1:5">
      <c r="A9" s="12" t="s">
        <v>54</v>
      </c>
      <c r="B9" s="14">
        <v>3000</v>
      </c>
      <c r="C9" s="14">
        <f t="shared" si="0"/>
        <v>1000</v>
      </c>
      <c r="D9" s="11"/>
      <c r="E9" s="3"/>
    </row>
    <row r="10" spans="1:5">
      <c r="A10" s="3"/>
      <c r="B10" s="3"/>
      <c r="C10" s="3"/>
      <c r="D10" s="3"/>
      <c r="E10" s="3"/>
    </row>
    <row r="11" spans="1:5">
      <c r="A11" s="15" t="s">
        <v>55</v>
      </c>
      <c r="B11" s="3"/>
      <c r="C11" s="3"/>
      <c r="D11" s="3"/>
      <c r="E11" s="3"/>
    </row>
    <row r="12" spans="1:5">
      <c r="A12" s="12" t="s">
        <v>56</v>
      </c>
      <c r="B12" s="16">
        <v>1000</v>
      </c>
      <c r="C12" s="16">
        <v>3000</v>
      </c>
      <c r="D12" s="16">
        <v>4000</v>
      </c>
      <c r="E12" s="16">
        <v>5000</v>
      </c>
    </row>
    <row r="13" spans="1:5">
      <c r="A13" s="12" t="s">
        <v>44</v>
      </c>
      <c r="B13" s="16">
        <v>200</v>
      </c>
      <c r="C13" s="16">
        <v>1000</v>
      </c>
      <c r="D13" s="16">
        <v>1500</v>
      </c>
      <c r="E13" s="16">
        <v>2000</v>
      </c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2" max="4" width="10.33203125" customWidth="1"/>
    <col min="5" max="5" width="10.58203125" customWidth="1"/>
  </cols>
  <sheetData>
    <row r="1" spans="1:5">
      <c r="A1" s="17" t="s">
        <v>57</v>
      </c>
      <c r="B1" s="17"/>
      <c r="C1" s="17"/>
      <c r="D1" s="17"/>
      <c r="E1" s="17"/>
    </row>
    <row r="2" spans="1:5">
      <c r="A2" s="18" t="s">
        <v>58</v>
      </c>
      <c r="B2" s="18" t="s">
        <v>59</v>
      </c>
      <c r="C2" s="18" t="s">
        <v>60</v>
      </c>
      <c r="D2" s="19" t="s">
        <v>61</v>
      </c>
      <c r="E2" s="17"/>
    </row>
    <row r="3" spans="1:5">
      <c r="A3" s="18" t="s">
        <v>62</v>
      </c>
      <c r="B3" s="18" t="s">
        <v>63</v>
      </c>
      <c r="C3" s="18">
        <v>5</v>
      </c>
      <c r="D3" s="20"/>
      <c r="E3" s="17"/>
    </row>
    <row r="4" spans="1:5">
      <c r="A4" s="18" t="s">
        <v>64</v>
      </c>
      <c r="B4" s="18" t="s">
        <v>65</v>
      </c>
      <c r="C4" s="18">
        <v>35</v>
      </c>
      <c r="D4" s="20"/>
      <c r="E4" s="17"/>
    </row>
    <row r="5" spans="1:5">
      <c r="A5" s="18" t="s">
        <v>66</v>
      </c>
      <c r="B5" s="18" t="s">
        <v>67</v>
      </c>
      <c r="C5" s="18">
        <v>120</v>
      </c>
      <c r="D5" s="20"/>
      <c r="E5" s="17"/>
    </row>
    <row r="6" spans="1:5">
      <c r="A6" s="18" t="s">
        <v>68</v>
      </c>
      <c r="B6" s="18" t="s">
        <v>69</v>
      </c>
      <c r="C6" s="18">
        <v>12</v>
      </c>
      <c r="D6" s="20"/>
      <c r="E6" s="17"/>
    </row>
    <row r="7" spans="1:5">
      <c r="A7" s="21"/>
      <c r="B7" s="21"/>
      <c r="C7" s="21"/>
      <c r="D7" s="21"/>
      <c r="E7" s="17"/>
    </row>
    <row r="8" spans="1:5">
      <c r="A8" s="72" t="s">
        <v>70</v>
      </c>
      <c r="B8" s="72"/>
      <c r="C8" s="72"/>
      <c r="D8" s="72"/>
      <c r="E8" s="72"/>
    </row>
    <row r="9" spans="1:5">
      <c r="A9" s="18" t="s">
        <v>71</v>
      </c>
      <c r="B9" s="18" t="s">
        <v>72</v>
      </c>
      <c r="C9" s="18" t="s">
        <v>73</v>
      </c>
      <c r="D9" s="18" t="s">
        <v>74</v>
      </c>
      <c r="E9" s="18" t="s">
        <v>75</v>
      </c>
    </row>
    <row r="10" spans="1:5">
      <c r="A10" s="18" t="s">
        <v>76</v>
      </c>
      <c r="B10" s="20">
        <v>887000</v>
      </c>
      <c r="C10" s="20">
        <v>463000</v>
      </c>
      <c r="D10" s="20">
        <v>785000</v>
      </c>
      <c r="E10" s="20">
        <v>346000</v>
      </c>
    </row>
  </sheetData>
  <mergeCells count="1">
    <mergeCell ref="A8:E8"/>
  </mergeCells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/>
  </sheetViews>
  <sheetFormatPr defaultRowHeight="17"/>
  <cols>
    <col min="2" max="4" width="12.58203125" customWidth="1"/>
    <col min="5" max="5" width="11.58203125" customWidth="1"/>
  </cols>
  <sheetData>
    <row r="1" spans="1:5">
      <c r="A1" s="17" t="s">
        <v>57</v>
      </c>
      <c r="B1" s="17"/>
      <c r="C1" s="17"/>
      <c r="D1" s="17"/>
      <c r="E1" s="17"/>
    </row>
    <row r="2" spans="1:5">
      <c r="A2" s="18" t="s">
        <v>77</v>
      </c>
      <c r="B2" s="18" t="s">
        <v>78</v>
      </c>
      <c r="C2" s="18" t="s">
        <v>79</v>
      </c>
      <c r="D2" s="19" t="s">
        <v>80</v>
      </c>
      <c r="E2" s="17"/>
    </row>
    <row r="3" spans="1:5">
      <c r="A3" s="18" t="s">
        <v>81</v>
      </c>
      <c r="B3" s="18" t="s">
        <v>82</v>
      </c>
      <c r="C3" s="18">
        <v>5</v>
      </c>
      <c r="D3" s="20">
        <f>C3*HLOOKUP(LEFT(A3,1),$B$9:$E$10,2,0)</f>
        <v>3925000</v>
      </c>
      <c r="E3" s="17"/>
    </row>
    <row r="4" spans="1:5">
      <c r="A4" s="18" t="s">
        <v>83</v>
      </c>
      <c r="B4" s="18" t="s">
        <v>65</v>
      </c>
      <c r="C4" s="18">
        <v>35</v>
      </c>
      <c r="D4" s="20">
        <f>C4*HLOOKUP(LEFT(A4,1),$B$9:$E$10,2,0)</f>
        <v>16205000</v>
      </c>
      <c r="E4" s="17"/>
    </row>
    <row r="5" spans="1:5">
      <c r="A5" s="18" t="s">
        <v>66</v>
      </c>
      <c r="B5" s="18" t="s">
        <v>67</v>
      </c>
      <c r="C5" s="18">
        <v>120</v>
      </c>
      <c r="D5" s="20">
        <f>C5*HLOOKUP(LEFT(A5,1),$B$9:$E$10,2,0)</f>
        <v>106440000</v>
      </c>
      <c r="E5" s="17"/>
    </row>
    <row r="6" spans="1:5">
      <c r="A6" s="18" t="s">
        <v>68</v>
      </c>
      <c r="B6" s="18" t="s">
        <v>84</v>
      </c>
      <c r="C6" s="18">
        <v>12</v>
      </c>
      <c r="D6" s="20">
        <f>C6*HLOOKUP(LEFT(A6,1),$B$9:$E$10,2,0)</f>
        <v>4152000</v>
      </c>
      <c r="E6" s="17"/>
    </row>
    <row r="7" spans="1:5">
      <c r="A7" s="21"/>
      <c r="B7" s="21"/>
      <c r="C7" s="21"/>
      <c r="D7" s="21"/>
      <c r="E7" s="17"/>
    </row>
    <row r="8" spans="1:5">
      <c r="A8" s="72" t="s">
        <v>70</v>
      </c>
      <c r="B8" s="72"/>
      <c r="C8" s="72"/>
      <c r="D8" s="72"/>
      <c r="E8" s="72"/>
    </row>
    <row r="9" spans="1:5">
      <c r="A9" s="18" t="s">
        <v>71</v>
      </c>
      <c r="B9" s="18" t="s">
        <v>72</v>
      </c>
      <c r="C9" s="18" t="s">
        <v>73</v>
      </c>
      <c r="D9" s="18" t="s">
        <v>85</v>
      </c>
      <c r="E9" s="18" t="s">
        <v>75</v>
      </c>
    </row>
    <row r="10" spans="1:5">
      <c r="A10" s="18" t="s">
        <v>86</v>
      </c>
      <c r="B10" s="20">
        <v>887000</v>
      </c>
      <c r="C10" s="20">
        <v>463000</v>
      </c>
      <c r="D10" s="20">
        <v>785000</v>
      </c>
      <c r="E10" s="20">
        <v>346000</v>
      </c>
    </row>
  </sheetData>
  <mergeCells count="1">
    <mergeCell ref="A8:E8"/>
  </mergeCells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7"/>
  <sheetData>
    <row r="1" spans="1:8">
      <c r="A1" s="22"/>
      <c r="B1" s="2" t="s">
        <v>87</v>
      </c>
      <c r="C1" s="3"/>
      <c r="D1" s="3"/>
      <c r="E1" s="3"/>
      <c r="F1" s="3"/>
      <c r="G1" s="3"/>
      <c r="H1" s="3"/>
    </row>
    <row r="2" spans="1:8">
      <c r="A2" s="4" t="s">
        <v>88</v>
      </c>
      <c r="B2" s="4" t="s">
        <v>89</v>
      </c>
      <c r="C2" s="4" t="s">
        <v>90</v>
      </c>
      <c r="D2" s="12" t="s">
        <v>91</v>
      </c>
      <c r="E2" s="5" t="s">
        <v>92</v>
      </c>
      <c r="F2" s="3"/>
      <c r="G2" s="23" t="s">
        <v>93</v>
      </c>
      <c r="H2" s="24"/>
    </row>
    <row r="3" spans="1:8">
      <c r="A3" s="4" t="s">
        <v>94</v>
      </c>
      <c r="B3" s="4" t="s">
        <v>95</v>
      </c>
      <c r="C3" s="4" t="s">
        <v>96</v>
      </c>
      <c r="D3" s="12">
        <v>45</v>
      </c>
      <c r="E3" s="4"/>
      <c r="F3" s="3"/>
      <c r="G3" s="25" t="s">
        <v>90</v>
      </c>
      <c r="H3" s="4" t="s">
        <v>97</v>
      </c>
    </row>
    <row r="4" spans="1:8">
      <c r="A4" s="4" t="s">
        <v>98</v>
      </c>
      <c r="B4" s="4" t="s">
        <v>99</v>
      </c>
      <c r="C4" s="4" t="s">
        <v>100</v>
      </c>
      <c r="D4" s="12">
        <v>25</v>
      </c>
      <c r="E4" s="4"/>
      <c r="F4" s="3"/>
      <c r="G4" s="4" t="s">
        <v>101</v>
      </c>
      <c r="H4" s="12">
        <v>50</v>
      </c>
    </row>
    <row r="5" spans="1:8">
      <c r="A5" s="4" t="s">
        <v>102</v>
      </c>
      <c r="B5" s="4" t="s">
        <v>103</v>
      </c>
      <c r="C5" s="4" t="s">
        <v>100</v>
      </c>
      <c r="D5" s="12">
        <v>40</v>
      </c>
      <c r="E5" s="4"/>
      <c r="F5" s="3"/>
      <c r="G5" s="4" t="s">
        <v>104</v>
      </c>
      <c r="H5" s="12">
        <v>40</v>
      </c>
    </row>
    <row r="6" spans="1:8">
      <c r="A6" s="4" t="s">
        <v>105</v>
      </c>
      <c r="B6" s="4" t="s">
        <v>106</v>
      </c>
      <c r="C6" s="4" t="s">
        <v>96</v>
      </c>
      <c r="D6" s="12">
        <v>30</v>
      </c>
      <c r="E6" s="4"/>
      <c r="F6" s="3"/>
      <c r="G6" s="4" t="s">
        <v>107</v>
      </c>
      <c r="H6" s="12">
        <v>30</v>
      </c>
    </row>
    <row r="7" spans="1:8">
      <c r="A7" s="4" t="s">
        <v>108</v>
      </c>
      <c r="B7" s="4" t="s">
        <v>109</v>
      </c>
      <c r="C7" s="4" t="s">
        <v>110</v>
      </c>
      <c r="D7" s="12">
        <v>25</v>
      </c>
      <c r="E7" s="4"/>
      <c r="F7" s="3"/>
      <c r="G7" s="4" t="s">
        <v>111</v>
      </c>
      <c r="H7" s="12">
        <v>20</v>
      </c>
    </row>
    <row r="8" spans="1:8">
      <c r="A8" s="4" t="s">
        <v>112</v>
      </c>
      <c r="B8" s="4" t="s">
        <v>113</v>
      </c>
      <c r="C8" s="4" t="s">
        <v>114</v>
      </c>
      <c r="D8" s="12">
        <v>30</v>
      </c>
      <c r="E8" s="4"/>
      <c r="F8" s="3"/>
      <c r="G8" s="4" t="s">
        <v>115</v>
      </c>
      <c r="H8" s="12">
        <v>10</v>
      </c>
    </row>
    <row r="9" spans="1:8">
      <c r="A9" s="4" t="s">
        <v>116</v>
      </c>
      <c r="B9" s="4" t="s">
        <v>109</v>
      </c>
      <c r="C9" s="4" t="s">
        <v>114</v>
      </c>
      <c r="D9" s="12">
        <v>36</v>
      </c>
      <c r="E9" s="4"/>
      <c r="F9" s="3"/>
      <c r="G9" s="3"/>
      <c r="H9" s="3"/>
    </row>
    <row r="10" spans="1:8">
      <c r="A10" s="4" t="s">
        <v>117</v>
      </c>
      <c r="B10" s="4" t="s">
        <v>109</v>
      </c>
      <c r="C10" s="4" t="s">
        <v>118</v>
      </c>
      <c r="D10" s="12">
        <v>42</v>
      </c>
      <c r="E10" s="4"/>
      <c r="F10" s="3"/>
      <c r="G10" s="3"/>
      <c r="H10" s="3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workbookViewId="0"/>
  </sheetViews>
  <sheetFormatPr defaultRowHeight="17"/>
  <sheetData>
    <row r="1" spans="1:8">
      <c r="A1" s="22"/>
      <c r="B1" s="2" t="s">
        <v>119</v>
      </c>
      <c r="C1" s="3"/>
      <c r="D1" s="3"/>
      <c r="E1" s="3"/>
      <c r="F1" s="3"/>
      <c r="G1" s="3"/>
      <c r="H1" s="3"/>
    </row>
    <row r="2" spans="1:8">
      <c r="A2" s="4" t="s">
        <v>88</v>
      </c>
      <c r="B2" s="4" t="s">
        <v>120</v>
      </c>
      <c r="C2" s="4" t="s">
        <v>121</v>
      </c>
      <c r="D2" s="12" t="s">
        <v>91</v>
      </c>
      <c r="E2" s="5" t="s">
        <v>122</v>
      </c>
      <c r="F2" s="3"/>
      <c r="G2" s="23" t="s">
        <v>123</v>
      </c>
      <c r="H2" s="24"/>
    </row>
    <row r="3" spans="1:8">
      <c r="A3" s="4" t="s">
        <v>124</v>
      </c>
      <c r="B3" s="4" t="s">
        <v>125</v>
      </c>
      <c r="C3" s="4" t="s">
        <v>96</v>
      </c>
      <c r="D3" s="12">
        <v>45</v>
      </c>
      <c r="E3" s="4">
        <f>VLOOKUP(C3,$G$4:$H$8,2,FALSE)+D3</f>
        <v>95</v>
      </c>
      <c r="F3" s="3"/>
      <c r="G3" s="25" t="s">
        <v>126</v>
      </c>
      <c r="H3" s="4" t="s">
        <v>127</v>
      </c>
    </row>
    <row r="4" spans="1:8">
      <c r="A4" s="4" t="s">
        <v>128</v>
      </c>
      <c r="B4" s="4" t="s">
        <v>125</v>
      </c>
      <c r="C4" s="4" t="s">
        <v>100</v>
      </c>
      <c r="D4" s="12">
        <v>25</v>
      </c>
      <c r="E4" s="4">
        <f t="shared" ref="E4:E10" si="0">VLOOKUP(C4,$G$4:$H$8,2,FALSE)+D4</f>
        <v>65</v>
      </c>
      <c r="F4" s="3"/>
      <c r="G4" s="4" t="s">
        <v>129</v>
      </c>
      <c r="H4" s="12">
        <v>50</v>
      </c>
    </row>
    <row r="5" spans="1:8">
      <c r="A5" s="4" t="s">
        <v>130</v>
      </c>
      <c r="B5" s="4" t="s">
        <v>131</v>
      </c>
      <c r="C5" s="4" t="s">
        <v>100</v>
      </c>
      <c r="D5" s="12">
        <v>40</v>
      </c>
      <c r="E5" s="4">
        <f t="shared" si="0"/>
        <v>80</v>
      </c>
      <c r="F5" s="3"/>
      <c r="G5" s="4" t="s">
        <v>132</v>
      </c>
      <c r="H5" s="12">
        <v>40</v>
      </c>
    </row>
    <row r="6" spans="1:8">
      <c r="A6" s="4" t="s">
        <v>133</v>
      </c>
      <c r="B6" s="4" t="s">
        <v>113</v>
      </c>
      <c r="C6" s="4" t="s">
        <v>96</v>
      </c>
      <c r="D6" s="12">
        <v>30</v>
      </c>
      <c r="E6" s="4">
        <f t="shared" si="0"/>
        <v>80</v>
      </c>
      <c r="F6" s="3"/>
      <c r="G6" s="4" t="s">
        <v>134</v>
      </c>
      <c r="H6" s="12">
        <v>30</v>
      </c>
    </row>
    <row r="7" spans="1:8">
      <c r="A7" s="4" t="s">
        <v>108</v>
      </c>
      <c r="B7" s="4" t="s">
        <v>125</v>
      </c>
      <c r="C7" s="4" t="s">
        <v>110</v>
      </c>
      <c r="D7" s="12">
        <v>25</v>
      </c>
      <c r="E7" s="4">
        <f t="shared" si="0"/>
        <v>35</v>
      </c>
      <c r="F7" s="3"/>
      <c r="G7" s="4" t="s">
        <v>135</v>
      </c>
      <c r="H7" s="12">
        <v>20</v>
      </c>
    </row>
    <row r="8" spans="1:8">
      <c r="A8" s="4" t="s">
        <v>112</v>
      </c>
      <c r="B8" s="4" t="s">
        <v>113</v>
      </c>
      <c r="C8" s="4" t="s">
        <v>114</v>
      </c>
      <c r="D8" s="12">
        <v>30</v>
      </c>
      <c r="E8" s="4">
        <f t="shared" si="0"/>
        <v>50</v>
      </c>
      <c r="F8" s="3"/>
      <c r="G8" s="4" t="s">
        <v>136</v>
      </c>
      <c r="H8" s="12">
        <v>10</v>
      </c>
    </row>
    <row r="9" spans="1:8">
      <c r="A9" s="4" t="s">
        <v>137</v>
      </c>
      <c r="B9" s="4" t="s">
        <v>125</v>
      </c>
      <c r="C9" s="4" t="s">
        <v>114</v>
      </c>
      <c r="D9" s="12">
        <v>36</v>
      </c>
      <c r="E9" s="4">
        <f t="shared" si="0"/>
        <v>56</v>
      </c>
      <c r="F9" s="3"/>
      <c r="G9" s="3"/>
      <c r="H9" s="3"/>
    </row>
    <row r="10" spans="1:8">
      <c r="A10" s="4" t="s">
        <v>117</v>
      </c>
      <c r="B10" s="4" t="s">
        <v>109</v>
      </c>
      <c r="C10" s="4" t="s">
        <v>118</v>
      </c>
      <c r="D10" s="12">
        <v>42</v>
      </c>
      <c r="E10" s="4">
        <f t="shared" si="0"/>
        <v>72</v>
      </c>
      <c r="F10" s="3"/>
      <c r="G10" s="3"/>
      <c r="H10" s="3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7"/>
  <cols>
    <col min="4" max="4" width="9.33203125" customWidth="1"/>
  </cols>
  <sheetData>
    <row r="1" spans="1:7">
      <c r="A1" s="17"/>
      <c r="B1" s="17" t="s">
        <v>138</v>
      </c>
      <c r="C1" s="17"/>
      <c r="D1" s="17"/>
      <c r="E1" s="17"/>
      <c r="F1" s="72" t="s">
        <v>139</v>
      </c>
      <c r="G1" s="72"/>
    </row>
    <row r="2" spans="1:7">
      <c r="A2" s="18" t="s">
        <v>140</v>
      </c>
      <c r="B2" s="18" t="s">
        <v>141</v>
      </c>
      <c r="C2" s="18" t="s">
        <v>142</v>
      </c>
      <c r="D2" s="19" t="s">
        <v>143</v>
      </c>
      <c r="E2" s="17"/>
      <c r="F2" s="18" t="s">
        <v>144</v>
      </c>
      <c r="G2" s="18" t="s">
        <v>145</v>
      </c>
    </row>
    <row r="3" spans="1:7">
      <c r="A3" s="18">
        <v>1</v>
      </c>
      <c r="B3" s="18" t="s">
        <v>146</v>
      </c>
      <c r="C3" s="26" t="s">
        <v>147</v>
      </c>
      <c r="D3" s="18"/>
      <c r="E3" s="17"/>
      <c r="F3" s="26" t="s">
        <v>148</v>
      </c>
      <c r="G3" s="18" t="s">
        <v>149</v>
      </c>
    </row>
    <row r="4" spans="1:7">
      <c r="A4" s="18">
        <v>2</v>
      </c>
      <c r="B4" s="18" t="s">
        <v>150</v>
      </c>
      <c r="C4" s="26" t="s">
        <v>151</v>
      </c>
      <c r="D4" s="18"/>
      <c r="E4" s="17"/>
      <c r="F4" s="26" t="s">
        <v>152</v>
      </c>
      <c r="G4" s="18" t="s">
        <v>153</v>
      </c>
    </row>
    <row r="5" spans="1:7">
      <c r="A5" s="18">
        <v>3</v>
      </c>
      <c r="B5" s="18" t="s">
        <v>154</v>
      </c>
      <c r="C5" s="26" t="s">
        <v>155</v>
      </c>
      <c r="D5" s="18"/>
      <c r="E5" s="17"/>
      <c r="F5" s="26" t="s">
        <v>156</v>
      </c>
      <c r="G5" s="18" t="s">
        <v>157</v>
      </c>
    </row>
    <row r="6" spans="1:7">
      <c r="A6" s="18">
        <v>4</v>
      </c>
      <c r="B6" s="18" t="s">
        <v>158</v>
      </c>
      <c r="C6" s="26" t="s">
        <v>159</v>
      </c>
      <c r="D6" s="18"/>
      <c r="E6" s="17"/>
      <c r="F6" s="26" t="s">
        <v>160</v>
      </c>
      <c r="G6" s="18" t="s">
        <v>161</v>
      </c>
    </row>
    <row r="7" spans="1:7">
      <c r="A7" s="18">
        <v>5</v>
      </c>
      <c r="B7" s="18" t="s">
        <v>162</v>
      </c>
      <c r="C7" s="26" t="s">
        <v>163</v>
      </c>
      <c r="D7" s="18"/>
      <c r="E7" s="17"/>
      <c r="F7" s="26" t="s">
        <v>164</v>
      </c>
      <c r="G7" s="18" t="s">
        <v>165</v>
      </c>
    </row>
    <row r="8" spans="1:7">
      <c r="A8" s="18">
        <v>6</v>
      </c>
      <c r="B8" s="18" t="s">
        <v>166</v>
      </c>
      <c r="C8" s="26" t="s">
        <v>167</v>
      </c>
      <c r="D8" s="18"/>
      <c r="E8" s="17"/>
      <c r="F8" s="26" t="s">
        <v>168</v>
      </c>
      <c r="G8" s="18" t="s">
        <v>169</v>
      </c>
    </row>
  </sheetData>
  <mergeCells count="1">
    <mergeCell ref="F1:G1"/>
  </mergeCells>
  <phoneticPr fontId="3" type="noConversion"/>
  <pageMargins left="0.7" right="0.7" top="0.75" bottom="0.75" header="0.3" footer="0.3"/>
  <ignoredErrors>
    <ignoredError sqref="C3:C8 F3:F8" numberStoredAsText="1"/>
  </ignoredError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7"/>
  <sheetData>
    <row r="1" spans="1:7">
      <c r="A1" s="17"/>
      <c r="B1" s="17" t="s">
        <v>170</v>
      </c>
      <c r="C1" s="17"/>
      <c r="D1" s="17"/>
      <c r="E1" s="17"/>
      <c r="F1" s="72" t="s">
        <v>171</v>
      </c>
      <c r="G1" s="72"/>
    </row>
    <row r="2" spans="1:7">
      <c r="A2" s="18" t="s">
        <v>172</v>
      </c>
      <c r="B2" s="18" t="s">
        <v>173</v>
      </c>
      <c r="C2" s="18" t="s">
        <v>174</v>
      </c>
      <c r="D2" s="19" t="s">
        <v>175</v>
      </c>
      <c r="E2" s="17"/>
      <c r="F2" s="18" t="s">
        <v>176</v>
      </c>
      <c r="G2" s="18" t="s">
        <v>177</v>
      </c>
    </row>
    <row r="3" spans="1:7">
      <c r="A3" s="18">
        <v>1</v>
      </c>
      <c r="B3" s="18" t="s">
        <v>178</v>
      </c>
      <c r="C3" s="26" t="s">
        <v>147</v>
      </c>
      <c r="D3" s="18" t="str">
        <f t="shared" ref="D3:D8" si="0">VLOOKUP(MID(C3,2,1),$F$3:$G$8,2,0)</f>
        <v>동호중</v>
      </c>
      <c r="E3" s="17"/>
      <c r="F3" s="26" t="s">
        <v>148</v>
      </c>
      <c r="G3" s="18" t="s">
        <v>179</v>
      </c>
    </row>
    <row r="4" spans="1:7">
      <c r="A4" s="18">
        <v>2</v>
      </c>
      <c r="B4" s="18" t="s">
        <v>180</v>
      </c>
      <c r="C4" s="26" t="s">
        <v>151</v>
      </c>
      <c r="D4" s="18" t="str">
        <f t="shared" si="0"/>
        <v>성동여중</v>
      </c>
      <c r="E4" s="17"/>
      <c r="F4" s="26" t="s">
        <v>152</v>
      </c>
      <c r="G4" s="18" t="s">
        <v>181</v>
      </c>
    </row>
    <row r="5" spans="1:7">
      <c r="A5" s="18">
        <v>3</v>
      </c>
      <c r="B5" s="18" t="s">
        <v>182</v>
      </c>
      <c r="C5" s="26" t="s">
        <v>155</v>
      </c>
      <c r="D5" s="18" t="str">
        <f t="shared" si="0"/>
        <v>상공중</v>
      </c>
      <c r="E5" s="17"/>
      <c r="F5" s="26" t="s">
        <v>156</v>
      </c>
      <c r="G5" s="18" t="s">
        <v>157</v>
      </c>
    </row>
    <row r="6" spans="1:7">
      <c r="A6" s="18">
        <v>4</v>
      </c>
      <c r="B6" s="18" t="s">
        <v>183</v>
      </c>
      <c r="C6" s="26" t="s">
        <v>159</v>
      </c>
      <c r="D6" s="18" t="str">
        <f t="shared" si="0"/>
        <v>상계중</v>
      </c>
      <c r="E6" s="17"/>
      <c r="F6" s="26" t="s">
        <v>160</v>
      </c>
      <c r="G6" s="18" t="s">
        <v>184</v>
      </c>
    </row>
    <row r="7" spans="1:7">
      <c r="A7" s="18">
        <v>5</v>
      </c>
      <c r="B7" s="18" t="s">
        <v>185</v>
      </c>
      <c r="C7" s="26" t="s">
        <v>163</v>
      </c>
      <c r="D7" s="18" t="str">
        <f t="shared" si="0"/>
        <v>명성중</v>
      </c>
      <c r="E7" s="17"/>
      <c r="F7" s="26" t="s">
        <v>164</v>
      </c>
      <c r="G7" s="18" t="s">
        <v>186</v>
      </c>
    </row>
    <row r="8" spans="1:7">
      <c r="A8" s="18">
        <v>6</v>
      </c>
      <c r="B8" s="18" t="s">
        <v>187</v>
      </c>
      <c r="C8" s="26" t="s">
        <v>167</v>
      </c>
      <c r="D8" s="18" t="str">
        <f t="shared" si="0"/>
        <v>대한중</v>
      </c>
      <c r="E8" s="17"/>
      <c r="F8" s="26" t="s">
        <v>168</v>
      </c>
      <c r="G8" s="18" t="s">
        <v>188</v>
      </c>
    </row>
  </sheetData>
  <mergeCells count="1">
    <mergeCell ref="F1:G1"/>
  </mergeCells>
  <phoneticPr fontId="3" type="noConversion"/>
  <pageMargins left="0.7" right="0.7" top="0.75" bottom="0.75" header="0.3" footer="0.3"/>
  <ignoredErrors>
    <ignoredError sqref="C3:C8 F3:F8" numberStoredAsText="1"/>
  </ignoredError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"/>
  <sheetData>
    <row r="1" spans="1:4">
      <c r="A1" s="17" t="s">
        <v>189</v>
      </c>
      <c r="B1" s="17"/>
      <c r="C1" s="17"/>
      <c r="D1" s="17"/>
    </row>
    <row r="2" spans="1:4">
      <c r="A2" s="18" t="s">
        <v>190</v>
      </c>
      <c r="B2" s="18" t="s">
        <v>191</v>
      </c>
      <c r="C2" s="18" t="s">
        <v>192</v>
      </c>
      <c r="D2" s="19" t="s">
        <v>193</v>
      </c>
    </row>
    <row r="3" spans="1:4">
      <c r="A3" s="18" t="s">
        <v>194</v>
      </c>
      <c r="B3" s="18" t="s">
        <v>195</v>
      </c>
      <c r="C3" s="18">
        <v>12</v>
      </c>
      <c r="D3" s="18"/>
    </row>
    <row r="4" spans="1:4">
      <c r="A4" s="18" t="s">
        <v>196</v>
      </c>
      <c r="B4" s="18" t="s">
        <v>197</v>
      </c>
      <c r="C4" s="18">
        <v>13</v>
      </c>
      <c r="D4" s="18"/>
    </row>
    <row r="5" spans="1:4">
      <c r="A5" s="18" t="s">
        <v>198</v>
      </c>
      <c r="B5" s="18" t="s">
        <v>199</v>
      </c>
      <c r="C5" s="18">
        <v>8</v>
      </c>
      <c r="D5" s="18"/>
    </row>
    <row r="6" spans="1:4">
      <c r="A6" s="18" t="s">
        <v>200</v>
      </c>
      <c r="B6" s="18" t="s">
        <v>201</v>
      </c>
      <c r="C6" s="18">
        <v>15</v>
      </c>
      <c r="D6" s="18"/>
    </row>
    <row r="7" spans="1:4">
      <c r="A7" s="18" t="s">
        <v>202</v>
      </c>
      <c r="B7" s="18" t="s">
        <v>203</v>
      </c>
      <c r="C7" s="18">
        <v>19</v>
      </c>
      <c r="D7" s="18"/>
    </row>
    <row r="8" spans="1:4">
      <c r="A8" s="18" t="s">
        <v>204</v>
      </c>
      <c r="B8" s="18" t="s">
        <v>205</v>
      </c>
      <c r="C8" s="18">
        <v>28</v>
      </c>
      <c r="D8" s="18"/>
    </row>
    <row r="9" spans="1:4">
      <c r="A9" s="18" t="s">
        <v>206</v>
      </c>
      <c r="B9" s="18" t="s">
        <v>207</v>
      </c>
      <c r="C9" s="18">
        <v>18</v>
      </c>
      <c r="D9" s="18"/>
    </row>
    <row r="10" spans="1:4">
      <c r="A10" s="18" t="s">
        <v>208</v>
      </c>
      <c r="B10" s="18" t="s">
        <v>209</v>
      </c>
      <c r="C10" s="18">
        <v>21</v>
      </c>
      <c r="D10" s="18"/>
    </row>
    <row r="11" spans="1:4">
      <c r="A11" s="18" t="s">
        <v>210</v>
      </c>
      <c r="B11" s="18" t="s">
        <v>211</v>
      </c>
      <c r="C11" s="18">
        <v>18</v>
      </c>
      <c r="D11" s="18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/>
  </sheetViews>
  <sheetFormatPr defaultRowHeight="17"/>
  <sheetData>
    <row r="1" spans="1:4">
      <c r="A1" s="17" t="s">
        <v>189</v>
      </c>
      <c r="B1" s="17"/>
      <c r="C1" s="17"/>
      <c r="D1" s="17"/>
    </row>
    <row r="2" spans="1:4">
      <c r="A2" s="18" t="s">
        <v>212</v>
      </c>
      <c r="B2" s="18" t="s">
        <v>191</v>
      </c>
      <c r="C2" s="18" t="s">
        <v>192</v>
      </c>
      <c r="D2" s="19" t="s">
        <v>193</v>
      </c>
    </row>
    <row r="3" spans="1:4">
      <c r="A3" s="18" t="s">
        <v>206</v>
      </c>
      <c r="B3" s="18" t="s">
        <v>213</v>
      </c>
      <c r="C3" s="18">
        <v>12</v>
      </c>
      <c r="D3" s="18" t="str">
        <f>CHOOSE(RIGHT(A3,1),"영업부","인사부","총무부","기획부")</f>
        <v>영업부</v>
      </c>
    </row>
    <row r="4" spans="1:4">
      <c r="A4" s="18" t="s">
        <v>214</v>
      </c>
      <c r="B4" s="18" t="s">
        <v>215</v>
      </c>
      <c r="C4" s="18">
        <v>13</v>
      </c>
      <c r="D4" s="18" t="str">
        <f t="shared" ref="D4:D11" si="0">CHOOSE(RIGHT(A4,1),"영업부","인사부","총무부","기획부")</f>
        <v>인사부</v>
      </c>
    </row>
    <row r="5" spans="1:4">
      <c r="A5" s="18" t="s">
        <v>198</v>
      </c>
      <c r="B5" s="18" t="s">
        <v>199</v>
      </c>
      <c r="C5" s="18">
        <v>8</v>
      </c>
      <c r="D5" s="18" t="str">
        <f t="shared" si="0"/>
        <v>총무부</v>
      </c>
    </row>
    <row r="6" spans="1:4">
      <c r="A6" s="18" t="s">
        <v>200</v>
      </c>
      <c r="B6" s="18" t="s">
        <v>201</v>
      </c>
      <c r="C6" s="18">
        <v>15</v>
      </c>
      <c r="D6" s="18" t="str">
        <f t="shared" si="0"/>
        <v>인사부</v>
      </c>
    </row>
    <row r="7" spans="1:4">
      <c r="A7" s="18" t="s">
        <v>202</v>
      </c>
      <c r="B7" s="18" t="s">
        <v>203</v>
      </c>
      <c r="C7" s="18">
        <v>19</v>
      </c>
      <c r="D7" s="18" t="str">
        <f t="shared" si="0"/>
        <v>총무부</v>
      </c>
    </row>
    <row r="8" spans="1:4">
      <c r="A8" s="18" t="s">
        <v>204</v>
      </c>
      <c r="B8" s="18" t="s">
        <v>216</v>
      </c>
      <c r="C8" s="18">
        <v>28</v>
      </c>
      <c r="D8" s="18" t="str">
        <f t="shared" si="0"/>
        <v>기획부</v>
      </c>
    </row>
    <row r="9" spans="1:4">
      <c r="A9" s="18" t="s">
        <v>206</v>
      </c>
      <c r="B9" s="18" t="s">
        <v>217</v>
      </c>
      <c r="C9" s="18">
        <v>18</v>
      </c>
      <c r="D9" s="18" t="str">
        <f t="shared" si="0"/>
        <v>영업부</v>
      </c>
    </row>
    <row r="10" spans="1:4">
      <c r="A10" s="18" t="s">
        <v>208</v>
      </c>
      <c r="B10" s="18" t="s">
        <v>218</v>
      </c>
      <c r="C10" s="18">
        <v>21</v>
      </c>
      <c r="D10" s="18" t="str">
        <f t="shared" si="0"/>
        <v>기획부</v>
      </c>
    </row>
    <row r="11" spans="1:4">
      <c r="A11" s="18" t="s">
        <v>210</v>
      </c>
      <c r="B11" s="18" t="s">
        <v>211</v>
      </c>
      <c r="C11" s="18">
        <v>18</v>
      </c>
      <c r="D11" s="18" t="str">
        <f t="shared" si="0"/>
        <v>총무부</v>
      </c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7"/>
  <sheetData>
    <row r="1" spans="1:4">
      <c r="A1" s="1"/>
      <c r="B1" s="2" t="s">
        <v>219</v>
      </c>
      <c r="C1" s="3"/>
      <c r="D1" s="3"/>
    </row>
    <row r="2" spans="1:4">
      <c r="A2" s="27" t="s">
        <v>220</v>
      </c>
      <c r="B2" s="27" t="s">
        <v>221</v>
      </c>
      <c r="C2" s="27" t="s">
        <v>222</v>
      </c>
      <c r="D2" s="28" t="s">
        <v>223</v>
      </c>
    </row>
    <row r="3" spans="1:4">
      <c r="A3" s="4">
        <v>991011</v>
      </c>
      <c r="B3" s="29" t="s">
        <v>224</v>
      </c>
      <c r="C3" s="29">
        <v>86</v>
      </c>
      <c r="D3" s="4"/>
    </row>
    <row r="4" spans="1:4">
      <c r="A4" s="4">
        <v>992123</v>
      </c>
      <c r="B4" s="29" t="s">
        <v>225</v>
      </c>
      <c r="C4" s="29">
        <v>78</v>
      </c>
      <c r="D4" s="4"/>
    </row>
    <row r="5" spans="1:4">
      <c r="A5" s="4">
        <v>993012</v>
      </c>
      <c r="B5" s="29" t="s">
        <v>226</v>
      </c>
      <c r="C5" s="29">
        <v>96</v>
      </c>
      <c r="D5" s="4"/>
    </row>
    <row r="6" spans="1:4">
      <c r="A6" s="4">
        <v>994103</v>
      </c>
      <c r="B6" s="29" t="s">
        <v>227</v>
      </c>
      <c r="C6" s="29">
        <v>74</v>
      </c>
      <c r="D6" s="4"/>
    </row>
    <row r="7" spans="1:4">
      <c r="A7" s="4">
        <v>992012</v>
      </c>
      <c r="B7" s="29" t="s">
        <v>228</v>
      </c>
      <c r="C7" s="29">
        <v>80</v>
      </c>
      <c r="D7" s="4"/>
    </row>
    <row r="8" spans="1:4">
      <c r="A8" s="4">
        <v>991023</v>
      </c>
      <c r="B8" s="29" t="s">
        <v>229</v>
      </c>
      <c r="C8" s="29">
        <v>92</v>
      </c>
      <c r="D8" s="4"/>
    </row>
    <row r="9" spans="1:4">
      <c r="A9" s="4">
        <v>991024</v>
      </c>
      <c r="B9" s="29" t="s">
        <v>230</v>
      </c>
      <c r="C9" s="29">
        <v>68</v>
      </c>
      <c r="D9" s="4"/>
    </row>
    <row r="10" spans="1:4">
      <c r="A10" s="4">
        <v>991025</v>
      </c>
      <c r="B10" s="29" t="s">
        <v>231</v>
      </c>
      <c r="C10" s="29">
        <v>90</v>
      </c>
      <c r="D10" s="4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workbookViewId="0"/>
  </sheetViews>
  <sheetFormatPr defaultRowHeight="17"/>
  <sheetData>
    <row r="1" spans="1:4">
      <c r="A1" s="1"/>
      <c r="B1" s="2" t="s">
        <v>232</v>
      </c>
      <c r="C1" s="3"/>
      <c r="D1" s="3"/>
    </row>
    <row r="2" spans="1:4">
      <c r="A2" s="27" t="s">
        <v>220</v>
      </c>
      <c r="B2" s="27" t="s">
        <v>221</v>
      </c>
      <c r="C2" s="27" t="s">
        <v>222</v>
      </c>
      <c r="D2" s="28" t="s">
        <v>233</v>
      </c>
    </row>
    <row r="3" spans="1:4">
      <c r="A3" s="4">
        <v>991011</v>
      </c>
      <c r="B3" s="29" t="s">
        <v>224</v>
      </c>
      <c r="C3" s="29">
        <v>86</v>
      </c>
      <c r="D3" s="4" t="str">
        <f>CHOOSE(_xlfn.RANK.EQ(C3,$C$3:$C$10),"승진","승진","보너스","보너스","현상유지","현상유지","현상유지","현상유지")</f>
        <v>보너스</v>
      </c>
    </row>
    <row r="4" spans="1:4">
      <c r="A4" s="4">
        <v>992123</v>
      </c>
      <c r="B4" s="29" t="s">
        <v>225</v>
      </c>
      <c r="C4" s="29">
        <v>78</v>
      </c>
      <c r="D4" s="4" t="str">
        <f t="shared" ref="D4:D10" si="0">CHOOSE(_xlfn.RANK.EQ(C4,$C$3:$C$10),"승진","승진","보너스","보너스","현상유지","현상유지","현상유지","현상유지")</f>
        <v>현상유지</v>
      </c>
    </row>
    <row r="5" spans="1:4">
      <c r="A5" s="4">
        <v>993012</v>
      </c>
      <c r="B5" s="29" t="s">
        <v>226</v>
      </c>
      <c r="C5" s="29">
        <v>96</v>
      </c>
      <c r="D5" s="4" t="str">
        <f t="shared" si="0"/>
        <v>승진</v>
      </c>
    </row>
    <row r="6" spans="1:4">
      <c r="A6" s="4">
        <v>994103</v>
      </c>
      <c r="B6" s="29" t="s">
        <v>227</v>
      </c>
      <c r="C6" s="29">
        <v>74</v>
      </c>
      <c r="D6" s="4" t="str">
        <f t="shared" si="0"/>
        <v>현상유지</v>
      </c>
    </row>
    <row r="7" spans="1:4">
      <c r="A7" s="4">
        <v>992012</v>
      </c>
      <c r="B7" s="29" t="s">
        <v>228</v>
      </c>
      <c r="C7" s="29">
        <v>80</v>
      </c>
      <c r="D7" s="4" t="str">
        <f t="shared" si="0"/>
        <v>현상유지</v>
      </c>
    </row>
    <row r="8" spans="1:4">
      <c r="A8" s="4">
        <v>991023</v>
      </c>
      <c r="B8" s="29" t="s">
        <v>234</v>
      </c>
      <c r="C8" s="29">
        <v>92</v>
      </c>
      <c r="D8" s="4" t="str">
        <f t="shared" si="0"/>
        <v>승진</v>
      </c>
    </row>
    <row r="9" spans="1:4">
      <c r="A9" s="4">
        <v>991024</v>
      </c>
      <c r="B9" s="29" t="s">
        <v>230</v>
      </c>
      <c r="C9" s="29">
        <v>68</v>
      </c>
      <c r="D9" s="4" t="str">
        <f t="shared" si="0"/>
        <v>현상유지</v>
      </c>
    </row>
    <row r="10" spans="1:4">
      <c r="A10" s="4">
        <v>991025</v>
      </c>
      <c r="B10" s="29" t="s">
        <v>235</v>
      </c>
      <c r="C10" s="29">
        <v>90</v>
      </c>
      <c r="D10" s="4" t="str">
        <f t="shared" si="0"/>
        <v>보너스</v>
      </c>
    </row>
  </sheetData>
  <phoneticPr fontId="3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7"/>
  <cols>
    <col min="2" max="2" width="10.4140625" bestFit="1" customWidth="1"/>
  </cols>
  <sheetData>
    <row r="1" spans="1:6">
      <c r="A1" s="45"/>
      <c r="B1" s="46"/>
      <c r="C1" s="47" t="s">
        <v>282</v>
      </c>
      <c r="D1" s="46"/>
      <c r="E1" s="46"/>
      <c r="F1" s="46"/>
    </row>
    <row r="2" spans="1:6">
      <c r="A2" s="73" t="s">
        <v>283</v>
      </c>
      <c r="B2" s="73" t="s">
        <v>284</v>
      </c>
      <c r="C2" s="75" t="s">
        <v>285</v>
      </c>
      <c r="D2" s="76"/>
      <c r="E2" s="75" t="s">
        <v>286</v>
      </c>
      <c r="F2" s="76"/>
    </row>
    <row r="3" spans="1:6">
      <c r="A3" s="74"/>
      <c r="B3" s="74"/>
      <c r="C3" s="48" t="s">
        <v>287</v>
      </c>
      <c r="D3" s="48" t="s">
        <v>288</v>
      </c>
      <c r="E3" s="48" t="s">
        <v>289</v>
      </c>
      <c r="F3" s="48" t="s">
        <v>290</v>
      </c>
    </row>
    <row r="4" spans="1:6">
      <c r="A4" s="48" t="s">
        <v>291</v>
      </c>
      <c r="B4" s="49">
        <v>1322.5</v>
      </c>
      <c r="C4" s="49">
        <v>1345.64</v>
      </c>
      <c r="D4" s="49">
        <v>1299.3599999999999</v>
      </c>
      <c r="E4" s="49">
        <v>1335.4</v>
      </c>
      <c r="F4" s="49">
        <v>1309.5999999999999</v>
      </c>
    </row>
    <row r="5" spans="1:6">
      <c r="A5" s="48" t="s">
        <v>292</v>
      </c>
      <c r="B5" s="49">
        <v>997.74</v>
      </c>
      <c r="C5" s="49">
        <v>1015.2</v>
      </c>
      <c r="D5" s="49">
        <v>980.28</v>
      </c>
      <c r="E5" s="49">
        <v>1007.51</v>
      </c>
      <c r="F5" s="49">
        <v>987.97</v>
      </c>
    </row>
    <row r="6" spans="1:6">
      <c r="A6" s="48" t="s">
        <v>293</v>
      </c>
      <c r="B6" s="49">
        <v>1170.1500000000001</v>
      </c>
      <c r="C6" s="49">
        <v>1193.43</v>
      </c>
      <c r="D6" s="49">
        <v>1146.8699999999999</v>
      </c>
      <c r="E6" s="49">
        <v>1181.8499999999999</v>
      </c>
      <c r="F6" s="49">
        <v>1158.45</v>
      </c>
    </row>
    <row r="7" spans="1:6">
      <c r="A7" s="46"/>
      <c r="B7" s="46"/>
      <c r="C7" s="46"/>
      <c r="D7" s="46"/>
      <c r="E7" s="46"/>
      <c r="F7" s="46"/>
    </row>
    <row r="8" spans="1:6">
      <c r="A8" s="46"/>
      <c r="B8" s="13" t="s">
        <v>294</v>
      </c>
      <c r="C8" s="46"/>
      <c r="D8" s="46"/>
      <c r="E8" s="46"/>
      <c r="F8" s="46"/>
    </row>
    <row r="9" spans="1:6">
      <c r="A9" s="50" t="s">
        <v>295</v>
      </c>
      <c r="B9" s="51"/>
      <c r="C9" s="46"/>
      <c r="D9" s="46"/>
      <c r="E9" s="46"/>
      <c r="F9" s="46"/>
    </row>
  </sheetData>
  <mergeCells count="4">
    <mergeCell ref="A2:A3"/>
    <mergeCell ref="B2:B3"/>
    <mergeCell ref="C2:D2"/>
    <mergeCell ref="E2:F2"/>
  </mergeCells>
  <phoneticPr fontId="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/>
  </sheetViews>
  <sheetFormatPr defaultRowHeight="17"/>
  <cols>
    <col min="2" max="2" width="10.4140625" bestFit="1" customWidth="1"/>
  </cols>
  <sheetData>
    <row r="1" spans="1:6">
      <c r="A1" s="45"/>
      <c r="B1" s="46"/>
      <c r="C1" s="47" t="s">
        <v>282</v>
      </c>
      <c r="D1" s="46"/>
      <c r="E1" s="46"/>
      <c r="F1" s="46"/>
    </row>
    <row r="2" spans="1:6">
      <c r="A2" s="73" t="s">
        <v>283</v>
      </c>
      <c r="B2" s="73" t="s">
        <v>284</v>
      </c>
      <c r="C2" s="75" t="s">
        <v>285</v>
      </c>
      <c r="D2" s="76"/>
      <c r="E2" s="75" t="s">
        <v>286</v>
      </c>
      <c r="F2" s="76"/>
    </row>
    <row r="3" spans="1:6">
      <c r="A3" s="74"/>
      <c r="B3" s="74"/>
      <c r="C3" s="48" t="s">
        <v>287</v>
      </c>
      <c r="D3" s="48" t="s">
        <v>288</v>
      </c>
      <c r="E3" s="48" t="s">
        <v>289</v>
      </c>
      <c r="F3" s="48" t="s">
        <v>290</v>
      </c>
    </row>
    <row r="4" spans="1:6">
      <c r="A4" s="48" t="s">
        <v>291</v>
      </c>
      <c r="B4" s="49">
        <v>1322.5</v>
      </c>
      <c r="C4" s="49">
        <v>1345.64</v>
      </c>
      <c r="D4" s="49">
        <v>1299.3599999999999</v>
      </c>
      <c r="E4" s="49">
        <v>1335.4</v>
      </c>
      <c r="F4" s="49">
        <v>1309.5999999999999</v>
      </c>
    </row>
    <row r="5" spans="1:6">
      <c r="A5" s="48" t="s">
        <v>292</v>
      </c>
      <c r="B5" s="49">
        <v>997.74</v>
      </c>
      <c r="C5" s="49">
        <v>1015.2</v>
      </c>
      <c r="D5" s="49">
        <v>980.28</v>
      </c>
      <c r="E5" s="49">
        <v>1007.51</v>
      </c>
      <c r="F5" s="49">
        <v>987.97</v>
      </c>
    </row>
    <row r="6" spans="1:6">
      <c r="A6" s="48" t="s">
        <v>293</v>
      </c>
      <c r="B6" s="49">
        <v>1170.1500000000001</v>
      </c>
      <c r="C6" s="49">
        <v>1193.43</v>
      </c>
      <c r="D6" s="49">
        <v>1146.8699999999999</v>
      </c>
      <c r="E6" s="49">
        <v>1181.8499999999999</v>
      </c>
      <c r="F6" s="49">
        <v>1158.45</v>
      </c>
    </row>
    <row r="7" spans="1:6">
      <c r="A7" s="46"/>
      <c r="B7" s="46"/>
      <c r="C7" s="46"/>
      <c r="D7" s="46"/>
      <c r="E7" s="46"/>
      <c r="F7" s="46"/>
    </row>
    <row r="8" spans="1:6">
      <c r="A8" s="46"/>
      <c r="B8" s="13" t="s">
        <v>294</v>
      </c>
      <c r="C8" s="46"/>
      <c r="D8" s="46"/>
      <c r="E8" s="46"/>
      <c r="F8" s="46"/>
    </row>
    <row r="9" spans="1:6">
      <c r="A9" s="50" t="s">
        <v>295</v>
      </c>
      <c r="B9" s="51">
        <f>INDEX(C4:F6,2,2)</f>
        <v>980.28</v>
      </c>
      <c r="C9" s="46"/>
      <c r="D9" s="46"/>
      <c r="E9" s="46"/>
      <c r="F9" s="46"/>
    </row>
  </sheetData>
  <mergeCells count="4">
    <mergeCell ref="A2:A3"/>
    <mergeCell ref="B2:B3"/>
    <mergeCell ref="C2:D2"/>
    <mergeCell ref="E2:F2"/>
  </mergeCells>
  <phoneticPr fontId="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7"/>
  <sheetData>
    <row r="1" spans="1:8">
      <c r="A1" s="30"/>
      <c r="B1" s="2" t="s">
        <v>236</v>
      </c>
      <c r="C1" s="3"/>
      <c r="D1" s="3"/>
      <c r="E1" s="3"/>
      <c r="F1" s="3"/>
      <c r="G1" s="3"/>
      <c r="H1" s="3"/>
    </row>
    <row r="2" spans="1:8">
      <c r="A2" s="4" t="s">
        <v>237</v>
      </c>
      <c r="B2" s="4" t="s">
        <v>238</v>
      </c>
      <c r="C2" s="4" t="s">
        <v>239</v>
      </c>
      <c r="D2" s="4" t="s">
        <v>240</v>
      </c>
      <c r="E2" s="4" t="s">
        <v>241</v>
      </c>
      <c r="F2" s="3"/>
      <c r="G2" s="3"/>
      <c r="H2" s="5" t="s">
        <v>242</v>
      </c>
    </row>
    <row r="3" spans="1:8">
      <c r="A3" s="25" t="s">
        <v>243</v>
      </c>
      <c r="B3" s="31">
        <v>30000</v>
      </c>
      <c r="C3" s="31">
        <v>18000</v>
      </c>
      <c r="D3" s="31">
        <v>19000</v>
      </c>
      <c r="E3" s="31">
        <v>15000</v>
      </c>
      <c r="F3" s="3"/>
      <c r="G3" s="32" t="s">
        <v>244</v>
      </c>
      <c r="H3" s="20"/>
    </row>
    <row r="4" spans="1:8">
      <c r="A4" s="25" t="s">
        <v>245</v>
      </c>
      <c r="B4" s="31">
        <v>45000</v>
      </c>
      <c r="C4" s="31">
        <v>25000</v>
      </c>
      <c r="D4" s="31">
        <v>26000</v>
      </c>
      <c r="E4" s="31">
        <v>23000</v>
      </c>
      <c r="F4" s="3"/>
      <c r="G4" s="3"/>
      <c r="H4" s="3"/>
    </row>
    <row r="5" spans="1:8">
      <c r="A5" s="25" t="s">
        <v>246</v>
      </c>
      <c r="B5" s="31">
        <v>50000</v>
      </c>
      <c r="C5" s="31">
        <v>30000</v>
      </c>
      <c r="D5" s="31">
        <v>31000</v>
      </c>
      <c r="E5" s="31">
        <v>28000</v>
      </c>
      <c r="F5" s="3"/>
      <c r="G5" s="3"/>
      <c r="H5" s="3"/>
    </row>
    <row r="6" spans="1:8">
      <c r="A6" s="25" t="s">
        <v>247</v>
      </c>
      <c r="B6" s="31">
        <v>53000</v>
      </c>
      <c r="C6" s="31">
        <v>35000</v>
      </c>
      <c r="D6" s="31">
        <v>37000</v>
      </c>
      <c r="E6" s="31">
        <v>35000</v>
      </c>
      <c r="F6" s="3"/>
      <c r="G6" s="3"/>
      <c r="H6" s="3"/>
    </row>
  </sheetData>
  <phoneticPr fontId="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workbookViewId="0"/>
  </sheetViews>
  <sheetFormatPr defaultRowHeight="17"/>
  <sheetData>
    <row r="1" spans="1:8">
      <c r="A1" s="30"/>
      <c r="B1" s="2" t="s">
        <v>236</v>
      </c>
      <c r="C1" s="3"/>
      <c r="D1" s="3"/>
      <c r="E1" s="3"/>
      <c r="F1" s="3"/>
      <c r="G1" s="3"/>
      <c r="H1" s="3"/>
    </row>
    <row r="2" spans="1:8">
      <c r="A2" s="4" t="s">
        <v>248</v>
      </c>
      <c r="B2" s="4" t="s">
        <v>249</v>
      </c>
      <c r="C2" s="4" t="s">
        <v>250</v>
      </c>
      <c r="D2" s="4" t="s">
        <v>251</v>
      </c>
      <c r="E2" s="4" t="s">
        <v>252</v>
      </c>
      <c r="F2" s="3"/>
      <c r="G2" s="3"/>
      <c r="H2" s="5" t="s">
        <v>253</v>
      </c>
    </row>
    <row r="3" spans="1:8">
      <c r="A3" s="25" t="s">
        <v>243</v>
      </c>
      <c r="B3" s="31">
        <v>30000</v>
      </c>
      <c r="C3" s="31">
        <v>18000</v>
      </c>
      <c r="D3" s="31">
        <v>19000</v>
      </c>
      <c r="E3" s="31">
        <v>15000</v>
      </c>
      <c r="F3" s="3"/>
      <c r="G3" s="32" t="s">
        <v>244</v>
      </c>
      <c r="H3" s="20">
        <f>INDEX(B3:E6,2,3)</f>
        <v>26000</v>
      </c>
    </row>
    <row r="4" spans="1:8">
      <c r="A4" s="25" t="s">
        <v>254</v>
      </c>
      <c r="B4" s="31">
        <v>45000</v>
      </c>
      <c r="C4" s="31">
        <v>25000</v>
      </c>
      <c r="D4" s="31">
        <v>26000</v>
      </c>
      <c r="E4" s="31">
        <v>23000</v>
      </c>
      <c r="F4" s="3"/>
      <c r="G4" s="3"/>
      <c r="H4" s="3"/>
    </row>
    <row r="5" spans="1:8">
      <c r="A5" s="25" t="s">
        <v>255</v>
      </c>
      <c r="B5" s="31">
        <v>50000</v>
      </c>
      <c r="C5" s="31">
        <v>30000</v>
      </c>
      <c r="D5" s="31">
        <v>31000</v>
      </c>
      <c r="E5" s="31">
        <v>28000</v>
      </c>
      <c r="F5" s="3"/>
      <c r="G5" s="3"/>
      <c r="H5" s="3"/>
    </row>
    <row r="6" spans="1:8">
      <c r="A6" s="25" t="s">
        <v>247</v>
      </c>
      <c r="B6" s="31">
        <v>53000</v>
      </c>
      <c r="C6" s="31">
        <v>35000</v>
      </c>
      <c r="D6" s="31">
        <v>37000</v>
      </c>
      <c r="E6" s="31">
        <v>35000</v>
      </c>
      <c r="F6" s="3"/>
      <c r="G6" s="3"/>
      <c r="H6" s="3"/>
    </row>
  </sheetData>
  <phoneticPr fontId="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7"/>
  <sheetData>
    <row r="1" spans="1:5">
      <c r="A1" s="33"/>
      <c r="B1" s="34" t="s">
        <v>256</v>
      </c>
      <c r="C1" s="11"/>
      <c r="D1" s="11"/>
      <c r="E1" s="11"/>
    </row>
    <row r="2" spans="1:5">
      <c r="A2" s="35"/>
      <c r="B2" s="27" t="s">
        <v>257</v>
      </c>
      <c r="C2" s="27" t="s">
        <v>258</v>
      </c>
      <c r="D2" s="27" t="s">
        <v>259</v>
      </c>
      <c r="E2" s="12" t="s">
        <v>260</v>
      </c>
    </row>
    <row r="3" spans="1:5">
      <c r="A3" s="27" t="s">
        <v>261</v>
      </c>
      <c r="B3" s="25">
        <v>5000</v>
      </c>
      <c r="C3" s="25">
        <v>10000</v>
      </c>
      <c r="D3" s="25">
        <v>15000</v>
      </c>
      <c r="E3" s="25">
        <v>14000</v>
      </c>
    </row>
    <row r="4" spans="1:5">
      <c r="A4" s="27" t="s">
        <v>262</v>
      </c>
      <c r="B4" s="25">
        <v>10000</v>
      </c>
      <c r="C4" s="25">
        <v>5000</v>
      </c>
      <c r="D4" s="25">
        <v>18000</v>
      </c>
      <c r="E4" s="25">
        <v>17000</v>
      </c>
    </row>
    <row r="5" spans="1:5">
      <c r="A5" s="27" t="s">
        <v>263</v>
      </c>
      <c r="B5" s="25">
        <v>15000</v>
      </c>
      <c r="C5" s="25">
        <v>18000</v>
      </c>
      <c r="D5" s="25">
        <v>5000</v>
      </c>
      <c r="E5" s="25">
        <v>8000</v>
      </c>
    </row>
    <row r="6" spans="1:5" ht="17.5" thickBot="1">
      <c r="A6" s="12" t="s">
        <v>260</v>
      </c>
      <c r="B6" s="25">
        <v>14000</v>
      </c>
      <c r="C6" s="36">
        <v>17000</v>
      </c>
      <c r="D6" s="36">
        <v>8000</v>
      </c>
      <c r="E6" s="36">
        <v>5000</v>
      </c>
    </row>
    <row r="7" spans="1:5" ht="17.5" thickTop="1">
      <c r="A7" s="3"/>
      <c r="B7" s="3"/>
      <c r="C7" s="37" t="s">
        <v>264</v>
      </c>
      <c r="D7" s="38" t="s">
        <v>265</v>
      </c>
      <c r="E7" s="39" t="s">
        <v>266</v>
      </c>
    </row>
    <row r="8" spans="1:5" ht="17.5" thickBot="1">
      <c r="A8" s="3"/>
      <c r="B8" s="3"/>
      <c r="C8" s="40" t="s">
        <v>267</v>
      </c>
      <c r="D8" s="41" t="s">
        <v>268</v>
      </c>
      <c r="E8" s="42"/>
    </row>
    <row r="9" spans="1:5" ht="17.5" thickTop="1"/>
  </sheetData>
  <phoneticPr fontId="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workbookViewId="0"/>
  </sheetViews>
  <sheetFormatPr defaultRowHeight="17"/>
  <sheetData>
    <row r="1" spans="1:5">
      <c r="A1" s="33"/>
      <c r="B1" s="34" t="s">
        <v>256</v>
      </c>
      <c r="C1" s="11"/>
      <c r="D1" s="11"/>
      <c r="E1" s="11"/>
    </row>
    <row r="2" spans="1:5">
      <c r="A2" s="35"/>
      <c r="B2" s="27" t="s">
        <v>267</v>
      </c>
      <c r="C2" s="27" t="s">
        <v>269</v>
      </c>
      <c r="D2" s="27" t="s">
        <v>270</v>
      </c>
      <c r="E2" s="12" t="s">
        <v>260</v>
      </c>
    </row>
    <row r="3" spans="1:5">
      <c r="A3" s="27" t="s">
        <v>267</v>
      </c>
      <c r="B3" s="25">
        <v>5000</v>
      </c>
      <c r="C3" s="25">
        <v>10000</v>
      </c>
      <c r="D3" s="25">
        <v>15000</v>
      </c>
      <c r="E3" s="25">
        <v>14000</v>
      </c>
    </row>
    <row r="4" spans="1:5">
      <c r="A4" s="27" t="s">
        <v>269</v>
      </c>
      <c r="B4" s="25">
        <v>10000</v>
      </c>
      <c r="C4" s="25">
        <v>5000</v>
      </c>
      <c r="D4" s="25">
        <v>18000</v>
      </c>
      <c r="E4" s="25">
        <v>17000</v>
      </c>
    </row>
    <row r="5" spans="1:5">
      <c r="A5" s="27" t="s">
        <v>263</v>
      </c>
      <c r="B5" s="25">
        <v>15000</v>
      </c>
      <c r="C5" s="25">
        <v>18000</v>
      </c>
      <c r="D5" s="25">
        <v>5000</v>
      </c>
      <c r="E5" s="25">
        <v>8000</v>
      </c>
    </row>
    <row r="6" spans="1:5" ht="17.5" thickBot="1">
      <c r="A6" s="12" t="s">
        <v>260</v>
      </c>
      <c r="B6" s="25">
        <v>14000</v>
      </c>
      <c r="C6" s="36">
        <v>17000</v>
      </c>
      <c r="D6" s="36">
        <v>8000</v>
      </c>
      <c r="E6" s="36">
        <v>5000</v>
      </c>
    </row>
    <row r="7" spans="1:5" ht="17.5" thickTop="1">
      <c r="A7" s="3"/>
      <c r="B7" s="3"/>
      <c r="C7" s="37" t="s">
        <v>271</v>
      </c>
      <c r="D7" s="38" t="s">
        <v>265</v>
      </c>
      <c r="E7" s="39" t="s">
        <v>272</v>
      </c>
    </row>
    <row r="8" spans="1:5" ht="17.5" thickBot="1">
      <c r="A8" s="3"/>
      <c r="B8" s="3"/>
      <c r="C8" s="40" t="s">
        <v>267</v>
      </c>
      <c r="D8" s="41" t="s">
        <v>263</v>
      </c>
      <c r="E8" s="42">
        <f>INDEX(B3:E6,MID(C8,4,2),MID(D8,4,2))</f>
        <v>15000</v>
      </c>
    </row>
    <row r="9" spans="1:5" ht="17.5" thickTop="1"/>
  </sheetData>
  <phoneticPr fontId="3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7"/>
  <cols>
    <col min="2" max="2" width="9.6640625" bestFit="1" customWidth="1"/>
    <col min="3" max="3" width="12.5" bestFit="1" customWidth="1"/>
    <col min="4" max="5" width="9.6640625" bestFit="1" customWidth="1"/>
    <col min="6" max="6" width="10.75" bestFit="1" customWidth="1"/>
    <col min="7" max="7" width="12.33203125" bestFit="1" customWidth="1"/>
  </cols>
  <sheetData>
    <row r="1" spans="1:7" ht="34">
      <c r="A1" s="44" t="s">
        <v>296</v>
      </c>
      <c r="B1" s="52" t="s">
        <v>297</v>
      </c>
      <c r="C1" s="52" t="s">
        <v>298</v>
      </c>
      <c r="D1" s="52" t="s">
        <v>299</v>
      </c>
      <c r="E1" s="52" t="s">
        <v>300</v>
      </c>
      <c r="F1" s="52" t="s">
        <v>301</v>
      </c>
      <c r="G1" s="53" t="s">
        <v>302</v>
      </c>
    </row>
    <row r="2" spans="1:7">
      <c r="A2" s="12" t="s">
        <v>303</v>
      </c>
      <c r="B2" s="54">
        <v>4320108</v>
      </c>
      <c r="C2" s="54">
        <v>2154109</v>
      </c>
      <c r="D2" s="54">
        <v>548250</v>
      </c>
      <c r="E2" s="54">
        <v>2574621</v>
      </c>
      <c r="F2" s="54">
        <v>9597088</v>
      </c>
      <c r="G2" s="55"/>
    </row>
    <row r="3" spans="1:7">
      <c r="A3" s="12" t="s">
        <v>304</v>
      </c>
      <c r="B3" s="54">
        <v>3652148</v>
      </c>
      <c r="C3" s="54">
        <v>1095481</v>
      </c>
      <c r="D3" s="54">
        <v>5250000</v>
      </c>
      <c r="E3" s="54">
        <v>1095846</v>
      </c>
      <c r="F3" s="54">
        <v>11093475</v>
      </c>
      <c r="G3" s="55"/>
    </row>
    <row r="4" spans="1:7">
      <c r="A4" s="12" t="s">
        <v>305</v>
      </c>
      <c r="B4" s="54">
        <v>2541000</v>
      </c>
      <c r="C4" s="54">
        <v>1625740</v>
      </c>
      <c r="D4" s="54">
        <v>1025784</v>
      </c>
      <c r="E4" s="54">
        <v>1889654</v>
      </c>
      <c r="F4" s="54">
        <v>7082178</v>
      </c>
      <c r="G4" s="55"/>
    </row>
    <row r="5" spans="1:7">
      <c r="A5" s="12" t="s">
        <v>306</v>
      </c>
      <c r="B5" s="54">
        <v>2257000</v>
      </c>
      <c r="C5" s="54">
        <v>2500000</v>
      </c>
      <c r="D5" s="54">
        <v>1548219</v>
      </c>
      <c r="E5" s="54">
        <v>1578425</v>
      </c>
      <c r="F5" s="54">
        <v>7883644</v>
      </c>
      <c r="G5" s="55"/>
    </row>
    <row r="6" spans="1:7">
      <c r="A6" s="12" t="s">
        <v>307</v>
      </c>
      <c r="B6" s="54">
        <v>3215048</v>
      </c>
      <c r="C6" s="54">
        <v>1350000</v>
      </c>
      <c r="D6" s="54">
        <v>2001095</v>
      </c>
      <c r="E6" s="54">
        <v>2612884</v>
      </c>
      <c r="F6" s="54">
        <v>9179027</v>
      </c>
      <c r="G6" s="55"/>
    </row>
    <row r="7" spans="1:7">
      <c r="A7" s="12" t="s">
        <v>308</v>
      </c>
      <c r="B7" s="54">
        <v>3025781</v>
      </c>
      <c r="C7" s="54">
        <v>1720000</v>
      </c>
      <c r="D7" s="54">
        <v>3654281</v>
      </c>
      <c r="E7" s="54">
        <v>2574219</v>
      </c>
      <c r="F7" s="54">
        <v>10974281</v>
      </c>
      <c r="G7" s="55"/>
    </row>
    <row r="8" spans="1:7">
      <c r="A8" s="12" t="s">
        <v>309</v>
      </c>
      <c r="B8" s="54">
        <v>2572584</v>
      </c>
      <c r="C8" s="54">
        <v>1430000</v>
      </c>
      <c r="D8" s="54">
        <v>2154872</v>
      </c>
      <c r="E8" s="54">
        <v>1998100</v>
      </c>
      <c r="F8" s="54">
        <v>8155556</v>
      </c>
      <c r="G8" s="55"/>
    </row>
  </sheetData>
  <phoneticPr fontId="3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workbookViewId="0"/>
  </sheetViews>
  <sheetFormatPr defaultRowHeight="17"/>
  <cols>
    <col min="2" max="2" width="9.6640625" bestFit="1" customWidth="1"/>
    <col min="3" max="3" width="12.5" bestFit="1" customWidth="1"/>
    <col min="4" max="5" width="9.6640625" bestFit="1" customWidth="1"/>
    <col min="6" max="6" width="10.75" bestFit="1" customWidth="1"/>
    <col min="7" max="7" width="12.33203125" bestFit="1" customWidth="1"/>
  </cols>
  <sheetData>
    <row r="1" spans="1:7" ht="34">
      <c r="A1" s="44" t="s">
        <v>296</v>
      </c>
      <c r="B1" s="52" t="s">
        <v>297</v>
      </c>
      <c r="C1" s="52" t="s">
        <v>298</v>
      </c>
      <c r="D1" s="52" t="s">
        <v>299</v>
      </c>
      <c r="E1" s="52" t="s">
        <v>300</v>
      </c>
      <c r="F1" s="52" t="s">
        <v>301</v>
      </c>
      <c r="G1" s="53" t="s">
        <v>302</v>
      </c>
    </row>
    <row r="2" spans="1:7">
      <c r="A2" s="12" t="s">
        <v>303</v>
      </c>
      <c r="B2" s="54">
        <v>4320108</v>
      </c>
      <c r="C2" s="54">
        <v>2154109</v>
      </c>
      <c r="D2" s="54">
        <v>548250</v>
      </c>
      <c r="E2" s="54">
        <v>2574621</v>
      </c>
      <c r="F2" s="54">
        <v>9597088</v>
      </c>
      <c r="G2" s="55" t="str">
        <f t="shared" ref="G2:G8" si="0">INDEX($B$1:$E$8,1,MATCH(MAX(B2:E2),B2:E2,0))</f>
        <v>보통예금</v>
      </c>
    </row>
    <row r="3" spans="1:7">
      <c r="A3" s="12" t="s">
        <v>304</v>
      </c>
      <c r="B3" s="54">
        <v>3652148</v>
      </c>
      <c r="C3" s="54">
        <v>1095481</v>
      </c>
      <c r="D3" s="54">
        <v>5250000</v>
      </c>
      <c r="E3" s="54">
        <v>1095846</v>
      </c>
      <c r="F3" s="54">
        <v>11093475</v>
      </c>
      <c r="G3" s="55" t="str">
        <f t="shared" si="0"/>
        <v>세금우대</v>
      </c>
    </row>
    <row r="4" spans="1:7">
      <c r="A4" s="12" t="s">
        <v>305</v>
      </c>
      <c r="B4" s="54">
        <v>2541000</v>
      </c>
      <c r="C4" s="54">
        <v>1625740</v>
      </c>
      <c r="D4" s="54">
        <v>1025784</v>
      </c>
      <c r="E4" s="54">
        <v>1889654</v>
      </c>
      <c r="F4" s="54">
        <v>7082178</v>
      </c>
      <c r="G4" s="55" t="str">
        <f t="shared" si="0"/>
        <v>보통예금</v>
      </c>
    </row>
    <row r="5" spans="1:7">
      <c r="A5" s="12" t="s">
        <v>306</v>
      </c>
      <c r="B5" s="54">
        <v>2257000</v>
      </c>
      <c r="C5" s="54">
        <v>2500000</v>
      </c>
      <c r="D5" s="54">
        <v>1548219</v>
      </c>
      <c r="E5" s="54">
        <v>1578425</v>
      </c>
      <c r="F5" s="54">
        <v>7883644</v>
      </c>
      <c r="G5" s="55" t="str">
        <f t="shared" si="0"/>
        <v>자유저축예금</v>
      </c>
    </row>
    <row r="6" spans="1:7">
      <c r="A6" s="12" t="s">
        <v>307</v>
      </c>
      <c r="B6" s="54">
        <v>3215048</v>
      </c>
      <c r="C6" s="54">
        <v>1350000</v>
      </c>
      <c r="D6" s="54">
        <v>2001095</v>
      </c>
      <c r="E6" s="54">
        <v>2612884</v>
      </c>
      <c r="F6" s="54">
        <v>9179027</v>
      </c>
      <c r="G6" s="55" t="str">
        <f t="shared" si="0"/>
        <v>보통예금</v>
      </c>
    </row>
    <row r="7" spans="1:7">
      <c r="A7" s="12" t="s">
        <v>308</v>
      </c>
      <c r="B7" s="54">
        <v>3025781</v>
      </c>
      <c r="C7" s="54">
        <v>1720000</v>
      </c>
      <c r="D7" s="54">
        <v>3654281</v>
      </c>
      <c r="E7" s="54">
        <v>2574219</v>
      </c>
      <c r="F7" s="54">
        <v>10974281</v>
      </c>
      <c r="G7" s="55" t="str">
        <f t="shared" si="0"/>
        <v>세금우대</v>
      </c>
    </row>
    <row r="8" spans="1:7">
      <c r="A8" s="12" t="s">
        <v>309</v>
      </c>
      <c r="B8" s="54">
        <v>2572584</v>
      </c>
      <c r="C8" s="54">
        <v>1430000</v>
      </c>
      <c r="D8" s="54">
        <v>2154872</v>
      </c>
      <c r="E8" s="54">
        <v>1998100</v>
      </c>
      <c r="F8" s="54">
        <v>8155556</v>
      </c>
      <c r="G8" s="55" t="str">
        <f t="shared" si="0"/>
        <v>보통예금</v>
      </c>
    </row>
  </sheetData>
  <phoneticPr fontId="3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7"/>
  <cols>
    <col min="2" max="2" width="12.33203125" bestFit="1" customWidth="1"/>
    <col min="7" max="7" width="12.5" bestFit="1" customWidth="1"/>
    <col min="8" max="8" width="2.58203125" customWidth="1"/>
  </cols>
  <sheetData>
    <row r="1" spans="1:11">
      <c r="A1" s="46" t="s">
        <v>310</v>
      </c>
      <c r="B1" s="46"/>
      <c r="C1" s="46"/>
      <c r="D1" s="46"/>
      <c r="E1" s="46"/>
      <c r="F1" s="46"/>
      <c r="G1" s="46"/>
      <c r="H1" s="46"/>
      <c r="I1" s="56" t="s">
        <v>311</v>
      </c>
      <c r="J1" s="46"/>
      <c r="K1" s="46"/>
    </row>
    <row r="2" spans="1:11">
      <c r="A2" s="44" t="s">
        <v>191</v>
      </c>
      <c r="B2" s="44" t="s">
        <v>312</v>
      </c>
      <c r="C2" s="44" t="s">
        <v>313</v>
      </c>
      <c r="D2" s="44" t="s">
        <v>314</v>
      </c>
      <c r="E2" s="44" t="s">
        <v>315</v>
      </c>
      <c r="F2" s="44" t="s">
        <v>316</v>
      </c>
      <c r="G2" s="13" t="s">
        <v>317</v>
      </c>
      <c r="H2" s="46"/>
      <c r="I2" s="77" t="s">
        <v>318</v>
      </c>
      <c r="J2" s="77"/>
      <c r="K2" s="78" t="s">
        <v>319</v>
      </c>
    </row>
    <row r="3" spans="1:11">
      <c r="A3" s="12" t="s">
        <v>320</v>
      </c>
      <c r="B3" s="12" t="s">
        <v>321</v>
      </c>
      <c r="C3" s="12">
        <v>18</v>
      </c>
      <c r="D3" s="12">
        <v>20</v>
      </c>
      <c r="E3" s="12">
        <v>25</v>
      </c>
      <c r="F3" s="12">
        <v>20</v>
      </c>
      <c r="G3" s="12"/>
      <c r="H3" s="46"/>
      <c r="I3" s="12" t="s">
        <v>322</v>
      </c>
      <c r="J3" s="12" t="s">
        <v>323</v>
      </c>
      <c r="K3" s="79"/>
    </row>
    <row r="4" spans="1:11">
      <c r="A4" s="12" t="s">
        <v>324</v>
      </c>
      <c r="B4" s="12" t="s">
        <v>321</v>
      </c>
      <c r="C4" s="12">
        <v>20</v>
      </c>
      <c r="D4" s="12">
        <v>20</v>
      </c>
      <c r="E4" s="12">
        <v>22</v>
      </c>
      <c r="F4" s="12">
        <v>18</v>
      </c>
      <c r="G4" s="12"/>
      <c r="H4" s="46"/>
      <c r="I4" s="12">
        <v>51</v>
      </c>
      <c r="J4" s="12">
        <v>60</v>
      </c>
      <c r="K4" s="12">
        <v>1</v>
      </c>
    </row>
    <row r="5" spans="1:11">
      <c r="A5" s="12" t="s">
        <v>325</v>
      </c>
      <c r="B5" s="12" t="s">
        <v>321</v>
      </c>
      <c r="C5" s="12">
        <v>16</v>
      </c>
      <c r="D5" s="12">
        <v>19</v>
      </c>
      <c r="E5" s="12">
        <v>17</v>
      </c>
      <c r="F5" s="12">
        <v>25</v>
      </c>
      <c r="G5" s="12"/>
      <c r="H5" s="46"/>
      <c r="I5" s="12">
        <v>41</v>
      </c>
      <c r="J5" s="12">
        <v>50</v>
      </c>
      <c r="K5" s="12">
        <v>2</v>
      </c>
    </row>
    <row r="6" spans="1:11">
      <c r="A6" s="12" t="s">
        <v>326</v>
      </c>
      <c r="B6" s="12" t="s">
        <v>321</v>
      </c>
      <c r="C6" s="12">
        <v>15</v>
      </c>
      <c r="D6" s="12">
        <v>15</v>
      </c>
      <c r="E6" s="12">
        <v>13</v>
      </c>
      <c r="F6" s="12">
        <v>26</v>
      </c>
      <c r="G6" s="12"/>
      <c r="H6" s="46"/>
      <c r="I6" s="12">
        <v>31</v>
      </c>
      <c r="J6" s="12">
        <v>40</v>
      </c>
      <c r="K6" s="12">
        <v>3</v>
      </c>
    </row>
    <row r="7" spans="1:11">
      <c r="A7" s="12" t="s">
        <v>320</v>
      </c>
      <c r="B7" s="12" t="s">
        <v>321</v>
      </c>
      <c r="C7" s="12">
        <v>20</v>
      </c>
      <c r="D7" s="12">
        <v>13</v>
      </c>
      <c r="E7" s="12">
        <v>24</v>
      </c>
      <c r="F7" s="12">
        <v>26</v>
      </c>
      <c r="G7" s="12"/>
      <c r="H7" s="46"/>
      <c r="I7" s="12">
        <v>21</v>
      </c>
      <c r="J7" s="12">
        <v>30</v>
      </c>
      <c r="K7" s="12">
        <v>4</v>
      </c>
    </row>
    <row r="8" spans="1:11">
      <c r="A8" s="12" t="s">
        <v>324</v>
      </c>
      <c r="B8" s="12" t="s">
        <v>321</v>
      </c>
      <c r="C8" s="12">
        <v>15</v>
      </c>
      <c r="D8" s="12">
        <v>20</v>
      </c>
      <c r="E8" s="12">
        <v>26</v>
      </c>
      <c r="F8" s="12">
        <v>24</v>
      </c>
      <c r="G8" s="12"/>
      <c r="H8" s="46"/>
      <c r="I8" s="12">
        <v>11</v>
      </c>
      <c r="J8" s="12">
        <v>20</v>
      </c>
      <c r="K8" s="12">
        <v>5</v>
      </c>
    </row>
    <row r="9" spans="1:11">
      <c r="A9" s="12" t="s">
        <v>326</v>
      </c>
      <c r="B9" s="12" t="s">
        <v>321</v>
      </c>
      <c r="C9" s="12">
        <v>12</v>
      </c>
      <c r="D9" s="12">
        <v>15</v>
      </c>
      <c r="E9" s="12">
        <v>20</v>
      </c>
      <c r="F9" s="12">
        <v>22</v>
      </c>
      <c r="G9" s="12"/>
      <c r="H9" s="46"/>
      <c r="I9" s="12">
        <v>1</v>
      </c>
      <c r="J9" s="12">
        <v>10</v>
      </c>
      <c r="K9" s="12">
        <v>6</v>
      </c>
    </row>
    <row r="10" spans="1:11">
      <c r="A10" s="12" t="s">
        <v>327</v>
      </c>
      <c r="B10" s="12" t="s">
        <v>321</v>
      </c>
      <c r="C10" s="12">
        <v>18</v>
      </c>
      <c r="D10" s="12">
        <v>17</v>
      </c>
      <c r="E10" s="12">
        <v>18</v>
      </c>
      <c r="F10" s="12">
        <v>13</v>
      </c>
      <c r="G10" s="12"/>
      <c r="H10" s="46"/>
      <c r="I10" s="46"/>
      <c r="J10" s="46"/>
      <c r="K10" s="46"/>
    </row>
  </sheetData>
  <mergeCells count="2">
    <mergeCell ref="I2:J2"/>
    <mergeCell ref="K2:K3"/>
  </mergeCells>
  <phoneticPr fontId="3" type="noConversion"/>
  <conditionalFormatting sqref="A3:C10">
    <cfRule type="expression" dxfId="3" priority="1" stopIfTrue="1">
      <formula>$C3&gt;=95</formula>
    </cfRule>
  </conditionalFormatting>
  <conditionalFormatting sqref="I1">
    <cfRule type="expression" dxfId="2" priority="2" stopIfTrue="1">
      <formula>$C12&gt;=95</formula>
    </cfRule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workbookViewId="0"/>
  </sheetViews>
  <sheetFormatPr defaultRowHeight="17"/>
  <cols>
    <col min="2" max="2" width="12.33203125" bestFit="1" customWidth="1"/>
    <col min="7" max="7" width="12.5" bestFit="1" customWidth="1"/>
    <col min="8" max="8" width="2.58203125" customWidth="1"/>
  </cols>
  <sheetData>
    <row r="1" spans="1:11">
      <c r="A1" s="46" t="s">
        <v>310</v>
      </c>
      <c r="B1" s="46"/>
      <c r="C1" s="46"/>
      <c r="D1" s="46"/>
      <c r="E1" s="46"/>
      <c r="F1" s="46"/>
      <c r="G1" s="46"/>
      <c r="H1" s="46"/>
      <c r="I1" s="56" t="s">
        <v>311</v>
      </c>
      <c r="J1" s="46"/>
      <c r="K1" s="46"/>
    </row>
    <row r="2" spans="1:11">
      <c r="A2" s="44" t="s">
        <v>191</v>
      </c>
      <c r="B2" s="44" t="s">
        <v>312</v>
      </c>
      <c r="C2" s="44" t="s">
        <v>313</v>
      </c>
      <c r="D2" s="44" t="s">
        <v>314</v>
      </c>
      <c r="E2" s="44" t="s">
        <v>315</v>
      </c>
      <c r="F2" s="44" t="s">
        <v>316</v>
      </c>
      <c r="G2" s="13" t="s">
        <v>317</v>
      </c>
      <c r="H2" s="46"/>
      <c r="I2" s="77" t="s">
        <v>318</v>
      </c>
      <c r="J2" s="77"/>
      <c r="K2" s="78" t="s">
        <v>319</v>
      </c>
    </row>
    <row r="3" spans="1:11">
      <c r="A3" s="12" t="s">
        <v>320</v>
      </c>
      <c r="B3" s="12" t="s">
        <v>321</v>
      </c>
      <c r="C3" s="12">
        <v>18</v>
      </c>
      <c r="D3" s="12">
        <v>20</v>
      </c>
      <c r="E3" s="12">
        <v>25</v>
      </c>
      <c r="F3" s="12">
        <v>20</v>
      </c>
      <c r="G3" s="12" t="str">
        <f t="shared" ref="G3:G10" si="0">MATCH(E3+F3,$J$4:$J$9,-1)&amp;"등급"</f>
        <v>2등급</v>
      </c>
      <c r="H3" s="46"/>
      <c r="I3" s="12" t="s">
        <v>322</v>
      </c>
      <c r="J3" s="12" t="s">
        <v>323</v>
      </c>
      <c r="K3" s="79"/>
    </row>
    <row r="4" spans="1:11">
      <c r="A4" s="12" t="s">
        <v>324</v>
      </c>
      <c r="B4" s="12" t="s">
        <v>321</v>
      </c>
      <c r="C4" s="12">
        <v>20</v>
      </c>
      <c r="D4" s="12">
        <v>20</v>
      </c>
      <c r="E4" s="12">
        <v>22</v>
      </c>
      <c r="F4" s="12">
        <v>18</v>
      </c>
      <c r="G4" s="12" t="str">
        <f t="shared" si="0"/>
        <v>3등급</v>
      </c>
      <c r="H4" s="46"/>
      <c r="I4" s="12">
        <v>51</v>
      </c>
      <c r="J4" s="12">
        <v>60</v>
      </c>
      <c r="K4" s="12">
        <v>1</v>
      </c>
    </row>
    <row r="5" spans="1:11">
      <c r="A5" s="12" t="s">
        <v>325</v>
      </c>
      <c r="B5" s="12" t="s">
        <v>321</v>
      </c>
      <c r="C5" s="12">
        <v>16</v>
      </c>
      <c r="D5" s="12">
        <v>19</v>
      </c>
      <c r="E5" s="12">
        <v>17</v>
      </c>
      <c r="F5" s="12">
        <v>25</v>
      </c>
      <c r="G5" s="12" t="str">
        <f t="shared" si="0"/>
        <v>2등급</v>
      </c>
      <c r="H5" s="46"/>
      <c r="I5" s="12">
        <v>41</v>
      </c>
      <c r="J5" s="12">
        <v>50</v>
      </c>
      <c r="K5" s="12">
        <v>2</v>
      </c>
    </row>
    <row r="6" spans="1:11">
      <c r="A6" s="12" t="s">
        <v>326</v>
      </c>
      <c r="B6" s="12" t="s">
        <v>321</v>
      </c>
      <c r="C6" s="12">
        <v>15</v>
      </c>
      <c r="D6" s="12">
        <v>15</v>
      </c>
      <c r="E6" s="12">
        <v>13</v>
      </c>
      <c r="F6" s="12">
        <v>26</v>
      </c>
      <c r="G6" s="12" t="str">
        <f t="shared" si="0"/>
        <v>3등급</v>
      </c>
      <c r="H6" s="46"/>
      <c r="I6" s="12">
        <v>31</v>
      </c>
      <c r="J6" s="12">
        <v>40</v>
      </c>
      <c r="K6" s="12">
        <v>3</v>
      </c>
    </row>
    <row r="7" spans="1:11">
      <c r="A7" s="12" t="s">
        <v>320</v>
      </c>
      <c r="B7" s="12" t="s">
        <v>321</v>
      </c>
      <c r="C7" s="12">
        <v>20</v>
      </c>
      <c r="D7" s="12">
        <v>13</v>
      </c>
      <c r="E7" s="12">
        <v>24</v>
      </c>
      <c r="F7" s="12">
        <v>26</v>
      </c>
      <c r="G7" s="12" t="str">
        <f t="shared" si="0"/>
        <v>2등급</v>
      </c>
      <c r="H7" s="46"/>
      <c r="I7" s="12">
        <v>21</v>
      </c>
      <c r="J7" s="12">
        <v>30</v>
      </c>
      <c r="K7" s="12">
        <v>4</v>
      </c>
    </row>
    <row r="8" spans="1:11">
      <c r="A8" s="12" t="s">
        <v>324</v>
      </c>
      <c r="B8" s="12" t="s">
        <v>321</v>
      </c>
      <c r="C8" s="12">
        <v>15</v>
      </c>
      <c r="D8" s="12">
        <v>20</v>
      </c>
      <c r="E8" s="12">
        <v>26</v>
      </c>
      <c r="F8" s="12">
        <v>24</v>
      </c>
      <c r="G8" s="12" t="str">
        <f t="shared" si="0"/>
        <v>2등급</v>
      </c>
      <c r="H8" s="46"/>
      <c r="I8" s="12">
        <v>11</v>
      </c>
      <c r="J8" s="12">
        <v>20</v>
      </c>
      <c r="K8" s="12">
        <v>5</v>
      </c>
    </row>
    <row r="9" spans="1:11">
      <c r="A9" s="12" t="s">
        <v>326</v>
      </c>
      <c r="B9" s="12" t="s">
        <v>321</v>
      </c>
      <c r="C9" s="12">
        <v>12</v>
      </c>
      <c r="D9" s="12">
        <v>15</v>
      </c>
      <c r="E9" s="12">
        <v>20</v>
      </c>
      <c r="F9" s="12">
        <v>22</v>
      </c>
      <c r="G9" s="12" t="str">
        <f t="shared" si="0"/>
        <v>2등급</v>
      </c>
      <c r="H9" s="46"/>
      <c r="I9" s="12">
        <v>1</v>
      </c>
      <c r="J9" s="12">
        <v>10</v>
      </c>
      <c r="K9" s="12">
        <v>6</v>
      </c>
    </row>
    <row r="10" spans="1:11">
      <c r="A10" s="12" t="s">
        <v>327</v>
      </c>
      <c r="B10" s="12" t="s">
        <v>321</v>
      </c>
      <c r="C10" s="12">
        <v>18</v>
      </c>
      <c r="D10" s="12">
        <v>17</v>
      </c>
      <c r="E10" s="12">
        <v>18</v>
      </c>
      <c r="F10" s="12">
        <v>13</v>
      </c>
      <c r="G10" s="12" t="str">
        <f t="shared" si="0"/>
        <v>3등급</v>
      </c>
      <c r="H10" s="46"/>
      <c r="I10" s="46"/>
      <c r="J10" s="46"/>
      <c r="K10" s="46"/>
    </row>
  </sheetData>
  <mergeCells count="2">
    <mergeCell ref="I2:J2"/>
    <mergeCell ref="K2:K3"/>
  </mergeCells>
  <phoneticPr fontId="3" type="noConversion"/>
  <conditionalFormatting sqref="A3:C10">
    <cfRule type="expression" dxfId="1" priority="1" stopIfTrue="1">
      <formula>$C3&gt;=95</formula>
    </cfRule>
  </conditionalFormatting>
  <conditionalFormatting sqref="I1">
    <cfRule type="expression" dxfId="0" priority="2" stopIfTrue="1">
      <formula>$C12&gt;=95</formula>
    </cfRule>
  </conditionalFormatting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7"/>
  <cols>
    <col min="6" max="6" width="2.58203125" customWidth="1"/>
  </cols>
  <sheetData>
    <row r="1" spans="1:10">
      <c r="A1" s="46" t="s">
        <v>328</v>
      </c>
      <c r="B1" s="46"/>
      <c r="C1" s="46"/>
      <c r="D1" s="46"/>
      <c r="E1" s="46"/>
      <c r="F1" s="46"/>
      <c r="G1" s="46" t="s">
        <v>329</v>
      </c>
      <c r="H1" s="46"/>
      <c r="I1" s="46"/>
      <c r="J1" s="46"/>
    </row>
    <row r="2" spans="1:10">
      <c r="A2" s="12" t="s">
        <v>88</v>
      </c>
      <c r="B2" s="12" t="s">
        <v>330</v>
      </c>
      <c r="C2" s="12" t="s">
        <v>331</v>
      </c>
      <c r="D2" s="12" t="s">
        <v>332</v>
      </c>
      <c r="E2" s="12" t="s">
        <v>333</v>
      </c>
      <c r="F2" s="46"/>
      <c r="G2" s="77" t="s">
        <v>334</v>
      </c>
      <c r="H2" s="80" t="s">
        <v>335</v>
      </c>
      <c r="I2" s="81"/>
      <c r="J2" s="82"/>
    </row>
    <row r="3" spans="1:10">
      <c r="A3" s="12" t="s">
        <v>336</v>
      </c>
      <c r="B3" s="12" t="s">
        <v>337</v>
      </c>
      <c r="C3" s="57">
        <v>87</v>
      </c>
      <c r="D3" s="57">
        <v>74</v>
      </c>
      <c r="E3" s="58">
        <v>88</v>
      </c>
      <c r="F3" s="46"/>
      <c r="G3" s="77"/>
      <c r="H3" s="13" t="s">
        <v>338</v>
      </c>
      <c r="I3" s="13" t="s">
        <v>339</v>
      </c>
      <c r="J3" s="13" t="s">
        <v>333</v>
      </c>
    </row>
    <row r="4" spans="1:10">
      <c r="A4" s="12" t="s">
        <v>340</v>
      </c>
      <c r="B4" s="12" t="s">
        <v>341</v>
      </c>
      <c r="C4" s="57">
        <v>65</v>
      </c>
      <c r="D4" s="57">
        <v>68</v>
      </c>
      <c r="E4" s="57">
        <v>70</v>
      </c>
      <c r="F4" s="46"/>
      <c r="G4" s="12" t="s">
        <v>342</v>
      </c>
      <c r="H4" s="12"/>
      <c r="I4" s="12"/>
      <c r="J4" s="12"/>
    </row>
    <row r="5" spans="1:10">
      <c r="A5" s="12" t="s">
        <v>343</v>
      </c>
      <c r="B5" s="12" t="s">
        <v>344</v>
      </c>
      <c r="C5" s="57">
        <v>87</v>
      </c>
      <c r="D5" s="57">
        <v>87</v>
      </c>
      <c r="E5" s="58">
        <v>94</v>
      </c>
      <c r="F5" s="46"/>
      <c r="G5" s="12" t="s">
        <v>345</v>
      </c>
      <c r="H5" s="12"/>
      <c r="I5" s="12"/>
      <c r="J5" s="12"/>
    </row>
    <row r="6" spans="1:10">
      <c r="A6" s="12" t="s">
        <v>346</v>
      </c>
      <c r="B6" s="12" t="s">
        <v>341</v>
      </c>
      <c r="C6" s="57">
        <v>94</v>
      </c>
      <c r="D6" s="57">
        <v>80</v>
      </c>
      <c r="E6" s="58">
        <v>87</v>
      </c>
      <c r="F6" s="46"/>
      <c r="G6" s="12" t="s">
        <v>347</v>
      </c>
      <c r="H6" s="12"/>
      <c r="I6" s="12"/>
      <c r="J6" s="12"/>
    </row>
    <row r="7" spans="1:10">
      <c r="A7" s="12" t="s">
        <v>348</v>
      </c>
      <c r="B7" s="12" t="s">
        <v>349</v>
      </c>
      <c r="C7" s="57">
        <v>61</v>
      </c>
      <c r="D7" s="57">
        <v>83</v>
      </c>
      <c r="E7" s="58">
        <v>82</v>
      </c>
      <c r="F7" s="46"/>
      <c r="G7" s="12" t="s">
        <v>350</v>
      </c>
      <c r="H7" s="12"/>
      <c r="I7" s="12"/>
      <c r="J7" s="12"/>
    </row>
    <row r="8" spans="1:10">
      <c r="A8" s="12" t="s">
        <v>351</v>
      </c>
      <c r="B8" s="12" t="s">
        <v>350</v>
      </c>
      <c r="C8" s="57">
        <v>95</v>
      </c>
      <c r="D8" s="57">
        <v>80</v>
      </c>
      <c r="E8" s="58">
        <v>80</v>
      </c>
      <c r="F8" s="46"/>
      <c r="G8" s="12" t="s">
        <v>352</v>
      </c>
      <c r="H8" s="12"/>
      <c r="I8" s="12"/>
      <c r="J8" s="12"/>
    </row>
    <row r="9" spans="1:10">
      <c r="A9" s="12" t="s">
        <v>353</v>
      </c>
      <c r="B9" s="12" t="s">
        <v>354</v>
      </c>
      <c r="C9" s="57">
        <v>82</v>
      </c>
      <c r="D9" s="57">
        <v>78</v>
      </c>
      <c r="E9" s="58">
        <v>95</v>
      </c>
      <c r="F9" s="46"/>
      <c r="G9" s="46"/>
      <c r="H9" s="46"/>
      <c r="I9" s="46"/>
      <c r="J9" s="46"/>
    </row>
    <row r="10" spans="1:10">
      <c r="A10" s="12" t="s">
        <v>355</v>
      </c>
      <c r="B10" s="12" t="s">
        <v>356</v>
      </c>
      <c r="C10" s="57">
        <v>95</v>
      </c>
      <c r="D10" s="57">
        <v>91</v>
      </c>
      <c r="E10" s="58">
        <v>82</v>
      </c>
      <c r="F10" s="46"/>
      <c r="G10" s="46"/>
      <c r="H10" s="46"/>
      <c r="I10" s="46"/>
      <c r="J10" s="46"/>
    </row>
    <row r="11" spans="1:10">
      <c r="A11" s="12" t="s">
        <v>357</v>
      </c>
      <c r="B11" s="12" t="s">
        <v>358</v>
      </c>
      <c r="C11" s="57">
        <v>88</v>
      </c>
      <c r="D11" s="57">
        <v>80</v>
      </c>
      <c r="E11" s="58">
        <v>88</v>
      </c>
      <c r="F11" s="46"/>
      <c r="G11" s="46"/>
      <c r="H11" s="46"/>
      <c r="I11" s="46"/>
      <c r="J11" s="46"/>
    </row>
    <row r="12" spans="1:10">
      <c r="A12" s="12" t="s">
        <v>359</v>
      </c>
      <c r="B12" s="12" t="s">
        <v>360</v>
      </c>
      <c r="C12" s="57">
        <v>77</v>
      </c>
      <c r="D12" s="57">
        <v>87</v>
      </c>
      <c r="E12" s="58">
        <v>86</v>
      </c>
      <c r="F12" s="46"/>
      <c r="G12" s="46"/>
      <c r="H12" s="46"/>
      <c r="I12" s="46"/>
      <c r="J12" s="46"/>
    </row>
    <row r="13" spans="1:10">
      <c r="A13" s="12" t="s">
        <v>361</v>
      </c>
      <c r="B13" s="12" t="s">
        <v>360</v>
      </c>
      <c r="C13" s="57">
        <v>90</v>
      </c>
      <c r="D13" s="57">
        <v>78</v>
      </c>
      <c r="E13" s="57">
        <v>77</v>
      </c>
      <c r="F13" s="46"/>
      <c r="G13" s="46"/>
      <c r="H13" s="46"/>
      <c r="I13" s="46"/>
      <c r="J13" s="46"/>
    </row>
    <row r="14" spans="1:10">
      <c r="A14" s="12" t="s">
        <v>362</v>
      </c>
      <c r="B14" s="12" t="s">
        <v>356</v>
      </c>
      <c r="C14" s="57">
        <v>74</v>
      </c>
      <c r="D14" s="57">
        <v>64</v>
      </c>
      <c r="E14" s="58">
        <v>99</v>
      </c>
      <c r="F14" s="46"/>
      <c r="G14" s="46"/>
      <c r="H14" s="46"/>
      <c r="I14" s="46"/>
      <c r="J14" s="46"/>
    </row>
    <row r="15" spans="1:10">
      <c r="A15" s="12" t="s">
        <v>363</v>
      </c>
      <c r="B15" s="12" t="s">
        <v>347</v>
      </c>
      <c r="C15" s="57">
        <v>98</v>
      </c>
      <c r="D15" s="57">
        <v>68</v>
      </c>
      <c r="E15" s="58">
        <v>65</v>
      </c>
      <c r="F15" s="46"/>
      <c r="G15" s="46"/>
      <c r="H15" s="46"/>
      <c r="I15" s="46"/>
      <c r="J15" s="46"/>
    </row>
    <row r="16" spans="1:10">
      <c r="A16" s="12" t="s">
        <v>364</v>
      </c>
      <c r="B16" s="12" t="s">
        <v>365</v>
      </c>
      <c r="C16" s="57">
        <v>70</v>
      </c>
      <c r="D16" s="57">
        <v>75</v>
      </c>
      <c r="E16" s="58">
        <v>70</v>
      </c>
      <c r="F16" s="46"/>
      <c r="G16" s="46"/>
      <c r="H16" s="46"/>
      <c r="I16" s="46"/>
      <c r="J16" s="46"/>
    </row>
    <row r="17" spans="1:10">
      <c r="A17" s="12" t="s">
        <v>366</v>
      </c>
      <c r="B17" s="12" t="s">
        <v>349</v>
      </c>
      <c r="C17" s="57">
        <v>95</v>
      </c>
      <c r="D17" s="57">
        <v>77</v>
      </c>
      <c r="E17" s="58">
        <v>92</v>
      </c>
      <c r="F17" s="46"/>
      <c r="G17" s="46"/>
      <c r="H17" s="46"/>
      <c r="I17" s="46"/>
      <c r="J17" s="46"/>
    </row>
  </sheetData>
  <mergeCells count="2">
    <mergeCell ref="G2:G3"/>
    <mergeCell ref="H2:J2"/>
  </mergeCells>
  <phoneticPr fontId="3" type="noConversion"/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workbookViewId="0"/>
  </sheetViews>
  <sheetFormatPr defaultRowHeight="17"/>
  <cols>
    <col min="6" max="6" width="2.58203125" customWidth="1"/>
  </cols>
  <sheetData>
    <row r="1" spans="1:10">
      <c r="A1" s="46" t="s">
        <v>328</v>
      </c>
      <c r="B1" s="46"/>
      <c r="C1" s="46"/>
      <c r="D1" s="46"/>
      <c r="E1" s="46"/>
      <c r="F1" s="46"/>
      <c r="G1" s="46" t="s">
        <v>329</v>
      </c>
      <c r="H1" s="46"/>
      <c r="I1" s="46"/>
      <c r="J1" s="46"/>
    </row>
    <row r="2" spans="1:10">
      <c r="A2" s="12" t="s">
        <v>88</v>
      </c>
      <c r="B2" s="12" t="s">
        <v>330</v>
      </c>
      <c r="C2" s="12" t="s">
        <v>331</v>
      </c>
      <c r="D2" s="12" t="s">
        <v>332</v>
      </c>
      <c r="E2" s="12" t="s">
        <v>333</v>
      </c>
      <c r="F2" s="46"/>
      <c r="G2" s="77" t="s">
        <v>334</v>
      </c>
      <c r="H2" s="80" t="s">
        <v>335</v>
      </c>
      <c r="I2" s="81"/>
      <c r="J2" s="82"/>
    </row>
    <row r="3" spans="1:10">
      <c r="A3" s="12" t="s">
        <v>336</v>
      </c>
      <c r="B3" s="12" t="s">
        <v>337</v>
      </c>
      <c r="C3" s="57">
        <v>87</v>
      </c>
      <c r="D3" s="57">
        <v>74</v>
      </c>
      <c r="E3" s="58">
        <v>88</v>
      </c>
      <c r="F3" s="46"/>
      <c r="G3" s="77"/>
      <c r="H3" s="13" t="s">
        <v>338</v>
      </c>
      <c r="I3" s="13" t="s">
        <v>339</v>
      </c>
      <c r="J3" s="13" t="s">
        <v>333</v>
      </c>
    </row>
    <row r="4" spans="1:10">
      <c r="A4" s="12" t="s">
        <v>340</v>
      </c>
      <c r="B4" s="12" t="s">
        <v>341</v>
      </c>
      <c r="C4" s="57">
        <v>65</v>
      </c>
      <c r="D4" s="57">
        <v>68</v>
      </c>
      <c r="E4" s="57">
        <v>70</v>
      </c>
      <c r="F4" s="46"/>
      <c r="G4" s="12" t="s">
        <v>342</v>
      </c>
      <c r="H4" s="12" t="str">
        <f t="array" ref="H4">INDEX($A$3:$A$17,MATCH(MAX(($B$3:$B$17=$G4)*C$3:C$17),($B$3:$B$17=$G4)*C$3:C$17,0))</f>
        <v>방극준</v>
      </c>
      <c r="I4" s="12" t="str">
        <f t="array" ref="I4">INDEX($A$3:$A$17,MATCH(MAX(($B$3:$B$17=$G4)*D$3:D$17),($B$3:$B$17=$G4)*D$3:D$17,0))</f>
        <v>박영훈</v>
      </c>
      <c r="J4" s="12" t="str">
        <f t="array" ref="J4">INDEX($A$3:$A$17,MATCH(MAX(($B$3:$B$17=$G4)*E$3:E$17),($B$3:$B$17=$G4)*E$3:E$17,0))</f>
        <v>방극준</v>
      </c>
    </row>
    <row r="5" spans="1:10">
      <c r="A5" s="12" t="s">
        <v>343</v>
      </c>
      <c r="B5" s="12" t="s">
        <v>344</v>
      </c>
      <c r="C5" s="57">
        <v>87</v>
      </c>
      <c r="D5" s="57">
        <v>87</v>
      </c>
      <c r="E5" s="58">
        <v>94</v>
      </c>
      <c r="F5" s="46"/>
      <c r="G5" s="12" t="s">
        <v>345</v>
      </c>
      <c r="H5" s="12" t="str">
        <f t="array" ref="H5">INDEX($A$3:$A$17,MATCH(MAX(($B$3:$B$17=$G5)*C$3:C$17),($B$3:$B$17=$G5)*C$3:C$17,0))</f>
        <v>조예슬</v>
      </c>
      <c r="I5" s="12" t="str">
        <f t="array" ref="I5">INDEX($A$3:$A$17,MATCH(MAX(($B$3:$B$17=$G5)*D$3:D$17),($B$3:$B$17=$G5)*D$3:D$17,0))</f>
        <v>황선철</v>
      </c>
      <c r="J5" s="12" t="str">
        <f t="array" ref="J5">INDEX($A$3:$A$17,MATCH(MAX(($B$3:$B$17=$G5)*E$3:E$17),($B$3:$B$17=$G5)*E$3:E$17,0))</f>
        <v>조예슬</v>
      </c>
    </row>
    <row r="6" spans="1:10">
      <c r="A6" s="12" t="s">
        <v>346</v>
      </c>
      <c r="B6" s="12" t="s">
        <v>341</v>
      </c>
      <c r="C6" s="57">
        <v>94</v>
      </c>
      <c r="D6" s="57">
        <v>80</v>
      </c>
      <c r="E6" s="58">
        <v>87</v>
      </c>
      <c r="F6" s="46"/>
      <c r="G6" s="12" t="s">
        <v>347</v>
      </c>
      <c r="H6" s="12" t="str">
        <f t="array" ref="H6">INDEX($A$3:$A$17,MATCH(MAX(($B$3:$B$17=$G6)*C$3:C$17),($B$3:$B$17=$G6)*C$3:C$17,0))</f>
        <v>한성현</v>
      </c>
      <c r="I6" s="12" t="str">
        <f t="array" ref="I6">INDEX($A$3:$A$17,MATCH(MAX(($B$3:$B$17=$G6)*D$3:D$17),($B$3:$B$17=$G6)*D$3:D$17,0))</f>
        <v>이원섭</v>
      </c>
      <c r="J6" s="12" t="str">
        <f t="array" ref="J6">INDEX($A$3:$A$17,MATCH(MAX(($B$3:$B$17=$G6)*E$3:E$17),($B$3:$B$17=$G6)*E$3:E$17,0))</f>
        <v>최일목</v>
      </c>
    </row>
    <row r="7" spans="1:10">
      <c r="A7" s="12" t="s">
        <v>348</v>
      </c>
      <c r="B7" s="12" t="s">
        <v>349</v>
      </c>
      <c r="C7" s="57">
        <v>61</v>
      </c>
      <c r="D7" s="57">
        <v>83</v>
      </c>
      <c r="E7" s="58">
        <v>82</v>
      </c>
      <c r="F7" s="46"/>
      <c r="G7" s="12" t="s">
        <v>350</v>
      </c>
      <c r="H7" s="12" t="str">
        <f t="array" ref="H7">INDEX($A$3:$A$17,MATCH(MAX(($B$3:$B$17=$G7)*C$3:C$17),($B$3:$B$17=$G7)*C$3:C$17,0))</f>
        <v>안기순</v>
      </c>
      <c r="I7" s="12" t="str">
        <f t="array" ref="I7">INDEX($A$3:$A$17,MATCH(MAX(($B$3:$B$17=$G7)*D$3:D$17),($B$3:$B$17=$G7)*D$3:D$17,0))</f>
        <v>문은아</v>
      </c>
      <c r="J7" s="12" t="str">
        <f t="array" ref="J7">INDEX($A$3:$A$17,MATCH(MAX(($B$3:$B$17=$G7)*E$3:E$17),($B$3:$B$17=$G7)*E$3:E$17,0))</f>
        <v>장용훈</v>
      </c>
    </row>
    <row r="8" spans="1:10">
      <c r="A8" s="12" t="s">
        <v>351</v>
      </c>
      <c r="B8" s="12" t="s">
        <v>350</v>
      </c>
      <c r="C8" s="57">
        <v>95</v>
      </c>
      <c r="D8" s="57">
        <v>80</v>
      </c>
      <c r="E8" s="58">
        <v>80</v>
      </c>
      <c r="F8" s="46"/>
      <c r="G8" s="12" t="s">
        <v>352</v>
      </c>
      <c r="H8" s="12" t="str">
        <f t="array" ref="H8">INDEX($A$3:$A$17,MATCH(MAX(($B$3:$B$17=$G8)*C$3:C$17),($B$3:$B$17=$G8)*C$3:C$17,0))</f>
        <v>정태은</v>
      </c>
      <c r="I8" s="12" t="str">
        <f t="array" ref="I8">INDEX($A$3:$A$17,MATCH(MAX(($B$3:$B$17=$G8)*D$3:D$17),($B$3:$B$17=$G8)*D$3:D$17,0))</f>
        <v>김세환</v>
      </c>
      <c r="J8" s="12" t="str">
        <f t="array" ref="J8">INDEX($A$3:$A$17,MATCH(MAX(($B$3:$B$17=$G8)*E$3:E$17),($B$3:$B$17=$G8)*E$3:E$17,0))</f>
        <v>안유경</v>
      </c>
    </row>
    <row r="9" spans="1:10">
      <c r="A9" s="12" t="s">
        <v>353</v>
      </c>
      <c r="B9" s="12" t="s">
        <v>354</v>
      </c>
      <c r="C9" s="57">
        <v>82</v>
      </c>
      <c r="D9" s="57">
        <v>78</v>
      </c>
      <c r="E9" s="58">
        <v>95</v>
      </c>
      <c r="F9" s="46"/>
      <c r="G9" s="46"/>
      <c r="H9" s="46"/>
      <c r="I9" s="46"/>
      <c r="J9" s="46"/>
    </row>
    <row r="10" spans="1:10">
      <c r="A10" s="12" t="s">
        <v>355</v>
      </c>
      <c r="B10" s="12" t="s">
        <v>356</v>
      </c>
      <c r="C10" s="57">
        <v>95</v>
      </c>
      <c r="D10" s="57">
        <v>91</v>
      </c>
      <c r="E10" s="58">
        <v>82</v>
      </c>
      <c r="F10" s="46"/>
      <c r="G10" s="46"/>
      <c r="H10" s="46"/>
      <c r="I10" s="46"/>
      <c r="J10" s="46"/>
    </row>
    <row r="11" spans="1:10">
      <c r="A11" s="12" t="s">
        <v>357</v>
      </c>
      <c r="B11" s="12" t="s">
        <v>358</v>
      </c>
      <c r="C11" s="57">
        <v>88</v>
      </c>
      <c r="D11" s="57">
        <v>80</v>
      </c>
      <c r="E11" s="58">
        <v>88</v>
      </c>
      <c r="F11" s="46"/>
      <c r="G11" s="46"/>
      <c r="H11" s="46"/>
      <c r="I11" s="46"/>
      <c r="J11" s="46"/>
    </row>
    <row r="12" spans="1:10">
      <c r="A12" s="12" t="s">
        <v>359</v>
      </c>
      <c r="B12" s="12" t="s">
        <v>360</v>
      </c>
      <c r="C12" s="57">
        <v>77</v>
      </c>
      <c r="D12" s="57">
        <v>87</v>
      </c>
      <c r="E12" s="58">
        <v>86</v>
      </c>
      <c r="F12" s="46"/>
      <c r="G12" s="46"/>
      <c r="H12" s="46"/>
      <c r="I12" s="46"/>
      <c r="J12" s="46"/>
    </row>
    <row r="13" spans="1:10">
      <c r="A13" s="12" t="s">
        <v>361</v>
      </c>
      <c r="B13" s="12" t="s">
        <v>360</v>
      </c>
      <c r="C13" s="57">
        <v>90</v>
      </c>
      <c r="D13" s="57">
        <v>78</v>
      </c>
      <c r="E13" s="57">
        <v>77</v>
      </c>
      <c r="F13" s="46"/>
      <c r="G13" s="46"/>
      <c r="H13" s="46"/>
      <c r="I13" s="46"/>
      <c r="J13" s="46"/>
    </row>
    <row r="14" spans="1:10">
      <c r="A14" s="12" t="s">
        <v>362</v>
      </c>
      <c r="B14" s="12" t="s">
        <v>356</v>
      </c>
      <c r="C14" s="57">
        <v>74</v>
      </c>
      <c r="D14" s="57">
        <v>64</v>
      </c>
      <c r="E14" s="58">
        <v>99</v>
      </c>
      <c r="F14" s="46"/>
      <c r="G14" s="46"/>
      <c r="H14" s="46"/>
      <c r="I14" s="46"/>
      <c r="J14" s="46"/>
    </row>
    <row r="15" spans="1:10">
      <c r="A15" s="12" t="s">
        <v>363</v>
      </c>
      <c r="B15" s="12" t="s">
        <v>347</v>
      </c>
      <c r="C15" s="57">
        <v>98</v>
      </c>
      <c r="D15" s="57">
        <v>68</v>
      </c>
      <c r="E15" s="58">
        <v>65</v>
      </c>
      <c r="F15" s="46"/>
      <c r="G15" s="46"/>
      <c r="H15" s="46"/>
      <c r="I15" s="46"/>
      <c r="J15" s="46"/>
    </row>
    <row r="16" spans="1:10">
      <c r="A16" s="12" t="s">
        <v>364</v>
      </c>
      <c r="B16" s="12" t="s">
        <v>365</v>
      </c>
      <c r="C16" s="57">
        <v>70</v>
      </c>
      <c r="D16" s="57">
        <v>75</v>
      </c>
      <c r="E16" s="58">
        <v>70</v>
      </c>
      <c r="F16" s="46"/>
      <c r="G16" s="46"/>
      <c r="H16" s="46"/>
      <c r="I16" s="46"/>
      <c r="J16" s="46"/>
    </row>
    <row r="17" spans="1:10">
      <c r="A17" s="12" t="s">
        <v>366</v>
      </c>
      <c r="B17" s="12" t="s">
        <v>349</v>
      </c>
      <c r="C17" s="57">
        <v>95</v>
      </c>
      <c r="D17" s="57">
        <v>77</v>
      </c>
      <c r="E17" s="58">
        <v>92</v>
      </c>
      <c r="F17" s="46"/>
      <c r="G17" s="46"/>
      <c r="H17" s="46"/>
      <c r="I17" s="46"/>
      <c r="J17" s="46"/>
    </row>
  </sheetData>
  <mergeCells count="2">
    <mergeCell ref="G2:G3"/>
    <mergeCell ref="H2:J2"/>
  </mergeCells>
  <phoneticPr fontId="3" type="noConversion"/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7"/>
  <cols>
    <col min="3" max="3" width="2.58203125" customWidth="1"/>
  </cols>
  <sheetData>
    <row r="1" spans="1:6">
      <c r="A1" s="46" t="s">
        <v>367</v>
      </c>
      <c r="B1" s="46"/>
      <c r="C1" s="59"/>
      <c r="D1" s="59"/>
      <c r="E1" s="59"/>
      <c r="F1" s="59"/>
    </row>
    <row r="2" spans="1:6">
      <c r="A2" s="44" t="s">
        <v>368</v>
      </c>
      <c r="B2" s="60" t="s">
        <v>369</v>
      </c>
      <c r="C2" s="59"/>
      <c r="D2" s="44" t="s">
        <v>370</v>
      </c>
      <c r="E2" s="44" t="s">
        <v>371</v>
      </c>
      <c r="F2" s="13" t="s">
        <v>372</v>
      </c>
    </row>
    <row r="3" spans="1:6">
      <c r="A3" s="44" t="s">
        <v>373</v>
      </c>
      <c r="B3" s="61">
        <v>270000</v>
      </c>
      <c r="C3" s="59"/>
      <c r="D3" s="12" t="s">
        <v>374</v>
      </c>
      <c r="E3" s="12" t="s">
        <v>375</v>
      </c>
      <c r="F3" s="62"/>
    </row>
    <row r="4" spans="1:6">
      <c r="A4" s="44" t="s">
        <v>376</v>
      </c>
      <c r="B4" s="61">
        <v>500000</v>
      </c>
      <c r="C4" s="59"/>
      <c r="D4" s="12" t="s">
        <v>374</v>
      </c>
      <c r="E4" s="12" t="s">
        <v>377</v>
      </c>
      <c r="F4" s="62"/>
    </row>
    <row r="5" spans="1:6">
      <c r="A5" s="44" t="s">
        <v>378</v>
      </c>
      <c r="B5" s="61">
        <v>350000</v>
      </c>
      <c r="C5" s="59"/>
      <c r="D5" s="12" t="s">
        <v>379</v>
      </c>
      <c r="E5" s="12" t="s">
        <v>377</v>
      </c>
      <c r="F5" s="62"/>
    </row>
    <row r="6" spans="1:6">
      <c r="A6" s="59"/>
      <c r="B6" s="59"/>
      <c r="C6" s="59"/>
      <c r="D6" s="12" t="s">
        <v>380</v>
      </c>
      <c r="E6" s="12" t="s">
        <v>375</v>
      </c>
      <c r="F6" s="62"/>
    </row>
    <row r="7" spans="1:6">
      <c r="A7" s="59"/>
      <c r="B7" s="59"/>
      <c r="C7" s="59"/>
      <c r="D7" s="12" t="s">
        <v>381</v>
      </c>
      <c r="E7" s="12" t="s">
        <v>377</v>
      </c>
      <c r="F7" s="62"/>
    </row>
    <row r="8" spans="1:6">
      <c r="A8" s="59"/>
      <c r="B8" s="59"/>
      <c r="C8" s="59"/>
      <c r="D8" s="12" t="s">
        <v>382</v>
      </c>
      <c r="E8" s="12" t="s">
        <v>383</v>
      </c>
      <c r="F8" s="62"/>
    </row>
  </sheetData>
  <phoneticPr fontId="3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/>
  </sheetViews>
  <sheetFormatPr defaultRowHeight="17"/>
  <cols>
    <col min="3" max="3" width="2.58203125" customWidth="1"/>
  </cols>
  <sheetData>
    <row r="1" spans="1:6">
      <c r="A1" s="46" t="s">
        <v>367</v>
      </c>
      <c r="B1" s="46"/>
      <c r="C1" s="59"/>
      <c r="D1" s="59"/>
      <c r="E1" s="59"/>
      <c r="F1" s="59"/>
    </row>
    <row r="2" spans="1:6">
      <c r="A2" s="44" t="s">
        <v>368</v>
      </c>
      <c r="B2" s="60" t="s">
        <v>369</v>
      </c>
      <c r="C2" s="59"/>
      <c r="D2" s="44" t="s">
        <v>370</v>
      </c>
      <c r="E2" s="44" t="s">
        <v>371</v>
      </c>
      <c r="F2" s="13" t="s">
        <v>372</v>
      </c>
    </row>
    <row r="3" spans="1:6">
      <c r="A3" s="44" t="s">
        <v>373</v>
      </c>
      <c r="B3" s="61">
        <v>270000</v>
      </c>
      <c r="C3" s="59"/>
      <c r="D3" s="12" t="s">
        <v>374</v>
      </c>
      <c r="E3" s="12" t="s">
        <v>375</v>
      </c>
      <c r="F3" s="62">
        <f t="shared" ref="F3:F8" si="0">LOOKUP(LEFT(D3,2),$A$3:$B$5)</f>
        <v>500000</v>
      </c>
    </row>
    <row r="4" spans="1:6">
      <c r="A4" s="44" t="s">
        <v>376</v>
      </c>
      <c r="B4" s="61">
        <v>500000</v>
      </c>
      <c r="C4" s="59"/>
      <c r="D4" s="12" t="s">
        <v>374</v>
      </c>
      <c r="E4" s="12" t="s">
        <v>377</v>
      </c>
      <c r="F4" s="62">
        <f t="shared" si="0"/>
        <v>500000</v>
      </c>
    </row>
    <row r="5" spans="1:6">
      <c r="A5" s="44" t="s">
        <v>378</v>
      </c>
      <c r="B5" s="61">
        <v>350000</v>
      </c>
      <c r="C5" s="59"/>
      <c r="D5" s="12" t="s">
        <v>379</v>
      </c>
      <c r="E5" s="12" t="s">
        <v>377</v>
      </c>
      <c r="F5" s="62">
        <f t="shared" si="0"/>
        <v>350000</v>
      </c>
    </row>
    <row r="6" spans="1:6">
      <c r="A6" s="59"/>
      <c r="B6" s="59"/>
      <c r="C6" s="59"/>
      <c r="D6" s="12" t="s">
        <v>380</v>
      </c>
      <c r="E6" s="12" t="s">
        <v>375</v>
      </c>
      <c r="F6" s="62">
        <f t="shared" si="0"/>
        <v>350000</v>
      </c>
    </row>
    <row r="7" spans="1:6">
      <c r="A7" s="59"/>
      <c r="B7" s="59"/>
      <c r="C7" s="59"/>
      <c r="D7" s="12" t="s">
        <v>381</v>
      </c>
      <c r="E7" s="12" t="s">
        <v>377</v>
      </c>
      <c r="F7" s="62">
        <f t="shared" si="0"/>
        <v>270000</v>
      </c>
    </row>
    <row r="8" spans="1:6">
      <c r="A8" s="59"/>
      <c r="B8" s="59"/>
      <c r="C8" s="59"/>
      <c r="D8" s="12" t="s">
        <v>382</v>
      </c>
      <c r="E8" s="12" t="s">
        <v>383</v>
      </c>
      <c r="F8" s="62">
        <f t="shared" si="0"/>
        <v>270000</v>
      </c>
    </row>
  </sheetData>
  <phoneticPr fontId="3" type="noConversion"/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7"/>
  <sheetData>
    <row r="1" spans="1:6">
      <c r="A1" s="59"/>
      <c r="B1" s="59"/>
      <c r="C1" s="59"/>
      <c r="D1" s="59"/>
      <c r="E1" s="59"/>
      <c r="F1" s="59"/>
    </row>
    <row r="2" spans="1:6" ht="17.5" thickBot="1">
      <c r="A2" s="59"/>
      <c r="B2" s="83" t="s">
        <v>384</v>
      </c>
      <c r="C2" s="83"/>
      <c r="D2" s="83"/>
      <c r="E2" s="83"/>
      <c r="F2" s="83"/>
    </row>
    <row r="3" spans="1:6" ht="17.5" thickTop="1">
      <c r="A3" s="59"/>
      <c r="B3" s="59"/>
      <c r="C3" s="59"/>
      <c r="D3" s="59"/>
      <c r="E3" s="59"/>
      <c r="F3" s="59"/>
    </row>
    <row r="4" spans="1:6">
      <c r="A4" s="59"/>
      <c r="B4" s="63" t="s">
        <v>385</v>
      </c>
      <c r="C4" s="63" t="s">
        <v>386</v>
      </c>
      <c r="D4" s="59"/>
      <c r="E4" s="59"/>
      <c r="F4" s="59"/>
    </row>
    <row r="5" spans="1:6">
      <c r="A5" s="59"/>
      <c r="B5" s="63" t="s">
        <v>387</v>
      </c>
      <c r="C5" s="63" t="s">
        <v>388</v>
      </c>
      <c r="D5" s="59"/>
      <c r="E5" s="59"/>
      <c r="F5" s="59"/>
    </row>
    <row r="6" spans="1:6">
      <c r="A6" s="59"/>
      <c r="B6" s="63" t="s">
        <v>389</v>
      </c>
      <c r="C6" s="63" t="s">
        <v>390</v>
      </c>
      <c r="D6" s="59"/>
      <c r="E6" s="59"/>
      <c r="F6" s="59"/>
    </row>
    <row r="7" spans="1:6">
      <c r="A7" s="59"/>
      <c r="B7" s="63" t="s">
        <v>391</v>
      </c>
      <c r="C7" s="63" t="s">
        <v>392</v>
      </c>
      <c r="D7" s="59"/>
      <c r="E7" s="59"/>
      <c r="F7" s="59"/>
    </row>
    <row r="8" spans="1:6">
      <c r="A8" s="59"/>
      <c r="B8" s="63" t="s">
        <v>393</v>
      </c>
      <c r="C8" s="63" t="s">
        <v>394</v>
      </c>
      <c r="D8" s="59"/>
      <c r="E8" s="59"/>
      <c r="F8" s="59"/>
    </row>
    <row r="9" spans="1:6">
      <c r="A9" s="59"/>
      <c r="B9" s="64"/>
      <c r="C9" s="64"/>
      <c r="D9" s="59"/>
      <c r="E9" s="59"/>
      <c r="F9" s="59"/>
    </row>
    <row r="10" spans="1:6">
      <c r="A10" s="59"/>
      <c r="B10" s="65"/>
      <c r="C10" s="65"/>
      <c r="D10" s="65"/>
      <c r="E10" s="65"/>
      <c r="F10" s="65"/>
    </row>
    <row r="11" spans="1:6">
      <c r="A11" s="59"/>
      <c r="B11" s="65"/>
      <c r="C11" s="65"/>
      <c r="D11" s="65"/>
      <c r="E11" s="65"/>
      <c r="F11" s="65"/>
    </row>
  </sheetData>
  <mergeCells count="1">
    <mergeCell ref="B2:F2"/>
  </mergeCells>
  <phoneticPr fontId="3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/>
  </sheetViews>
  <sheetFormatPr defaultRowHeight="17"/>
  <sheetData>
    <row r="1" spans="1:6">
      <c r="A1" s="59"/>
      <c r="B1" s="59"/>
      <c r="C1" s="59"/>
      <c r="D1" s="59"/>
      <c r="E1" s="59"/>
      <c r="F1" s="59"/>
    </row>
    <row r="2" spans="1:6" ht="17.5" thickBot="1">
      <c r="A2" s="59"/>
      <c r="B2" s="83" t="s">
        <v>384</v>
      </c>
      <c r="C2" s="83"/>
      <c r="D2" s="83"/>
      <c r="E2" s="83"/>
      <c r="F2" s="83"/>
    </row>
    <row r="3" spans="1:6" ht="17.5" thickTop="1">
      <c r="A3" s="59"/>
      <c r="B3" s="59"/>
      <c r="C3" s="59"/>
      <c r="D3" s="59"/>
      <c r="E3" s="59"/>
      <c r="F3" s="59"/>
    </row>
    <row r="4" spans="1:6">
      <c r="A4" s="59"/>
      <c r="B4" s="63" t="s">
        <v>385</v>
      </c>
      <c r="C4" s="63" t="s">
        <v>386</v>
      </c>
      <c r="D4" s="59"/>
      <c r="E4" s="59"/>
      <c r="F4" s="59"/>
    </row>
    <row r="5" spans="1:6">
      <c r="A5" s="59"/>
      <c r="B5" s="63" t="s">
        <v>387</v>
      </c>
      <c r="C5" s="63" t="s">
        <v>388</v>
      </c>
      <c r="D5" s="59"/>
      <c r="E5" s="59"/>
      <c r="F5" s="59"/>
    </row>
    <row r="6" spans="1:6">
      <c r="A6" s="59"/>
      <c r="B6" s="63" t="s">
        <v>389</v>
      </c>
      <c r="C6" s="63" t="s">
        <v>390</v>
      </c>
      <c r="D6" s="59"/>
      <c r="E6" s="59"/>
      <c r="F6" s="59"/>
    </row>
    <row r="7" spans="1:6">
      <c r="A7" s="59"/>
      <c r="B7" s="63" t="s">
        <v>391</v>
      </c>
      <c r="C7" s="63" t="s">
        <v>392</v>
      </c>
      <c r="D7" s="59"/>
      <c r="E7" s="59"/>
      <c r="F7" s="59"/>
    </row>
    <row r="8" spans="1:6">
      <c r="A8" s="59"/>
      <c r="B8" s="63" t="s">
        <v>393</v>
      </c>
      <c r="C8" s="63" t="s">
        <v>394</v>
      </c>
      <c r="D8" s="59"/>
      <c r="E8" s="59"/>
      <c r="F8" s="59"/>
    </row>
    <row r="9" spans="1:6">
      <c r="A9" s="59"/>
      <c r="B9" s="64"/>
      <c r="C9" s="64"/>
      <c r="D9" s="59"/>
      <c r="E9" s="59"/>
      <c r="F9" s="59"/>
    </row>
    <row r="10" spans="1:6">
      <c r="A10" s="59"/>
      <c r="B10" s="65" t="str">
        <f t="array" ref="B10:F11">TRANSPOSE(B4:C8)</f>
        <v>이름</v>
      </c>
      <c r="C10" s="65" t="str">
        <v>한병현</v>
      </c>
      <c r="D10" s="65" t="str">
        <v>김희영</v>
      </c>
      <c r="E10" s="65" t="str">
        <v>고동호</v>
      </c>
      <c r="F10" s="65" t="str">
        <v>홍민수</v>
      </c>
    </row>
    <row r="11" spans="1:6">
      <c r="A11" s="59"/>
      <c r="B11" s="65" t="str">
        <v>성별</v>
      </c>
      <c r="C11" s="65" t="str">
        <v>남</v>
      </c>
      <c r="D11" s="65" t="str">
        <v>여</v>
      </c>
      <c r="E11" s="65" t="str">
        <v>남</v>
      </c>
      <c r="F11" s="65" t="str">
        <v>남</v>
      </c>
    </row>
  </sheetData>
  <mergeCells count="1">
    <mergeCell ref="B2:F2"/>
  </mergeCells>
  <phoneticPr fontId="3" type="noConversion"/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"/>
  <sheetData/>
  <phoneticPr fontId="3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7"/>
  <cols>
    <col min="1" max="1" width="17.5" bestFit="1" customWidth="1"/>
  </cols>
  <sheetData>
    <row r="1" spans="1:1">
      <c r="A1" t="str">
        <f>ADDRESS(1,2)</f>
        <v>$B$1</v>
      </c>
    </row>
    <row r="2" spans="1:1">
      <c r="A2" t="str">
        <f>ADDRESS(4,3,2)</f>
        <v>C$4</v>
      </c>
    </row>
    <row r="3" spans="1:1">
      <c r="A3" t="str">
        <f>ADDRESS(2,4,,,"AREAS(예제)")</f>
        <v>'AREAS(예제)'!$D$2</v>
      </c>
    </row>
  </sheetData>
  <phoneticPr fontId="3" type="noConversion"/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7"/>
  <cols>
    <col min="1" max="2" width="9.5" bestFit="1" customWidth="1"/>
  </cols>
  <sheetData>
    <row r="1" spans="1:8">
      <c r="A1" s="46"/>
      <c r="B1" s="46"/>
      <c r="C1" s="46"/>
      <c r="D1" s="46"/>
      <c r="E1" s="46"/>
      <c r="F1" s="46"/>
      <c r="G1" s="46"/>
      <c r="H1" s="46"/>
    </row>
    <row r="2" spans="1:8">
      <c r="A2" s="77" t="s">
        <v>395</v>
      </c>
      <c r="B2" s="77"/>
      <c r="C2" s="77"/>
      <c r="D2" s="77"/>
      <c r="E2" s="77"/>
      <c r="F2" s="77"/>
      <c r="G2" s="77"/>
      <c r="H2" s="46"/>
    </row>
    <row r="3" spans="1:8">
      <c r="A3" s="51"/>
      <c r="B3" s="51"/>
      <c r="C3" s="51"/>
      <c r="D3" s="51"/>
      <c r="E3" s="51"/>
      <c r="F3" s="51"/>
      <c r="G3" s="51"/>
      <c r="H3" s="46"/>
    </row>
    <row r="4" spans="1:8">
      <c r="A4" s="46"/>
      <c r="B4" s="46"/>
      <c r="C4" s="46"/>
      <c r="D4" s="46"/>
      <c r="E4" s="46"/>
      <c r="F4" s="46"/>
      <c r="G4" s="46"/>
      <c r="H4" s="46"/>
    </row>
    <row r="5" spans="1:8">
      <c r="A5" s="66"/>
      <c r="B5" s="47"/>
      <c r="C5" s="46"/>
      <c r="D5" s="46"/>
      <c r="E5" s="46"/>
      <c r="F5" s="46"/>
      <c r="G5" s="46"/>
      <c r="H5" s="46"/>
    </row>
    <row r="6" spans="1:8">
      <c r="A6" s="12" t="s">
        <v>396</v>
      </c>
      <c r="B6" s="12" t="s">
        <v>397</v>
      </c>
      <c r="C6" s="12" t="s">
        <v>3</v>
      </c>
      <c r="D6" s="12" t="s">
        <v>398</v>
      </c>
      <c r="E6" s="46"/>
      <c r="F6" s="12" t="s">
        <v>399</v>
      </c>
      <c r="G6" s="12" t="s">
        <v>395</v>
      </c>
      <c r="H6" s="46"/>
    </row>
    <row r="7" spans="1:8">
      <c r="A7" s="67">
        <v>44938</v>
      </c>
      <c r="B7" s="67">
        <v>44951</v>
      </c>
      <c r="C7" s="12" t="s">
        <v>400</v>
      </c>
      <c r="D7" s="68" t="s">
        <v>401</v>
      </c>
      <c r="E7" s="46"/>
      <c r="F7" s="12" t="s">
        <v>402</v>
      </c>
      <c r="G7" s="51"/>
      <c r="H7" s="46"/>
    </row>
    <row r="8" spans="1:8">
      <c r="A8" s="67">
        <v>44939</v>
      </c>
      <c r="B8" s="67">
        <v>44971</v>
      </c>
      <c r="C8" s="12" t="s">
        <v>403</v>
      </c>
      <c r="D8" s="68" t="s">
        <v>404</v>
      </c>
      <c r="E8" s="46"/>
      <c r="F8" s="12" t="s">
        <v>398</v>
      </c>
      <c r="G8" s="51"/>
      <c r="H8" s="46"/>
    </row>
    <row r="9" spans="1:8">
      <c r="A9" s="67">
        <v>44940</v>
      </c>
      <c r="B9" s="67">
        <v>44946</v>
      </c>
      <c r="C9" s="12" t="s">
        <v>10</v>
      </c>
      <c r="D9" s="68" t="s">
        <v>11</v>
      </c>
      <c r="E9" s="46"/>
      <c r="F9" s="46"/>
      <c r="G9" s="46"/>
      <c r="H9" s="46"/>
    </row>
    <row r="10" spans="1:8">
      <c r="A10" s="67">
        <v>44941</v>
      </c>
      <c r="B10" s="67">
        <v>44991</v>
      </c>
      <c r="C10" s="12" t="s">
        <v>12</v>
      </c>
      <c r="D10" s="68" t="s">
        <v>13</v>
      </c>
      <c r="E10" s="46"/>
      <c r="F10" s="46"/>
      <c r="G10" s="46"/>
      <c r="H10" s="46"/>
    </row>
    <row r="11" spans="1:8">
      <c r="A11" s="67">
        <v>44942</v>
      </c>
      <c r="B11" s="67">
        <v>44983</v>
      </c>
      <c r="C11" s="12" t="s">
        <v>8</v>
      </c>
      <c r="D11" s="68" t="s">
        <v>405</v>
      </c>
      <c r="E11" s="46"/>
      <c r="F11" s="46"/>
      <c r="G11" s="46"/>
      <c r="H11" s="46"/>
    </row>
    <row r="12" spans="1:8">
      <c r="A12" s="67">
        <v>44943</v>
      </c>
      <c r="B12" s="67">
        <v>45040</v>
      </c>
      <c r="C12" s="12" t="s">
        <v>6</v>
      </c>
      <c r="D12" s="68" t="s">
        <v>406</v>
      </c>
      <c r="E12" s="46"/>
      <c r="F12" s="46"/>
      <c r="G12" s="46"/>
      <c r="H12" s="46"/>
    </row>
    <row r="13" spans="1:8">
      <c r="A13" s="67">
        <v>44944</v>
      </c>
      <c r="B13" s="67">
        <v>44968</v>
      </c>
      <c r="C13" s="12" t="s">
        <v>407</v>
      </c>
      <c r="D13" s="68" t="s">
        <v>408</v>
      </c>
      <c r="E13" s="46"/>
      <c r="F13" s="46"/>
      <c r="G13" s="46"/>
      <c r="H13" s="46"/>
    </row>
    <row r="14" spans="1:8">
      <c r="A14" s="46"/>
      <c r="B14" s="46"/>
      <c r="C14" s="46"/>
      <c r="D14" s="46"/>
      <c r="E14" s="46"/>
      <c r="F14" s="46"/>
      <c r="G14" s="46"/>
      <c r="H14" s="46"/>
    </row>
  </sheetData>
  <mergeCells count="1">
    <mergeCell ref="A2:G2"/>
  </mergeCells>
  <phoneticPr fontId="3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/>
  </sheetViews>
  <sheetFormatPr defaultRowHeight="17"/>
  <cols>
    <col min="1" max="2" width="9.5" bestFit="1" customWidth="1"/>
  </cols>
  <sheetData>
    <row r="1" spans="1:8">
      <c r="A1" s="46"/>
      <c r="B1" s="46"/>
      <c r="C1" s="46"/>
      <c r="D1" s="46"/>
      <c r="E1" s="46"/>
      <c r="F1" s="46"/>
      <c r="G1" s="46"/>
      <c r="H1" s="46"/>
    </row>
    <row r="2" spans="1:8">
      <c r="A2" s="77" t="s">
        <v>409</v>
      </c>
      <c r="B2" s="77"/>
      <c r="C2" s="77"/>
      <c r="D2" s="77"/>
      <c r="E2" s="77"/>
      <c r="F2" s="77"/>
      <c r="G2" s="77"/>
      <c r="H2" s="46"/>
    </row>
    <row r="3" spans="1:8">
      <c r="A3" s="51">
        <f>COLUMN()</f>
        <v>1</v>
      </c>
      <c r="B3" s="51">
        <f>COLUMN()</f>
        <v>2</v>
      </c>
      <c r="C3" s="51">
        <f>COLUMN()</f>
        <v>3</v>
      </c>
      <c r="D3" s="51">
        <f>COLUMN()</f>
        <v>4</v>
      </c>
      <c r="E3" s="51">
        <f>COLUMN()</f>
        <v>5</v>
      </c>
      <c r="F3" s="51">
        <f>COLUMN()</f>
        <v>6</v>
      </c>
      <c r="G3" s="51">
        <f>COLUMN()</f>
        <v>7</v>
      </c>
      <c r="H3" s="46"/>
    </row>
    <row r="4" spans="1:8">
      <c r="A4" s="46"/>
      <c r="B4" s="46"/>
      <c r="C4" s="46"/>
      <c r="D4" s="46"/>
      <c r="E4" s="46"/>
      <c r="F4" s="46"/>
      <c r="G4" s="46"/>
      <c r="H4" s="46"/>
    </row>
    <row r="5" spans="1:8">
      <c r="A5" s="66"/>
      <c r="B5" s="47"/>
      <c r="C5" s="46"/>
      <c r="D5" s="46"/>
      <c r="E5" s="46"/>
      <c r="F5" s="46"/>
      <c r="G5" s="46"/>
      <c r="H5" s="46"/>
    </row>
    <row r="6" spans="1:8">
      <c r="A6" s="12" t="s">
        <v>410</v>
      </c>
      <c r="B6" s="12" t="s">
        <v>411</v>
      </c>
      <c r="C6" s="12" t="s">
        <v>3</v>
      </c>
      <c r="D6" s="12" t="s">
        <v>412</v>
      </c>
      <c r="E6" s="46"/>
      <c r="F6" s="12" t="s">
        <v>413</v>
      </c>
      <c r="G6" s="12" t="s">
        <v>414</v>
      </c>
      <c r="H6" s="46"/>
    </row>
    <row r="7" spans="1:8">
      <c r="A7" s="67">
        <v>44938</v>
      </c>
      <c r="B7" s="67">
        <v>44951</v>
      </c>
      <c r="C7" s="12" t="s">
        <v>6</v>
      </c>
      <c r="D7" s="68" t="s">
        <v>7</v>
      </c>
      <c r="E7" s="46"/>
      <c r="F7" s="12" t="s">
        <v>18</v>
      </c>
      <c r="G7" s="51">
        <f>COLUMN(C6)</f>
        <v>3</v>
      </c>
      <c r="H7" s="46"/>
    </row>
    <row r="8" spans="1:8">
      <c r="A8" s="67">
        <v>44939</v>
      </c>
      <c r="B8" s="67">
        <v>44971</v>
      </c>
      <c r="C8" s="12" t="s">
        <v>415</v>
      </c>
      <c r="D8" s="68" t="s">
        <v>9</v>
      </c>
      <c r="E8" s="46"/>
      <c r="F8" s="12" t="s">
        <v>4</v>
      </c>
      <c r="G8" s="51">
        <f>COLUMN(D6)</f>
        <v>4</v>
      </c>
      <c r="H8" s="46"/>
    </row>
    <row r="9" spans="1:8">
      <c r="A9" s="67">
        <v>44940</v>
      </c>
      <c r="B9" s="67">
        <v>44946</v>
      </c>
      <c r="C9" s="12" t="s">
        <v>10</v>
      </c>
      <c r="D9" s="68" t="s">
        <v>11</v>
      </c>
      <c r="E9" s="46"/>
      <c r="F9" s="46"/>
      <c r="G9" s="46"/>
      <c r="H9" s="46"/>
    </row>
    <row r="10" spans="1:8">
      <c r="A10" s="67">
        <v>44941</v>
      </c>
      <c r="B10" s="67">
        <v>44991</v>
      </c>
      <c r="C10" s="12" t="s">
        <v>416</v>
      </c>
      <c r="D10" s="68" t="s">
        <v>13</v>
      </c>
      <c r="E10" s="46"/>
      <c r="F10" s="46"/>
      <c r="G10" s="46"/>
      <c r="H10" s="46"/>
    </row>
    <row r="11" spans="1:8">
      <c r="A11" s="67">
        <v>44942</v>
      </c>
      <c r="B11" s="67">
        <v>44983</v>
      </c>
      <c r="C11" s="12" t="s">
        <v>417</v>
      </c>
      <c r="D11" s="68" t="s">
        <v>418</v>
      </c>
      <c r="E11" s="46"/>
      <c r="F11" s="46"/>
      <c r="G11" s="46"/>
      <c r="H11" s="46"/>
    </row>
    <row r="12" spans="1:8">
      <c r="A12" s="67">
        <v>44943</v>
      </c>
      <c r="B12" s="67">
        <v>45040</v>
      </c>
      <c r="C12" s="12" t="s">
        <v>419</v>
      </c>
      <c r="D12" s="68" t="s">
        <v>15</v>
      </c>
      <c r="E12" s="46"/>
      <c r="F12" s="46"/>
      <c r="G12" s="46"/>
      <c r="H12" s="46"/>
    </row>
    <row r="13" spans="1:8">
      <c r="A13" s="67">
        <v>44944</v>
      </c>
      <c r="B13" s="67">
        <v>44968</v>
      </c>
      <c r="C13" s="12" t="s">
        <v>420</v>
      </c>
      <c r="D13" s="68" t="s">
        <v>421</v>
      </c>
      <c r="E13" s="46"/>
      <c r="F13" s="46"/>
      <c r="G13" s="46"/>
      <c r="H13" s="46"/>
    </row>
    <row r="14" spans="1:8">
      <c r="A14" s="46"/>
      <c r="B14" s="46"/>
      <c r="C14" s="46"/>
      <c r="D14" s="46"/>
      <c r="E14" s="46"/>
      <c r="F14" s="46"/>
      <c r="G14" s="46"/>
      <c r="H14" s="46"/>
    </row>
  </sheetData>
  <mergeCells count="1">
    <mergeCell ref="A2:G2"/>
  </mergeCells>
  <phoneticPr fontId="3" type="noConversion"/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7"/>
  <cols>
    <col min="1" max="1" width="19.83203125" bestFit="1" customWidth="1"/>
  </cols>
  <sheetData>
    <row r="2" spans="1:1">
      <c r="A2" s="13" t="s">
        <v>422</v>
      </c>
    </row>
    <row r="3" spans="1:1">
      <c r="A3" s="70"/>
    </row>
    <row r="4" spans="1:1">
      <c r="A4" s="70"/>
    </row>
    <row r="5" spans="1:1">
      <c r="A5" s="70"/>
    </row>
  </sheetData>
  <phoneticPr fontId="3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workbookViewId="0"/>
  </sheetViews>
  <sheetFormatPr defaultRowHeight="17"/>
  <cols>
    <col min="1" max="1" width="19.83203125" bestFit="1" customWidth="1"/>
  </cols>
  <sheetData>
    <row r="2" spans="1:1">
      <c r="A2" s="13" t="s">
        <v>422</v>
      </c>
    </row>
    <row r="3" spans="1:1">
      <c r="A3" s="69" t="str">
        <f>HYPERLINK("http://www.naver.com","네이버")</f>
        <v>네이버</v>
      </c>
    </row>
    <row r="4" spans="1:1">
      <c r="A4" s="69" t="str">
        <f>HYPERLINK("http://www.daum.net","다음")</f>
        <v>다음</v>
      </c>
    </row>
    <row r="5" spans="1:1">
      <c r="A5" s="69" t="str">
        <f>HYPERLINK("http://www.nate.com","네이트")</f>
        <v>네이트</v>
      </c>
    </row>
  </sheetData>
  <phoneticPr fontId="3" type="noConversion"/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7"/>
  <cols>
    <col min="3" max="3" width="9.75" bestFit="1" customWidth="1"/>
  </cols>
  <sheetData>
    <row r="1" spans="1:3">
      <c r="A1" s="12" t="s">
        <v>423</v>
      </c>
      <c r="B1" s="12" t="s">
        <v>424</v>
      </c>
      <c r="C1" s="13" t="s">
        <v>425</v>
      </c>
    </row>
    <row r="2" spans="1:3">
      <c r="A2" s="12" t="s">
        <v>426</v>
      </c>
      <c r="B2" s="12">
        <v>1.333</v>
      </c>
      <c r="C2" s="71"/>
    </row>
    <row r="3" spans="1:3">
      <c r="A3" s="12" t="s">
        <v>427</v>
      </c>
      <c r="B3" s="12">
        <v>45</v>
      </c>
      <c r="C3" s="71"/>
    </row>
    <row r="4" spans="1:3">
      <c r="A4" s="12" t="s">
        <v>428</v>
      </c>
      <c r="B4" s="12">
        <v>10</v>
      </c>
      <c r="C4" s="71"/>
    </row>
    <row r="5" spans="1:3">
      <c r="A5" s="12">
        <v>5</v>
      </c>
      <c r="B5" s="12">
        <v>62</v>
      </c>
      <c r="C5" s="71"/>
    </row>
  </sheetData>
  <phoneticPr fontId="3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/>
  </sheetViews>
  <sheetFormatPr defaultRowHeight="17"/>
  <cols>
    <col min="3" max="3" width="9.75" bestFit="1" customWidth="1"/>
  </cols>
  <sheetData>
    <row r="1" spans="1:3">
      <c r="A1" s="12" t="s">
        <v>423</v>
      </c>
      <c r="B1" s="12" t="s">
        <v>424</v>
      </c>
      <c r="C1" s="13" t="s">
        <v>425</v>
      </c>
    </row>
    <row r="2" spans="1:3">
      <c r="A2" s="12" t="s">
        <v>426</v>
      </c>
      <c r="B2" s="12">
        <v>1.333</v>
      </c>
      <c r="C2" s="71">
        <f ca="1">INDIRECT(A2)</f>
        <v>1.333</v>
      </c>
    </row>
    <row r="3" spans="1:3">
      <c r="A3" s="12" t="s">
        <v>427</v>
      </c>
      <c r="B3" s="12">
        <v>45</v>
      </c>
      <c r="C3" s="71">
        <f t="shared" ref="C3:C5" ca="1" si="0">INDIRECT(A3)</f>
        <v>45</v>
      </c>
    </row>
    <row r="4" spans="1:3">
      <c r="A4" s="12" t="s">
        <v>428</v>
      </c>
      <c r="B4" s="12">
        <v>10</v>
      </c>
      <c r="C4" s="71" t="e">
        <f t="shared" ca="1" si="0"/>
        <v>#REF!</v>
      </c>
    </row>
    <row r="5" spans="1:3">
      <c r="A5" s="12">
        <v>5</v>
      </c>
      <c r="B5" s="12">
        <v>62</v>
      </c>
      <c r="C5" s="71" t="e">
        <f t="shared" ca="1" si="0"/>
        <v>#REF!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"/>
  <cols>
    <col min="1" max="1" width="11" customWidth="1"/>
    <col min="2" max="2" width="49.08203125" customWidth="1"/>
  </cols>
  <sheetData>
    <row r="1" spans="1:2">
      <c r="A1" s="3"/>
      <c r="B1" s="3"/>
    </row>
    <row r="2" spans="1:2">
      <c r="A2" s="3" t="s">
        <v>273</v>
      </c>
      <c r="B2" s="3"/>
    </row>
    <row r="3" spans="1:2">
      <c r="A3" s="3"/>
      <c r="B3" s="3"/>
    </row>
    <row r="4" spans="1:2">
      <c r="A4" s="84" t="s">
        <v>274</v>
      </c>
      <c r="B4" s="84"/>
    </row>
    <row r="5" spans="1:2">
      <c r="A5" s="3"/>
      <c r="B5" s="3"/>
    </row>
    <row r="6" spans="1:2">
      <c r="A6" s="43" t="s">
        <v>275</v>
      </c>
      <c r="B6" s="12" t="s">
        <v>276</v>
      </c>
    </row>
    <row r="7" spans="1:2">
      <c r="A7" s="44"/>
      <c r="B7" s="25" t="s">
        <v>277</v>
      </c>
    </row>
    <row r="8" spans="1:2">
      <c r="A8" s="44"/>
      <c r="B8" s="25" t="s">
        <v>278</v>
      </c>
    </row>
    <row r="9" spans="1:2">
      <c r="A9" s="44"/>
      <c r="B9" s="25" t="s">
        <v>279</v>
      </c>
    </row>
    <row r="10" spans="1:2">
      <c r="A10" s="44"/>
      <c r="B10" s="25" t="s">
        <v>280</v>
      </c>
    </row>
  </sheetData>
  <mergeCells count="1">
    <mergeCell ref="A4:B4"/>
  </mergeCells>
  <phoneticPr fontId="3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/>
  </sheetViews>
  <sheetFormatPr defaultRowHeight="17"/>
  <cols>
    <col min="1" max="1" width="11" customWidth="1"/>
    <col min="2" max="2" width="49.08203125" customWidth="1"/>
  </cols>
  <sheetData>
    <row r="1" spans="1:2">
      <c r="A1" s="3"/>
      <c r="B1" s="3"/>
    </row>
    <row r="2" spans="1:2">
      <c r="A2" s="3" t="s">
        <v>273</v>
      </c>
      <c r="B2" s="3"/>
    </row>
    <row r="3" spans="1:2">
      <c r="A3" s="3"/>
      <c r="B3" s="3"/>
    </row>
    <row r="4" spans="1:2">
      <c r="A4" s="84" t="s">
        <v>274</v>
      </c>
      <c r="B4" s="84"/>
    </row>
    <row r="5" spans="1:2">
      <c r="A5" s="3"/>
      <c r="B5" s="3"/>
    </row>
    <row r="6" spans="1:2">
      <c r="A6" s="43" t="s">
        <v>281</v>
      </c>
      <c r="B6" s="12" t="s">
        <v>276</v>
      </c>
    </row>
    <row r="7" spans="1:2">
      <c r="A7" s="44">
        <f>ROW()-6</f>
        <v>1</v>
      </c>
      <c r="B7" s="25" t="s">
        <v>277</v>
      </c>
    </row>
    <row r="8" spans="1:2">
      <c r="A8" s="44">
        <f t="shared" ref="A8:A10" si="0">ROW()-6</f>
        <v>2</v>
      </c>
      <c r="B8" s="25" t="s">
        <v>278</v>
      </c>
    </row>
    <row r="9" spans="1:2">
      <c r="A9" s="44">
        <f t="shared" si="0"/>
        <v>3</v>
      </c>
      <c r="B9" s="25" t="s">
        <v>279</v>
      </c>
    </row>
    <row r="10" spans="1:2">
      <c r="A10" s="44">
        <f t="shared" si="0"/>
        <v>4</v>
      </c>
      <c r="B10" s="25" t="s">
        <v>280</v>
      </c>
    </row>
  </sheetData>
  <mergeCells count="1">
    <mergeCell ref="A4:B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40</vt:i4>
      </vt:variant>
      <vt:variant>
        <vt:lpstr>이름이 지정된 범위</vt:lpstr>
      </vt:variant>
      <vt:variant>
        <vt:i4>2</vt:i4>
      </vt:variant>
    </vt:vector>
  </HeadingPairs>
  <TitlesOfParts>
    <vt:vector size="42" baseType="lpstr">
      <vt:lpstr>HLOOKUP1(예제)</vt:lpstr>
      <vt:lpstr>HLOOKUP1(결과)</vt:lpstr>
      <vt:lpstr>HLOOKUP2(예제)</vt:lpstr>
      <vt:lpstr>HLOOKUP2(결과)</vt:lpstr>
      <vt:lpstr>HLOOKUP3(예제)</vt:lpstr>
      <vt:lpstr>HLOOKUP3(결과)</vt:lpstr>
      <vt:lpstr>VLOOKUP1(예제)</vt:lpstr>
      <vt:lpstr>VLOOKUP1(결과)</vt:lpstr>
      <vt:lpstr>VLOOKUP2(예제)</vt:lpstr>
      <vt:lpstr>VLOOKUP2(결과)</vt:lpstr>
      <vt:lpstr>CHOOSE1(예제)</vt:lpstr>
      <vt:lpstr>CHOOSE1(결과)</vt:lpstr>
      <vt:lpstr>CHOOSE2(예제)</vt:lpstr>
      <vt:lpstr>CHOOSE2(결과)</vt:lpstr>
      <vt:lpstr>INDEX1(예제)</vt:lpstr>
      <vt:lpstr>INDEX1(결과)</vt:lpstr>
      <vt:lpstr>INDEX2(예제)</vt:lpstr>
      <vt:lpstr>INDEX2(결과)</vt:lpstr>
      <vt:lpstr>INDEX3(예제)</vt:lpstr>
      <vt:lpstr>INDEX3(결과)</vt:lpstr>
      <vt:lpstr>MATCH1(예제)</vt:lpstr>
      <vt:lpstr>MATCH1(결과)</vt:lpstr>
      <vt:lpstr>MATCH2(예제)</vt:lpstr>
      <vt:lpstr>MATCH2(결과)</vt:lpstr>
      <vt:lpstr>MATCH3(예제)</vt:lpstr>
      <vt:lpstr>MATCH3(결과)</vt:lpstr>
      <vt:lpstr>LOOKUP(예제)</vt:lpstr>
      <vt:lpstr>LOOKUP(결과)</vt:lpstr>
      <vt:lpstr>TRANSPOSE(예제)</vt:lpstr>
      <vt:lpstr>TRANSPOSE(결과)</vt:lpstr>
      <vt:lpstr>ADDRESS(예제)</vt:lpstr>
      <vt:lpstr>ADDRESS(결과)</vt:lpstr>
      <vt:lpstr>COLUMN(예제)</vt:lpstr>
      <vt:lpstr>COLUMN(결과)</vt:lpstr>
      <vt:lpstr>HYPERLINK(예제)</vt:lpstr>
      <vt:lpstr>HYPERLINK(결과)</vt:lpstr>
      <vt:lpstr>INDIRECT(예제)</vt:lpstr>
      <vt:lpstr>INDIRECT(결과)</vt:lpstr>
      <vt:lpstr>ROW(예제)</vt:lpstr>
      <vt:lpstr>ROW(결과)</vt:lpstr>
      <vt:lpstr>'MATCH1(결과)'!MS_Access_Database_Query_3</vt:lpstr>
      <vt:lpstr>'MATCH1(예제)'!MS_Access_Database_Query_3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2020-04-19T06:22:26Z</dcterms:created>
  <dcterms:modified xsi:type="dcterms:W3CDTF">2022-04-27T19:00:44Z</dcterms:modified>
</cp:coreProperties>
</file>