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 Zhe\Desktop\Python ML\Real Shit Going On Finally\"/>
    </mc:Choice>
  </mc:AlternateContent>
  <xr:revisionPtr revIDLastSave="0" documentId="13_ncr:1_{2FBFE899-3DB6-45D6-8FE0-9509D7CDFB8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mperature1" sheetId="1" r:id="rId1"/>
    <sheet name="temperature2" sheetId="2" r:id="rId2"/>
    <sheet name="temperature3" sheetId="3" r:id="rId3"/>
    <sheet name="temperature4" sheetId="4" r:id="rId4"/>
    <sheet name="temperature5" sheetId="5" r:id="rId5"/>
    <sheet name="temperature6" sheetId="6" r:id="rId6"/>
    <sheet name="temperature7" sheetId="7" r:id="rId7"/>
    <sheet name="temperature8" sheetId="8" r:id="rId8"/>
    <sheet name="temperature9" sheetId="9" r:id="rId9"/>
    <sheet name="temperature10" sheetId="10" r:id="rId10"/>
    <sheet name="temperature11" sheetId="11" r:id="rId11"/>
    <sheet name="temeprature12" sheetId="12" r:id="rId12"/>
    <sheet name="tau&amp;temp" sheetId="13" r:id="rId13"/>
    <sheet name="gradient&amp;temp" sheetId="14" r:id="rId14"/>
  </sheets>
  <definedNames>
    <definedName name="_xlchart.v1.0" hidden="1">'tau&amp;temp'!$A$2:$A$13</definedName>
    <definedName name="_xlchart.v1.1" hidden="1">'tau&amp;temp'!$B$2:$B$13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2" l="1"/>
  <c r="C25" i="12"/>
  <c r="C26" i="12"/>
  <c r="C27" i="12"/>
  <c r="C22" i="12" l="1"/>
  <c r="C2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2" i="1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D26" i="9"/>
  <c r="D27" i="9"/>
  <c r="D28" i="9"/>
  <c r="D29" i="9"/>
  <c r="D30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8" i="9"/>
  <c r="D39" i="9"/>
  <c r="D40" i="9"/>
  <c r="C24" i="8"/>
  <c r="C23" i="8"/>
  <c r="C21" i="8"/>
  <c r="C1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0" i="8"/>
  <c r="C22" i="8"/>
  <c r="C25" i="8"/>
  <c r="C30" i="8"/>
  <c r="C31" i="8"/>
  <c r="C32" i="8"/>
  <c r="C33" i="8"/>
  <c r="C34" i="8"/>
  <c r="C35" i="8"/>
  <c r="C36" i="8"/>
  <c r="C37" i="8"/>
  <c r="C38" i="8"/>
  <c r="C39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5" i="7"/>
  <c r="C26" i="7"/>
  <c r="C27" i="7"/>
  <c r="C28" i="7"/>
  <c r="C29" i="7"/>
  <c r="C30" i="7"/>
  <c r="C31" i="7"/>
  <c r="C32" i="7"/>
  <c r="C33" i="7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D34" i="1"/>
  <c r="D35" i="1"/>
  <c r="C2" i="2"/>
  <c r="C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4" i="3"/>
  <c r="C35" i="3"/>
  <c r="C3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<sst xmlns="http://schemas.openxmlformats.org/spreadsheetml/2006/main" count="90" uniqueCount="22">
  <si>
    <t>time</t>
  </si>
  <si>
    <t>final temp: 49.625</t>
  </si>
  <si>
    <t>Final temp: 50.93</t>
  </si>
  <si>
    <t>Final temp: 44.0</t>
  </si>
  <si>
    <t>temp water: 42.3</t>
  </si>
  <si>
    <t>Final temp:34.56</t>
  </si>
  <si>
    <t>Final temp: 32.8</t>
  </si>
  <si>
    <t>Final temp: 31.4</t>
  </si>
  <si>
    <t>final temp: 21.81</t>
  </si>
  <si>
    <t>final temp:22.3</t>
  </si>
  <si>
    <t>final temp: 19.12</t>
  </si>
  <si>
    <t>final temp: 23.87</t>
  </si>
  <si>
    <t>temp water</t>
  </si>
  <si>
    <t>Temperature</t>
  </si>
  <si>
    <t>LN((Ts-Tw)/(Tamb-Tw))</t>
  </si>
  <si>
    <t>Time</t>
  </si>
  <si>
    <t>increments(gradient)</t>
  </si>
  <si>
    <t>Tamb = 25.3</t>
  </si>
  <si>
    <t>Final temp:48.56</t>
  </si>
  <si>
    <t>tau/s</t>
  </si>
  <si>
    <t>Tw/℃</t>
  </si>
  <si>
    <t>Ts(t)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</si>
</sst>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temperature against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temperature1!$A$2:$A$54</c:f>
              <c:numCache>
                <c:formatCode>General</c:formatCode>
                <c:ptCount val="53"/>
                <c:pt idx="0">
                  <c:v>8.8486599922180105</c:v>
                </c:pt>
                <c:pt idx="1">
                  <c:v>10.6086440086364</c:v>
                </c:pt>
                <c:pt idx="2">
                  <c:v>12.3687260150909</c:v>
                </c:pt>
                <c:pt idx="3">
                  <c:v>14.128733158111499</c:v>
                </c:pt>
                <c:pt idx="4">
                  <c:v>15.8887510299682</c:v>
                </c:pt>
                <c:pt idx="5">
                  <c:v>17.648774147033599</c:v>
                </c:pt>
                <c:pt idx="6">
                  <c:v>19.408806085586502</c:v>
                </c:pt>
                <c:pt idx="7">
                  <c:v>21.168726205825799</c:v>
                </c:pt>
                <c:pt idx="8">
                  <c:v>22.9287559986114</c:v>
                </c:pt>
                <c:pt idx="9">
                  <c:v>24.688719987869199</c:v>
                </c:pt>
                <c:pt idx="10">
                  <c:v>26.448739051818801</c:v>
                </c:pt>
                <c:pt idx="11">
                  <c:v>28.288743019104</c:v>
                </c:pt>
                <c:pt idx="12">
                  <c:v>30.0487751960754</c:v>
                </c:pt>
                <c:pt idx="13">
                  <c:v>31.808737039566001</c:v>
                </c:pt>
                <c:pt idx="14">
                  <c:v>33.568739175796502</c:v>
                </c:pt>
                <c:pt idx="15">
                  <c:v>35.328746080398503</c:v>
                </c:pt>
                <c:pt idx="16">
                  <c:v>37.088726997375403</c:v>
                </c:pt>
                <c:pt idx="17">
                  <c:v>39.728620052337597</c:v>
                </c:pt>
                <c:pt idx="18">
                  <c:v>41.488639116287203</c:v>
                </c:pt>
                <c:pt idx="19">
                  <c:v>43.248637199401799</c:v>
                </c:pt>
                <c:pt idx="20">
                  <c:v>45.008625984191802</c:v>
                </c:pt>
                <c:pt idx="21">
                  <c:v>46.768629074096602</c:v>
                </c:pt>
                <c:pt idx="22">
                  <c:v>48.528624057769697</c:v>
                </c:pt>
                <c:pt idx="23">
                  <c:v>50.288623094558702</c:v>
                </c:pt>
                <c:pt idx="24">
                  <c:v>52.048614978790198</c:v>
                </c:pt>
                <c:pt idx="25">
                  <c:v>53.808643102645803</c:v>
                </c:pt>
                <c:pt idx="26">
                  <c:v>55.568624019622803</c:v>
                </c:pt>
                <c:pt idx="27">
                  <c:v>57.328616142272899</c:v>
                </c:pt>
                <c:pt idx="28">
                  <c:v>59.088606119155799</c:v>
                </c:pt>
                <c:pt idx="29">
                  <c:v>60.848622083663898</c:v>
                </c:pt>
                <c:pt idx="30">
                  <c:v>62.608623027801499</c:v>
                </c:pt>
                <c:pt idx="31">
                  <c:v>64.368666172027503</c:v>
                </c:pt>
                <c:pt idx="32">
                  <c:v>66.128621101379395</c:v>
                </c:pt>
                <c:pt idx="33">
                  <c:v>67.888619184494004</c:v>
                </c:pt>
              </c:numCache>
            </c:numRef>
          </c:xVal>
          <c:yVal>
            <c:numRef>
              <c:f>temperature1!$B$2:$B$54</c:f>
              <c:numCache>
                <c:formatCode>General</c:formatCode>
                <c:ptCount val="53"/>
                <c:pt idx="0">
                  <c:v>27.375</c:v>
                </c:pt>
                <c:pt idx="1">
                  <c:v>29.687000000000001</c:v>
                </c:pt>
                <c:pt idx="2">
                  <c:v>33</c:v>
                </c:pt>
                <c:pt idx="3">
                  <c:v>35.561999999999998</c:v>
                </c:pt>
                <c:pt idx="4">
                  <c:v>37.686999999999998</c:v>
                </c:pt>
                <c:pt idx="5">
                  <c:v>39.311999999999998</c:v>
                </c:pt>
                <c:pt idx="6">
                  <c:v>40.686999999999998</c:v>
                </c:pt>
                <c:pt idx="7">
                  <c:v>41.811999999999998</c:v>
                </c:pt>
                <c:pt idx="8">
                  <c:v>42.811999999999998</c:v>
                </c:pt>
                <c:pt idx="9">
                  <c:v>43.625</c:v>
                </c:pt>
                <c:pt idx="10">
                  <c:v>44.25</c:v>
                </c:pt>
                <c:pt idx="11">
                  <c:v>44.875</c:v>
                </c:pt>
                <c:pt idx="12">
                  <c:v>45.375</c:v>
                </c:pt>
                <c:pt idx="13">
                  <c:v>45.811999999999998</c:v>
                </c:pt>
                <c:pt idx="14">
                  <c:v>46.125</c:v>
                </c:pt>
                <c:pt idx="15">
                  <c:v>46.5</c:v>
                </c:pt>
                <c:pt idx="16">
                  <c:v>46.75</c:v>
                </c:pt>
                <c:pt idx="17">
                  <c:v>47.125</c:v>
                </c:pt>
                <c:pt idx="18">
                  <c:v>47.311999999999998</c:v>
                </c:pt>
                <c:pt idx="19">
                  <c:v>47.436999999999998</c:v>
                </c:pt>
                <c:pt idx="20">
                  <c:v>47.625</c:v>
                </c:pt>
                <c:pt idx="21">
                  <c:v>47.75</c:v>
                </c:pt>
                <c:pt idx="22">
                  <c:v>47.875</c:v>
                </c:pt>
                <c:pt idx="23">
                  <c:v>47.936999999999998</c:v>
                </c:pt>
                <c:pt idx="24">
                  <c:v>48.061999999999998</c:v>
                </c:pt>
                <c:pt idx="25">
                  <c:v>48.125</c:v>
                </c:pt>
                <c:pt idx="26">
                  <c:v>48.186999999999998</c:v>
                </c:pt>
                <c:pt idx="27">
                  <c:v>48.25</c:v>
                </c:pt>
                <c:pt idx="28">
                  <c:v>48.311999999999998</c:v>
                </c:pt>
                <c:pt idx="29">
                  <c:v>48.311999999999998</c:v>
                </c:pt>
                <c:pt idx="30">
                  <c:v>48.375</c:v>
                </c:pt>
                <c:pt idx="31">
                  <c:v>48.436999999999998</c:v>
                </c:pt>
                <c:pt idx="32">
                  <c:v>48.436999999999998</c:v>
                </c:pt>
                <c:pt idx="33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1-45D5-8844-524EB271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42704"/>
        <c:axId val="681943688"/>
      </c:scatterChart>
      <c:valAx>
        <c:axId val="6819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43688"/>
        <c:crosses val="autoZero"/>
        <c:crossBetween val="midCat"/>
      </c:valAx>
      <c:valAx>
        <c:axId val="6819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first few seconds temp against time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43657042869641E-2"/>
                  <c:y val="0.254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temperature4!$G$7:$G$15</c:f>
              <c:numCache>
                <c:formatCode>General</c:formatCode>
                <c:ptCount val="9"/>
                <c:pt idx="0">
                  <c:v>8.8165938854217494</c:v>
                </c:pt>
                <c:pt idx="1">
                  <c:v>10.576618909835799</c:v>
                </c:pt>
                <c:pt idx="2">
                  <c:v>12.336618900298999</c:v>
                </c:pt>
                <c:pt idx="3">
                  <c:v>14.0966210365295</c:v>
                </c:pt>
                <c:pt idx="4">
                  <c:v>15.8566119670867</c:v>
                </c:pt>
                <c:pt idx="5">
                  <c:v>17.6966488361358</c:v>
                </c:pt>
                <c:pt idx="6">
                  <c:v>19.4566309452056</c:v>
                </c:pt>
                <c:pt idx="7">
                  <c:v>21.216635942459099</c:v>
                </c:pt>
                <c:pt idx="8">
                  <c:v>22.976626873016301</c:v>
                </c:pt>
              </c:numCache>
            </c:numRef>
          </c:xVal>
          <c:yVal>
            <c:numRef>
              <c:f>temperature4!$H$7:$H$15</c:f>
              <c:numCache>
                <c:formatCode>General</c:formatCode>
                <c:ptCount val="9"/>
                <c:pt idx="0">
                  <c:v>34</c:v>
                </c:pt>
                <c:pt idx="1">
                  <c:v>34.811999999999998</c:v>
                </c:pt>
                <c:pt idx="2">
                  <c:v>36.25</c:v>
                </c:pt>
                <c:pt idx="3">
                  <c:v>37.5</c:v>
                </c:pt>
                <c:pt idx="4">
                  <c:v>38.5</c:v>
                </c:pt>
                <c:pt idx="5">
                  <c:v>39.311999999999998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307-9334-30EEDE55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88200"/>
        <c:axId val="687782952"/>
      </c:scatterChart>
      <c:valAx>
        <c:axId val="6877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2952"/>
        <c:crosses val="autoZero"/>
        <c:crossBetween val="midCat"/>
      </c:valAx>
      <c:valAx>
        <c:axId val="6877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Ts(t)/</a:t>
            </a:r>
            <a:r>
              <a:rPr lang="en-SG" sz="1400" b="0" i="0" u="none" strike="noStrike" baseline="0">
                <a:effectLst/>
              </a:rPr>
              <a:t>℃</a:t>
            </a:r>
            <a:r>
              <a:rPr lang="en-SG" sz="1800" b="0" i="0" baseline="0">
                <a:effectLst/>
              </a:rPr>
              <a:t> against time/s graph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temperature4!$A$6:$A$39</c:f>
              <c:numCache>
                <c:formatCode>General</c:formatCode>
                <c:ptCount val="34"/>
                <c:pt idx="0">
                  <c:v>8.8165938854217494</c:v>
                </c:pt>
                <c:pt idx="1">
                  <c:v>10.576618909835799</c:v>
                </c:pt>
                <c:pt idx="2">
                  <c:v>12.336618900298999</c:v>
                </c:pt>
                <c:pt idx="3">
                  <c:v>14.0966210365295</c:v>
                </c:pt>
                <c:pt idx="4">
                  <c:v>15.8566119670867</c:v>
                </c:pt>
                <c:pt idx="5">
                  <c:v>17.6966488361358</c:v>
                </c:pt>
                <c:pt idx="6">
                  <c:v>19.4566309452056</c:v>
                </c:pt>
                <c:pt idx="7">
                  <c:v>21.216635942459099</c:v>
                </c:pt>
                <c:pt idx="8">
                  <c:v>22.976626873016301</c:v>
                </c:pt>
                <c:pt idx="9">
                  <c:v>24.736620903015101</c:v>
                </c:pt>
                <c:pt idx="10">
                  <c:v>26.496608972549399</c:v>
                </c:pt>
                <c:pt idx="11">
                  <c:v>28.256623029708798</c:v>
                </c:pt>
                <c:pt idx="12">
                  <c:v>30.0165998935699</c:v>
                </c:pt>
                <c:pt idx="13">
                  <c:v>31.776608943939198</c:v>
                </c:pt>
                <c:pt idx="14">
                  <c:v>33.536612987518303</c:v>
                </c:pt>
                <c:pt idx="15">
                  <c:v>35.296597003936697</c:v>
                </c:pt>
                <c:pt idx="16">
                  <c:v>37.056605815887401</c:v>
                </c:pt>
                <c:pt idx="17">
                  <c:v>38.816574811935403</c:v>
                </c:pt>
                <c:pt idx="18">
                  <c:v>40.576606988906804</c:v>
                </c:pt>
                <c:pt idx="19">
                  <c:v>42.336591005325303</c:v>
                </c:pt>
                <c:pt idx="20">
                  <c:v>44.096637010574298</c:v>
                </c:pt>
                <c:pt idx="21">
                  <c:v>45.856588840484598</c:v>
                </c:pt>
                <c:pt idx="22">
                  <c:v>47.616606950759802</c:v>
                </c:pt>
                <c:pt idx="23">
                  <c:v>49.376579999923699</c:v>
                </c:pt>
                <c:pt idx="24">
                  <c:v>51.136595964431699</c:v>
                </c:pt>
                <c:pt idx="25">
                  <c:v>52.896592855453399</c:v>
                </c:pt>
                <c:pt idx="26">
                  <c:v>54.656592845916698</c:v>
                </c:pt>
                <c:pt idx="27">
                  <c:v>56.416581869125302</c:v>
                </c:pt>
                <c:pt idx="28">
                  <c:v>58.176578998565603</c:v>
                </c:pt>
                <c:pt idx="29">
                  <c:v>59.936607837677002</c:v>
                </c:pt>
                <c:pt idx="30">
                  <c:v>61.696607828140202</c:v>
                </c:pt>
                <c:pt idx="31">
                  <c:v>63.456591844558702</c:v>
                </c:pt>
                <c:pt idx="32">
                  <c:v>65.216588020324707</c:v>
                </c:pt>
                <c:pt idx="33">
                  <c:v>66.976579904556203</c:v>
                </c:pt>
              </c:numCache>
            </c:numRef>
          </c:xVal>
          <c:yVal>
            <c:numRef>
              <c:f>temperature4!$B$6:$B$39</c:f>
              <c:numCache>
                <c:formatCode>General</c:formatCode>
                <c:ptCount val="34"/>
                <c:pt idx="0">
                  <c:v>34</c:v>
                </c:pt>
                <c:pt idx="1">
                  <c:v>34.811999999999998</c:v>
                </c:pt>
                <c:pt idx="2">
                  <c:v>36.25</c:v>
                </c:pt>
                <c:pt idx="3">
                  <c:v>37.5</c:v>
                </c:pt>
                <c:pt idx="4">
                  <c:v>38.5</c:v>
                </c:pt>
                <c:pt idx="5">
                  <c:v>39.311999999999998</c:v>
                </c:pt>
                <c:pt idx="6">
                  <c:v>40</c:v>
                </c:pt>
                <c:pt idx="7">
                  <c:v>40.5</c:v>
                </c:pt>
                <c:pt idx="8">
                  <c:v>41</c:v>
                </c:pt>
                <c:pt idx="9">
                  <c:v>41.375</c:v>
                </c:pt>
                <c:pt idx="10">
                  <c:v>41.75</c:v>
                </c:pt>
                <c:pt idx="11">
                  <c:v>42.061999999999998</c:v>
                </c:pt>
                <c:pt idx="12">
                  <c:v>42.311999999999998</c:v>
                </c:pt>
                <c:pt idx="13">
                  <c:v>42.5</c:v>
                </c:pt>
                <c:pt idx="14">
                  <c:v>42.686999999999998</c:v>
                </c:pt>
                <c:pt idx="15">
                  <c:v>42.875</c:v>
                </c:pt>
                <c:pt idx="16">
                  <c:v>43</c:v>
                </c:pt>
                <c:pt idx="17">
                  <c:v>43.186999999999998</c:v>
                </c:pt>
                <c:pt idx="18">
                  <c:v>43.25</c:v>
                </c:pt>
                <c:pt idx="19">
                  <c:v>43.375</c:v>
                </c:pt>
                <c:pt idx="20">
                  <c:v>43.436999999999998</c:v>
                </c:pt>
                <c:pt idx="21">
                  <c:v>43.5</c:v>
                </c:pt>
                <c:pt idx="22">
                  <c:v>43.561999999999998</c:v>
                </c:pt>
                <c:pt idx="23">
                  <c:v>43.625</c:v>
                </c:pt>
                <c:pt idx="24">
                  <c:v>43.686999999999998</c:v>
                </c:pt>
                <c:pt idx="25">
                  <c:v>43.75</c:v>
                </c:pt>
                <c:pt idx="26">
                  <c:v>43.811999999999998</c:v>
                </c:pt>
                <c:pt idx="27">
                  <c:v>43.811999999999998</c:v>
                </c:pt>
                <c:pt idx="28">
                  <c:v>43.811999999999998</c:v>
                </c:pt>
                <c:pt idx="29">
                  <c:v>43.875</c:v>
                </c:pt>
                <c:pt idx="30">
                  <c:v>43.875</c:v>
                </c:pt>
                <c:pt idx="31">
                  <c:v>43.936999999999998</c:v>
                </c:pt>
                <c:pt idx="32">
                  <c:v>43.936999999999998</c:v>
                </c:pt>
                <c:pt idx="33">
                  <c:v>43.936999999999998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3C-AAE0-275CF824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04456"/>
        <c:axId val="415605768"/>
      </c:scatterChart>
      <c:valAx>
        <c:axId val="4156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5768"/>
        <c:crosses val="autoZero"/>
        <c:crossBetween val="midCat"/>
      </c:valAx>
      <c:valAx>
        <c:axId val="4156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Ts(t)/</a:t>
                </a:r>
                <a:r>
                  <a:rPr lang="en-SG" sz="1000" b="0" i="0" u="none" strike="noStrike" baseline="0">
                    <a:effectLst/>
                  </a:rPr>
                  <a:t>℃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temperature4!$A$6:$A$39</c:f>
              <c:numCache>
                <c:formatCode>General</c:formatCode>
                <c:ptCount val="34"/>
                <c:pt idx="0">
                  <c:v>8.8165938854217494</c:v>
                </c:pt>
                <c:pt idx="1">
                  <c:v>10.576618909835799</c:v>
                </c:pt>
                <c:pt idx="2">
                  <c:v>12.336618900298999</c:v>
                </c:pt>
                <c:pt idx="3">
                  <c:v>14.0966210365295</c:v>
                </c:pt>
                <c:pt idx="4">
                  <c:v>15.8566119670867</c:v>
                </c:pt>
                <c:pt idx="5">
                  <c:v>17.6966488361358</c:v>
                </c:pt>
                <c:pt idx="6">
                  <c:v>19.4566309452056</c:v>
                </c:pt>
                <c:pt idx="7">
                  <c:v>21.216635942459099</c:v>
                </c:pt>
                <c:pt idx="8">
                  <c:v>22.976626873016301</c:v>
                </c:pt>
                <c:pt idx="9">
                  <c:v>24.736620903015101</c:v>
                </c:pt>
                <c:pt idx="10">
                  <c:v>26.496608972549399</c:v>
                </c:pt>
                <c:pt idx="11">
                  <c:v>28.256623029708798</c:v>
                </c:pt>
                <c:pt idx="12">
                  <c:v>30.0165998935699</c:v>
                </c:pt>
                <c:pt idx="13">
                  <c:v>31.776608943939198</c:v>
                </c:pt>
                <c:pt idx="14">
                  <c:v>33.536612987518303</c:v>
                </c:pt>
                <c:pt idx="15">
                  <c:v>35.296597003936697</c:v>
                </c:pt>
                <c:pt idx="16">
                  <c:v>37.056605815887401</c:v>
                </c:pt>
                <c:pt idx="17">
                  <c:v>38.816574811935403</c:v>
                </c:pt>
                <c:pt idx="18">
                  <c:v>40.576606988906804</c:v>
                </c:pt>
                <c:pt idx="19">
                  <c:v>42.336591005325303</c:v>
                </c:pt>
                <c:pt idx="20">
                  <c:v>44.096637010574298</c:v>
                </c:pt>
                <c:pt idx="21">
                  <c:v>45.856588840484598</c:v>
                </c:pt>
                <c:pt idx="22">
                  <c:v>47.616606950759802</c:v>
                </c:pt>
                <c:pt idx="23">
                  <c:v>49.376579999923699</c:v>
                </c:pt>
                <c:pt idx="24">
                  <c:v>51.136595964431699</c:v>
                </c:pt>
                <c:pt idx="25">
                  <c:v>52.896592855453399</c:v>
                </c:pt>
                <c:pt idx="26">
                  <c:v>54.656592845916698</c:v>
                </c:pt>
                <c:pt idx="27">
                  <c:v>56.416581869125302</c:v>
                </c:pt>
                <c:pt idx="28">
                  <c:v>58.176578998565603</c:v>
                </c:pt>
                <c:pt idx="29">
                  <c:v>59.936607837677002</c:v>
                </c:pt>
                <c:pt idx="30">
                  <c:v>61.696607828140202</c:v>
                </c:pt>
                <c:pt idx="31">
                  <c:v>63.456591844558702</c:v>
                </c:pt>
                <c:pt idx="32">
                  <c:v>65.216588020324707</c:v>
                </c:pt>
                <c:pt idx="33">
                  <c:v>66.976579904556203</c:v>
                </c:pt>
              </c:numCache>
            </c:numRef>
          </c:xVal>
          <c:yVal>
            <c:numRef>
              <c:f>temperature4!$C$6:$C$39</c:f>
              <c:numCache>
                <c:formatCode>General</c:formatCode>
                <c:ptCount val="34"/>
                <c:pt idx="0">
                  <c:v>-0.62593843086649525</c:v>
                </c:pt>
                <c:pt idx="1">
                  <c:v>-0.71062523903368879</c:v>
                </c:pt>
                <c:pt idx="2">
                  <c:v>-0.88083068049528535</c:v>
                </c:pt>
                <c:pt idx="3">
                  <c:v>-1.0567213469589496</c:v>
                </c:pt>
                <c:pt idx="4">
                  <c:v>-1.2237754316221157</c:v>
                </c:pt>
                <c:pt idx="5">
                  <c:v>-1.3835174715858289</c:v>
                </c:pt>
                <c:pt idx="6">
                  <c:v>-1.5422291627406504</c:v>
                </c:pt>
                <c:pt idx="7">
                  <c:v>-1.6757605553651729</c:v>
                </c:pt>
                <c:pt idx="8">
                  <c:v>-1.8299112351924312</c:v>
                </c:pt>
                <c:pt idx="9">
                  <c:v>-1.9634426278169539</c:v>
                </c:pt>
                <c:pt idx="10">
                  <c:v>-2.1175933076442122</c:v>
                </c:pt>
                <c:pt idx="11">
                  <c:v>-2.266867010391965</c:v>
                </c:pt>
                <c:pt idx="12">
                  <c:v>-2.404979127686774</c:v>
                </c:pt>
                <c:pt idx="13">
                  <c:v>-2.5230584157523763</c:v>
                </c:pt>
                <c:pt idx="14">
                  <c:v>-2.65620892853988</c:v>
                </c:pt>
                <c:pt idx="15">
                  <c:v>-2.8107404882041576</c:v>
                </c:pt>
                <c:pt idx="16">
                  <c:v>-2.9285235238605409</c:v>
                </c:pt>
                <c:pt idx="17">
                  <c:v>-3.1355476932948645</c:v>
                </c:pt>
                <c:pt idx="18">
                  <c:v>-3.2162055963123217</c:v>
                </c:pt>
                <c:pt idx="19">
                  <c:v>-3.3985271531062766</c:v>
                </c:pt>
                <c:pt idx="20">
                  <c:v>-3.5029991747029836</c:v>
                </c:pt>
                <c:pt idx="21">
                  <c:v>-3.6216707044204863</c:v>
                </c:pt>
                <c:pt idx="22">
                  <c:v>-3.7540598924662265</c:v>
                </c:pt>
                <c:pt idx="23">
                  <c:v>-3.9093527768722671</c:v>
                </c:pt>
                <c:pt idx="24">
                  <c:v>-4.0900756123025168</c:v>
                </c:pt>
                <c:pt idx="25">
                  <c:v>-4.3148178849804317</c:v>
                </c:pt>
                <c:pt idx="26">
                  <c:v>-4.5998368400127161</c:v>
                </c:pt>
                <c:pt idx="27">
                  <c:v>-4.5998368400127161</c:v>
                </c:pt>
                <c:pt idx="28">
                  <c:v>-4.5998368400127161</c:v>
                </c:pt>
                <c:pt idx="29">
                  <c:v>-5.0079650655403771</c:v>
                </c:pt>
                <c:pt idx="30">
                  <c:v>-5.0079650655403771</c:v>
                </c:pt>
                <c:pt idx="31">
                  <c:v>-5.693144076451107</c:v>
                </c:pt>
                <c:pt idx="32">
                  <c:v>-5.693144076451107</c:v>
                </c:pt>
                <c:pt idx="33">
                  <c:v>-5.693144076451107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E-448E-BF9D-F414248E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01528"/>
        <c:axId val="709203168"/>
      </c:scatterChart>
      <c:valAx>
        <c:axId val="7092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/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03168"/>
        <c:crosses val="autoZero"/>
        <c:crossBetween val="midCat"/>
      </c:valAx>
      <c:valAx>
        <c:axId val="7092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70" b="0" i="0" baseline="0">
                    <a:effectLst/>
                  </a:rPr>
                  <a:t>LN((Ts-Tw)/(Tamb-Tw)) </a:t>
                </a:r>
                <a:endParaRPr lang="en-SG" sz="107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0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temperature5!$A$2:$A$41</c:f>
              <c:strCache>
                <c:ptCount val="38"/>
                <c:pt idx="3">
                  <c:v>time</c:v>
                </c:pt>
                <c:pt idx="4">
                  <c:v>8.846622944</c:v>
                </c:pt>
                <c:pt idx="5">
                  <c:v>10.60660195</c:v>
                </c:pt>
                <c:pt idx="6">
                  <c:v>12.4065969</c:v>
                </c:pt>
                <c:pt idx="7">
                  <c:v>14.20663905</c:v>
                </c:pt>
                <c:pt idx="8">
                  <c:v>15.96661687</c:v>
                </c:pt>
                <c:pt idx="9">
                  <c:v>17.72662592</c:v>
                </c:pt>
                <c:pt idx="10">
                  <c:v>19.48661494</c:v>
                </c:pt>
                <c:pt idx="11">
                  <c:v>21.24661589</c:v>
                </c:pt>
                <c:pt idx="12">
                  <c:v>23.00661397</c:v>
                </c:pt>
                <c:pt idx="13">
                  <c:v>24.76659989</c:v>
                </c:pt>
                <c:pt idx="14">
                  <c:v>26.52660489</c:v>
                </c:pt>
                <c:pt idx="15">
                  <c:v>28.28661895</c:v>
                </c:pt>
                <c:pt idx="16">
                  <c:v>30.04660797</c:v>
                </c:pt>
                <c:pt idx="17">
                  <c:v>31.80662799</c:v>
                </c:pt>
                <c:pt idx="18">
                  <c:v>33.56670785</c:v>
                </c:pt>
                <c:pt idx="19">
                  <c:v>35.32670999</c:v>
                </c:pt>
                <c:pt idx="20">
                  <c:v>37.08671689</c:v>
                </c:pt>
                <c:pt idx="21">
                  <c:v>38.92670488</c:v>
                </c:pt>
                <c:pt idx="22">
                  <c:v>40.68669987</c:v>
                </c:pt>
                <c:pt idx="23">
                  <c:v>42.44670701</c:v>
                </c:pt>
                <c:pt idx="24">
                  <c:v>44.20669293</c:v>
                </c:pt>
                <c:pt idx="25">
                  <c:v>45.96661496</c:v>
                </c:pt>
                <c:pt idx="26">
                  <c:v>47.72660995</c:v>
                </c:pt>
                <c:pt idx="27">
                  <c:v>49.48673487</c:v>
                </c:pt>
                <c:pt idx="28">
                  <c:v>51.24663186</c:v>
                </c:pt>
                <c:pt idx="29">
                  <c:v>53.00670695</c:v>
                </c:pt>
                <c:pt idx="30">
                  <c:v>54.76668906</c:v>
                </c:pt>
                <c:pt idx="31">
                  <c:v>56.52664804</c:v>
                </c:pt>
                <c:pt idx="32">
                  <c:v>58.28662395</c:v>
                </c:pt>
                <c:pt idx="33">
                  <c:v>60.04661703</c:v>
                </c:pt>
                <c:pt idx="34">
                  <c:v>61.80661798</c:v>
                </c:pt>
                <c:pt idx="35">
                  <c:v>63.56662107</c:v>
                </c:pt>
                <c:pt idx="36">
                  <c:v>65.40660787</c:v>
                </c:pt>
                <c:pt idx="37">
                  <c:v>67.16661501</c:v>
                </c:pt>
              </c:strCache>
            </c:strRef>
          </c:xVal>
          <c:yVal>
            <c:numRef>
              <c:f>temperature5!$B$2:$B$41</c:f>
              <c:numCache>
                <c:formatCode>General</c:formatCode>
                <c:ptCount val="40"/>
                <c:pt idx="3">
                  <c:v>0</c:v>
                </c:pt>
                <c:pt idx="4">
                  <c:v>30.625</c:v>
                </c:pt>
                <c:pt idx="5">
                  <c:v>32.561999999999998</c:v>
                </c:pt>
                <c:pt idx="6">
                  <c:v>34.311999999999998</c:v>
                </c:pt>
                <c:pt idx="7">
                  <c:v>35.875</c:v>
                </c:pt>
                <c:pt idx="8">
                  <c:v>37</c:v>
                </c:pt>
                <c:pt idx="9">
                  <c:v>37.936999999999998</c:v>
                </c:pt>
                <c:pt idx="10">
                  <c:v>38.75</c:v>
                </c:pt>
                <c:pt idx="11">
                  <c:v>39.375</c:v>
                </c:pt>
                <c:pt idx="12">
                  <c:v>39.936999999999998</c:v>
                </c:pt>
                <c:pt idx="13">
                  <c:v>40.375</c:v>
                </c:pt>
                <c:pt idx="14">
                  <c:v>40.75</c:v>
                </c:pt>
                <c:pt idx="15">
                  <c:v>41.061999999999998</c:v>
                </c:pt>
                <c:pt idx="16">
                  <c:v>41.375</c:v>
                </c:pt>
                <c:pt idx="17">
                  <c:v>41.561999999999998</c:v>
                </c:pt>
                <c:pt idx="18">
                  <c:v>41.811999999999998</c:v>
                </c:pt>
                <c:pt idx="19">
                  <c:v>42</c:v>
                </c:pt>
                <c:pt idx="20">
                  <c:v>42.125</c:v>
                </c:pt>
                <c:pt idx="21">
                  <c:v>42.25</c:v>
                </c:pt>
                <c:pt idx="22">
                  <c:v>42.375</c:v>
                </c:pt>
                <c:pt idx="23">
                  <c:v>42.5</c:v>
                </c:pt>
                <c:pt idx="24">
                  <c:v>42.561999999999998</c:v>
                </c:pt>
                <c:pt idx="25">
                  <c:v>42.625</c:v>
                </c:pt>
                <c:pt idx="26">
                  <c:v>42.75</c:v>
                </c:pt>
                <c:pt idx="27">
                  <c:v>42.75</c:v>
                </c:pt>
                <c:pt idx="28">
                  <c:v>42.811999999999998</c:v>
                </c:pt>
                <c:pt idx="29">
                  <c:v>42.875</c:v>
                </c:pt>
                <c:pt idx="30">
                  <c:v>42.875</c:v>
                </c:pt>
                <c:pt idx="31">
                  <c:v>42.936999999999998</c:v>
                </c:pt>
                <c:pt idx="32">
                  <c:v>42.936999999999998</c:v>
                </c:pt>
                <c:pt idx="33">
                  <c:v>42.936999999999998</c:v>
                </c:pt>
                <c:pt idx="34">
                  <c:v>42.936999999999998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0-48CA-B154-FE0D3C73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19872"/>
        <c:axId val="682620528"/>
      </c:scatterChart>
      <c:valAx>
        <c:axId val="6826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20528"/>
        <c:crosses val="autoZero"/>
        <c:crossBetween val="midCat"/>
      </c:valAx>
      <c:valAx>
        <c:axId val="682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9374453193350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98381452318457E-2"/>
                  <c:y val="1.6117308253135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temperature5!$A$6:$A$39</c:f>
              <c:numCache>
                <c:formatCode>General</c:formatCode>
                <c:ptCount val="34"/>
                <c:pt idx="0">
                  <c:v>8.8466229438781703</c:v>
                </c:pt>
                <c:pt idx="1">
                  <c:v>10.6066019535064</c:v>
                </c:pt>
                <c:pt idx="2">
                  <c:v>12.4065968990325</c:v>
                </c:pt>
                <c:pt idx="3">
                  <c:v>14.2066390514373</c:v>
                </c:pt>
                <c:pt idx="4">
                  <c:v>15.9666168689727</c:v>
                </c:pt>
                <c:pt idx="5">
                  <c:v>17.726625919341998</c:v>
                </c:pt>
                <c:pt idx="6">
                  <c:v>19.486614942550599</c:v>
                </c:pt>
                <c:pt idx="7">
                  <c:v>21.2466158866882</c:v>
                </c:pt>
                <c:pt idx="8">
                  <c:v>23.0066139698028</c:v>
                </c:pt>
                <c:pt idx="9">
                  <c:v>24.7665998935699</c:v>
                </c:pt>
                <c:pt idx="10">
                  <c:v>26.5266048908233</c:v>
                </c:pt>
                <c:pt idx="11">
                  <c:v>28.286618947982699</c:v>
                </c:pt>
                <c:pt idx="12">
                  <c:v>30.046607971191399</c:v>
                </c:pt>
                <c:pt idx="13">
                  <c:v>31.806627988815301</c:v>
                </c:pt>
                <c:pt idx="14">
                  <c:v>33.5667078495025</c:v>
                </c:pt>
                <c:pt idx="15">
                  <c:v>35.326709985732997</c:v>
                </c:pt>
                <c:pt idx="16">
                  <c:v>37.086716890334998</c:v>
                </c:pt>
                <c:pt idx="17">
                  <c:v>38.926704883575397</c:v>
                </c:pt>
                <c:pt idx="18">
                  <c:v>40.6866998672485</c:v>
                </c:pt>
                <c:pt idx="19">
                  <c:v>42.446707010269101</c:v>
                </c:pt>
                <c:pt idx="20">
                  <c:v>44.206692934036198</c:v>
                </c:pt>
                <c:pt idx="21">
                  <c:v>45.966614961624103</c:v>
                </c:pt>
                <c:pt idx="22">
                  <c:v>47.726609945297199</c:v>
                </c:pt>
                <c:pt idx="23">
                  <c:v>49.486734867095898</c:v>
                </c:pt>
                <c:pt idx="24">
                  <c:v>51.246631860732997</c:v>
                </c:pt>
                <c:pt idx="25">
                  <c:v>53.006706953048699</c:v>
                </c:pt>
                <c:pt idx="26">
                  <c:v>54.766689062118502</c:v>
                </c:pt>
                <c:pt idx="27">
                  <c:v>56.526648044586103</c:v>
                </c:pt>
                <c:pt idx="28">
                  <c:v>58.286623954772899</c:v>
                </c:pt>
                <c:pt idx="29">
                  <c:v>60.046617031097398</c:v>
                </c:pt>
                <c:pt idx="30">
                  <c:v>61.8066179752349</c:v>
                </c:pt>
                <c:pt idx="31">
                  <c:v>63.566621065139699</c:v>
                </c:pt>
                <c:pt idx="32">
                  <c:v>65.406607866287203</c:v>
                </c:pt>
                <c:pt idx="33">
                  <c:v>67.166615009307804</c:v>
                </c:pt>
              </c:numCache>
            </c:numRef>
          </c:xVal>
          <c:yVal>
            <c:numRef>
              <c:f>temperature5!$C$6:$C$39</c:f>
              <c:numCache>
                <c:formatCode>General</c:formatCode>
                <c:ptCount val="34"/>
                <c:pt idx="0">
                  <c:v>-0.35643366030865592</c:v>
                </c:pt>
                <c:pt idx="1">
                  <c:v>-0.52576397473391567</c:v>
                </c:pt>
                <c:pt idx="2">
                  <c:v>-0.70812363474950213</c:v>
                </c:pt>
                <c:pt idx="3">
                  <c:v>-0.90495321803303552</c:v>
                </c:pt>
                <c:pt idx="4">
                  <c:v>-1.0752389374828006</c:v>
                </c:pt>
                <c:pt idx="5">
                  <c:v>-1.243208532606958</c:v>
                </c:pt>
                <c:pt idx="6">
                  <c:v>-1.4160108334483672</c:v>
                </c:pt>
                <c:pt idx="7">
                  <c:v>-1.5726782119227236</c:v>
                </c:pt>
                <c:pt idx="8">
                  <c:v>-1.738154659263081</c:v>
                </c:pt>
                <c:pt idx="9">
                  <c:v>-1.8892680096031953</c:v>
                </c:pt>
                <c:pt idx="10">
                  <c:v>-2.0397012130303209</c:v>
                </c:pt>
                <c:pt idx="11">
                  <c:v>-2.1848020573376599</c:v>
                </c:pt>
                <c:pt idx="12">
                  <c:v>-2.3551831737596975</c:v>
                </c:pt>
                <c:pt idx="13">
                  <c:v>-2.4728178524689932</c:v>
                </c:pt>
                <c:pt idx="14">
                  <c:v>-2.6554064676167846</c:v>
                </c:pt>
                <c:pt idx="15">
                  <c:v>-2.8186798294400459</c:v>
                </c:pt>
                <c:pt idx="16">
                  <c:v>-2.9441574872574718</c:v>
                </c:pt>
                <c:pt idx="17">
                  <c:v>-3.0876697688796737</c:v>
                </c:pt>
                <c:pt idx="18">
                  <c:v>-3.2552851782839323</c:v>
                </c:pt>
                <c:pt idx="19">
                  <c:v>-3.4567672328169623</c:v>
                </c:pt>
                <c:pt idx="20">
                  <c:v>-3.5741039395214989</c:v>
                </c:pt>
                <c:pt idx="21">
                  <c:v>-3.7093579854574719</c:v>
                </c:pt>
                <c:pt idx="22">
                  <c:v>-4.0481317190669621</c:v>
                </c:pt>
                <c:pt idx="23">
                  <c:v>-4.0481317190669621</c:v>
                </c:pt>
                <c:pt idx="24">
                  <c:v>-4.2712752703811603</c:v>
                </c:pt>
                <c:pt idx="25">
                  <c:v>-4.5643481914678237</c:v>
                </c:pt>
                <c:pt idx="26">
                  <c:v>-4.5643481914678237</c:v>
                </c:pt>
                <c:pt idx="27">
                  <c:v>-4.9725196611737061</c:v>
                </c:pt>
                <c:pt idx="28">
                  <c:v>-4.9725196611737061</c:v>
                </c:pt>
                <c:pt idx="29">
                  <c:v>-4.9725196611737061</c:v>
                </c:pt>
                <c:pt idx="30">
                  <c:v>-4.9725196611737061</c:v>
                </c:pt>
                <c:pt idx="31">
                  <c:v>-5.6903594543240228</c:v>
                </c:pt>
                <c:pt idx="32">
                  <c:v>-5.6903594543240228</c:v>
                </c:pt>
                <c:pt idx="33">
                  <c:v>-5.6903594543240228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4625-A38C-14BDE529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02816"/>
        <c:axId val="682606096"/>
      </c:scatterChart>
      <c:valAx>
        <c:axId val="6826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6096"/>
        <c:crosses val="autoZero"/>
        <c:crossBetween val="midCat"/>
      </c:valAx>
      <c:valAx>
        <c:axId val="682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194006999125112E-2"/>
                  <c:y val="-5.60841353164187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temperature5!$E$6:$E$12</c:f>
              <c:numCache>
                <c:formatCode>General</c:formatCode>
                <c:ptCount val="7"/>
                <c:pt idx="0">
                  <c:v>8.8466229438781703</c:v>
                </c:pt>
                <c:pt idx="1">
                  <c:v>10.6066019535064</c:v>
                </c:pt>
                <c:pt idx="2">
                  <c:v>12.4065968990325</c:v>
                </c:pt>
                <c:pt idx="3">
                  <c:v>14.2066390514373</c:v>
                </c:pt>
                <c:pt idx="4">
                  <c:v>15.9666168689727</c:v>
                </c:pt>
                <c:pt idx="5">
                  <c:v>17.726625919341998</c:v>
                </c:pt>
                <c:pt idx="6">
                  <c:v>19.486614942550599</c:v>
                </c:pt>
              </c:numCache>
            </c:numRef>
          </c:xVal>
          <c:yVal>
            <c:numRef>
              <c:f>temperature5!$F$6:$F$12</c:f>
              <c:numCache>
                <c:formatCode>General</c:formatCode>
                <c:ptCount val="7"/>
                <c:pt idx="0">
                  <c:v>30.625</c:v>
                </c:pt>
                <c:pt idx="1">
                  <c:v>32.561999999999998</c:v>
                </c:pt>
                <c:pt idx="2">
                  <c:v>34.311999999999998</c:v>
                </c:pt>
                <c:pt idx="3">
                  <c:v>35.875</c:v>
                </c:pt>
                <c:pt idx="4">
                  <c:v>37</c:v>
                </c:pt>
                <c:pt idx="5">
                  <c:v>37.936999999999998</c:v>
                </c:pt>
                <c:pt idx="6">
                  <c:v>38.75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9-470C-9092-B796C41E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62344"/>
        <c:axId val="812265296"/>
      </c:scatterChart>
      <c:valAx>
        <c:axId val="8122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5296"/>
        <c:crosses val="autoZero"/>
        <c:crossBetween val="midCat"/>
      </c:valAx>
      <c:valAx>
        <c:axId val="8122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26902887139105E-2"/>
                  <c:y val="4.1949912510936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temperature6!$A$8:$A$31</c:f>
              <c:numCache>
                <c:formatCode>General</c:formatCode>
                <c:ptCount val="24"/>
                <c:pt idx="0">
                  <c:v>12.357920169830299</c:v>
                </c:pt>
                <c:pt idx="1">
                  <c:v>14.1179211139678</c:v>
                </c:pt>
                <c:pt idx="2">
                  <c:v>15.878015995025599</c:v>
                </c:pt>
                <c:pt idx="3">
                  <c:v>17.637988090515101</c:v>
                </c:pt>
                <c:pt idx="4">
                  <c:v>19.397943019866901</c:v>
                </c:pt>
                <c:pt idx="5">
                  <c:v>21.157927989959699</c:v>
                </c:pt>
                <c:pt idx="6">
                  <c:v>22.9179220199584</c:v>
                </c:pt>
                <c:pt idx="7">
                  <c:v>24.677921056747401</c:v>
                </c:pt>
                <c:pt idx="8">
                  <c:v>26.437944173812799</c:v>
                </c:pt>
                <c:pt idx="9">
                  <c:v>28.197915077209402</c:v>
                </c:pt>
                <c:pt idx="10">
                  <c:v>29.957949161529498</c:v>
                </c:pt>
                <c:pt idx="11">
                  <c:v>31.717907190322801</c:v>
                </c:pt>
                <c:pt idx="12">
                  <c:v>33.477940082549999</c:v>
                </c:pt>
                <c:pt idx="13">
                  <c:v>35.237908124923699</c:v>
                </c:pt>
                <c:pt idx="14">
                  <c:v>36.997925996780303</c:v>
                </c:pt>
                <c:pt idx="15">
                  <c:v>38.757917165756197</c:v>
                </c:pt>
                <c:pt idx="16">
                  <c:v>40.517917156219397</c:v>
                </c:pt>
                <c:pt idx="17">
                  <c:v>42.277913093566802</c:v>
                </c:pt>
                <c:pt idx="18">
                  <c:v>44.037945032119701</c:v>
                </c:pt>
                <c:pt idx="19">
                  <c:v>45.797919988632202</c:v>
                </c:pt>
                <c:pt idx="20">
                  <c:v>47.557949066162102</c:v>
                </c:pt>
              </c:numCache>
            </c:numRef>
          </c:xVal>
          <c:yVal>
            <c:numRef>
              <c:f>temperature6!$C$8:$C$31</c:f>
              <c:numCache>
                <c:formatCode>General</c:formatCode>
                <c:ptCount val="24"/>
                <c:pt idx="0">
                  <c:v>-0.93840163674514765</c:v>
                </c:pt>
                <c:pt idx="1">
                  <c:v>-1.1489965953780277</c:v>
                </c:pt>
                <c:pt idx="2">
                  <c:v>-1.3357572921235341</c:v>
                </c:pt>
                <c:pt idx="3">
                  <c:v>-1.5335573684317241</c:v>
                </c:pt>
                <c:pt idx="4">
                  <c:v>-1.7039384848537618</c:v>
                </c:pt>
                <c:pt idx="5">
                  <c:v>-1.9087059218722509</c:v>
                </c:pt>
                <c:pt idx="6">
                  <c:v>-2.0559612740709916</c:v>
                </c:pt>
                <c:pt idx="7">
                  <c:v>-2.2277060513287568</c:v>
                </c:pt>
                <c:pt idx="8">
                  <c:v>-2.3615237718006177</c:v>
                </c:pt>
                <c:pt idx="9">
                  <c:v>-2.6040404893779967</c:v>
                </c:pt>
                <c:pt idx="10">
                  <c:v>-2.8055225439110263</c:v>
                </c:pt>
                <c:pt idx="11">
                  <c:v>-2.9228592506155628</c:v>
                </c:pt>
                <c:pt idx="12">
                  <c:v>-3.0581132965515359</c:v>
                </c:pt>
                <c:pt idx="13">
                  <c:v>-3.2118809079963975</c:v>
                </c:pt>
                <c:pt idx="14">
                  <c:v>-3.3968870301610261</c:v>
                </c:pt>
                <c:pt idx="15">
                  <c:v>-3.6200305814752243</c:v>
                </c:pt>
                <c:pt idx="16">
                  <c:v>-3.9131035025618881</c:v>
                </c:pt>
                <c:pt idx="17">
                  <c:v>-3.9131035025618881</c:v>
                </c:pt>
                <c:pt idx="18">
                  <c:v>-4.3212749722677701</c:v>
                </c:pt>
                <c:pt idx="19">
                  <c:v>-4.3212749722677701</c:v>
                </c:pt>
                <c:pt idx="20">
                  <c:v>-5.0391147654180868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5-4048-827A-A1DC0AF3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25312"/>
        <c:axId val="800324328"/>
      </c:scatterChart>
      <c:valAx>
        <c:axId val="8003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4328"/>
        <c:crosses val="autoZero"/>
        <c:crossBetween val="midCat"/>
      </c:valAx>
      <c:valAx>
        <c:axId val="8003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temperature6!$E$3:$E$9</c:f>
              <c:numCache>
                <c:formatCode>General</c:formatCode>
                <c:ptCount val="7"/>
                <c:pt idx="0">
                  <c:v>12.357920169830299</c:v>
                </c:pt>
                <c:pt idx="1">
                  <c:v>14.1179211139678</c:v>
                </c:pt>
                <c:pt idx="2">
                  <c:v>15.878015995025599</c:v>
                </c:pt>
                <c:pt idx="3">
                  <c:v>17.637988090515101</c:v>
                </c:pt>
                <c:pt idx="4">
                  <c:v>19.397943019866901</c:v>
                </c:pt>
                <c:pt idx="5">
                  <c:v>21.157927989959699</c:v>
                </c:pt>
                <c:pt idx="6">
                  <c:v>22.9179220199584</c:v>
                </c:pt>
              </c:numCache>
            </c:numRef>
          </c:xVal>
          <c:yVal>
            <c:numRef>
              <c:f>temperature6!$F$3:$F$9</c:f>
              <c:numCache>
                <c:formatCode>General</c:formatCode>
                <c:ptCount val="7"/>
                <c:pt idx="0">
                  <c:v>30.937000000000001</c:v>
                </c:pt>
                <c:pt idx="1">
                  <c:v>31.625</c:v>
                </c:pt>
                <c:pt idx="2">
                  <c:v>32.125</c:v>
                </c:pt>
                <c:pt idx="3">
                  <c:v>32.561999999999998</c:v>
                </c:pt>
                <c:pt idx="4">
                  <c:v>32.875</c:v>
                </c:pt>
                <c:pt idx="5">
                  <c:v>33.186999999999998</c:v>
                </c:pt>
                <c:pt idx="6">
                  <c:v>33.375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0-44EB-8F4D-F9B0816B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26296"/>
        <c:axId val="800326624"/>
      </c:scatterChart>
      <c:valAx>
        <c:axId val="80032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6624"/>
        <c:crosses val="autoZero"/>
        <c:crossBetween val="midCat"/>
      </c:valAx>
      <c:valAx>
        <c:axId val="800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2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 few Ts(t)</a:t>
            </a:r>
            <a:r>
              <a:rPr lang="en-SG" baseline="0"/>
              <a:t> against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3989501312336E-2"/>
                  <c:y val="2.0442184310294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temperature7!$A$3:$A$23</c:f>
              <c:numCache>
                <c:formatCode>General</c:formatCode>
                <c:ptCount val="21"/>
                <c:pt idx="0">
                  <c:v>3.5673789978027299</c:v>
                </c:pt>
                <c:pt idx="1">
                  <c:v>5.3273949623107901</c:v>
                </c:pt>
                <c:pt idx="2">
                  <c:v>7.0874078273773096</c:v>
                </c:pt>
                <c:pt idx="3">
                  <c:v>8.8474009037017805</c:v>
                </c:pt>
                <c:pt idx="4">
                  <c:v>10.6074209213256</c:v>
                </c:pt>
                <c:pt idx="5">
                  <c:v>12.367419958114599</c:v>
                </c:pt>
                <c:pt idx="6">
                  <c:v>14.1273739337921</c:v>
                </c:pt>
                <c:pt idx="7">
                  <c:v>15.887382984161301</c:v>
                </c:pt>
                <c:pt idx="8">
                  <c:v>17.6473999023437</c:v>
                </c:pt>
                <c:pt idx="9">
                  <c:v>19.4073917865753</c:v>
                </c:pt>
                <c:pt idx="10">
                  <c:v>21.167415857315</c:v>
                </c:pt>
                <c:pt idx="11">
                  <c:v>22.927397966384799</c:v>
                </c:pt>
                <c:pt idx="12">
                  <c:v>24.6873760223388</c:v>
                </c:pt>
                <c:pt idx="13">
                  <c:v>26.447378873824999</c:v>
                </c:pt>
                <c:pt idx="14">
                  <c:v>28.207389831542901</c:v>
                </c:pt>
                <c:pt idx="15">
                  <c:v>29.9673748016357</c:v>
                </c:pt>
                <c:pt idx="16">
                  <c:v>31.727375984191799</c:v>
                </c:pt>
                <c:pt idx="17">
                  <c:v>33.487399816512998</c:v>
                </c:pt>
              </c:numCache>
            </c:numRef>
          </c:xVal>
          <c:yVal>
            <c:numRef>
              <c:f>temperature7!$C$3:$C$23</c:f>
              <c:numCache>
                <c:formatCode>General</c:formatCode>
                <c:ptCount val="21"/>
                <c:pt idx="0">
                  <c:v>-1.0309536401942954</c:v>
                </c:pt>
                <c:pt idx="1">
                  <c:v>-1.129071496152819</c:v>
                </c:pt>
                <c:pt idx="2">
                  <c:v>-1.327773912307884</c:v>
                </c:pt>
                <c:pt idx="3">
                  <c:v>-1.536807221399195</c:v>
                </c:pt>
                <c:pt idx="4">
                  <c:v>-1.7052148678278716</c:v>
                </c:pt>
                <c:pt idx="5">
                  <c:v>-1.9078439482488601</c:v>
                </c:pt>
                <c:pt idx="6">
                  <c:v>-2.0928645620119792</c:v>
                </c:pt>
                <c:pt idx="7">
                  <c:v>-2.2380465718564775</c:v>
                </c:pt>
                <c:pt idx="8">
                  <c:v>-2.4079456086518758</c:v>
                </c:pt>
                <c:pt idx="9">
                  <c:v>-2.6127400212978897</c:v>
                </c:pt>
                <c:pt idx="10">
                  <c:v>-2.870569130599991</c:v>
                </c:pt>
                <c:pt idx="11">
                  <c:v>-3.0282554652595519</c:v>
                </c:pt>
                <c:pt idx="12">
                  <c:v>-3.2188758248682099</c:v>
                </c:pt>
                <c:pt idx="13">
                  <c:v>-3.4503876258529287</c:v>
                </c:pt>
                <c:pt idx="14">
                  <c:v>-3.7578723256009035</c:v>
                </c:pt>
                <c:pt idx="15">
                  <c:v>-3.7578723256009035</c:v>
                </c:pt>
                <c:pt idx="16">
                  <c:v>-4.1952704808120647</c:v>
                </c:pt>
                <c:pt idx="17">
                  <c:v>-5.0106352940963124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F-465D-AF99-607408EF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1320"/>
        <c:axId val="759419352"/>
      </c:scatterChart>
      <c:valAx>
        <c:axId val="75942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19352"/>
        <c:crosses val="autoZero"/>
        <c:crossBetween val="midCat"/>
      </c:valAx>
      <c:valAx>
        <c:axId val="7594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temperature7!$E$3:$E$9</c:f>
              <c:numCache>
                <c:formatCode>General</c:formatCode>
                <c:ptCount val="7"/>
                <c:pt idx="0">
                  <c:v>3.5673789978027299</c:v>
                </c:pt>
                <c:pt idx="1">
                  <c:v>5.3273949623107901</c:v>
                </c:pt>
                <c:pt idx="2">
                  <c:v>7.0874078273773096</c:v>
                </c:pt>
                <c:pt idx="3">
                  <c:v>8.8474009037017805</c:v>
                </c:pt>
                <c:pt idx="4">
                  <c:v>10.6074209213256</c:v>
                </c:pt>
                <c:pt idx="5">
                  <c:v>12.367419958114599</c:v>
                </c:pt>
                <c:pt idx="6">
                  <c:v>14.1273739337921</c:v>
                </c:pt>
              </c:numCache>
            </c:numRef>
          </c:xVal>
          <c:yVal>
            <c:numRef>
              <c:f>temperature7!$F$3:$F$9</c:f>
              <c:numCache>
                <c:formatCode>General</c:formatCode>
                <c:ptCount val="7"/>
                <c:pt idx="0">
                  <c:v>30.125</c:v>
                </c:pt>
                <c:pt idx="1">
                  <c:v>30.375</c:v>
                </c:pt>
                <c:pt idx="2">
                  <c:v>30.812000000000001</c:v>
                </c:pt>
                <c:pt idx="3">
                  <c:v>31.187000000000001</c:v>
                </c:pt>
                <c:pt idx="4">
                  <c:v>31.437000000000001</c:v>
                </c:pt>
                <c:pt idx="5">
                  <c:v>31.687000000000001</c:v>
                </c:pt>
                <c:pt idx="6">
                  <c:v>31.875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1-4337-B108-3716AF85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2720"/>
        <c:axId val="809484032"/>
      </c:scatterChart>
      <c:valAx>
        <c:axId val="8094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4032"/>
        <c:crosses val="autoZero"/>
        <c:crossBetween val="midCat"/>
      </c:valAx>
      <c:valAx>
        <c:axId val="8094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LN((Ts-Tw)/(Tamb-Tw)) against time graph</a:t>
            </a:r>
          </a:p>
        </c:rich>
      </c:tx>
      <c:layout>
        <c:manualLayout>
          <c:xMode val="edge"/>
          <c:yMode val="edge"/>
          <c:x val="0.167826334208223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110892388451444E-2"/>
                  <c:y val="2.5265748031496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temperature1!$A$2:$A$54</c:f>
              <c:numCache>
                <c:formatCode>General</c:formatCode>
                <c:ptCount val="53"/>
                <c:pt idx="0">
                  <c:v>8.8486599922180105</c:v>
                </c:pt>
                <c:pt idx="1">
                  <c:v>10.6086440086364</c:v>
                </c:pt>
                <c:pt idx="2">
                  <c:v>12.3687260150909</c:v>
                </c:pt>
                <c:pt idx="3">
                  <c:v>14.128733158111499</c:v>
                </c:pt>
                <c:pt idx="4">
                  <c:v>15.8887510299682</c:v>
                </c:pt>
                <c:pt idx="5">
                  <c:v>17.648774147033599</c:v>
                </c:pt>
                <c:pt idx="6">
                  <c:v>19.408806085586502</c:v>
                </c:pt>
                <c:pt idx="7">
                  <c:v>21.168726205825799</c:v>
                </c:pt>
                <c:pt idx="8">
                  <c:v>22.9287559986114</c:v>
                </c:pt>
                <c:pt idx="9">
                  <c:v>24.688719987869199</c:v>
                </c:pt>
                <c:pt idx="10">
                  <c:v>26.448739051818801</c:v>
                </c:pt>
                <c:pt idx="11">
                  <c:v>28.288743019104</c:v>
                </c:pt>
                <c:pt idx="12">
                  <c:v>30.0487751960754</c:v>
                </c:pt>
                <c:pt idx="13">
                  <c:v>31.808737039566001</c:v>
                </c:pt>
                <c:pt idx="14">
                  <c:v>33.568739175796502</c:v>
                </c:pt>
                <c:pt idx="15">
                  <c:v>35.328746080398503</c:v>
                </c:pt>
                <c:pt idx="16">
                  <c:v>37.088726997375403</c:v>
                </c:pt>
                <c:pt idx="17">
                  <c:v>39.728620052337597</c:v>
                </c:pt>
                <c:pt idx="18">
                  <c:v>41.488639116287203</c:v>
                </c:pt>
                <c:pt idx="19">
                  <c:v>43.248637199401799</c:v>
                </c:pt>
                <c:pt idx="20">
                  <c:v>45.008625984191802</c:v>
                </c:pt>
                <c:pt idx="21">
                  <c:v>46.768629074096602</c:v>
                </c:pt>
                <c:pt idx="22">
                  <c:v>48.528624057769697</c:v>
                </c:pt>
                <c:pt idx="23">
                  <c:v>50.288623094558702</c:v>
                </c:pt>
                <c:pt idx="24">
                  <c:v>52.048614978790198</c:v>
                </c:pt>
                <c:pt idx="25">
                  <c:v>53.808643102645803</c:v>
                </c:pt>
                <c:pt idx="26">
                  <c:v>55.568624019622803</c:v>
                </c:pt>
                <c:pt idx="27">
                  <c:v>57.328616142272899</c:v>
                </c:pt>
                <c:pt idx="28">
                  <c:v>59.088606119155799</c:v>
                </c:pt>
                <c:pt idx="29">
                  <c:v>60.848622083663898</c:v>
                </c:pt>
                <c:pt idx="30">
                  <c:v>62.608623027801499</c:v>
                </c:pt>
                <c:pt idx="31">
                  <c:v>64.368666172027503</c:v>
                </c:pt>
                <c:pt idx="32">
                  <c:v>66.128621101379395</c:v>
                </c:pt>
                <c:pt idx="33">
                  <c:v>67.888619184494004</c:v>
                </c:pt>
              </c:numCache>
            </c:numRef>
          </c:xVal>
          <c:yVal>
            <c:numRef>
              <c:f>temperature1!$D$2:$D$54</c:f>
              <c:numCache>
                <c:formatCode>General</c:formatCode>
                <c:ptCount val="53"/>
                <c:pt idx="0">
                  <c:v>-9.3433341874693557E-2</c:v>
                </c:pt>
                <c:pt idx="1">
                  <c:v>-0.20898283278175872</c:v>
                </c:pt>
                <c:pt idx="2">
                  <c:v>-0.4019890827221087</c:v>
                </c:pt>
                <c:pt idx="3">
                  <c:v>-0.58187177045531013</c:v>
                </c:pt>
                <c:pt idx="4">
                  <c:v>-0.76035455094209914</c:v>
                </c:pt>
                <c:pt idx="5">
                  <c:v>-0.9221975763925131</c:v>
                </c:pt>
                <c:pt idx="6">
                  <c:v>-1.0831279432051502</c:v>
                </c:pt>
                <c:pt idx="7">
                  <c:v>-1.2372786230324084</c:v>
                </c:pt>
                <c:pt idx="8">
                  <c:v>-1.3976212731075879</c:v>
                </c:pt>
                <c:pt idx="9">
                  <c:v>-1.5500632686401217</c:v>
                </c:pt>
                <c:pt idx="10">
                  <c:v>-1.6854192943101516</c:v>
                </c:pt>
                <c:pt idx="11">
                  <c:v>-1.8420080086648403</c:v>
                </c:pt>
                <c:pt idx="12">
                  <c:v>-1.9877410924816483</c:v>
                </c:pt>
                <c:pt idx="13">
                  <c:v>-2.1352202162383671</c:v>
                </c:pt>
                <c:pt idx="14">
                  <c:v>-2.2560533532737788</c:v>
                </c:pt>
                <c:pt idx="15">
                  <c:v>-2.42314474232208</c:v>
                </c:pt>
                <c:pt idx="16">
                  <c:v>-2.5523899202960605</c:v>
                </c:pt>
                <c:pt idx="17">
                  <c:v>-2.7842635208199606</c:v>
                </c:pt>
                <c:pt idx="18">
                  <c:v>-2.9236775766026373</c:v>
                </c:pt>
                <c:pt idx="19">
                  <c:v>-3.0290380922604636</c:v>
                </c:pt>
                <c:pt idx="20">
                  <c:v>-3.2118931246605644</c:v>
                </c:pt>
                <c:pt idx="21">
                  <c:v>-3.355076066737309</c:v>
                </c:pt>
                <c:pt idx="22">
                  <c:v>-3.5222421146766383</c:v>
                </c:pt>
                <c:pt idx="23">
                  <c:v>-3.6168247571625827</c:v>
                </c:pt>
                <c:pt idx="24">
                  <c:v>-3.8399683084767924</c:v>
                </c:pt>
                <c:pt idx="25">
                  <c:v>-3.9746432118033992</c:v>
                </c:pt>
                <c:pt idx="26">
                  <c:v>-4.1276503809285732</c:v>
                </c:pt>
                <c:pt idx="27">
                  <c:v>-4.3115732190895093</c:v>
                </c:pt>
                <c:pt idx="28">
                  <c:v>-4.5331154890367378</c:v>
                </c:pt>
                <c:pt idx="29">
                  <c:v>-4.5331154890367378</c:v>
                </c:pt>
                <c:pt idx="30">
                  <c:v>-4.8234677900444103</c:v>
                </c:pt>
                <c:pt idx="31">
                  <c:v>-5.2262626695966832</c:v>
                </c:pt>
                <c:pt idx="32">
                  <c:v>-5.2262626695966832</c:v>
                </c:pt>
                <c:pt idx="33">
                  <c:v>-5.9274420218539312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A-42E1-8666-571D2F738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93496"/>
        <c:axId val="594593168"/>
      </c:scatterChart>
      <c:valAx>
        <c:axId val="59459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3168"/>
        <c:crosses val="autoZero"/>
        <c:crossBetween val="midCat"/>
      </c:valAx>
      <c:valAx>
        <c:axId val="594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temperature8!$A$3:$A$29</c:f>
              <c:numCache>
                <c:formatCode>General</c:formatCode>
                <c:ptCount val="27"/>
                <c:pt idx="0">
                  <c:v>3.5040390491485498</c:v>
                </c:pt>
                <c:pt idx="1">
                  <c:v>5.26395511627197</c:v>
                </c:pt>
                <c:pt idx="2">
                  <c:v>7.0239200592040998</c:v>
                </c:pt>
                <c:pt idx="3">
                  <c:v>8.7839360237121493</c:v>
                </c:pt>
                <c:pt idx="4">
                  <c:v>10.5439300537109</c:v>
                </c:pt>
                <c:pt idx="5">
                  <c:v>12.3039469718933</c:v>
                </c:pt>
                <c:pt idx="6">
                  <c:v>14.0639340877532</c:v>
                </c:pt>
                <c:pt idx="7">
                  <c:v>15.8239369392395</c:v>
                </c:pt>
                <c:pt idx="8">
                  <c:v>17.583956003189002</c:v>
                </c:pt>
                <c:pt idx="9">
                  <c:v>19.343955039977999</c:v>
                </c:pt>
                <c:pt idx="10">
                  <c:v>21.103936910629201</c:v>
                </c:pt>
                <c:pt idx="11">
                  <c:v>22.863955020904498</c:v>
                </c:pt>
                <c:pt idx="12">
                  <c:v>24.623948097229</c:v>
                </c:pt>
                <c:pt idx="13">
                  <c:v>26.383946895599301</c:v>
                </c:pt>
                <c:pt idx="14">
                  <c:v>28.1439449787139</c:v>
                </c:pt>
                <c:pt idx="15">
                  <c:v>29.903952121734601</c:v>
                </c:pt>
                <c:pt idx="16">
                  <c:v>31.663964033126799</c:v>
                </c:pt>
                <c:pt idx="17">
                  <c:v>33.423965930938699</c:v>
                </c:pt>
                <c:pt idx="18">
                  <c:v>35.184089899063103</c:v>
                </c:pt>
                <c:pt idx="19">
                  <c:v>36.944006919860797</c:v>
                </c:pt>
                <c:pt idx="20">
                  <c:v>38.704030990600501</c:v>
                </c:pt>
                <c:pt idx="21">
                  <c:v>40.4640660285949</c:v>
                </c:pt>
                <c:pt idx="22">
                  <c:v>42.2240118980407</c:v>
                </c:pt>
              </c:numCache>
            </c:numRef>
          </c:xVal>
          <c:yVal>
            <c:numRef>
              <c:f>temperature8!$C$3:$C$29</c:f>
              <c:numCache>
                <c:formatCode>General</c:formatCode>
                <c:ptCount val="27"/>
                <c:pt idx="0">
                  <c:v>-0.7876380239808678</c:v>
                </c:pt>
                <c:pt idx="1">
                  <c:v>-0.8574033945406121</c:v>
                </c:pt>
                <c:pt idx="2">
                  <c:v>-1.0139397101103538</c:v>
                </c:pt>
                <c:pt idx="3">
                  <c:v>-1.1996107472457713</c:v>
                </c:pt>
                <c:pt idx="4">
                  <c:v>-1.3862943611198912</c:v>
                </c:pt>
                <c:pt idx="5">
                  <c:v>-1.5171128094732305</c:v>
                </c:pt>
                <c:pt idx="6">
                  <c:v>-1.7239476227455168</c:v>
                </c:pt>
                <c:pt idx="7">
                  <c:v>-1.9136492868370931</c:v>
                </c:pt>
                <c:pt idx="8">
                  <c:v>-2.0631810208080572</c:v>
                </c:pt>
                <c:pt idx="9">
                  <c:v>-2.2390716872717218</c:v>
                </c:pt>
                <c:pt idx="10">
                  <c:v>-2.4526457875697814</c:v>
                </c:pt>
                <c:pt idx="11">
                  <c:v>-2.5783169960751735</c:v>
                </c:pt>
                <c:pt idx="12">
                  <c:v>-2.7245795030534237</c:v>
                </c:pt>
                <c:pt idx="13">
                  <c:v>-2.8929981546783914</c:v>
                </c:pt>
                <c:pt idx="14">
                  <c:v>-3.0992729524948364</c:v>
                </c:pt>
                <c:pt idx="15">
                  <c:v>-3.3547518844519892</c:v>
                </c:pt>
                <c:pt idx="16">
                  <c:v>-3.3547518844519892</c:v>
                </c:pt>
                <c:pt idx="17">
                  <c:v>-3.7054087560651561</c:v>
                </c:pt>
                <c:pt idx="18">
                  <c:v>-3.7054087560651561</c:v>
                </c:pt>
                <c:pt idx="19">
                  <c:v>-4.2387072356832256</c:v>
                </c:pt>
                <c:pt idx="20">
                  <c:v>-4.2387072356832256</c:v>
                </c:pt>
                <c:pt idx="21">
                  <c:v>-4.2387072356832256</c:v>
                </c:pt>
                <c:pt idx="22">
                  <c:v>-5.4971682252932581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3-4875-AC89-541E0782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88528"/>
        <c:axId val="687784920"/>
      </c:scatterChart>
      <c:valAx>
        <c:axId val="6877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4920"/>
        <c:crosses val="autoZero"/>
        <c:crossBetween val="midCat"/>
      </c:valAx>
      <c:valAx>
        <c:axId val="6877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 few Ts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temperature8!$E$4:$E$10</c:f>
              <c:numCache>
                <c:formatCode>General</c:formatCode>
                <c:ptCount val="7"/>
                <c:pt idx="0">
                  <c:v>3.5040390491485498</c:v>
                </c:pt>
                <c:pt idx="1">
                  <c:v>5.26395511627197</c:v>
                </c:pt>
                <c:pt idx="2">
                  <c:v>7.0239200592040998</c:v>
                </c:pt>
                <c:pt idx="3">
                  <c:v>8.7839360237121493</c:v>
                </c:pt>
                <c:pt idx="4">
                  <c:v>10.5439300537109</c:v>
                </c:pt>
                <c:pt idx="5">
                  <c:v>12.3039469718933</c:v>
                </c:pt>
                <c:pt idx="6">
                  <c:v>14.0639340877532</c:v>
                </c:pt>
              </c:numCache>
            </c:numRef>
          </c:xVal>
          <c:yVal>
            <c:numRef>
              <c:f>temperature8!$F$4:$F$10</c:f>
              <c:numCache>
                <c:formatCode>General</c:formatCode>
                <c:ptCount val="7"/>
                <c:pt idx="0">
                  <c:v>28.625</c:v>
                </c:pt>
                <c:pt idx="1">
                  <c:v>28.812000000000001</c:v>
                </c:pt>
                <c:pt idx="2">
                  <c:v>29.187000000000001</c:v>
                </c:pt>
                <c:pt idx="3">
                  <c:v>29.562000000000001</c:v>
                </c:pt>
                <c:pt idx="4">
                  <c:v>29.875</c:v>
                </c:pt>
                <c:pt idx="5">
                  <c:v>30.062000000000001</c:v>
                </c:pt>
                <c:pt idx="6">
                  <c:v>30.312000000000001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1-4165-BD5D-4B4451D0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83200"/>
        <c:axId val="762157432"/>
      </c:scatterChart>
      <c:valAx>
        <c:axId val="7579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57432"/>
        <c:crosses val="autoZero"/>
        <c:crossBetween val="midCat"/>
      </c:valAx>
      <c:valAx>
        <c:axId val="7621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128608923884513E-2"/>
                  <c:y val="9.50714494021580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temperature9!$B$4:$B$37</c:f>
              <c:numCache>
                <c:formatCode>General</c:formatCode>
                <c:ptCount val="34"/>
                <c:pt idx="0">
                  <c:v>5.2842860221862704</c:v>
                </c:pt>
                <c:pt idx="1">
                  <c:v>7.0442578792572004</c:v>
                </c:pt>
                <c:pt idx="2">
                  <c:v>8.8042638301849294</c:v>
                </c:pt>
                <c:pt idx="3">
                  <c:v>10.564254999160701</c:v>
                </c:pt>
                <c:pt idx="4">
                  <c:v>12.3242440223693</c:v>
                </c:pt>
                <c:pt idx="5">
                  <c:v>14.084239006042401</c:v>
                </c:pt>
                <c:pt idx="6">
                  <c:v>15.8442389965057</c:v>
                </c:pt>
                <c:pt idx="7">
                  <c:v>17.604238986968902</c:v>
                </c:pt>
                <c:pt idx="8">
                  <c:v>19.364243030548</c:v>
                </c:pt>
                <c:pt idx="9">
                  <c:v>21.124239921569799</c:v>
                </c:pt>
                <c:pt idx="10">
                  <c:v>22.884243011474599</c:v>
                </c:pt>
                <c:pt idx="11">
                  <c:v>24.724380016326901</c:v>
                </c:pt>
                <c:pt idx="12">
                  <c:v>26.484282970428399</c:v>
                </c:pt>
                <c:pt idx="13">
                  <c:v>28.244283914566001</c:v>
                </c:pt>
                <c:pt idx="14">
                  <c:v>30.0042898654937</c:v>
                </c:pt>
                <c:pt idx="15">
                  <c:v>31.7642610073089</c:v>
                </c:pt>
                <c:pt idx="16">
                  <c:v>33.524286985397303</c:v>
                </c:pt>
                <c:pt idx="17">
                  <c:v>35.284286975860503</c:v>
                </c:pt>
                <c:pt idx="18">
                  <c:v>37.044260978698702</c:v>
                </c:pt>
                <c:pt idx="19">
                  <c:v>38.804285049438398</c:v>
                </c:pt>
                <c:pt idx="20">
                  <c:v>40.564275026321397</c:v>
                </c:pt>
                <c:pt idx="21">
                  <c:v>42.3243629932403</c:v>
                </c:pt>
                <c:pt idx="22">
                  <c:v>44.084277868270803</c:v>
                </c:pt>
                <c:pt idx="23">
                  <c:v>45.844245910644503</c:v>
                </c:pt>
                <c:pt idx="24">
                  <c:v>47.604380846023503</c:v>
                </c:pt>
                <c:pt idx="25">
                  <c:v>49.364274978637603</c:v>
                </c:pt>
                <c:pt idx="26">
                  <c:v>51.1242449283599</c:v>
                </c:pt>
              </c:numCache>
            </c:numRef>
          </c:xVal>
          <c:yVal>
            <c:numRef>
              <c:f>temperature9!$D$4:$D$37</c:f>
              <c:numCache>
                <c:formatCode>General</c:formatCode>
                <c:ptCount val="34"/>
                <c:pt idx="0">
                  <c:v>0.37245240148631054</c:v>
                </c:pt>
                <c:pt idx="1">
                  <c:v>0.35993609624109146</c:v>
                </c:pt>
                <c:pt idx="2">
                  <c:v>0.21219558832105517</c:v>
                </c:pt>
                <c:pt idx="3">
                  <c:v>3.8504124086429635E-2</c:v>
                </c:pt>
                <c:pt idx="4">
                  <c:v>-0.15062300300306528</c:v>
                </c:pt>
                <c:pt idx="5">
                  <c:v>-0.30794325759160296</c:v>
                </c:pt>
                <c:pt idx="6">
                  <c:v>-0.49518919999623512</c:v>
                </c:pt>
                <c:pt idx="7">
                  <c:v>-0.6538162684975215</c:v>
                </c:pt>
                <c:pt idx="8">
                  <c:v>-0.80201591222221902</c:v>
                </c:pt>
                <c:pt idx="9">
                  <c:v>-0.97606507058460756</c:v>
                </c:pt>
                <c:pt idx="10">
                  <c:v>-1.130342501156695</c:v>
                </c:pt>
                <c:pt idx="11">
                  <c:v>-1.247903733551661</c:v>
                </c:pt>
                <c:pt idx="12">
                  <c:v>-1.4544689019556092</c:v>
                </c:pt>
                <c:pt idx="13">
                  <c:v>-1.5349206912466304</c:v>
                </c:pt>
                <c:pt idx="14">
                  <c:v>-1.7167104745635489</c:v>
                </c:pt>
                <c:pt idx="15">
                  <c:v>-1.9390568955047394</c:v>
                </c:pt>
                <c:pt idx="16">
                  <c:v>-2.0708822882841638</c:v>
                </c:pt>
                <c:pt idx="17">
                  <c:v>-2.2254118277484563</c:v>
                </c:pt>
                <c:pt idx="18">
                  <c:v>-2.4050843763708363</c:v>
                </c:pt>
                <c:pt idx="19">
                  <c:v>-2.4050843763708363</c:v>
                </c:pt>
                <c:pt idx="20">
                  <c:v>-2.9106329430359805</c:v>
                </c:pt>
                <c:pt idx="21">
                  <c:v>-2.9106329430359805</c:v>
                </c:pt>
                <c:pt idx="22">
                  <c:v>-3.3134699287378626</c:v>
                </c:pt>
                <c:pt idx="23">
                  <c:v>-3.3134699287378626</c:v>
                </c:pt>
                <c:pt idx="24">
                  <c:v>-3.3134699287378626</c:v>
                </c:pt>
                <c:pt idx="25">
                  <c:v>-3.9832697453008166</c:v>
                </c:pt>
                <c:pt idx="26">
                  <c:v>-3.9832697453008166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3-4725-9299-B54E272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15104"/>
        <c:axId val="769214120"/>
      </c:scatterChart>
      <c:valAx>
        <c:axId val="7692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4120"/>
        <c:crosses val="autoZero"/>
        <c:crossBetween val="midCat"/>
      </c:valAx>
      <c:valAx>
        <c:axId val="7692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temperature9!$F$5:$F$11</c:f>
              <c:numCache>
                <c:formatCode>General</c:formatCode>
                <c:ptCount val="7"/>
                <c:pt idx="0">
                  <c:v>5.2842860221862704</c:v>
                </c:pt>
                <c:pt idx="1">
                  <c:v>7.0442578792572004</c:v>
                </c:pt>
                <c:pt idx="2">
                  <c:v>8.8042638301849294</c:v>
                </c:pt>
                <c:pt idx="3">
                  <c:v>10.564254999160701</c:v>
                </c:pt>
                <c:pt idx="4">
                  <c:v>12.3242440223693</c:v>
                </c:pt>
                <c:pt idx="5">
                  <c:v>14.084239006042401</c:v>
                </c:pt>
                <c:pt idx="6">
                  <c:v>15.8442389965057</c:v>
                </c:pt>
              </c:numCache>
            </c:numRef>
          </c:xVal>
          <c:yVal>
            <c:numRef>
              <c:f>temperature9!$G$5:$G$11</c:f>
              <c:numCache>
                <c:formatCode>General</c:formatCode>
                <c:ptCount val="7"/>
                <c:pt idx="0">
                  <c:v>26.875</c:v>
                </c:pt>
                <c:pt idx="1">
                  <c:v>26.812000000000001</c:v>
                </c:pt>
                <c:pt idx="2">
                  <c:v>26.125</c:v>
                </c:pt>
                <c:pt idx="3">
                  <c:v>25.437000000000001</c:v>
                </c:pt>
                <c:pt idx="4">
                  <c:v>24.812000000000001</c:v>
                </c:pt>
                <c:pt idx="5">
                  <c:v>24.375</c:v>
                </c:pt>
                <c:pt idx="6">
                  <c:v>23.937000000000001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3-460F-ADF7-B6338A4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08976"/>
        <c:axId val="792413896"/>
      </c:scatterChart>
      <c:valAx>
        <c:axId val="7924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3896"/>
        <c:crosses val="autoZero"/>
        <c:crossBetween val="midCat"/>
      </c:valAx>
      <c:valAx>
        <c:axId val="7924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07852143482065"/>
                  <c:y val="2.2362204724409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temperature10!$A$5:$A$35</c:f>
              <c:numCache>
                <c:formatCode>General</c:formatCode>
                <c:ptCount val="31"/>
                <c:pt idx="0">
                  <c:v>7.0912070274353001</c:v>
                </c:pt>
                <c:pt idx="1">
                  <c:v>8.8511350154876691</c:v>
                </c:pt>
                <c:pt idx="2">
                  <c:v>10.6111230850219</c:v>
                </c:pt>
                <c:pt idx="3">
                  <c:v>12.3711190223693</c:v>
                </c:pt>
                <c:pt idx="4">
                  <c:v>14.1311089992523</c:v>
                </c:pt>
                <c:pt idx="5">
                  <c:v>15.891086101531901</c:v>
                </c:pt>
                <c:pt idx="6">
                  <c:v>17.6511149406433</c:v>
                </c:pt>
                <c:pt idx="7">
                  <c:v>19.4911079406738</c:v>
                </c:pt>
                <c:pt idx="8">
                  <c:v>21.251178026199302</c:v>
                </c:pt>
                <c:pt idx="9">
                  <c:v>23.011118888854899</c:v>
                </c:pt>
                <c:pt idx="10">
                  <c:v>24.771118879318198</c:v>
                </c:pt>
                <c:pt idx="11">
                  <c:v>26.531105041503899</c:v>
                </c:pt>
                <c:pt idx="12">
                  <c:v>28.291145086288399</c:v>
                </c:pt>
                <c:pt idx="13">
                  <c:v>30.051115989685002</c:v>
                </c:pt>
                <c:pt idx="14">
                  <c:v>31.8111410140991</c:v>
                </c:pt>
                <c:pt idx="15">
                  <c:v>33.571119070053101</c:v>
                </c:pt>
                <c:pt idx="16">
                  <c:v>35.331135988235403</c:v>
                </c:pt>
                <c:pt idx="17">
                  <c:v>37.091135978698702</c:v>
                </c:pt>
                <c:pt idx="18">
                  <c:v>38.851136922836297</c:v>
                </c:pt>
                <c:pt idx="19">
                  <c:v>40.611221075057898</c:v>
                </c:pt>
                <c:pt idx="20">
                  <c:v>42.371239900588897</c:v>
                </c:pt>
                <c:pt idx="21">
                  <c:v>44.131210088729802</c:v>
                </c:pt>
                <c:pt idx="22">
                  <c:v>45.891252994537297</c:v>
                </c:pt>
              </c:numCache>
            </c:numRef>
          </c:xVal>
          <c:yVal>
            <c:numRef>
              <c:f>temperature10!$C$5:$C$35</c:f>
              <c:numCache>
                <c:formatCode>General</c:formatCode>
                <c:ptCount val="31"/>
                <c:pt idx="0">
                  <c:v>-8.2657233681009107E-2</c:v>
                </c:pt>
                <c:pt idx="1">
                  <c:v>-0.25489224962879031</c:v>
                </c:pt>
                <c:pt idx="2">
                  <c:v>-0.43078291609245456</c:v>
                </c:pt>
                <c:pt idx="3">
                  <c:v>-0.6057469902791115</c:v>
                </c:pt>
                <c:pt idx="4">
                  <c:v>-0.72704873223562716</c:v>
                </c:pt>
                <c:pt idx="5">
                  <c:v>-0.86591452454908791</c:v>
                </c:pt>
                <c:pt idx="6">
                  <c:v>-1.0262916270884841</c:v>
                </c:pt>
                <c:pt idx="7">
                  <c:v>-1.2185225853406667</c:v>
                </c:pt>
                <c:pt idx="8">
                  <c:v>-1.3704210119635998</c:v>
                </c:pt>
                <c:pt idx="9">
                  <c:v>-1.4552872326068431</c:v>
                </c:pt>
                <c:pt idx="10">
                  <c:v>-1.6519975268528975</c:v>
                </c:pt>
                <c:pt idx="11">
                  <c:v>-1.768042942610738</c:v>
                </c:pt>
                <c:pt idx="12">
                  <c:v>-2.047942874620464</c:v>
                </c:pt>
                <c:pt idx="13">
                  <c:v>-2.047942874620464</c:v>
                </c:pt>
                <c:pt idx="14">
                  <c:v>-2.2225423853205113</c:v>
                </c:pt>
                <c:pt idx="15">
                  <c:v>-2.438023063889148</c:v>
                </c:pt>
                <c:pt idx="16">
                  <c:v>-2.7080502011022136</c:v>
                </c:pt>
                <c:pt idx="17">
                  <c:v>-2.7080502011022136</c:v>
                </c:pt>
                <c:pt idx="18">
                  <c:v>-2.7080502011022136</c:v>
                </c:pt>
                <c:pt idx="19">
                  <c:v>-3.0863866418221186</c:v>
                </c:pt>
                <c:pt idx="20">
                  <c:v>-3.0863866418221186</c:v>
                </c:pt>
                <c:pt idx="21">
                  <c:v>-3.0863866418221186</c:v>
                </c:pt>
                <c:pt idx="22">
                  <c:v>-3.688879454113946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B-4E0D-8791-63629100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07408"/>
        <c:axId val="682615608"/>
      </c:scatterChart>
      <c:valAx>
        <c:axId val="6826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15608"/>
        <c:crosses val="autoZero"/>
        <c:crossBetween val="midCat"/>
      </c:valAx>
      <c:valAx>
        <c:axId val="6826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651793525809276E-2"/>
                  <c:y val="3.88925342665500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temperature10!$E$6:$E$12</c:f>
              <c:numCache>
                <c:formatCode>General</c:formatCode>
                <c:ptCount val="7"/>
                <c:pt idx="0">
                  <c:v>7.0912070274353001</c:v>
                </c:pt>
                <c:pt idx="1">
                  <c:v>8.8511350154876691</c:v>
                </c:pt>
                <c:pt idx="2">
                  <c:v>10.6111230850219</c:v>
                </c:pt>
                <c:pt idx="3">
                  <c:v>12.3711190223693</c:v>
                </c:pt>
                <c:pt idx="4">
                  <c:v>14.1311089992523</c:v>
                </c:pt>
                <c:pt idx="5">
                  <c:v>15.891086101531901</c:v>
                </c:pt>
                <c:pt idx="6">
                  <c:v>17.6511149406433</c:v>
                </c:pt>
              </c:numCache>
            </c:numRef>
          </c:xVal>
          <c:yVal>
            <c:numRef>
              <c:f>temperature10!$F$6:$F$12</c:f>
              <c:numCache>
                <c:formatCode>General</c:formatCode>
                <c:ptCount val="7"/>
                <c:pt idx="0">
                  <c:v>25.062000000000001</c:v>
                </c:pt>
                <c:pt idx="1">
                  <c:v>24.625</c:v>
                </c:pt>
                <c:pt idx="2">
                  <c:v>24.25</c:v>
                </c:pt>
                <c:pt idx="3">
                  <c:v>23.937000000000001</c:v>
                </c:pt>
                <c:pt idx="4">
                  <c:v>23.75</c:v>
                </c:pt>
                <c:pt idx="5">
                  <c:v>23.562000000000001</c:v>
                </c:pt>
                <c:pt idx="6">
                  <c:v>23.375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9-435F-B67E-214F02E2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40728"/>
        <c:axId val="797277704"/>
      </c:scatterChart>
      <c:valAx>
        <c:axId val="69424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77704"/>
        <c:crosses val="autoZero"/>
        <c:crossBetween val="midCat"/>
      </c:valAx>
      <c:valAx>
        <c:axId val="7972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4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temperature11!$C$1</c:f>
              <c:strCache>
                <c:ptCount val="1"/>
                <c:pt idx="0">
                  <c:v>LN((Ts-Tw)/(Tamb-Tw))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673447069116357E-2"/>
                  <c:y val="-2.32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temperature11!$A$2:$A$47</c:f>
              <c:numCache>
                <c:formatCode>General</c:formatCode>
                <c:ptCount val="46"/>
                <c:pt idx="0">
                  <c:v>1.7574651241302399</c:v>
                </c:pt>
                <c:pt idx="1">
                  <c:v>3.5174701213836599</c:v>
                </c:pt>
                <c:pt idx="2">
                  <c:v>5.2774479389190603</c:v>
                </c:pt>
                <c:pt idx="3">
                  <c:v>7.0374410152435303</c:v>
                </c:pt>
                <c:pt idx="4">
                  <c:v>8.7974359989166206</c:v>
                </c:pt>
                <c:pt idx="5">
                  <c:v>10.557420969009399</c:v>
                </c:pt>
                <c:pt idx="6">
                  <c:v>12.3174431324005</c:v>
                </c:pt>
                <c:pt idx="7">
                  <c:v>14.077435970306301</c:v>
                </c:pt>
                <c:pt idx="8">
                  <c:v>15.8374760150909</c:v>
                </c:pt>
                <c:pt idx="9">
                  <c:v>17.597413063049299</c:v>
                </c:pt>
                <c:pt idx="10">
                  <c:v>19.3574569225311</c:v>
                </c:pt>
                <c:pt idx="11">
                  <c:v>21.117459058761501</c:v>
                </c:pt>
                <c:pt idx="12">
                  <c:v>22.8774540424346</c:v>
                </c:pt>
                <c:pt idx="13">
                  <c:v>24.637454986572202</c:v>
                </c:pt>
                <c:pt idx="14">
                  <c:v>26.397439002990701</c:v>
                </c:pt>
                <c:pt idx="15">
                  <c:v>28.157436132430998</c:v>
                </c:pt>
                <c:pt idx="16">
                  <c:v>29.917459011077799</c:v>
                </c:pt>
                <c:pt idx="17">
                  <c:v>31.677442073822</c:v>
                </c:pt>
                <c:pt idx="18">
                  <c:v>33.437441110610898</c:v>
                </c:pt>
                <c:pt idx="19">
                  <c:v>35.197443962097097</c:v>
                </c:pt>
                <c:pt idx="20">
                  <c:v>36.957446098327601</c:v>
                </c:pt>
                <c:pt idx="21">
                  <c:v>38.717458963394101</c:v>
                </c:pt>
                <c:pt idx="22">
                  <c:v>40.477548122405999</c:v>
                </c:pt>
                <c:pt idx="23">
                  <c:v>42.237531900405799</c:v>
                </c:pt>
                <c:pt idx="24">
                  <c:v>43.997555017471299</c:v>
                </c:pt>
                <c:pt idx="25">
                  <c:v>45.757632970809901</c:v>
                </c:pt>
                <c:pt idx="26">
                  <c:v>47.517540931701603</c:v>
                </c:pt>
                <c:pt idx="27">
                  <c:v>49.357522010803201</c:v>
                </c:pt>
                <c:pt idx="28">
                  <c:v>51.1175570487976</c:v>
                </c:pt>
                <c:pt idx="29">
                  <c:v>52.877524137496899</c:v>
                </c:pt>
                <c:pt idx="30">
                  <c:v>54.637537002563398</c:v>
                </c:pt>
                <c:pt idx="31">
                  <c:v>56.397579908370901</c:v>
                </c:pt>
                <c:pt idx="32">
                  <c:v>58.157529115676802</c:v>
                </c:pt>
                <c:pt idx="33">
                  <c:v>59.917562007904003</c:v>
                </c:pt>
                <c:pt idx="34">
                  <c:v>61.677572011947603</c:v>
                </c:pt>
                <c:pt idx="35">
                  <c:v>63.437577009201</c:v>
                </c:pt>
                <c:pt idx="36">
                  <c:v>65.197550058364797</c:v>
                </c:pt>
                <c:pt idx="37">
                  <c:v>66.957484960556002</c:v>
                </c:pt>
              </c:numCache>
            </c:numRef>
          </c:xVal>
          <c:yVal>
            <c:numRef>
              <c:f>temperature11!$C$2:$C$47</c:f>
              <c:numCache>
                <c:formatCode>General</c:formatCode>
                <c:ptCount val="46"/>
                <c:pt idx="0">
                  <c:v>-0.2361730516045438</c:v>
                </c:pt>
                <c:pt idx="1">
                  <c:v>-0.22354816390318094</c:v>
                </c:pt>
                <c:pt idx="2">
                  <c:v>-0.22354816390318094</c:v>
                </c:pt>
                <c:pt idx="3">
                  <c:v>-0.33021354599736363</c:v>
                </c:pt>
                <c:pt idx="4">
                  <c:v>-0.48185349770650659</c:v>
                </c:pt>
                <c:pt idx="5">
                  <c:v>-0.64112599580906704</c:v>
                </c:pt>
                <c:pt idx="6">
                  <c:v>-0.78564578257536377</c:v>
                </c:pt>
                <c:pt idx="7">
                  <c:v>-0.92850089578108641</c:v>
                </c:pt>
                <c:pt idx="8">
                  <c:v>-1.0365039023838301</c:v>
                </c:pt>
                <c:pt idx="9">
                  <c:v>-1.190046494627742</c:v>
                </c:pt>
                <c:pt idx="10">
                  <c:v>-1.3327382566509289</c:v>
                </c:pt>
                <c:pt idx="11">
                  <c:v>-1.455287232606842</c:v>
                </c:pt>
                <c:pt idx="12">
                  <c:v>-1.5459618487084552</c:v>
                </c:pt>
                <c:pt idx="13">
                  <c:v>-1.6456857028264411</c:v>
                </c:pt>
                <c:pt idx="14">
                  <c:v>-1.8163307299585614</c:v>
                </c:pt>
                <c:pt idx="15">
                  <c:v>-1.8810682758753732</c:v>
                </c:pt>
                <c:pt idx="16">
                  <c:v>-2.0234344555917332</c:v>
                </c:pt>
                <c:pt idx="17">
                  <c:v>-2.1023558012027133</c:v>
                </c:pt>
                <c:pt idx="18">
                  <c:v>-2.2833537310661596</c:v>
                </c:pt>
                <c:pt idx="19">
                  <c:v>-2.3887142467239841</c:v>
                </c:pt>
                <c:pt idx="20">
                  <c:v>-2.5045151211763783</c:v>
                </c:pt>
                <c:pt idx="21">
                  <c:v>-2.637763668374038</c:v>
                </c:pt>
                <c:pt idx="22">
                  <c:v>-2.7889022977313078</c:v>
                </c:pt>
                <c:pt idx="23">
                  <c:v>-2.7889022977313078</c:v>
                </c:pt>
                <c:pt idx="24">
                  <c:v>-2.9701717765744551</c:v>
                </c:pt>
                <c:pt idx="25">
                  <c:v>-3.187810005293314</c:v>
                </c:pt>
                <c:pt idx="26">
                  <c:v>-3.187810005293314</c:v>
                </c:pt>
                <c:pt idx="27">
                  <c:v>-3.4715781784239539</c:v>
                </c:pt>
                <c:pt idx="28">
                  <c:v>-3.4715781784239539</c:v>
                </c:pt>
                <c:pt idx="29">
                  <c:v>-3.4715781784239539</c:v>
                </c:pt>
                <c:pt idx="30">
                  <c:v>-3.8615390999961616</c:v>
                </c:pt>
                <c:pt idx="31">
                  <c:v>-3.8615390999961616</c:v>
                </c:pt>
                <c:pt idx="32">
                  <c:v>-3.8615390999961616</c:v>
                </c:pt>
                <c:pt idx="33">
                  <c:v>-4.5243809310607679</c:v>
                </c:pt>
                <c:pt idx="34">
                  <c:v>-4.5243809310607679</c:v>
                </c:pt>
                <c:pt idx="35">
                  <c:v>-4.5243809310607679</c:v>
                </c:pt>
                <c:pt idx="36">
                  <c:v>-4.5243809310607679</c:v>
                </c:pt>
                <c:pt idx="37">
                  <c:v>-4.5243809310607679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A-49C3-BFA0-DD875F55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5640"/>
        <c:axId val="792708264"/>
      </c:scatterChart>
      <c:valAx>
        <c:axId val="792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8264"/>
        <c:crosses val="autoZero"/>
        <c:crossBetween val="midCat"/>
      </c:valAx>
      <c:valAx>
        <c:axId val="7927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</a:t>
            </a:r>
            <a:r>
              <a:rPr lang="en-SG" baseline="0"/>
              <a:t> few Ts(t)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temperature11!$E$5:$E$16</c:f>
              <c:numCache>
                <c:formatCode>General</c:formatCode>
                <c:ptCount val="12"/>
                <c:pt idx="0">
                  <c:v>1.7574651241302399</c:v>
                </c:pt>
                <c:pt idx="1">
                  <c:v>3.5174701213836599</c:v>
                </c:pt>
                <c:pt idx="2">
                  <c:v>5.2774479389190603</c:v>
                </c:pt>
                <c:pt idx="3">
                  <c:v>7.0374410152435303</c:v>
                </c:pt>
                <c:pt idx="4">
                  <c:v>8.7974359989166206</c:v>
                </c:pt>
                <c:pt idx="5">
                  <c:v>10.557420969009399</c:v>
                </c:pt>
                <c:pt idx="6">
                  <c:v>12.3174431324005</c:v>
                </c:pt>
                <c:pt idx="7">
                  <c:v>14.077435970306301</c:v>
                </c:pt>
                <c:pt idx="8">
                  <c:v>15.8374760150909</c:v>
                </c:pt>
                <c:pt idx="9">
                  <c:v>17.597413063049299</c:v>
                </c:pt>
                <c:pt idx="10">
                  <c:v>19.3574569225311</c:v>
                </c:pt>
                <c:pt idx="11">
                  <c:v>21.117459058761501</c:v>
                </c:pt>
              </c:numCache>
            </c:numRef>
          </c:xVal>
          <c:yVal>
            <c:numRef>
              <c:f>temperature11!$F$5:$F$16</c:f>
              <c:numCache>
                <c:formatCode>General</c:formatCode>
                <c:ptCount val="12"/>
                <c:pt idx="0">
                  <c:v>24</c:v>
                </c:pt>
                <c:pt idx="1">
                  <c:v>24.062000000000001</c:v>
                </c:pt>
                <c:pt idx="2">
                  <c:v>24.062000000000001</c:v>
                </c:pt>
                <c:pt idx="3">
                  <c:v>23.562000000000001</c:v>
                </c:pt>
                <c:pt idx="4">
                  <c:v>22.937000000000001</c:v>
                </c:pt>
                <c:pt idx="5">
                  <c:v>22.375</c:v>
                </c:pt>
                <c:pt idx="6">
                  <c:v>21.937000000000001</c:v>
                </c:pt>
                <c:pt idx="7">
                  <c:v>21.562000000000001</c:v>
                </c:pt>
                <c:pt idx="8">
                  <c:v>21.312000000000001</c:v>
                </c:pt>
                <c:pt idx="9">
                  <c:v>21</c:v>
                </c:pt>
                <c:pt idx="10">
                  <c:v>20.75</c:v>
                </c:pt>
                <c:pt idx="11">
                  <c:v>20.562000000000001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8-495A-AD28-90662B4A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37112"/>
        <c:axId val="759737768"/>
      </c:scatterChart>
      <c:valAx>
        <c:axId val="7597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7768"/>
        <c:crosses val="autoZero"/>
        <c:crossBetween val="midCat"/>
      </c:valAx>
      <c:valAx>
        <c:axId val="7597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582239720035"/>
                  <c:y val="-1.1482575094779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temeprature12!$A$2:$A$27</c:f>
              <c:numCache>
                <c:formatCode>General</c:formatCode>
                <c:ptCount val="26"/>
                <c:pt idx="0">
                  <c:v>1.80787706375122</c:v>
                </c:pt>
                <c:pt idx="1">
                  <c:v>3.5679581165313698</c:v>
                </c:pt>
                <c:pt idx="2">
                  <c:v>5.3278601169586102</c:v>
                </c:pt>
                <c:pt idx="3">
                  <c:v>7.0878992080688397</c:v>
                </c:pt>
                <c:pt idx="4">
                  <c:v>8.8478581905364901</c:v>
                </c:pt>
                <c:pt idx="5">
                  <c:v>10.607855081558199</c:v>
                </c:pt>
                <c:pt idx="6">
                  <c:v>12.367871046066201</c:v>
                </c:pt>
                <c:pt idx="7">
                  <c:v>14.1278550624847</c:v>
                </c:pt>
                <c:pt idx="8">
                  <c:v>15.887843132019</c:v>
                </c:pt>
                <c:pt idx="9">
                  <c:v>17.647875070571899</c:v>
                </c:pt>
                <c:pt idx="10">
                  <c:v>19.407854080200099</c:v>
                </c:pt>
                <c:pt idx="11">
                  <c:v>21.167857170104899</c:v>
                </c:pt>
                <c:pt idx="12">
                  <c:v>22.9678421020507</c:v>
                </c:pt>
                <c:pt idx="13">
                  <c:v>24.767852067947299</c:v>
                </c:pt>
                <c:pt idx="14">
                  <c:v>26.527852058410598</c:v>
                </c:pt>
                <c:pt idx="15">
                  <c:v>28.287876129150298</c:v>
                </c:pt>
                <c:pt idx="16">
                  <c:v>30.047888994216901</c:v>
                </c:pt>
                <c:pt idx="17">
                  <c:v>31.8078691959381</c:v>
                </c:pt>
                <c:pt idx="18">
                  <c:v>33.567873001098597</c:v>
                </c:pt>
                <c:pt idx="19">
                  <c:v>35.327856063842702</c:v>
                </c:pt>
                <c:pt idx="20">
                  <c:v>37.087891101837101</c:v>
                </c:pt>
                <c:pt idx="21">
                  <c:v>38.847882986068697</c:v>
                </c:pt>
                <c:pt idx="22">
                  <c:v>40.607869148254302</c:v>
                </c:pt>
                <c:pt idx="23">
                  <c:v>42.367856025695801</c:v>
                </c:pt>
                <c:pt idx="24">
                  <c:v>44.127851009368896</c:v>
                </c:pt>
                <c:pt idx="25">
                  <c:v>45.887838125228797</c:v>
                </c:pt>
              </c:numCache>
            </c:numRef>
          </c:xVal>
          <c:yVal>
            <c:numRef>
              <c:f>temeprature12!$C$2:$C$27</c:f>
              <c:numCache>
                <c:formatCode>General</c:formatCode>
                <c:ptCount val="26"/>
                <c:pt idx="0">
                  <c:v>-0.29282347195219927</c:v>
                </c:pt>
                <c:pt idx="1">
                  <c:v>-0.29282347195219927</c:v>
                </c:pt>
                <c:pt idx="2">
                  <c:v>-0.41742444867758954</c:v>
                </c:pt>
                <c:pt idx="3">
                  <c:v>-0.63871197400492941</c:v>
                </c:pt>
                <c:pt idx="4">
                  <c:v>-0.81970990386837594</c:v>
                </c:pt>
                <c:pt idx="5">
                  <c:v>-1.0408712939785949</c:v>
                </c:pt>
                <c:pt idx="6">
                  <c:v>-1.1741198411762543</c:v>
                </c:pt>
                <c:pt idx="7">
                  <c:v>-1.3252584705335237</c:v>
                </c:pt>
                <c:pt idx="8">
                  <c:v>-1.5065279493766714</c:v>
                </c:pt>
                <c:pt idx="9">
                  <c:v>-1.7241661780955304</c:v>
                </c:pt>
                <c:pt idx="10">
                  <c:v>-1.7241661780955304</c:v>
                </c:pt>
                <c:pt idx="11">
                  <c:v>-2.0079343512261705</c:v>
                </c:pt>
                <c:pt idx="12">
                  <c:v>-2.3978952727983778</c:v>
                </c:pt>
                <c:pt idx="13">
                  <c:v>-2.3978952727983778</c:v>
                </c:pt>
                <c:pt idx="14">
                  <c:v>-2.3978952727983778</c:v>
                </c:pt>
                <c:pt idx="15">
                  <c:v>-3.060737103862984</c:v>
                </c:pt>
                <c:pt idx="16">
                  <c:v>-3.060737103862984</c:v>
                </c:pt>
                <c:pt idx="17">
                  <c:v>-3.060737103862984</c:v>
                </c:pt>
                <c:pt idx="18">
                  <c:v>-3.060737103862984</c:v>
                </c:pt>
                <c:pt idx="19">
                  <c:v>-5.6559918108200513</c:v>
                </c:pt>
                <c:pt idx="20">
                  <c:v>-5.6559918108200513</c:v>
                </c:pt>
                <c:pt idx="21">
                  <c:v>-5.6559918108200513</c:v>
                </c:pt>
                <c:pt idx="22">
                  <c:v>-5.6559918108200513</c:v>
                </c:pt>
                <c:pt idx="23">
                  <c:v>-5.6559918108200513</c:v>
                </c:pt>
                <c:pt idx="24">
                  <c:v>-5.6559918108200513</c:v>
                </c:pt>
                <c:pt idx="25">
                  <c:v>-5.6559918108200513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5B8-9516-41989C45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1096"/>
        <c:axId val="681711424"/>
      </c:scatterChart>
      <c:valAx>
        <c:axId val="6817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1424"/>
        <c:crosses val="autoZero"/>
        <c:crossBetween val="midCat"/>
      </c:valAx>
      <c:valAx>
        <c:axId val="681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</a:t>
            </a:r>
            <a:r>
              <a:rPr lang="en-SG" baseline="0"/>
              <a:t> few Ts(t) </a:t>
            </a:r>
            <a:r>
              <a:rPr lang="en-SG"/>
              <a:t>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temeprature12!$E$6:$E$17</c:f>
              <c:numCache>
                <c:formatCode>General</c:formatCode>
                <c:ptCount val="12"/>
                <c:pt idx="0">
                  <c:v>1.80787706375122</c:v>
                </c:pt>
                <c:pt idx="1">
                  <c:v>3.5679581165313698</c:v>
                </c:pt>
                <c:pt idx="2">
                  <c:v>5.3278601169586102</c:v>
                </c:pt>
                <c:pt idx="3">
                  <c:v>7.0878992080688397</c:v>
                </c:pt>
                <c:pt idx="4">
                  <c:v>8.8478581905364901</c:v>
                </c:pt>
                <c:pt idx="5">
                  <c:v>10.607855081558199</c:v>
                </c:pt>
                <c:pt idx="6">
                  <c:v>12.367871046066201</c:v>
                </c:pt>
                <c:pt idx="7">
                  <c:v>14.1278550624847</c:v>
                </c:pt>
                <c:pt idx="8">
                  <c:v>15.887843132019</c:v>
                </c:pt>
                <c:pt idx="9">
                  <c:v>17.647875070571899</c:v>
                </c:pt>
                <c:pt idx="10">
                  <c:v>19.407854080200099</c:v>
                </c:pt>
                <c:pt idx="11">
                  <c:v>21.167857170104899</c:v>
                </c:pt>
              </c:numCache>
            </c:numRef>
          </c:xVal>
          <c:yVal>
            <c:numRef>
              <c:f>temeprature12!$F$6:$F$17</c:f>
              <c:numCache>
                <c:formatCode>General</c:formatCode>
                <c:ptCount val="12"/>
                <c:pt idx="0">
                  <c:v>24.937000000000001</c:v>
                </c:pt>
                <c:pt idx="1">
                  <c:v>24.937000000000001</c:v>
                </c:pt>
                <c:pt idx="2">
                  <c:v>24.812000000000001</c:v>
                </c:pt>
                <c:pt idx="3">
                  <c:v>24.625</c:v>
                </c:pt>
                <c:pt idx="4">
                  <c:v>24.5</c:v>
                </c:pt>
                <c:pt idx="5">
                  <c:v>24.375</c:v>
                </c:pt>
                <c:pt idx="6">
                  <c:v>24.312000000000001</c:v>
                </c:pt>
                <c:pt idx="7">
                  <c:v>24.25</c:v>
                </c:pt>
                <c:pt idx="8">
                  <c:v>24.187000000000001</c:v>
                </c:pt>
                <c:pt idx="9">
                  <c:v>24.125</c:v>
                </c:pt>
                <c:pt idx="10">
                  <c:v>24.125</c:v>
                </c:pt>
                <c:pt idx="11">
                  <c:v>24.062000000000001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4-49B1-BE59-656917BE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03256"/>
        <c:axId val="807106208"/>
      </c:scatterChart>
      <c:valAx>
        <c:axId val="8071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6208"/>
        <c:crosses val="autoZero"/>
        <c:crossBetween val="midCat"/>
      </c:valAx>
      <c:valAx>
        <c:axId val="807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 few seconds temp</a:t>
            </a:r>
          </a:p>
        </c:rich>
      </c:tx>
      <c:layout>
        <c:manualLayout>
          <c:xMode val="edge"/>
          <c:yMode val="edge"/>
          <c:x val="0.324562335958005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42804024496938"/>
                  <c:y val="0.43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temperature1!$F$7:$F$15</c:f>
              <c:numCache>
                <c:formatCode>General</c:formatCode>
                <c:ptCount val="9"/>
                <c:pt idx="0">
                  <c:v>8.8486599922180105</c:v>
                </c:pt>
                <c:pt idx="1">
                  <c:v>10.6086440086364</c:v>
                </c:pt>
                <c:pt idx="2">
                  <c:v>12.3687260150909</c:v>
                </c:pt>
                <c:pt idx="3">
                  <c:v>14.128733158111499</c:v>
                </c:pt>
                <c:pt idx="4">
                  <c:v>15.8887510299682</c:v>
                </c:pt>
                <c:pt idx="5">
                  <c:v>17.648774147033599</c:v>
                </c:pt>
                <c:pt idx="6">
                  <c:v>19.408806085586502</c:v>
                </c:pt>
                <c:pt idx="7">
                  <c:v>21.168726205825799</c:v>
                </c:pt>
                <c:pt idx="8">
                  <c:v>22.9287559986114</c:v>
                </c:pt>
              </c:numCache>
            </c:numRef>
          </c:xVal>
          <c:yVal>
            <c:numRef>
              <c:f>temperature1!$G$7:$G$15</c:f>
              <c:numCache>
                <c:formatCode>General</c:formatCode>
                <c:ptCount val="9"/>
                <c:pt idx="0">
                  <c:v>27.375</c:v>
                </c:pt>
                <c:pt idx="1">
                  <c:v>29.687000000000001</c:v>
                </c:pt>
                <c:pt idx="2">
                  <c:v>33</c:v>
                </c:pt>
                <c:pt idx="3">
                  <c:v>35.561999999999998</c:v>
                </c:pt>
                <c:pt idx="4">
                  <c:v>37.686999999999998</c:v>
                </c:pt>
                <c:pt idx="5">
                  <c:v>39.311999999999998</c:v>
                </c:pt>
                <c:pt idx="6">
                  <c:v>40.686999999999998</c:v>
                </c:pt>
                <c:pt idx="7">
                  <c:v>41.811999999999998</c:v>
                </c:pt>
                <c:pt idx="8">
                  <c:v>42.811999999999998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2-47C6-BB85-79A922AD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67600"/>
        <c:axId val="594665960"/>
      </c:scatterChart>
      <c:valAx>
        <c:axId val="594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5960"/>
        <c:crosses val="autoZero"/>
        <c:crossBetween val="midCat"/>
      </c:valAx>
      <c:valAx>
        <c:axId val="5946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temperature(Tw) against 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960629921259841E-2"/>
                  <c:y val="0.4231627296587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'tau&amp;temp'!$B$2:$B$13</c:f>
              <c:numCache>
                <c:formatCode>General</c:formatCode>
                <c:ptCount val="12"/>
                <c:pt idx="0">
                  <c:v>11.234999999999999</c:v>
                </c:pt>
                <c:pt idx="1">
                  <c:v>25.06</c:v>
                </c:pt>
                <c:pt idx="2">
                  <c:v>10.86</c:v>
                </c:pt>
                <c:pt idx="3">
                  <c:v>11.61</c:v>
                </c:pt>
                <c:pt idx="4">
                  <c:v>10.89</c:v>
                </c:pt>
                <c:pt idx="5">
                  <c:v>9.5510000000000002</c:v>
                </c:pt>
                <c:pt idx="6">
                  <c:v>8.4670000000000005</c:v>
                </c:pt>
                <c:pt idx="7">
                  <c:v>9.532</c:v>
                </c:pt>
                <c:pt idx="8">
                  <c:v>10.504</c:v>
                </c:pt>
                <c:pt idx="9">
                  <c:v>11.504</c:v>
                </c:pt>
                <c:pt idx="10">
                  <c:v>14.103999999999999</c:v>
                </c:pt>
                <c:pt idx="11">
                  <c:v>7.14</c:v>
                </c:pt>
              </c:numCache>
            </c:numRef>
          </c:xVal>
          <c:yVal>
            <c:numRef>
              <c:f>'tau&amp;temp'!$C$2:$C$13</c:f>
              <c:numCache>
                <c:formatCode>General</c:formatCode>
                <c:ptCount val="12"/>
                <c:pt idx="0">
                  <c:v>48.5</c:v>
                </c:pt>
                <c:pt idx="1">
                  <c:v>50.93</c:v>
                </c:pt>
                <c:pt idx="2">
                  <c:v>49.625</c:v>
                </c:pt>
                <c:pt idx="3">
                  <c:v>44</c:v>
                </c:pt>
                <c:pt idx="4">
                  <c:v>42.3</c:v>
                </c:pt>
                <c:pt idx="5">
                  <c:v>34.56</c:v>
                </c:pt>
                <c:pt idx="6">
                  <c:v>32.799999999999997</c:v>
                </c:pt>
                <c:pt idx="7">
                  <c:v>31.4</c:v>
                </c:pt>
                <c:pt idx="8">
                  <c:v>21.81</c:v>
                </c:pt>
                <c:pt idx="9">
                  <c:v>22.3</c:v>
                </c:pt>
                <c:pt idx="10">
                  <c:v>19.12</c:v>
                </c:pt>
                <c:pt idx="11">
                  <c:v>23.87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9EA-BAAB-AF55AAA1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82952"/>
        <c:axId val="687782624"/>
      </c:scatterChart>
      <c:valAx>
        <c:axId val="68778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τ /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2624"/>
        <c:crosses val="autoZero"/>
        <c:crossBetween val="midCat"/>
      </c:valAx>
      <c:valAx>
        <c:axId val="687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Temperature(Tw)/</a:t>
                </a:r>
                <a:r>
                  <a:rPr lang="en-SG" sz="1000" b="0" i="0" u="none" strike="noStrike" baseline="0">
                    <a:effectLst/>
                  </a:rPr>
                  <a:t>℃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200" b="0" i="0" baseline="0">
                <a:effectLst/>
              </a:rPr>
              <a:t>Graph of tau(</a:t>
            </a:r>
            <a:r>
              <a:rPr lang="en-SG" sz="1200" b="0" i="0" u="none" strike="noStrike" baseline="0">
                <a:effectLst/>
              </a:rPr>
              <a:t>τ</a:t>
            </a:r>
            <a:r>
              <a:rPr lang="en-SG" sz="1200" b="0" i="0" baseline="0">
                <a:effectLst/>
              </a:rPr>
              <a:t>)/s against temperature(Tw)/</a:t>
            </a:r>
            <a:r>
              <a:rPr lang="en-SG" sz="1200" b="0" i="0" u="none" strike="noStrike" baseline="0">
                <a:effectLst/>
              </a:rPr>
              <a:t>℃</a:t>
            </a:r>
            <a:endParaRPr lang="en-SG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27734033245843E-2"/>
                  <c:y val="-0.1180424321959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'tau&amp;temp'!$A$2:$A$13</c:f>
              <c:numCache>
                <c:formatCode>General</c:formatCode>
                <c:ptCount val="12"/>
                <c:pt idx="0">
                  <c:v>48.5</c:v>
                </c:pt>
                <c:pt idx="1">
                  <c:v>50.93</c:v>
                </c:pt>
                <c:pt idx="2">
                  <c:v>49.625</c:v>
                </c:pt>
                <c:pt idx="3">
                  <c:v>44</c:v>
                </c:pt>
                <c:pt idx="4">
                  <c:v>42.3</c:v>
                </c:pt>
                <c:pt idx="5">
                  <c:v>34.56</c:v>
                </c:pt>
                <c:pt idx="6">
                  <c:v>32.799999999999997</c:v>
                </c:pt>
                <c:pt idx="7">
                  <c:v>31.4</c:v>
                </c:pt>
                <c:pt idx="8">
                  <c:v>21.81</c:v>
                </c:pt>
                <c:pt idx="9">
                  <c:v>22.3</c:v>
                </c:pt>
                <c:pt idx="10">
                  <c:v>19.12</c:v>
                </c:pt>
                <c:pt idx="11">
                  <c:v>23.87</c:v>
                </c:pt>
              </c:numCache>
            </c:numRef>
          </c:xVal>
          <c:yVal>
            <c:numRef>
              <c:f>'tau&amp;temp'!$B$2:$B$13</c:f>
              <c:numCache>
                <c:formatCode>General</c:formatCode>
                <c:ptCount val="12"/>
                <c:pt idx="0">
                  <c:v>11.234999999999999</c:v>
                </c:pt>
                <c:pt idx="1">
                  <c:v>25.06</c:v>
                </c:pt>
                <c:pt idx="2">
                  <c:v>10.86</c:v>
                </c:pt>
                <c:pt idx="3">
                  <c:v>11.61</c:v>
                </c:pt>
                <c:pt idx="4">
                  <c:v>10.89</c:v>
                </c:pt>
                <c:pt idx="5">
                  <c:v>9.5510000000000002</c:v>
                </c:pt>
                <c:pt idx="6">
                  <c:v>8.4670000000000005</c:v>
                </c:pt>
                <c:pt idx="7">
                  <c:v>9.532</c:v>
                </c:pt>
                <c:pt idx="8">
                  <c:v>10.504</c:v>
                </c:pt>
                <c:pt idx="9">
                  <c:v>11.504</c:v>
                </c:pt>
                <c:pt idx="10">
                  <c:v>14.103999999999999</c:v>
                </c:pt>
                <c:pt idx="11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7B1-B7BD-A3A68076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50920"/>
        <c:axId val="704044688"/>
      </c:scatterChart>
      <c:valAx>
        <c:axId val="7040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temperature(Tw)/℃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688"/>
        <c:crosses val="autoZero"/>
        <c:crossBetween val="midCat"/>
      </c:valAx>
      <c:valAx>
        <c:axId val="7040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tau(τ)/s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Tw against increments(gradients)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5966754155724E-2"/>
                  <c:y val="0.47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'gradient&amp;temp'!$A$2:$A$13</c:f>
              <c:numCache>
                <c:formatCode>General</c:formatCode>
                <c:ptCount val="12"/>
                <c:pt idx="0">
                  <c:v>1.1103000000000001</c:v>
                </c:pt>
                <c:pt idx="1">
                  <c:v>1.4846999999999999</c:v>
                </c:pt>
                <c:pt idx="2">
                  <c:v>1.1313</c:v>
                </c:pt>
                <c:pt idx="3">
                  <c:v>0.51100000000000001</c:v>
                </c:pt>
                <c:pt idx="4">
                  <c:v>0.76090000000000002</c:v>
                </c:pt>
                <c:pt idx="5">
                  <c:v>0.22770000000000001</c:v>
                </c:pt>
                <c:pt idx="6">
                  <c:v>0.17249999999999999</c:v>
                </c:pt>
                <c:pt idx="7">
                  <c:v>0.16739999999999999</c:v>
                </c:pt>
                <c:pt idx="8">
                  <c:v>-0.3044</c:v>
                </c:pt>
                <c:pt idx="9">
                  <c:v>-0.156</c:v>
                </c:pt>
                <c:pt idx="10">
                  <c:v>-0.20830000000000001</c:v>
                </c:pt>
                <c:pt idx="11">
                  <c:v>-4.9200000000000001E-2</c:v>
                </c:pt>
              </c:numCache>
            </c:numRef>
          </c:xVal>
          <c:yVal>
            <c:numRef>
              <c:f>'gradient&amp;temp'!$B$2:$B$13</c:f>
              <c:numCache>
                <c:formatCode>General</c:formatCode>
                <c:ptCount val="12"/>
                <c:pt idx="0">
                  <c:v>48.5</c:v>
                </c:pt>
                <c:pt idx="1">
                  <c:v>50.93</c:v>
                </c:pt>
                <c:pt idx="2">
                  <c:v>49.625</c:v>
                </c:pt>
                <c:pt idx="3">
                  <c:v>44</c:v>
                </c:pt>
                <c:pt idx="4">
                  <c:v>42.3</c:v>
                </c:pt>
                <c:pt idx="5">
                  <c:v>34.56</c:v>
                </c:pt>
                <c:pt idx="6">
                  <c:v>32.799999999999997</c:v>
                </c:pt>
                <c:pt idx="7">
                  <c:v>31.4</c:v>
                </c:pt>
                <c:pt idx="8">
                  <c:v>21.81</c:v>
                </c:pt>
                <c:pt idx="9">
                  <c:v>22.3</c:v>
                </c:pt>
                <c:pt idx="10">
                  <c:v>19.12</c:v>
                </c:pt>
                <c:pt idx="11">
                  <c:v>23.87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8-4D30-966F-1C8B1850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16920"/>
        <c:axId val="682624464"/>
      </c:scatterChart>
      <c:valAx>
        <c:axId val="6826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increments/</a:t>
                </a:r>
                <a:r>
                  <a:rPr lang="en-SG" sz="1000" b="0" i="0" u="none" strike="noStrike" baseline="0">
                    <a:effectLst/>
                  </a:rPr>
                  <a:t>s^−1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24464"/>
        <c:crosses val="autoZero"/>
        <c:crossBetween val="midCat"/>
      </c:valAx>
      <c:valAx>
        <c:axId val="6826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Tw/</a:t>
                </a:r>
                <a:r>
                  <a:rPr lang="en-SG" sz="1000" b="0" i="0" u="none" strike="noStrike" baseline="0">
                    <a:effectLst/>
                  </a:rPr>
                  <a:t>℃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1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temperature against time graph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temperature2!$A$2:$A$53</c:f>
              <c:numCache>
                <c:formatCode>General</c:formatCode>
                <c:ptCount val="52"/>
                <c:pt idx="0">
                  <c:v>8.8078210353851301</c:v>
                </c:pt>
                <c:pt idx="1">
                  <c:v>10.6077990531921</c:v>
                </c:pt>
                <c:pt idx="2">
                  <c:v>12.4078052043914</c:v>
                </c:pt>
                <c:pt idx="3">
                  <c:v>14.1678240299224</c:v>
                </c:pt>
                <c:pt idx="4">
                  <c:v>15.928390026092501</c:v>
                </c:pt>
                <c:pt idx="5">
                  <c:v>17.687806129455499</c:v>
                </c:pt>
                <c:pt idx="6">
                  <c:v>19.447799205780001</c:v>
                </c:pt>
                <c:pt idx="7">
                  <c:v>21.207800149917599</c:v>
                </c:pt>
                <c:pt idx="8">
                  <c:v>22.967806100845301</c:v>
                </c:pt>
                <c:pt idx="9">
                  <c:v>24.7277991771698</c:v>
                </c:pt>
                <c:pt idx="10">
                  <c:v>26.4878280162811</c:v>
                </c:pt>
                <c:pt idx="11">
                  <c:v>28.247800111770601</c:v>
                </c:pt>
                <c:pt idx="12">
                  <c:v>30.007832050323401</c:v>
                </c:pt>
                <c:pt idx="13">
                  <c:v>31.767812013626099</c:v>
                </c:pt>
                <c:pt idx="14">
                  <c:v>33.527824163436797</c:v>
                </c:pt>
                <c:pt idx="15">
                  <c:v>35.2878320217132</c:v>
                </c:pt>
                <c:pt idx="16">
                  <c:v>37.0478482246398</c:v>
                </c:pt>
                <c:pt idx="17">
                  <c:v>38.807804107666001</c:v>
                </c:pt>
              </c:numCache>
            </c:numRef>
          </c:xVal>
          <c:yVal>
            <c:numRef>
              <c:f>temperature2!$B$2:$B$53</c:f>
              <c:numCache>
                <c:formatCode>General</c:formatCode>
                <c:ptCount val="52"/>
                <c:pt idx="0">
                  <c:v>29.875</c:v>
                </c:pt>
                <c:pt idx="1">
                  <c:v>32.625</c:v>
                </c:pt>
                <c:pt idx="2">
                  <c:v>36.125</c:v>
                </c:pt>
                <c:pt idx="3">
                  <c:v>38.811999999999998</c:v>
                </c:pt>
                <c:pt idx="4">
                  <c:v>41</c:v>
                </c:pt>
                <c:pt idx="5">
                  <c:v>42.75</c:v>
                </c:pt>
                <c:pt idx="6">
                  <c:v>44.25</c:v>
                </c:pt>
                <c:pt idx="7">
                  <c:v>45.436999999999998</c:v>
                </c:pt>
                <c:pt idx="8">
                  <c:v>46.436999999999998</c:v>
                </c:pt>
                <c:pt idx="9">
                  <c:v>47.311999999999998</c:v>
                </c:pt>
                <c:pt idx="10">
                  <c:v>48.061999999999998</c:v>
                </c:pt>
                <c:pt idx="11">
                  <c:v>48.625</c:v>
                </c:pt>
                <c:pt idx="12">
                  <c:v>49.186999999999998</c:v>
                </c:pt>
                <c:pt idx="13">
                  <c:v>49.625</c:v>
                </c:pt>
                <c:pt idx="14">
                  <c:v>50.061999999999998</c:v>
                </c:pt>
                <c:pt idx="15">
                  <c:v>50.375</c:v>
                </c:pt>
                <c:pt idx="16">
                  <c:v>50.686999999999998</c:v>
                </c:pt>
                <c:pt idx="17">
                  <c:v>50.936999999999998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4-4F7B-A694-38C67F8A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70824"/>
        <c:axId val="692971152"/>
      </c:scatterChart>
      <c:valAx>
        <c:axId val="6929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1152"/>
        <c:crosses val="autoZero"/>
        <c:crossBetween val="midCat"/>
      </c:valAx>
      <c:valAx>
        <c:axId val="692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20297462817154E-2"/>
                  <c:y val="1.4631452318460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temperature2!$A$2:$A$29</c:f>
              <c:numCache>
                <c:formatCode>General</c:formatCode>
                <c:ptCount val="28"/>
                <c:pt idx="0">
                  <c:v>8.8078210353851301</c:v>
                </c:pt>
                <c:pt idx="1">
                  <c:v>10.6077990531921</c:v>
                </c:pt>
                <c:pt idx="2">
                  <c:v>12.4078052043914</c:v>
                </c:pt>
                <c:pt idx="3">
                  <c:v>14.1678240299224</c:v>
                </c:pt>
                <c:pt idx="4">
                  <c:v>15.928390026092501</c:v>
                </c:pt>
                <c:pt idx="5">
                  <c:v>17.687806129455499</c:v>
                </c:pt>
                <c:pt idx="6">
                  <c:v>19.447799205780001</c:v>
                </c:pt>
                <c:pt idx="7">
                  <c:v>21.207800149917599</c:v>
                </c:pt>
                <c:pt idx="8">
                  <c:v>22.967806100845301</c:v>
                </c:pt>
                <c:pt idx="9">
                  <c:v>24.7277991771698</c:v>
                </c:pt>
                <c:pt idx="10">
                  <c:v>26.4878280162811</c:v>
                </c:pt>
                <c:pt idx="11">
                  <c:v>28.247800111770601</c:v>
                </c:pt>
                <c:pt idx="12">
                  <c:v>30.007832050323401</c:v>
                </c:pt>
                <c:pt idx="13">
                  <c:v>31.767812013626099</c:v>
                </c:pt>
                <c:pt idx="14">
                  <c:v>33.527824163436797</c:v>
                </c:pt>
                <c:pt idx="15">
                  <c:v>35.2878320217132</c:v>
                </c:pt>
                <c:pt idx="16">
                  <c:v>37.0478482246398</c:v>
                </c:pt>
                <c:pt idx="17">
                  <c:v>38.807804107666001</c:v>
                </c:pt>
              </c:numCache>
            </c:numRef>
          </c:xVal>
          <c:yVal>
            <c:numRef>
              <c:f>temperature2!$C$2:$C$29</c:f>
              <c:numCache>
                <c:formatCode>General</c:formatCode>
                <c:ptCount val="28"/>
                <c:pt idx="0">
                  <c:v>0.49681087785502254</c:v>
                </c:pt>
                <c:pt idx="1">
                  <c:v>0.45313866887172094</c:v>
                </c:pt>
                <c:pt idx="2">
                  <c:v>0.40747102300989924</c:v>
                </c:pt>
                <c:pt idx="3">
                  <c:v>0.36070594932255112</c:v>
                </c:pt>
                <c:pt idx="4">
                  <c:v>0.31163051931000063</c:v>
                </c:pt>
                <c:pt idx="5">
                  <c:v>0.26005642835221082</c:v>
                </c:pt>
                <c:pt idx="6">
                  <c:v>0.20565879160060088</c:v>
                </c:pt>
                <c:pt idx="7">
                  <c:v>0.14813069591607092</c:v>
                </c:pt>
                <c:pt idx="8">
                  <c:v>8.7089839546366399E-2</c:v>
                </c:pt>
                <c:pt idx="9">
                  <c:v>2.2079867734577437E-2</c:v>
                </c:pt>
                <c:pt idx="10">
                  <c:v>-4.7453539983694754E-2</c:v>
                </c:pt>
                <c:pt idx="11">
                  <c:v>-0.12218306938480583</c:v>
                </c:pt>
                <c:pt idx="12">
                  <c:v>-0.20295427606685199</c:v>
                </c:pt>
                <c:pt idx="13">
                  <c:v>-0.29082457882208151</c:v>
                </c:pt>
                <c:pt idx="14">
                  <c:v>-0.38716829389501056</c:v>
                </c:pt>
                <c:pt idx="15">
                  <c:v>-0.49379319732781868</c:v>
                </c:pt>
                <c:pt idx="16">
                  <c:v>-0.61315957026952939</c:v>
                </c:pt>
                <c:pt idx="17">
                  <c:v>-0.74872539691030848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1-4AEC-9509-D82FFD3B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38424"/>
        <c:axId val="759738752"/>
      </c:scatterChart>
      <c:valAx>
        <c:axId val="75973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8752"/>
        <c:crosses val="autoZero"/>
        <c:crossBetween val="midCat"/>
      </c:valAx>
      <c:valAx>
        <c:axId val="759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3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first few seconds temp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068022747156604E-2"/>
                  <c:y val="0.38391003207932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temperature2!$E$6:$E$11</c:f>
              <c:numCache>
                <c:formatCode>General</c:formatCode>
                <c:ptCount val="6"/>
                <c:pt idx="0">
                  <c:v>8.8078210353851301</c:v>
                </c:pt>
                <c:pt idx="1">
                  <c:v>10.6077990531921</c:v>
                </c:pt>
                <c:pt idx="2">
                  <c:v>12.4078052043914</c:v>
                </c:pt>
                <c:pt idx="3">
                  <c:v>14.1678240299224</c:v>
                </c:pt>
                <c:pt idx="4">
                  <c:v>15.928390026092501</c:v>
                </c:pt>
                <c:pt idx="5">
                  <c:v>17.687806129455499</c:v>
                </c:pt>
              </c:numCache>
            </c:numRef>
          </c:xVal>
          <c:yVal>
            <c:numRef>
              <c:f>temperature2!$F$6:$F$11</c:f>
              <c:numCache>
                <c:formatCode>General</c:formatCode>
                <c:ptCount val="6"/>
                <c:pt idx="0">
                  <c:v>29.875</c:v>
                </c:pt>
                <c:pt idx="1">
                  <c:v>32.625</c:v>
                </c:pt>
                <c:pt idx="2">
                  <c:v>36.125</c:v>
                </c:pt>
                <c:pt idx="3">
                  <c:v>38.811999999999998</c:v>
                </c:pt>
                <c:pt idx="4">
                  <c:v>41</c:v>
                </c:pt>
                <c:pt idx="5">
                  <c:v>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8-4314-B404-661146CB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58248"/>
        <c:axId val="682858904"/>
      </c:scatterChart>
      <c:valAx>
        <c:axId val="68285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58904"/>
        <c:crosses val="autoZero"/>
        <c:crossBetween val="midCat"/>
      </c:valAx>
      <c:valAx>
        <c:axId val="6828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5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Temperature</a:t>
            </a:r>
            <a:r>
              <a:rPr lang="en-SG" baseline="0"/>
              <a:t> against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temperature3!$A$5:$A$45</c:f>
              <c:numCache>
                <c:formatCode>General</c:formatCode>
                <c:ptCount val="41"/>
                <c:pt idx="0">
                  <c:v>7.0814311504363996</c:v>
                </c:pt>
                <c:pt idx="1">
                  <c:v>8.8414430618286097</c:v>
                </c:pt>
                <c:pt idx="2">
                  <c:v>10.601402044296201</c:v>
                </c:pt>
                <c:pt idx="3">
                  <c:v>12.3613939285278</c:v>
                </c:pt>
                <c:pt idx="4">
                  <c:v>14.1214311122894</c:v>
                </c:pt>
                <c:pt idx="5">
                  <c:v>15.8814151287078</c:v>
                </c:pt>
                <c:pt idx="6">
                  <c:v>17.641416072845399</c:v>
                </c:pt>
                <c:pt idx="7">
                  <c:v>19.4013929367065</c:v>
                </c:pt>
                <c:pt idx="8">
                  <c:v>21.161396980285598</c:v>
                </c:pt>
                <c:pt idx="9">
                  <c:v>22.9214010238647</c:v>
                </c:pt>
                <c:pt idx="10">
                  <c:v>24.681396961212101</c:v>
                </c:pt>
                <c:pt idx="11">
                  <c:v>26.441406965255698</c:v>
                </c:pt>
                <c:pt idx="12">
                  <c:v>28.2014031410217</c:v>
                </c:pt>
                <c:pt idx="13">
                  <c:v>29.9613969326019</c:v>
                </c:pt>
                <c:pt idx="14">
                  <c:v>31.721394062042201</c:v>
                </c:pt>
                <c:pt idx="15">
                  <c:v>33.481403112411499</c:v>
                </c:pt>
                <c:pt idx="16">
                  <c:v>35.241405010223303</c:v>
                </c:pt>
                <c:pt idx="17">
                  <c:v>37.001431941985999</c:v>
                </c:pt>
                <c:pt idx="18">
                  <c:v>38.761434078216503</c:v>
                </c:pt>
                <c:pt idx="19">
                  <c:v>40.521427154541001</c:v>
                </c:pt>
                <c:pt idx="20">
                  <c:v>42.281432151794398</c:v>
                </c:pt>
                <c:pt idx="21">
                  <c:v>44.041445016860898</c:v>
                </c:pt>
                <c:pt idx="22">
                  <c:v>45.801442146301198</c:v>
                </c:pt>
                <c:pt idx="23">
                  <c:v>47.561428070068303</c:v>
                </c:pt>
                <c:pt idx="24">
                  <c:v>49.321444034576402</c:v>
                </c:pt>
                <c:pt idx="25">
                  <c:v>51.081422090530303</c:v>
                </c:pt>
                <c:pt idx="26">
                  <c:v>52.841418027877801</c:v>
                </c:pt>
                <c:pt idx="27">
                  <c:v>54.601447105407701</c:v>
                </c:pt>
                <c:pt idx="28">
                  <c:v>56.361443042755099</c:v>
                </c:pt>
                <c:pt idx="29">
                  <c:v>58.121426105499197</c:v>
                </c:pt>
                <c:pt idx="30">
                  <c:v>59.881411075591998</c:v>
                </c:pt>
                <c:pt idx="31">
                  <c:v>61.641430139541598</c:v>
                </c:pt>
              </c:numCache>
            </c:numRef>
          </c:xVal>
          <c:yVal>
            <c:numRef>
              <c:f>temperature3!$B$5:$B$45</c:f>
              <c:numCache>
                <c:formatCode>General</c:formatCode>
                <c:ptCount val="41"/>
                <c:pt idx="0">
                  <c:v>30.125</c:v>
                </c:pt>
                <c:pt idx="1">
                  <c:v>33.125</c:v>
                </c:pt>
                <c:pt idx="2">
                  <c:v>35.75</c:v>
                </c:pt>
                <c:pt idx="3">
                  <c:v>37.811999999999998</c:v>
                </c:pt>
                <c:pt idx="4">
                  <c:v>39.561999999999998</c:v>
                </c:pt>
                <c:pt idx="5">
                  <c:v>41</c:v>
                </c:pt>
                <c:pt idx="6">
                  <c:v>42.186999999999998</c:v>
                </c:pt>
                <c:pt idx="7">
                  <c:v>43.311999999999998</c:v>
                </c:pt>
                <c:pt idx="8">
                  <c:v>44.25</c:v>
                </c:pt>
                <c:pt idx="9">
                  <c:v>45</c:v>
                </c:pt>
                <c:pt idx="10">
                  <c:v>45.686999999999998</c:v>
                </c:pt>
                <c:pt idx="11">
                  <c:v>46.25</c:v>
                </c:pt>
                <c:pt idx="12">
                  <c:v>46.75</c:v>
                </c:pt>
                <c:pt idx="13">
                  <c:v>47.125</c:v>
                </c:pt>
                <c:pt idx="14">
                  <c:v>47.5</c:v>
                </c:pt>
                <c:pt idx="15">
                  <c:v>47.811999999999998</c:v>
                </c:pt>
                <c:pt idx="16">
                  <c:v>48.061999999999998</c:v>
                </c:pt>
                <c:pt idx="17">
                  <c:v>48.25</c:v>
                </c:pt>
                <c:pt idx="18">
                  <c:v>48.5</c:v>
                </c:pt>
                <c:pt idx="19">
                  <c:v>48.625</c:v>
                </c:pt>
                <c:pt idx="20">
                  <c:v>48.75</c:v>
                </c:pt>
                <c:pt idx="21">
                  <c:v>48.875</c:v>
                </c:pt>
                <c:pt idx="22">
                  <c:v>49.061999999999998</c:v>
                </c:pt>
                <c:pt idx="23">
                  <c:v>49.125</c:v>
                </c:pt>
                <c:pt idx="24">
                  <c:v>49.186999999999998</c:v>
                </c:pt>
                <c:pt idx="25">
                  <c:v>49.311999999999998</c:v>
                </c:pt>
                <c:pt idx="26">
                  <c:v>49.375</c:v>
                </c:pt>
                <c:pt idx="27">
                  <c:v>49.436999999999998</c:v>
                </c:pt>
                <c:pt idx="28">
                  <c:v>49.5</c:v>
                </c:pt>
                <c:pt idx="29">
                  <c:v>49.5</c:v>
                </c:pt>
                <c:pt idx="30">
                  <c:v>49.561999999999998</c:v>
                </c:pt>
                <c:pt idx="31">
                  <c:v>49.561999999999998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5-43C0-BA59-B87F5F6D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0336"/>
        <c:axId val="759420992"/>
      </c:scatterChart>
      <c:valAx>
        <c:axId val="7594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0992"/>
        <c:crosses val="autoZero"/>
        <c:crossBetween val="midCat"/>
      </c:valAx>
      <c:valAx>
        <c:axId val="759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LN((Ts-Tw)/(Tamb-Tw)) against time graph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584645669291335E-2"/>
                  <c:y val="4.1714421114027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temperature3!$A$5:$A$40</c:f>
              <c:numCache>
                <c:formatCode>General</c:formatCode>
                <c:ptCount val="36"/>
                <c:pt idx="0">
                  <c:v>7.0814311504363996</c:v>
                </c:pt>
                <c:pt idx="1">
                  <c:v>8.8414430618286097</c:v>
                </c:pt>
                <c:pt idx="2">
                  <c:v>10.601402044296201</c:v>
                </c:pt>
                <c:pt idx="3">
                  <c:v>12.3613939285278</c:v>
                </c:pt>
                <c:pt idx="4">
                  <c:v>14.1214311122894</c:v>
                </c:pt>
                <c:pt idx="5">
                  <c:v>15.8814151287078</c:v>
                </c:pt>
                <c:pt idx="6">
                  <c:v>17.641416072845399</c:v>
                </c:pt>
                <c:pt idx="7">
                  <c:v>19.4013929367065</c:v>
                </c:pt>
                <c:pt idx="8">
                  <c:v>21.161396980285598</c:v>
                </c:pt>
                <c:pt idx="9">
                  <c:v>22.9214010238647</c:v>
                </c:pt>
                <c:pt idx="10">
                  <c:v>24.681396961212101</c:v>
                </c:pt>
                <c:pt idx="11">
                  <c:v>26.441406965255698</c:v>
                </c:pt>
                <c:pt idx="12">
                  <c:v>28.2014031410217</c:v>
                </c:pt>
                <c:pt idx="13">
                  <c:v>29.9613969326019</c:v>
                </c:pt>
                <c:pt idx="14">
                  <c:v>31.721394062042201</c:v>
                </c:pt>
                <c:pt idx="15">
                  <c:v>33.481403112411499</c:v>
                </c:pt>
                <c:pt idx="16">
                  <c:v>35.241405010223303</c:v>
                </c:pt>
                <c:pt idx="17">
                  <c:v>37.001431941985999</c:v>
                </c:pt>
                <c:pt idx="18">
                  <c:v>38.761434078216503</c:v>
                </c:pt>
                <c:pt idx="19">
                  <c:v>40.521427154541001</c:v>
                </c:pt>
                <c:pt idx="20">
                  <c:v>42.281432151794398</c:v>
                </c:pt>
                <c:pt idx="21">
                  <c:v>44.041445016860898</c:v>
                </c:pt>
                <c:pt idx="22">
                  <c:v>45.801442146301198</c:v>
                </c:pt>
                <c:pt idx="23">
                  <c:v>47.561428070068303</c:v>
                </c:pt>
                <c:pt idx="24">
                  <c:v>49.321444034576402</c:v>
                </c:pt>
                <c:pt idx="25">
                  <c:v>51.081422090530303</c:v>
                </c:pt>
                <c:pt idx="26">
                  <c:v>52.841418027877801</c:v>
                </c:pt>
                <c:pt idx="27">
                  <c:v>54.601447105407701</c:v>
                </c:pt>
                <c:pt idx="28">
                  <c:v>56.361443042755099</c:v>
                </c:pt>
                <c:pt idx="29">
                  <c:v>58.121426105499197</c:v>
                </c:pt>
                <c:pt idx="30">
                  <c:v>59.881411075591998</c:v>
                </c:pt>
                <c:pt idx="31">
                  <c:v>61.641430139541598</c:v>
                </c:pt>
              </c:numCache>
            </c:numRef>
          </c:xVal>
          <c:yVal>
            <c:numRef>
              <c:f>temperature3!$C$5:$C$40</c:f>
              <c:numCache>
                <c:formatCode>General</c:formatCode>
                <c:ptCount val="36"/>
                <c:pt idx="0">
                  <c:v>-0.21229483697916904</c:v>
                </c:pt>
                <c:pt idx="1">
                  <c:v>-0.37883767418743697</c:v>
                </c:pt>
                <c:pt idx="2">
                  <c:v>-0.55148105739493214</c:v>
                </c:pt>
                <c:pt idx="3">
                  <c:v>-0.7116801427580709</c:v>
                </c:pt>
                <c:pt idx="4">
                  <c:v>-0.87120982931690194</c:v>
                </c:pt>
                <c:pt idx="5">
                  <c:v>-1.0245043165143877</c:v>
                </c:pt>
                <c:pt idx="6">
                  <c:v>-1.1715565938044725</c:v>
                </c:pt>
                <c:pt idx="7">
                  <c:v>-1.3342403966445642</c:v>
                </c:pt>
                <c:pt idx="8">
                  <c:v>-1.4935867112408023</c:v>
                </c:pt>
                <c:pt idx="9">
                  <c:v>-1.6422277352570911</c:v>
                </c:pt>
                <c:pt idx="10">
                  <c:v>-1.8009830171055616</c:v>
                </c:pt>
                <c:pt idx="11">
                  <c:v>-1.9529655840087981</c:v>
                </c:pt>
                <c:pt idx="12">
                  <c:v>-2.1105234221576707</c:v>
                </c:pt>
                <c:pt idx="13">
                  <c:v>-2.247473621530979</c:v>
                </c:pt>
                <c:pt idx="14">
                  <c:v>-2.4062009683856491</c:v>
                </c:pt>
                <c:pt idx="15">
                  <c:v>-2.5606575053799947</c:v>
                </c:pt>
                <c:pt idx="16">
                  <c:v>-2.7043350265503454</c:v>
                </c:pt>
                <c:pt idx="17">
                  <c:v>-2.8278514009148306</c:v>
                </c:pt>
                <c:pt idx="18">
                  <c:v>-3.0200114067090733</c:v>
                </c:pt>
                <c:pt idx="19">
                  <c:v>-3.1319850782586167</c:v>
                </c:pt>
                <c:pt idx="20">
                  <c:v>-3.2580965380214821</c:v>
                </c:pt>
                <c:pt idx="21">
                  <c:v>-3.4024388467502202</c:v>
                </c:pt>
                <c:pt idx="22">
                  <c:v>-3.6667926667110895</c:v>
                </c:pt>
                <c:pt idx="23">
                  <c:v>-3.7743130104223495</c:v>
                </c:pt>
                <c:pt idx="24">
                  <c:v>-3.8927719501260891</c:v>
                </c:pt>
                <c:pt idx="25">
                  <c:v>-4.1851981859998464</c:v>
                </c:pt>
                <c:pt idx="26">
                  <c:v>-4.3729693475613729</c:v>
                </c:pt>
                <c:pt idx="27">
                  <c:v>-4.6002196808282267</c:v>
                </c:pt>
                <c:pt idx="28">
                  <c:v>-4.9003242732785743</c:v>
                </c:pt>
                <c:pt idx="29">
                  <c:v>-4.9003242732785743</c:v>
                </c:pt>
                <c:pt idx="30">
                  <c:v>-5.322596499703101</c:v>
                </c:pt>
                <c:pt idx="31">
                  <c:v>-5.322596499703101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3-430F-96B3-2C64E8D9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02768"/>
        <c:axId val="605004408"/>
      </c:scatterChart>
      <c:valAx>
        <c:axId val="6050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4408"/>
        <c:crosses val="autoZero"/>
        <c:crossBetween val="midCat"/>
      </c:valAx>
      <c:valAx>
        <c:axId val="6050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First few Ts(t)</a:t>
            </a:r>
            <a:r>
              <a:rPr lang="en-SG" baseline="0"/>
              <a:t> against time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24387576552931E-2"/>
                  <c:y val="0.34611512102653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temperature3!$F$8:$F$14</c:f>
              <c:numCache>
                <c:formatCode>General</c:formatCode>
                <c:ptCount val="7"/>
                <c:pt idx="0">
                  <c:v>7.0814311504363996</c:v>
                </c:pt>
                <c:pt idx="1">
                  <c:v>8.8414430618286097</c:v>
                </c:pt>
                <c:pt idx="2">
                  <c:v>10.601402044296201</c:v>
                </c:pt>
                <c:pt idx="3">
                  <c:v>12.3613939285278</c:v>
                </c:pt>
                <c:pt idx="4">
                  <c:v>14.1214311122894</c:v>
                </c:pt>
                <c:pt idx="5">
                  <c:v>15.8814151287078</c:v>
                </c:pt>
                <c:pt idx="6">
                  <c:v>17.641416072845399</c:v>
                </c:pt>
              </c:numCache>
            </c:numRef>
          </c:xVal>
          <c:yVal>
            <c:numRef>
              <c:f>temperature3!$G$8:$G$14</c:f>
              <c:numCache>
                <c:formatCode>General</c:formatCode>
                <c:ptCount val="7"/>
                <c:pt idx="0">
                  <c:v>30.125</c:v>
                </c:pt>
                <c:pt idx="1">
                  <c:v>33.125</c:v>
                </c:pt>
                <c:pt idx="2">
                  <c:v>35.75</c:v>
                </c:pt>
                <c:pt idx="3">
                  <c:v>37.811999999999998</c:v>
                </c:pt>
                <c:pt idx="4">
                  <c:v>39.561999999999998</c:v>
                </c:pt>
                <c:pt idx="5">
                  <c:v>41</c:v>
                </c:pt>
                <c:pt idx="6">
                  <c:v>42.186999999999998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C-4AA3-87D8-0BA03D38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10560"/>
        <c:axId val="792710888"/>
      </c:scatterChart>
      <c:valAx>
        <c:axId val="7927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0888"/>
        <c:crosses val="autoZero"/>
        <c:crossBetween val="midCat"/>
      </c:valAx>
      <c:valAx>
        <c:axId val="7927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3</xdr:row>
      <xdr:rowOff>15240</xdr:rowOff>
    </xdr:from>
    <xdr:to>
      <xdr:col>16</xdr:col>
      <xdr:colOff>182880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35C25-4CCD-43C0-BA94-D992DD1D4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20</xdr:row>
      <xdr:rowOff>160020</xdr:rowOff>
    </xdr:from>
    <xdr:to>
      <xdr:col>11</xdr:col>
      <xdr:colOff>502920</xdr:colOff>
      <xdr:row>35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BC6FE-144E-4522-AE29-BFA97FF7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350520</xdr:colOff>
      <xdr:row>36</xdr:row>
      <xdr:rowOff>83820</xdr:rowOff>
    </xdr:from>
    <xdr:to>
      <xdr:col>11</xdr:col>
      <xdr:colOff>556260</xdr:colOff>
      <xdr:row>51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AC631-EA15-4D0E-BBFD-93CDB29E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91440</xdr:rowOff>
    </xdr:from>
    <xdr:to>
      <xdr:col>14</xdr:col>
      <xdr:colOff>419100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4B85B-16BE-47EB-BC65-E448B4B71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21</xdr:row>
      <xdr:rowOff>175260</xdr:rowOff>
    </xdr:from>
    <xdr:to>
      <xdr:col>12</xdr:col>
      <xdr:colOff>121920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E44F2-07C2-4450-AA87-DEDB75A09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</xdr:row>
      <xdr:rowOff>121920</xdr:rowOff>
    </xdr:from>
    <xdr:to>
      <xdr:col>15</xdr:col>
      <xdr:colOff>274320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6061E-BF45-4C1B-98B1-F13A68A3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18</xdr:row>
      <xdr:rowOff>121920</xdr:rowOff>
    </xdr:from>
    <xdr:to>
      <xdr:col>12</xdr:col>
      <xdr:colOff>594360</xdr:colOff>
      <xdr:row>33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AB120-7389-437F-8555-B79ED70C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83820</xdr:rowOff>
    </xdr:from>
    <xdr:to>
      <xdr:col>15</xdr:col>
      <xdr:colOff>251460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6775F-A64C-4980-A681-F9FC8D4E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21</xdr:row>
      <xdr:rowOff>22860</xdr:rowOff>
    </xdr:from>
    <xdr:to>
      <xdr:col>12</xdr:col>
      <xdr:colOff>365760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3C8E1-A1B0-452D-8F21-DC5BBCECC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8</xdr:row>
      <xdr:rowOff>152400</xdr:rowOff>
    </xdr:from>
    <xdr:to>
      <xdr:col>19</xdr:col>
      <xdr:colOff>236220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B5D36-7223-4D51-991B-DD7715EF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8</xdr:row>
      <xdr:rowOff>167640</xdr:rowOff>
    </xdr:from>
    <xdr:to>
      <xdr:col>11</xdr:col>
      <xdr:colOff>556260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F787-0C14-42FC-9178-C9AB8558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</xdr:row>
      <xdr:rowOff>30480</xdr:rowOff>
    </xdr:from>
    <xdr:to>
      <xdr:col>12</xdr:col>
      <xdr:colOff>175260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DC58-F2AC-4B48-B76F-A02DEAC1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129540</xdr:rowOff>
    </xdr:from>
    <xdr:to>
      <xdr:col>15</xdr:col>
      <xdr:colOff>411480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4E96-D9BA-4BC1-9BC9-AD0EB234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18</xdr:row>
      <xdr:rowOff>45720</xdr:rowOff>
    </xdr:from>
    <xdr:to>
      <xdr:col>15</xdr:col>
      <xdr:colOff>53340</xdr:colOff>
      <xdr:row>33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AA757-271B-4AC3-ADC5-081656C1B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167640</xdr:rowOff>
    </xdr:from>
    <xdr:to>
      <xdr:col>7</xdr:col>
      <xdr:colOff>304800</xdr:colOff>
      <xdr:row>37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D3E44-DC84-4BED-90D0-1291E1284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175260</xdr:rowOff>
    </xdr:from>
    <xdr:to>
      <xdr:col>16</xdr:col>
      <xdr:colOff>60960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1311-BF5D-41FF-85D9-ADE85897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17</xdr:row>
      <xdr:rowOff>167640</xdr:rowOff>
    </xdr:from>
    <xdr:to>
      <xdr:col>18</xdr:col>
      <xdr:colOff>312420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744CF-EC40-49D1-86C4-6338D02C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518160</xdr:colOff>
      <xdr:row>19</xdr:row>
      <xdr:rowOff>0</xdr:rowOff>
    </xdr:from>
    <xdr:to>
      <xdr:col>11</xdr:col>
      <xdr:colOff>213360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34DC3-5948-45FA-BA7C-BF0E3FC5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20</xdr:row>
      <xdr:rowOff>53340</xdr:rowOff>
    </xdr:from>
    <xdr:to>
      <xdr:col>11</xdr:col>
      <xdr:colOff>601980</xdr:colOff>
      <xdr:row>35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2B18C-3971-4CF7-9CA7-7BF96A61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2</xdr:row>
      <xdr:rowOff>83820</xdr:rowOff>
    </xdr:from>
    <xdr:to>
      <xdr:col>17</xdr:col>
      <xdr:colOff>259080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6512E-E654-4698-B912-9E02FE02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19</xdr:row>
      <xdr:rowOff>68580</xdr:rowOff>
    </xdr:from>
    <xdr:to>
      <xdr:col>20</xdr:col>
      <xdr:colOff>0</xdr:colOff>
      <xdr:row>34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9B01DE-804C-46B0-953F-FAED050B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6</xdr:row>
      <xdr:rowOff>15240</xdr:rowOff>
    </xdr:from>
    <xdr:to>
      <xdr:col>16</xdr:col>
      <xdr:colOff>236220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CD341-2FB2-47D9-9A7D-138AD47B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22</xdr:row>
      <xdr:rowOff>137160</xdr:rowOff>
    </xdr:from>
    <xdr:to>
      <xdr:col>12</xdr:col>
      <xdr:colOff>358140</xdr:colOff>
      <xdr:row>37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4FD8E-14B9-4ADC-AF17-7B2EC50F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160020</xdr:colOff>
      <xdr:row>21</xdr:row>
      <xdr:rowOff>99060</xdr:rowOff>
    </xdr:from>
    <xdr:to>
      <xdr:col>20</xdr:col>
      <xdr:colOff>464820</xdr:colOff>
      <xdr:row>36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6D292-4306-4011-A341-D3F47062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345141</xdr:colOff>
      <xdr:row>10</xdr:row>
      <xdr:rowOff>58270</xdr:rowOff>
    </xdr:from>
    <xdr:to>
      <xdr:col>12</xdr:col>
      <xdr:colOff>40341</xdr:colOff>
      <xdr:row>25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6B300-A431-46A8-BE44-4322A357F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183777</xdr:colOff>
      <xdr:row>9</xdr:row>
      <xdr:rowOff>112059</xdr:rowOff>
    </xdr:from>
    <xdr:to>
      <xdr:col>19</xdr:col>
      <xdr:colOff>488577</xdr:colOff>
      <xdr:row>24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64D16-3B5C-47B3-B644-15004FF98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0</xdr:row>
      <xdr:rowOff>22860</xdr:rowOff>
    </xdr:from>
    <xdr:to>
      <xdr:col>15</xdr:col>
      <xdr:colOff>365760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E2013-1D4B-4D47-86A2-FE687AF1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17</xdr:row>
      <xdr:rowOff>144780</xdr:rowOff>
    </xdr:from>
    <xdr:to>
      <xdr:col>12</xdr:col>
      <xdr:colOff>373380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E485C-EB07-4309-9225-DC7E957F9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3</xdr:row>
      <xdr:rowOff>99060</xdr:rowOff>
    </xdr:from>
    <xdr:to>
      <xdr:col>14</xdr:col>
      <xdr:colOff>411480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ACAE-83E4-4DCA-85CF-2AA77B1D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160020</xdr:rowOff>
    </xdr:from>
    <xdr:to>
      <xdr:col>12</xdr:col>
      <xdr:colOff>381000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0D08E-26DD-4E8E-AD90-459C22168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167640</xdr:rowOff>
    </xdr:from>
    <xdr:to>
      <xdr:col>15</xdr:col>
      <xdr:colOff>350520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6C80C-95BA-499D-9A41-C1DB3B00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18</xdr:row>
      <xdr:rowOff>106680</xdr:rowOff>
    </xdr:from>
    <xdr:to>
      <xdr:col>13</xdr:col>
      <xdr:colOff>236220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C0F42-CBA1-47EA-A577-F9DEEBA0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G6" sqref="G6"/>
    </sheetView>
  </sheetViews>
  <sheetFormatPr defaultRowHeight="14.4" x14ac:dyDescent="0.3"/>
  <cols>
    <col min="1" max="1" width="15.21875" customWidth="1"/>
    <col min="4" max="4" width="24" customWidth="1"/>
    <col min="6" max="6" width="19.21875" customWidth="1"/>
  </cols>
  <sheetData>
    <row r="1" spans="1:7" x14ac:dyDescent="0.3">
      <c r="A1" t="s">
        <v>15</v>
      </c>
      <c r="B1" t="s">
        <v>13</v>
      </c>
      <c r="D1" t="s">
        <v>14</v>
      </c>
    </row>
    <row r="2" spans="1:7" x14ac:dyDescent="0.3">
      <c r="A2">
        <v>8.8486599922180105</v>
      </c>
      <c r="B2">
        <v>27.375</v>
      </c>
      <c r="D2">
        <f t="shared" ref="D2:D35" si="0">LN((B2-48.562)/(25.3-48.562))</f>
        <v>-9.3433341874693557E-2</v>
      </c>
      <c r="F2" t="s">
        <v>18</v>
      </c>
    </row>
    <row r="3" spans="1:7" x14ac:dyDescent="0.3">
      <c r="A3">
        <v>10.6086440086364</v>
      </c>
      <c r="B3">
        <v>29.687000000000001</v>
      </c>
      <c r="D3">
        <f t="shared" si="0"/>
        <v>-0.20898283278175872</v>
      </c>
      <c r="F3" t="s">
        <v>17</v>
      </c>
    </row>
    <row r="4" spans="1:7" x14ac:dyDescent="0.3">
      <c r="A4">
        <v>12.3687260150909</v>
      </c>
      <c r="B4">
        <v>33</v>
      </c>
      <c r="D4">
        <f t="shared" si="0"/>
        <v>-0.4019890827221087</v>
      </c>
    </row>
    <row r="5" spans="1:7" x14ac:dyDescent="0.3">
      <c r="A5">
        <v>14.128733158111499</v>
      </c>
      <c r="B5">
        <v>35.561999999999998</v>
      </c>
      <c r="D5">
        <f t="shared" si="0"/>
        <v>-0.58187177045531013</v>
      </c>
    </row>
    <row r="6" spans="1:7" x14ac:dyDescent="0.3">
      <c r="A6">
        <v>15.8887510299682</v>
      </c>
      <c r="B6">
        <v>37.686999999999998</v>
      </c>
      <c r="D6">
        <f t="shared" si="0"/>
        <v>-0.76035455094209914</v>
      </c>
      <c r="F6" t="s">
        <v>0</v>
      </c>
      <c r="G6" t="s">
        <v>21</v>
      </c>
    </row>
    <row r="7" spans="1:7" x14ac:dyDescent="0.3">
      <c r="A7">
        <v>17.648774147033599</v>
      </c>
      <c r="B7">
        <v>39.311999999999998</v>
      </c>
      <c r="D7">
        <f t="shared" si="0"/>
        <v>-0.9221975763925131</v>
      </c>
      <c r="F7" s="1">
        <v>8.8486599922180105</v>
      </c>
      <c r="G7" s="2">
        <v>27.375</v>
      </c>
    </row>
    <row r="8" spans="1:7" x14ac:dyDescent="0.3">
      <c r="A8">
        <v>19.408806085586502</v>
      </c>
      <c r="B8">
        <v>40.686999999999998</v>
      </c>
      <c r="D8">
        <f t="shared" si="0"/>
        <v>-1.0831279432051502</v>
      </c>
      <c r="F8" s="3">
        <v>10.6086440086364</v>
      </c>
      <c r="G8" s="4">
        <v>29.687000000000001</v>
      </c>
    </row>
    <row r="9" spans="1:7" x14ac:dyDescent="0.3">
      <c r="A9">
        <v>21.168726205825799</v>
      </c>
      <c r="B9">
        <v>41.811999999999998</v>
      </c>
      <c r="D9">
        <f t="shared" si="0"/>
        <v>-1.2372786230324084</v>
      </c>
      <c r="F9" s="3">
        <v>12.3687260150909</v>
      </c>
      <c r="G9" s="4">
        <v>33</v>
      </c>
    </row>
    <row r="10" spans="1:7" x14ac:dyDescent="0.3">
      <c r="A10">
        <v>22.9287559986114</v>
      </c>
      <c r="B10">
        <v>42.811999999999998</v>
      </c>
      <c r="D10">
        <f t="shared" si="0"/>
        <v>-1.3976212731075879</v>
      </c>
      <c r="F10" s="3">
        <v>14.128733158111499</v>
      </c>
      <c r="G10" s="4">
        <v>35.561999999999998</v>
      </c>
    </row>
    <row r="11" spans="1:7" x14ac:dyDescent="0.3">
      <c r="A11">
        <v>24.688719987869199</v>
      </c>
      <c r="B11">
        <v>43.625</v>
      </c>
      <c r="D11">
        <f t="shared" si="0"/>
        <v>-1.5500632686401217</v>
      </c>
      <c r="F11" s="3">
        <v>15.8887510299682</v>
      </c>
      <c r="G11" s="4">
        <v>37.686999999999998</v>
      </c>
    </row>
    <row r="12" spans="1:7" x14ac:dyDescent="0.3">
      <c r="A12">
        <v>26.448739051818801</v>
      </c>
      <c r="B12">
        <v>44.25</v>
      </c>
      <c r="D12">
        <f t="shared" si="0"/>
        <v>-1.6854192943101516</v>
      </c>
      <c r="F12" s="3">
        <v>17.648774147033599</v>
      </c>
      <c r="G12" s="4">
        <v>39.311999999999998</v>
      </c>
    </row>
    <row r="13" spans="1:7" x14ac:dyDescent="0.3">
      <c r="A13">
        <v>28.288743019104</v>
      </c>
      <c r="B13">
        <v>44.875</v>
      </c>
      <c r="D13">
        <f t="shared" si="0"/>
        <v>-1.8420080086648403</v>
      </c>
      <c r="F13" s="3">
        <v>19.408806085586502</v>
      </c>
      <c r="G13" s="4">
        <v>40.686999999999998</v>
      </c>
    </row>
    <row r="14" spans="1:7" x14ac:dyDescent="0.3">
      <c r="A14">
        <v>30.0487751960754</v>
      </c>
      <c r="B14">
        <v>45.375</v>
      </c>
      <c r="D14">
        <f t="shared" si="0"/>
        <v>-1.9877410924816483</v>
      </c>
      <c r="F14" s="3">
        <v>21.168726205825799</v>
      </c>
      <c r="G14" s="4">
        <v>41.811999999999998</v>
      </c>
    </row>
    <row r="15" spans="1:7" x14ac:dyDescent="0.3">
      <c r="A15">
        <v>31.808737039566001</v>
      </c>
      <c r="B15">
        <v>45.811999999999998</v>
      </c>
      <c r="D15">
        <f t="shared" si="0"/>
        <v>-2.1352202162383671</v>
      </c>
      <c r="F15" s="5">
        <v>22.9287559986114</v>
      </c>
      <c r="G15" s="6">
        <v>42.811999999999998</v>
      </c>
    </row>
    <row r="16" spans="1:7" x14ac:dyDescent="0.3">
      <c r="A16">
        <v>33.568739175796502</v>
      </c>
      <c r="B16">
        <v>46.125</v>
      </c>
      <c r="D16">
        <f t="shared" si="0"/>
        <v>-2.2560533532737788</v>
      </c>
    </row>
    <row r="17" spans="1:4" x14ac:dyDescent="0.3">
      <c r="A17">
        <v>35.328746080398503</v>
      </c>
      <c r="B17">
        <v>46.5</v>
      </c>
      <c r="D17">
        <f t="shared" si="0"/>
        <v>-2.42314474232208</v>
      </c>
    </row>
    <row r="18" spans="1:4" x14ac:dyDescent="0.3">
      <c r="A18">
        <v>37.088726997375403</v>
      </c>
      <c r="B18">
        <v>46.75</v>
      </c>
      <c r="D18">
        <f t="shared" si="0"/>
        <v>-2.5523899202960605</v>
      </c>
    </row>
    <row r="19" spans="1:4" x14ac:dyDescent="0.3">
      <c r="A19">
        <v>39.728620052337597</v>
      </c>
      <c r="B19">
        <v>47.125</v>
      </c>
      <c r="D19">
        <f t="shared" si="0"/>
        <v>-2.7842635208199606</v>
      </c>
    </row>
    <row r="20" spans="1:4" x14ac:dyDescent="0.3">
      <c r="A20">
        <v>41.488639116287203</v>
      </c>
      <c r="B20">
        <v>47.311999999999998</v>
      </c>
      <c r="D20">
        <f t="shared" si="0"/>
        <v>-2.9236775766026373</v>
      </c>
    </row>
    <row r="21" spans="1:4" x14ac:dyDescent="0.3">
      <c r="A21">
        <v>43.248637199401799</v>
      </c>
      <c r="B21">
        <v>47.436999999999998</v>
      </c>
      <c r="D21">
        <f t="shared" si="0"/>
        <v>-3.0290380922604636</v>
      </c>
    </row>
    <row r="22" spans="1:4" x14ac:dyDescent="0.3">
      <c r="A22">
        <v>45.008625984191802</v>
      </c>
      <c r="B22">
        <v>47.625</v>
      </c>
      <c r="D22">
        <f t="shared" si="0"/>
        <v>-3.2118931246605644</v>
      </c>
    </row>
    <row r="23" spans="1:4" x14ac:dyDescent="0.3">
      <c r="A23">
        <v>46.768629074096602</v>
      </c>
      <c r="B23">
        <v>47.75</v>
      </c>
      <c r="D23">
        <f t="shared" si="0"/>
        <v>-3.355076066737309</v>
      </c>
    </row>
    <row r="24" spans="1:4" x14ac:dyDescent="0.3">
      <c r="A24">
        <v>48.528624057769697</v>
      </c>
      <c r="B24">
        <v>47.875</v>
      </c>
      <c r="D24">
        <f t="shared" si="0"/>
        <v>-3.5222421146766383</v>
      </c>
    </row>
    <row r="25" spans="1:4" x14ac:dyDescent="0.3">
      <c r="A25">
        <v>50.288623094558702</v>
      </c>
      <c r="B25">
        <v>47.936999999999998</v>
      </c>
      <c r="D25">
        <f t="shared" si="0"/>
        <v>-3.6168247571625827</v>
      </c>
    </row>
    <row r="26" spans="1:4" x14ac:dyDescent="0.3">
      <c r="A26">
        <v>52.048614978790198</v>
      </c>
      <c r="B26">
        <v>48.061999999999998</v>
      </c>
      <c r="D26">
        <f t="shared" si="0"/>
        <v>-3.8399683084767924</v>
      </c>
    </row>
    <row r="27" spans="1:4" x14ac:dyDescent="0.3">
      <c r="A27">
        <v>53.808643102645803</v>
      </c>
      <c r="B27">
        <v>48.125</v>
      </c>
      <c r="D27">
        <f t="shared" si="0"/>
        <v>-3.9746432118033992</v>
      </c>
    </row>
    <row r="28" spans="1:4" x14ac:dyDescent="0.3">
      <c r="A28">
        <v>55.568624019622803</v>
      </c>
      <c r="B28">
        <v>48.186999999999998</v>
      </c>
      <c r="D28">
        <f t="shared" si="0"/>
        <v>-4.1276503809285732</v>
      </c>
    </row>
    <row r="29" spans="1:4" x14ac:dyDescent="0.3">
      <c r="A29">
        <v>57.328616142272899</v>
      </c>
      <c r="B29">
        <v>48.25</v>
      </c>
      <c r="D29">
        <f t="shared" si="0"/>
        <v>-4.3115732190895093</v>
      </c>
    </row>
    <row r="30" spans="1:4" x14ac:dyDescent="0.3">
      <c r="A30">
        <v>59.088606119155799</v>
      </c>
      <c r="B30">
        <v>48.311999999999998</v>
      </c>
      <c r="D30">
        <f t="shared" si="0"/>
        <v>-4.5331154890367378</v>
      </c>
    </row>
    <row r="31" spans="1:4" x14ac:dyDescent="0.3">
      <c r="A31">
        <v>60.848622083663898</v>
      </c>
      <c r="B31">
        <v>48.311999999999998</v>
      </c>
      <c r="D31">
        <f t="shared" si="0"/>
        <v>-4.5331154890367378</v>
      </c>
    </row>
    <row r="32" spans="1:4" x14ac:dyDescent="0.3">
      <c r="A32">
        <v>62.608623027801499</v>
      </c>
      <c r="B32">
        <v>48.375</v>
      </c>
      <c r="D32">
        <f t="shared" si="0"/>
        <v>-4.8234677900444103</v>
      </c>
    </row>
    <row r="33" spans="1:4" x14ac:dyDescent="0.3">
      <c r="A33">
        <v>64.368666172027503</v>
      </c>
      <c r="B33">
        <v>48.436999999999998</v>
      </c>
      <c r="D33">
        <f t="shared" si="0"/>
        <v>-5.2262626695966832</v>
      </c>
    </row>
    <row r="34" spans="1:4" x14ac:dyDescent="0.3">
      <c r="A34">
        <v>66.128621101379395</v>
      </c>
      <c r="B34">
        <v>48.436999999999998</v>
      </c>
      <c r="D34">
        <f t="shared" si="0"/>
        <v>-5.2262626695966832</v>
      </c>
    </row>
    <row r="35" spans="1:4" x14ac:dyDescent="0.3">
      <c r="A35">
        <v>67.888619184494004</v>
      </c>
      <c r="B35">
        <v>48.5</v>
      </c>
      <c r="D35">
        <f t="shared" si="0"/>
        <v>-5.9274420218539312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>
      <selection activeCell="F5" sqref="F5"/>
    </sheetView>
  </sheetViews>
  <sheetFormatPr defaultRowHeight="14.4" x14ac:dyDescent="0.3"/>
  <cols>
    <col min="2" max="2" width="19.109375" customWidth="1"/>
    <col min="3" max="3" width="22.77734375" customWidth="1"/>
  </cols>
  <sheetData>
    <row r="1" spans="1:6" x14ac:dyDescent="0.3">
      <c r="D1" t="s">
        <v>9</v>
      </c>
    </row>
    <row r="2" spans="1:6" x14ac:dyDescent="0.3">
      <c r="D2" t="s">
        <v>17</v>
      </c>
    </row>
    <row r="4" spans="1:6" x14ac:dyDescent="0.3">
      <c r="A4" t="s">
        <v>0</v>
      </c>
      <c r="B4" t="s">
        <v>13</v>
      </c>
      <c r="C4" t="s">
        <v>14</v>
      </c>
    </row>
    <row r="5" spans="1:6" x14ac:dyDescent="0.3">
      <c r="A5">
        <v>7.0912070274353001</v>
      </c>
      <c r="B5">
        <v>25.062000000000001</v>
      </c>
      <c r="C5">
        <f t="shared" ref="C5:C27" si="0">LN((B5-22.3)/(25.3-22.3))</f>
        <v>-8.2657233681009107E-2</v>
      </c>
      <c r="E5" t="s">
        <v>0</v>
      </c>
      <c r="F5" t="s">
        <v>21</v>
      </c>
    </row>
    <row r="6" spans="1:6" x14ac:dyDescent="0.3">
      <c r="A6">
        <v>8.8511350154876691</v>
      </c>
      <c r="B6">
        <v>24.625</v>
      </c>
      <c r="C6">
        <f t="shared" si="0"/>
        <v>-0.25489224962879031</v>
      </c>
      <c r="E6">
        <v>7.0912070274353001</v>
      </c>
      <c r="F6">
        <v>25.062000000000001</v>
      </c>
    </row>
    <row r="7" spans="1:6" x14ac:dyDescent="0.3">
      <c r="A7">
        <v>10.6111230850219</v>
      </c>
      <c r="B7">
        <v>24.25</v>
      </c>
      <c r="C7">
        <f t="shared" si="0"/>
        <v>-0.43078291609245456</v>
      </c>
      <c r="E7">
        <v>8.8511350154876691</v>
      </c>
      <c r="F7">
        <v>24.625</v>
      </c>
    </row>
    <row r="8" spans="1:6" x14ac:dyDescent="0.3">
      <c r="A8">
        <v>12.3711190223693</v>
      </c>
      <c r="B8">
        <v>23.937000000000001</v>
      </c>
      <c r="C8">
        <f t="shared" si="0"/>
        <v>-0.6057469902791115</v>
      </c>
      <c r="E8">
        <v>10.6111230850219</v>
      </c>
      <c r="F8">
        <v>24.25</v>
      </c>
    </row>
    <row r="9" spans="1:6" x14ac:dyDescent="0.3">
      <c r="A9">
        <v>14.1311089992523</v>
      </c>
      <c r="B9">
        <v>23.75</v>
      </c>
      <c r="C9">
        <f t="shared" si="0"/>
        <v>-0.72704873223562716</v>
      </c>
      <c r="E9">
        <v>12.3711190223693</v>
      </c>
      <c r="F9">
        <v>23.937000000000001</v>
      </c>
    </row>
    <row r="10" spans="1:6" x14ac:dyDescent="0.3">
      <c r="A10">
        <v>15.891086101531901</v>
      </c>
      <c r="B10">
        <v>23.562000000000001</v>
      </c>
      <c r="C10">
        <f t="shared" si="0"/>
        <v>-0.86591452454908791</v>
      </c>
      <c r="E10">
        <v>14.1311089992523</v>
      </c>
      <c r="F10">
        <v>23.75</v>
      </c>
    </row>
    <row r="11" spans="1:6" x14ac:dyDescent="0.3">
      <c r="A11">
        <v>17.6511149406433</v>
      </c>
      <c r="B11">
        <v>23.375</v>
      </c>
      <c r="C11">
        <f t="shared" si="0"/>
        <v>-1.0262916270884841</v>
      </c>
      <c r="E11">
        <v>15.891086101531901</v>
      </c>
      <c r="F11">
        <v>23.562000000000001</v>
      </c>
    </row>
    <row r="12" spans="1:6" x14ac:dyDescent="0.3">
      <c r="A12">
        <v>19.4911079406738</v>
      </c>
      <c r="B12">
        <v>23.187000000000001</v>
      </c>
      <c r="C12">
        <f t="shared" si="0"/>
        <v>-1.2185225853406667</v>
      </c>
      <c r="E12">
        <v>17.6511149406433</v>
      </c>
      <c r="F12">
        <v>23.375</v>
      </c>
    </row>
    <row r="13" spans="1:6" x14ac:dyDescent="0.3">
      <c r="A13">
        <v>21.251178026199302</v>
      </c>
      <c r="B13">
        <v>23.062000000000001</v>
      </c>
      <c r="C13">
        <f t="shared" si="0"/>
        <v>-1.3704210119635998</v>
      </c>
    </row>
    <row r="14" spans="1:6" x14ac:dyDescent="0.3">
      <c r="A14">
        <v>23.011118888854899</v>
      </c>
      <c r="B14">
        <v>23</v>
      </c>
      <c r="C14">
        <f t="shared" si="0"/>
        <v>-1.4552872326068431</v>
      </c>
    </row>
    <row r="15" spans="1:6" x14ac:dyDescent="0.3">
      <c r="A15">
        <v>24.771118879318198</v>
      </c>
      <c r="B15">
        <v>22.875</v>
      </c>
      <c r="C15">
        <f t="shared" si="0"/>
        <v>-1.6519975268528975</v>
      </c>
    </row>
    <row r="16" spans="1:6" x14ac:dyDescent="0.3">
      <c r="A16">
        <v>26.531105041503899</v>
      </c>
      <c r="B16">
        <v>22.812000000000001</v>
      </c>
      <c r="C16">
        <f t="shared" si="0"/>
        <v>-1.768042942610738</v>
      </c>
    </row>
    <row r="17" spans="1:3" x14ac:dyDescent="0.3">
      <c r="A17">
        <v>28.291145086288399</v>
      </c>
      <c r="B17">
        <v>22.687000000000001</v>
      </c>
      <c r="C17">
        <f t="shared" si="0"/>
        <v>-2.047942874620464</v>
      </c>
    </row>
    <row r="18" spans="1:3" x14ac:dyDescent="0.3">
      <c r="A18">
        <v>30.051115989685002</v>
      </c>
      <c r="B18">
        <v>22.687000000000001</v>
      </c>
      <c r="C18">
        <f t="shared" si="0"/>
        <v>-2.047942874620464</v>
      </c>
    </row>
    <row r="19" spans="1:3" x14ac:dyDescent="0.3">
      <c r="A19">
        <v>31.8111410140991</v>
      </c>
      <c r="B19">
        <v>22.625</v>
      </c>
      <c r="C19">
        <f t="shared" si="0"/>
        <v>-2.2225423853205113</v>
      </c>
    </row>
    <row r="20" spans="1:3" x14ac:dyDescent="0.3">
      <c r="A20">
        <v>33.571119070053101</v>
      </c>
      <c r="B20">
        <v>22.562000000000001</v>
      </c>
      <c r="C20">
        <f t="shared" si="0"/>
        <v>-2.438023063889148</v>
      </c>
    </row>
    <row r="21" spans="1:3" x14ac:dyDescent="0.3">
      <c r="A21">
        <v>35.331135988235403</v>
      </c>
      <c r="B21">
        <v>22.5</v>
      </c>
      <c r="C21">
        <f t="shared" si="0"/>
        <v>-2.7080502011022136</v>
      </c>
    </row>
    <row r="22" spans="1:3" x14ac:dyDescent="0.3">
      <c r="A22">
        <v>37.091135978698702</v>
      </c>
      <c r="B22">
        <v>22.5</v>
      </c>
      <c r="C22">
        <f t="shared" si="0"/>
        <v>-2.7080502011022136</v>
      </c>
    </row>
    <row r="23" spans="1:3" x14ac:dyDescent="0.3">
      <c r="A23">
        <v>38.851136922836297</v>
      </c>
      <c r="B23">
        <v>22.5</v>
      </c>
      <c r="C23">
        <f t="shared" si="0"/>
        <v>-2.7080502011022136</v>
      </c>
    </row>
    <row r="24" spans="1:3" x14ac:dyDescent="0.3">
      <c r="A24">
        <v>40.611221075057898</v>
      </c>
      <c r="B24">
        <v>22.437000000000001</v>
      </c>
      <c r="C24">
        <f t="shared" si="0"/>
        <v>-3.0863866418221186</v>
      </c>
    </row>
    <row r="25" spans="1:3" x14ac:dyDescent="0.3">
      <c r="A25">
        <v>42.371239900588897</v>
      </c>
      <c r="B25">
        <v>22.437000000000001</v>
      </c>
      <c r="C25">
        <f t="shared" si="0"/>
        <v>-3.0863866418221186</v>
      </c>
    </row>
    <row r="26" spans="1:3" x14ac:dyDescent="0.3">
      <c r="A26">
        <v>44.131210088729802</v>
      </c>
      <c r="B26">
        <v>22.437000000000001</v>
      </c>
      <c r="C26">
        <f t="shared" si="0"/>
        <v>-3.0863866418221186</v>
      </c>
    </row>
    <row r="27" spans="1:3" x14ac:dyDescent="0.3">
      <c r="A27">
        <v>45.891252994537297</v>
      </c>
      <c r="B27">
        <v>22.375</v>
      </c>
      <c r="C27">
        <f t="shared" si="0"/>
        <v>-3.688879454113946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9"/>
  <sheetViews>
    <sheetView workbookViewId="0">
      <selection activeCell="H18" sqref="H18"/>
    </sheetView>
  </sheetViews>
  <sheetFormatPr defaultRowHeight="14.4" x14ac:dyDescent="0.3"/>
  <cols>
    <col min="2" max="2" width="16.109375" customWidth="1"/>
    <col min="3" max="3" width="21.33203125" customWidth="1"/>
  </cols>
  <sheetData>
    <row r="1" spans="1:6" x14ac:dyDescent="0.3">
      <c r="A1" t="s">
        <v>0</v>
      </c>
      <c r="B1" t="s">
        <v>13</v>
      </c>
      <c r="C1" t="s">
        <v>14</v>
      </c>
      <c r="F1" t="s">
        <v>10</v>
      </c>
    </row>
    <row r="2" spans="1:6" x14ac:dyDescent="0.3">
      <c r="A2">
        <v>1.7574651241302399</v>
      </c>
      <c r="B2">
        <v>24</v>
      </c>
      <c r="C2">
        <f>LN((B2-19.12)/(25.3-19.12))</f>
        <v>-0.2361730516045438</v>
      </c>
      <c r="F2" t="s">
        <v>17</v>
      </c>
    </row>
    <row r="3" spans="1:6" x14ac:dyDescent="0.3">
      <c r="A3">
        <v>3.5174701213836599</v>
      </c>
      <c r="B3">
        <v>24.062000000000001</v>
      </c>
      <c r="C3">
        <f t="shared" ref="C3:C39" si="0">LN((B3-19.12)/(25.3-19.12))</f>
        <v>-0.22354816390318094</v>
      </c>
    </row>
    <row r="4" spans="1:6" x14ac:dyDescent="0.3">
      <c r="A4">
        <v>5.2774479389190603</v>
      </c>
      <c r="B4">
        <v>24.062000000000001</v>
      </c>
      <c r="C4">
        <f t="shared" si="0"/>
        <v>-0.22354816390318094</v>
      </c>
      <c r="E4" t="s">
        <v>15</v>
      </c>
      <c r="F4" t="s">
        <v>21</v>
      </c>
    </row>
    <row r="5" spans="1:6" x14ac:dyDescent="0.3">
      <c r="A5">
        <v>7.0374410152435303</v>
      </c>
      <c r="B5">
        <v>23.562000000000001</v>
      </c>
      <c r="C5">
        <f t="shared" si="0"/>
        <v>-0.33021354599736363</v>
      </c>
      <c r="E5">
        <v>1.7574651241302399</v>
      </c>
      <c r="F5">
        <v>24</v>
      </c>
    </row>
    <row r="6" spans="1:6" x14ac:dyDescent="0.3">
      <c r="A6">
        <v>8.7974359989166206</v>
      </c>
      <c r="B6">
        <v>22.937000000000001</v>
      </c>
      <c r="C6">
        <f t="shared" si="0"/>
        <v>-0.48185349770650659</v>
      </c>
      <c r="E6">
        <v>3.5174701213836599</v>
      </c>
      <c r="F6">
        <v>24.062000000000001</v>
      </c>
    </row>
    <row r="7" spans="1:6" x14ac:dyDescent="0.3">
      <c r="A7">
        <v>10.557420969009399</v>
      </c>
      <c r="B7">
        <v>22.375</v>
      </c>
      <c r="C7">
        <f t="shared" si="0"/>
        <v>-0.64112599580906704</v>
      </c>
      <c r="E7">
        <v>5.2774479389190603</v>
      </c>
      <c r="F7">
        <v>24.062000000000001</v>
      </c>
    </row>
    <row r="8" spans="1:6" x14ac:dyDescent="0.3">
      <c r="A8">
        <v>12.3174431324005</v>
      </c>
      <c r="B8">
        <v>21.937000000000001</v>
      </c>
      <c r="C8">
        <f t="shared" si="0"/>
        <v>-0.78564578257536377</v>
      </c>
      <c r="E8">
        <v>7.0374410152435303</v>
      </c>
      <c r="F8">
        <v>23.562000000000001</v>
      </c>
    </row>
    <row r="9" spans="1:6" x14ac:dyDescent="0.3">
      <c r="A9">
        <v>14.077435970306301</v>
      </c>
      <c r="B9">
        <v>21.562000000000001</v>
      </c>
      <c r="C9">
        <f t="shared" si="0"/>
        <v>-0.92850089578108641</v>
      </c>
      <c r="E9">
        <v>8.7974359989166206</v>
      </c>
      <c r="F9">
        <v>22.937000000000001</v>
      </c>
    </row>
    <row r="10" spans="1:6" x14ac:dyDescent="0.3">
      <c r="A10">
        <v>15.8374760150909</v>
      </c>
      <c r="B10">
        <v>21.312000000000001</v>
      </c>
      <c r="C10">
        <f t="shared" si="0"/>
        <v>-1.0365039023838301</v>
      </c>
      <c r="E10">
        <v>10.557420969009399</v>
      </c>
      <c r="F10">
        <v>22.375</v>
      </c>
    </row>
    <row r="11" spans="1:6" x14ac:dyDescent="0.3">
      <c r="A11">
        <v>17.597413063049299</v>
      </c>
      <c r="B11">
        <v>21</v>
      </c>
      <c r="C11">
        <f t="shared" si="0"/>
        <v>-1.190046494627742</v>
      </c>
      <c r="E11">
        <v>12.3174431324005</v>
      </c>
      <c r="F11">
        <v>21.937000000000001</v>
      </c>
    </row>
    <row r="12" spans="1:6" x14ac:dyDescent="0.3">
      <c r="A12">
        <v>19.3574569225311</v>
      </c>
      <c r="B12">
        <v>20.75</v>
      </c>
      <c r="C12">
        <f t="shared" si="0"/>
        <v>-1.3327382566509289</v>
      </c>
      <c r="E12">
        <v>14.077435970306301</v>
      </c>
      <c r="F12">
        <v>21.562000000000001</v>
      </c>
    </row>
    <row r="13" spans="1:6" x14ac:dyDescent="0.3">
      <c r="A13">
        <v>21.117459058761501</v>
      </c>
      <c r="B13">
        <v>20.562000000000001</v>
      </c>
      <c r="C13">
        <f t="shared" si="0"/>
        <v>-1.455287232606842</v>
      </c>
      <c r="E13">
        <v>15.8374760150909</v>
      </c>
      <c r="F13">
        <v>21.312000000000001</v>
      </c>
    </row>
    <row r="14" spans="1:6" x14ac:dyDescent="0.3">
      <c r="A14">
        <v>22.8774540424346</v>
      </c>
      <c r="B14">
        <v>20.437000000000001</v>
      </c>
      <c r="C14">
        <f t="shared" si="0"/>
        <v>-1.5459618487084552</v>
      </c>
      <c r="E14">
        <v>17.597413063049299</v>
      </c>
      <c r="F14">
        <v>21</v>
      </c>
    </row>
    <row r="15" spans="1:6" x14ac:dyDescent="0.3">
      <c r="A15">
        <v>24.637454986572202</v>
      </c>
      <c r="B15">
        <v>20.312000000000001</v>
      </c>
      <c r="C15">
        <f t="shared" si="0"/>
        <v>-1.6456857028264411</v>
      </c>
      <c r="E15">
        <v>19.3574569225311</v>
      </c>
      <c r="F15">
        <v>20.75</v>
      </c>
    </row>
    <row r="16" spans="1:6" x14ac:dyDescent="0.3">
      <c r="A16">
        <v>26.397439002990701</v>
      </c>
      <c r="B16">
        <v>20.125</v>
      </c>
      <c r="C16">
        <f t="shared" si="0"/>
        <v>-1.8163307299585614</v>
      </c>
      <c r="E16">
        <v>21.117459058761501</v>
      </c>
      <c r="F16">
        <v>20.562000000000001</v>
      </c>
    </row>
    <row r="17" spans="1:3" x14ac:dyDescent="0.3">
      <c r="A17">
        <v>28.157436132430998</v>
      </c>
      <c r="B17">
        <v>20.062000000000001</v>
      </c>
      <c r="C17">
        <f t="shared" si="0"/>
        <v>-1.8810682758753732</v>
      </c>
    </row>
    <row r="18" spans="1:3" x14ac:dyDescent="0.3">
      <c r="A18">
        <v>29.917459011077799</v>
      </c>
      <c r="B18">
        <v>19.937000000000001</v>
      </c>
      <c r="C18">
        <f t="shared" si="0"/>
        <v>-2.0234344555917332</v>
      </c>
    </row>
    <row r="19" spans="1:3" x14ac:dyDescent="0.3">
      <c r="A19">
        <v>31.677442073822</v>
      </c>
      <c r="B19">
        <v>19.875</v>
      </c>
      <c r="C19">
        <f t="shared" si="0"/>
        <v>-2.1023558012027133</v>
      </c>
    </row>
    <row r="20" spans="1:3" x14ac:dyDescent="0.3">
      <c r="A20">
        <v>33.437441110610898</v>
      </c>
      <c r="B20">
        <v>19.75</v>
      </c>
      <c r="C20">
        <f t="shared" si="0"/>
        <v>-2.2833537310661596</v>
      </c>
    </row>
    <row r="21" spans="1:3" x14ac:dyDescent="0.3">
      <c r="A21">
        <v>35.197443962097097</v>
      </c>
      <c r="B21">
        <v>19.687000000000001</v>
      </c>
      <c r="C21">
        <f t="shared" si="0"/>
        <v>-2.3887142467239841</v>
      </c>
    </row>
    <row r="22" spans="1:3" x14ac:dyDescent="0.3">
      <c r="A22">
        <v>36.957446098327601</v>
      </c>
      <c r="B22">
        <v>19.625</v>
      </c>
      <c r="C22">
        <f t="shared" si="0"/>
        <v>-2.5045151211763783</v>
      </c>
    </row>
    <row r="23" spans="1:3" x14ac:dyDescent="0.3">
      <c r="A23">
        <v>38.717458963394101</v>
      </c>
      <c r="B23">
        <v>19.562000000000001</v>
      </c>
      <c r="C23">
        <f t="shared" si="0"/>
        <v>-2.637763668374038</v>
      </c>
    </row>
    <row r="24" spans="1:3" x14ac:dyDescent="0.3">
      <c r="A24">
        <v>40.477548122405999</v>
      </c>
      <c r="B24">
        <v>19.5</v>
      </c>
      <c r="C24">
        <f t="shared" si="0"/>
        <v>-2.7889022977313078</v>
      </c>
    </row>
    <row r="25" spans="1:3" x14ac:dyDescent="0.3">
      <c r="A25">
        <v>42.237531900405799</v>
      </c>
      <c r="B25">
        <v>19.5</v>
      </c>
      <c r="C25">
        <f t="shared" si="0"/>
        <v>-2.7889022977313078</v>
      </c>
    </row>
    <row r="26" spans="1:3" x14ac:dyDescent="0.3">
      <c r="A26">
        <v>43.997555017471299</v>
      </c>
      <c r="B26">
        <v>19.437000000000001</v>
      </c>
      <c r="C26">
        <f t="shared" si="0"/>
        <v>-2.9701717765744551</v>
      </c>
    </row>
    <row r="27" spans="1:3" x14ac:dyDescent="0.3">
      <c r="A27">
        <v>45.757632970809901</v>
      </c>
      <c r="B27">
        <v>19.375</v>
      </c>
      <c r="C27">
        <f t="shared" si="0"/>
        <v>-3.187810005293314</v>
      </c>
    </row>
    <row r="28" spans="1:3" x14ac:dyDescent="0.3">
      <c r="A28">
        <v>47.517540931701603</v>
      </c>
      <c r="B28">
        <v>19.375</v>
      </c>
      <c r="C28">
        <f t="shared" si="0"/>
        <v>-3.187810005293314</v>
      </c>
    </row>
    <row r="29" spans="1:3" x14ac:dyDescent="0.3">
      <c r="A29">
        <v>49.357522010803201</v>
      </c>
      <c r="B29">
        <v>19.312000000000001</v>
      </c>
      <c r="C29">
        <f t="shared" si="0"/>
        <v>-3.4715781784239539</v>
      </c>
    </row>
    <row r="30" spans="1:3" x14ac:dyDescent="0.3">
      <c r="A30">
        <v>51.1175570487976</v>
      </c>
      <c r="B30">
        <v>19.312000000000001</v>
      </c>
      <c r="C30">
        <f t="shared" si="0"/>
        <v>-3.4715781784239539</v>
      </c>
    </row>
    <row r="31" spans="1:3" x14ac:dyDescent="0.3">
      <c r="A31">
        <v>52.877524137496899</v>
      </c>
      <c r="B31">
        <v>19.312000000000001</v>
      </c>
      <c r="C31">
        <f t="shared" si="0"/>
        <v>-3.4715781784239539</v>
      </c>
    </row>
    <row r="32" spans="1:3" x14ac:dyDescent="0.3">
      <c r="A32">
        <v>54.637537002563398</v>
      </c>
      <c r="B32">
        <v>19.25</v>
      </c>
      <c r="C32">
        <f t="shared" si="0"/>
        <v>-3.8615390999961616</v>
      </c>
    </row>
    <row r="33" spans="1:3" x14ac:dyDescent="0.3">
      <c r="A33">
        <v>56.397579908370901</v>
      </c>
      <c r="B33">
        <v>19.25</v>
      </c>
      <c r="C33">
        <f t="shared" si="0"/>
        <v>-3.8615390999961616</v>
      </c>
    </row>
    <row r="34" spans="1:3" x14ac:dyDescent="0.3">
      <c r="A34">
        <v>58.157529115676802</v>
      </c>
      <c r="B34">
        <v>19.25</v>
      </c>
      <c r="C34">
        <f t="shared" si="0"/>
        <v>-3.8615390999961616</v>
      </c>
    </row>
    <row r="35" spans="1:3" x14ac:dyDescent="0.3">
      <c r="A35">
        <v>59.917562007904003</v>
      </c>
      <c r="B35">
        <v>19.187000000000001</v>
      </c>
      <c r="C35">
        <f t="shared" si="0"/>
        <v>-4.5243809310607679</v>
      </c>
    </row>
    <row r="36" spans="1:3" x14ac:dyDescent="0.3">
      <c r="A36">
        <v>61.677572011947603</v>
      </c>
      <c r="B36">
        <v>19.187000000000001</v>
      </c>
      <c r="C36">
        <f t="shared" si="0"/>
        <v>-4.5243809310607679</v>
      </c>
    </row>
    <row r="37" spans="1:3" x14ac:dyDescent="0.3">
      <c r="A37">
        <v>63.437577009201</v>
      </c>
      <c r="B37">
        <v>19.187000000000001</v>
      </c>
      <c r="C37">
        <f t="shared" si="0"/>
        <v>-4.5243809310607679</v>
      </c>
    </row>
    <row r="38" spans="1:3" x14ac:dyDescent="0.3">
      <c r="A38">
        <v>65.197550058364797</v>
      </c>
      <c r="B38">
        <v>19.187000000000001</v>
      </c>
      <c r="C38">
        <f t="shared" si="0"/>
        <v>-4.5243809310607679</v>
      </c>
    </row>
    <row r="39" spans="1:3" x14ac:dyDescent="0.3">
      <c r="A39">
        <v>66.957484960556002</v>
      </c>
      <c r="B39">
        <v>19.187000000000001</v>
      </c>
      <c r="C39">
        <f t="shared" si="0"/>
        <v>-4.5243809310607679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7"/>
  <sheetViews>
    <sheetView workbookViewId="0">
      <selection activeCell="O25" sqref="O25"/>
    </sheetView>
  </sheetViews>
  <sheetFormatPr defaultRowHeight="14.4" x14ac:dyDescent="0.3"/>
  <cols>
    <col min="2" max="2" width="17.5546875" customWidth="1"/>
    <col min="3" max="3" width="20.109375" customWidth="1"/>
  </cols>
  <sheetData>
    <row r="1" spans="1:6" x14ac:dyDescent="0.3">
      <c r="A1" t="s">
        <v>0</v>
      </c>
      <c r="B1" t="s">
        <v>13</v>
      </c>
      <c r="C1" t="s">
        <v>14</v>
      </c>
      <c r="F1" t="s">
        <v>11</v>
      </c>
    </row>
    <row r="2" spans="1:6" x14ac:dyDescent="0.3">
      <c r="A2">
        <v>1.80787706375122</v>
      </c>
      <c r="B2">
        <v>24.937000000000001</v>
      </c>
      <c r="C2">
        <f>LN((B2-23.87)/(25.3-23.87))</f>
        <v>-0.29282347195219927</v>
      </c>
      <c r="F2" t="s">
        <v>17</v>
      </c>
    </row>
    <row r="3" spans="1:6" x14ac:dyDescent="0.3">
      <c r="A3">
        <v>3.5679581165313698</v>
      </c>
      <c r="B3">
        <v>24.937000000000001</v>
      </c>
      <c r="C3">
        <f t="shared" ref="C3:C27" si="0">LN((B3-23.87)/(25.3-23.87))</f>
        <v>-0.29282347195219927</v>
      </c>
    </row>
    <row r="4" spans="1:6" x14ac:dyDescent="0.3">
      <c r="A4">
        <v>5.3278601169586102</v>
      </c>
      <c r="B4">
        <v>24.812000000000001</v>
      </c>
      <c r="C4">
        <f t="shared" si="0"/>
        <v>-0.41742444867758954</v>
      </c>
    </row>
    <row r="5" spans="1:6" x14ac:dyDescent="0.3">
      <c r="A5">
        <v>7.0878992080688397</v>
      </c>
      <c r="B5">
        <v>24.625</v>
      </c>
      <c r="C5">
        <f t="shared" si="0"/>
        <v>-0.63871197400492941</v>
      </c>
      <c r="E5" t="s">
        <v>0</v>
      </c>
      <c r="F5" t="s">
        <v>21</v>
      </c>
    </row>
    <row r="6" spans="1:6" x14ac:dyDescent="0.3">
      <c r="A6">
        <v>8.8478581905364901</v>
      </c>
      <c r="B6">
        <v>24.5</v>
      </c>
      <c r="C6">
        <f t="shared" si="0"/>
        <v>-0.81970990386837594</v>
      </c>
      <c r="E6">
        <v>1.80787706375122</v>
      </c>
      <c r="F6">
        <v>24.937000000000001</v>
      </c>
    </row>
    <row r="7" spans="1:6" x14ac:dyDescent="0.3">
      <c r="A7">
        <v>10.607855081558199</v>
      </c>
      <c r="B7">
        <v>24.375</v>
      </c>
      <c r="C7">
        <f t="shared" si="0"/>
        <v>-1.0408712939785949</v>
      </c>
      <c r="E7">
        <v>3.5679581165313698</v>
      </c>
      <c r="F7">
        <v>24.937000000000001</v>
      </c>
    </row>
    <row r="8" spans="1:6" x14ac:dyDescent="0.3">
      <c r="A8">
        <v>12.367871046066201</v>
      </c>
      <c r="B8">
        <v>24.312000000000001</v>
      </c>
      <c r="C8">
        <f t="shared" si="0"/>
        <v>-1.1741198411762543</v>
      </c>
      <c r="E8">
        <v>5.3278601169586102</v>
      </c>
      <c r="F8">
        <v>24.812000000000001</v>
      </c>
    </row>
    <row r="9" spans="1:6" x14ac:dyDescent="0.3">
      <c r="A9">
        <v>14.1278550624847</v>
      </c>
      <c r="B9">
        <v>24.25</v>
      </c>
      <c r="C9">
        <f t="shared" si="0"/>
        <v>-1.3252584705335237</v>
      </c>
      <c r="E9">
        <v>7.0878992080688397</v>
      </c>
      <c r="F9">
        <v>24.625</v>
      </c>
    </row>
    <row r="10" spans="1:6" x14ac:dyDescent="0.3">
      <c r="A10">
        <v>15.887843132019</v>
      </c>
      <c r="B10">
        <v>24.187000000000001</v>
      </c>
      <c r="C10">
        <f t="shared" si="0"/>
        <v>-1.5065279493766714</v>
      </c>
      <c r="E10">
        <v>8.8478581905364901</v>
      </c>
      <c r="F10">
        <v>24.5</v>
      </c>
    </row>
    <row r="11" spans="1:6" x14ac:dyDescent="0.3">
      <c r="A11">
        <v>17.647875070571899</v>
      </c>
      <c r="B11">
        <v>24.125</v>
      </c>
      <c r="C11">
        <f t="shared" si="0"/>
        <v>-1.7241661780955304</v>
      </c>
      <c r="E11">
        <v>10.607855081558199</v>
      </c>
      <c r="F11">
        <v>24.375</v>
      </c>
    </row>
    <row r="12" spans="1:6" x14ac:dyDescent="0.3">
      <c r="A12">
        <v>19.407854080200099</v>
      </c>
      <c r="B12">
        <v>24.125</v>
      </c>
      <c r="C12">
        <f t="shared" si="0"/>
        <v>-1.7241661780955304</v>
      </c>
      <c r="E12">
        <v>12.367871046066201</v>
      </c>
      <c r="F12">
        <v>24.312000000000001</v>
      </c>
    </row>
    <row r="13" spans="1:6" x14ac:dyDescent="0.3">
      <c r="A13">
        <v>21.167857170104899</v>
      </c>
      <c r="B13">
        <v>24.062000000000001</v>
      </c>
      <c r="C13">
        <f t="shared" si="0"/>
        <v>-2.0079343512261705</v>
      </c>
      <c r="E13">
        <v>14.1278550624847</v>
      </c>
      <c r="F13">
        <v>24.25</v>
      </c>
    </row>
    <row r="14" spans="1:6" x14ac:dyDescent="0.3">
      <c r="A14">
        <v>22.9678421020507</v>
      </c>
      <c r="B14">
        <v>24</v>
      </c>
      <c r="C14">
        <f t="shared" si="0"/>
        <v>-2.3978952727983778</v>
      </c>
      <c r="E14">
        <v>15.887843132019</v>
      </c>
      <c r="F14">
        <v>24.187000000000001</v>
      </c>
    </row>
    <row r="15" spans="1:6" x14ac:dyDescent="0.3">
      <c r="A15">
        <v>24.767852067947299</v>
      </c>
      <c r="B15">
        <v>24</v>
      </c>
      <c r="C15">
        <f t="shared" si="0"/>
        <v>-2.3978952727983778</v>
      </c>
      <c r="E15">
        <v>17.647875070571899</v>
      </c>
      <c r="F15">
        <v>24.125</v>
      </c>
    </row>
    <row r="16" spans="1:6" x14ac:dyDescent="0.3">
      <c r="A16">
        <v>26.527852058410598</v>
      </c>
      <c r="B16">
        <v>24</v>
      </c>
      <c r="C16">
        <f t="shared" si="0"/>
        <v>-2.3978952727983778</v>
      </c>
      <c r="E16">
        <v>19.407854080200099</v>
      </c>
      <c r="F16">
        <v>24.125</v>
      </c>
    </row>
    <row r="17" spans="1:6" x14ac:dyDescent="0.3">
      <c r="A17">
        <v>28.287876129150298</v>
      </c>
      <c r="B17">
        <v>23.937000000000001</v>
      </c>
      <c r="C17">
        <f t="shared" si="0"/>
        <v>-3.060737103862984</v>
      </c>
      <c r="E17">
        <v>21.167857170104899</v>
      </c>
      <c r="F17">
        <v>24.062000000000001</v>
      </c>
    </row>
    <row r="18" spans="1:6" x14ac:dyDescent="0.3">
      <c r="A18">
        <v>30.047888994216901</v>
      </c>
      <c r="B18">
        <v>23.937000000000001</v>
      </c>
      <c r="C18">
        <f t="shared" si="0"/>
        <v>-3.060737103862984</v>
      </c>
    </row>
    <row r="19" spans="1:6" x14ac:dyDescent="0.3">
      <c r="A19">
        <v>31.8078691959381</v>
      </c>
      <c r="B19">
        <v>23.937000000000001</v>
      </c>
      <c r="C19">
        <f t="shared" si="0"/>
        <v>-3.060737103862984</v>
      </c>
    </row>
    <row r="20" spans="1:6" x14ac:dyDescent="0.3">
      <c r="A20">
        <v>33.567873001098597</v>
      </c>
      <c r="B20">
        <v>23.937000000000001</v>
      </c>
      <c r="C20">
        <f t="shared" si="0"/>
        <v>-3.060737103862984</v>
      </c>
    </row>
    <row r="21" spans="1:6" x14ac:dyDescent="0.3">
      <c r="A21">
        <v>35.327856063842702</v>
      </c>
      <c r="B21">
        <v>23.875</v>
      </c>
      <c r="C21">
        <f t="shared" si="0"/>
        <v>-5.6559918108200513</v>
      </c>
    </row>
    <row r="22" spans="1:6" x14ac:dyDescent="0.3">
      <c r="A22">
        <v>37.087891101837101</v>
      </c>
      <c r="B22">
        <v>23.875</v>
      </c>
      <c r="C22">
        <f t="shared" si="0"/>
        <v>-5.6559918108200513</v>
      </c>
    </row>
    <row r="23" spans="1:6" x14ac:dyDescent="0.3">
      <c r="A23">
        <v>38.847882986068697</v>
      </c>
      <c r="B23">
        <v>23.875</v>
      </c>
      <c r="C23">
        <f t="shared" si="0"/>
        <v>-5.6559918108200513</v>
      </c>
    </row>
    <row r="24" spans="1:6" x14ac:dyDescent="0.3">
      <c r="A24">
        <v>40.607869148254302</v>
      </c>
      <c r="B24">
        <v>23.875</v>
      </c>
      <c r="C24">
        <f t="shared" si="0"/>
        <v>-5.6559918108200513</v>
      </c>
    </row>
    <row r="25" spans="1:6" x14ac:dyDescent="0.3">
      <c r="A25">
        <v>42.367856025695801</v>
      </c>
      <c r="B25">
        <v>23.875</v>
      </c>
      <c r="C25">
        <f t="shared" si="0"/>
        <v>-5.6559918108200513</v>
      </c>
    </row>
    <row r="26" spans="1:6" x14ac:dyDescent="0.3">
      <c r="A26">
        <v>44.127851009368896</v>
      </c>
      <c r="B26">
        <v>23.875</v>
      </c>
      <c r="C26">
        <f t="shared" si="0"/>
        <v>-5.6559918108200513</v>
      </c>
    </row>
    <row r="27" spans="1:6" x14ac:dyDescent="0.3">
      <c r="A27">
        <v>45.887838125228797</v>
      </c>
      <c r="B27">
        <v>23.875</v>
      </c>
      <c r="C27">
        <f t="shared" si="0"/>
        <v>-5.6559918108200513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L7" sqref="L7"/>
    </sheetView>
  </sheetViews>
  <sheetFormatPr defaultRowHeight="14.4" x14ac:dyDescent="0.3"/>
  <cols>
    <col min="4" max="4" width="22.109375" customWidth="1"/>
  </cols>
  <sheetData>
    <row r="1" spans="1:4" x14ac:dyDescent="0.3">
      <c r="A1" t="s">
        <v>20</v>
      </c>
      <c r="B1" t="s">
        <v>19</v>
      </c>
      <c r="C1" t="s">
        <v>20</v>
      </c>
      <c r="D1" t="s">
        <v>16</v>
      </c>
    </row>
    <row r="2" spans="1:4" x14ac:dyDescent="0.3">
      <c r="A2">
        <v>48.5</v>
      </c>
      <c r="B2">
        <v>11.234999999999999</v>
      </c>
      <c r="C2">
        <v>48.5</v>
      </c>
      <c r="D2">
        <v>1.1103000000000001</v>
      </c>
    </row>
    <row r="3" spans="1:4" x14ac:dyDescent="0.3">
      <c r="A3">
        <v>50.93</v>
      </c>
      <c r="B3">
        <v>25.06</v>
      </c>
      <c r="C3">
        <v>50.93</v>
      </c>
      <c r="D3">
        <v>1.4846999999999999</v>
      </c>
    </row>
    <row r="4" spans="1:4" x14ac:dyDescent="0.3">
      <c r="A4">
        <v>49.625</v>
      </c>
      <c r="B4">
        <v>10.86</v>
      </c>
      <c r="C4">
        <v>49.625</v>
      </c>
      <c r="D4">
        <v>1.1313</v>
      </c>
    </row>
    <row r="5" spans="1:4" x14ac:dyDescent="0.3">
      <c r="A5">
        <v>44</v>
      </c>
      <c r="B5">
        <v>11.61</v>
      </c>
      <c r="C5">
        <v>44</v>
      </c>
      <c r="D5">
        <v>0.51100000000000001</v>
      </c>
    </row>
    <row r="6" spans="1:4" x14ac:dyDescent="0.3">
      <c r="A6">
        <v>42.3</v>
      </c>
      <c r="B6">
        <v>10.89</v>
      </c>
      <c r="C6">
        <v>42.3</v>
      </c>
      <c r="D6">
        <v>0.76090000000000002</v>
      </c>
    </row>
    <row r="7" spans="1:4" x14ac:dyDescent="0.3">
      <c r="A7">
        <v>34.56</v>
      </c>
      <c r="B7">
        <v>9.5510000000000002</v>
      </c>
      <c r="C7">
        <v>34.56</v>
      </c>
      <c r="D7">
        <v>0.22770000000000001</v>
      </c>
    </row>
    <row r="8" spans="1:4" x14ac:dyDescent="0.3">
      <c r="A8">
        <v>32.799999999999997</v>
      </c>
      <c r="B8">
        <v>8.4670000000000005</v>
      </c>
      <c r="C8">
        <v>32.799999999999997</v>
      </c>
      <c r="D8">
        <v>0.17249999999999999</v>
      </c>
    </row>
    <row r="9" spans="1:4" x14ac:dyDescent="0.3">
      <c r="A9">
        <v>31.4</v>
      </c>
      <c r="B9">
        <v>9.532</v>
      </c>
      <c r="C9">
        <v>31.4</v>
      </c>
      <c r="D9">
        <v>0.16739999999999999</v>
      </c>
    </row>
    <row r="10" spans="1:4" x14ac:dyDescent="0.3">
      <c r="A10">
        <v>21.81</v>
      </c>
      <c r="B10">
        <v>10.504</v>
      </c>
      <c r="C10">
        <v>21.81</v>
      </c>
      <c r="D10">
        <v>-0.3044</v>
      </c>
    </row>
    <row r="11" spans="1:4" x14ac:dyDescent="0.3">
      <c r="A11">
        <v>22.3</v>
      </c>
      <c r="B11">
        <v>11.504</v>
      </c>
      <c r="C11">
        <v>22.3</v>
      </c>
      <c r="D11">
        <v>-0.156</v>
      </c>
    </row>
    <row r="12" spans="1:4" x14ac:dyDescent="0.3">
      <c r="A12">
        <v>19.12</v>
      </c>
      <c r="B12">
        <v>14.103999999999999</v>
      </c>
      <c r="C12">
        <v>19.12</v>
      </c>
      <c r="D12">
        <v>-0.20830000000000001</v>
      </c>
    </row>
    <row r="13" spans="1:4" x14ac:dyDescent="0.3">
      <c r="A13">
        <v>23.87</v>
      </c>
      <c r="B13">
        <v>7.14</v>
      </c>
      <c r="C13">
        <v>23.87</v>
      </c>
      <c r="D13">
        <v>-4.9200000000000001E-2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3"/>
  <sheetViews>
    <sheetView workbookViewId="0">
      <selection activeCell="A5" sqref="A5"/>
    </sheetView>
  </sheetViews>
  <sheetFormatPr defaultRowHeight="14.4" x14ac:dyDescent="0.3"/>
  <cols>
    <col min="1" max="1" width="24.109375" customWidth="1"/>
  </cols>
  <sheetData>
    <row r="1" spans="1:2" x14ac:dyDescent="0.3">
      <c r="A1" t="s">
        <v>16</v>
      </c>
      <c r="B1" t="s">
        <v>12</v>
      </c>
    </row>
    <row r="2" spans="1:2" x14ac:dyDescent="0.3">
      <c r="A2">
        <v>1.1103000000000001</v>
      </c>
      <c r="B2">
        <v>48.5</v>
      </c>
    </row>
    <row r="3" spans="1:2" x14ac:dyDescent="0.3">
      <c r="A3">
        <v>1.4846999999999999</v>
      </c>
      <c r="B3">
        <v>50.93</v>
      </c>
    </row>
    <row r="4" spans="1:2" x14ac:dyDescent="0.3">
      <c r="A4">
        <v>1.1313</v>
      </c>
      <c r="B4">
        <v>49.625</v>
      </c>
    </row>
    <row r="5" spans="1:2" x14ac:dyDescent="0.3">
      <c r="A5">
        <v>0.51100000000000001</v>
      </c>
      <c r="B5">
        <v>44</v>
      </c>
    </row>
    <row r="6" spans="1:2" x14ac:dyDescent="0.3">
      <c r="A6">
        <v>0.76090000000000002</v>
      </c>
      <c r="B6">
        <v>42.3</v>
      </c>
    </row>
    <row r="7" spans="1:2" x14ac:dyDescent="0.3">
      <c r="A7">
        <v>0.22770000000000001</v>
      </c>
      <c r="B7">
        <v>34.56</v>
      </c>
    </row>
    <row r="8" spans="1:2" x14ac:dyDescent="0.3">
      <c r="A8">
        <v>0.17249999999999999</v>
      </c>
      <c r="B8">
        <v>32.799999999999997</v>
      </c>
    </row>
    <row r="9" spans="1:2" x14ac:dyDescent="0.3">
      <c r="A9">
        <v>0.16739999999999999</v>
      </c>
      <c r="B9">
        <v>31.4</v>
      </c>
    </row>
    <row r="10" spans="1:2" x14ac:dyDescent="0.3">
      <c r="A10">
        <v>-0.3044</v>
      </c>
      <c r="B10">
        <v>21.81</v>
      </c>
    </row>
    <row r="11" spans="1:2" x14ac:dyDescent="0.3">
      <c r="A11">
        <v>-0.156</v>
      </c>
      <c r="B11">
        <v>22.3</v>
      </c>
    </row>
    <row r="12" spans="1:2" x14ac:dyDescent="0.3">
      <c r="A12">
        <v>-0.20830000000000001</v>
      </c>
      <c r="B12">
        <v>19.12</v>
      </c>
    </row>
    <row r="13" spans="1:2" x14ac:dyDescent="0.3">
      <c r="A13">
        <v>-4.9200000000000001E-2</v>
      </c>
      <c r="B13">
        <v>23.87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F5" sqref="F5"/>
    </sheetView>
  </sheetViews>
  <sheetFormatPr defaultRowHeight="14.4" x14ac:dyDescent="0.3"/>
  <cols>
    <col min="3" max="3" width="17.33203125" customWidth="1"/>
  </cols>
  <sheetData>
    <row r="1" spans="1:6" x14ac:dyDescent="0.3">
      <c r="A1" t="s">
        <v>0</v>
      </c>
      <c r="B1" t="s">
        <v>13</v>
      </c>
      <c r="C1" t="s">
        <v>14</v>
      </c>
    </row>
    <row r="2" spans="1:6" x14ac:dyDescent="0.3">
      <c r="A2">
        <v>8.8078210353851301</v>
      </c>
      <c r="B2">
        <v>29.875</v>
      </c>
      <c r="C2">
        <f>LN((A2-50.93)/(25.3-50.93))</f>
        <v>0.49681087785502254</v>
      </c>
      <c r="E2" t="s">
        <v>2</v>
      </c>
    </row>
    <row r="3" spans="1:6" x14ac:dyDescent="0.3">
      <c r="A3">
        <v>10.6077990531921</v>
      </c>
      <c r="B3">
        <v>32.625</v>
      </c>
      <c r="C3">
        <f t="shared" ref="C3:C19" si="0">LN((A3-50.93)/(25.3-50.93))</f>
        <v>0.45313866887172094</v>
      </c>
      <c r="E3" t="s">
        <v>17</v>
      </c>
    </row>
    <row r="4" spans="1:6" x14ac:dyDescent="0.3">
      <c r="A4">
        <v>12.4078052043914</v>
      </c>
      <c r="B4">
        <v>36.125</v>
      </c>
      <c r="C4">
        <f t="shared" si="0"/>
        <v>0.40747102300989924</v>
      </c>
    </row>
    <row r="5" spans="1:6" x14ac:dyDescent="0.3">
      <c r="A5">
        <v>14.1678240299224</v>
      </c>
      <c r="B5">
        <v>38.811999999999998</v>
      </c>
      <c r="C5">
        <f t="shared" si="0"/>
        <v>0.36070594932255112</v>
      </c>
      <c r="E5" t="s">
        <v>0</v>
      </c>
      <c r="F5" t="s">
        <v>21</v>
      </c>
    </row>
    <row r="6" spans="1:6" x14ac:dyDescent="0.3">
      <c r="A6">
        <v>15.928390026092501</v>
      </c>
      <c r="B6">
        <v>41</v>
      </c>
      <c r="C6">
        <f t="shared" si="0"/>
        <v>0.31163051931000063</v>
      </c>
      <c r="E6" s="1">
        <v>8.8078210353851301</v>
      </c>
      <c r="F6" s="2">
        <v>29.875</v>
      </c>
    </row>
    <row r="7" spans="1:6" x14ac:dyDescent="0.3">
      <c r="A7">
        <v>17.687806129455499</v>
      </c>
      <c r="B7">
        <v>42.75</v>
      </c>
      <c r="C7">
        <f t="shared" si="0"/>
        <v>0.26005642835221082</v>
      </c>
      <c r="E7" s="3">
        <v>10.6077990531921</v>
      </c>
      <c r="F7" s="4">
        <v>32.625</v>
      </c>
    </row>
    <row r="8" spans="1:6" x14ac:dyDescent="0.3">
      <c r="A8">
        <v>19.447799205780001</v>
      </c>
      <c r="B8">
        <v>44.25</v>
      </c>
      <c r="C8">
        <f t="shared" si="0"/>
        <v>0.20565879160060088</v>
      </c>
      <c r="E8" s="3">
        <v>12.4078052043914</v>
      </c>
      <c r="F8" s="4">
        <v>36.125</v>
      </c>
    </row>
    <row r="9" spans="1:6" x14ac:dyDescent="0.3">
      <c r="A9">
        <v>21.207800149917599</v>
      </c>
      <c r="B9">
        <v>45.436999999999998</v>
      </c>
      <c r="C9">
        <f t="shared" si="0"/>
        <v>0.14813069591607092</v>
      </c>
      <c r="E9" s="3">
        <v>14.1678240299224</v>
      </c>
      <c r="F9" s="4">
        <v>38.811999999999998</v>
      </c>
    </row>
    <row r="10" spans="1:6" x14ac:dyDescent="0.3">
      <c r="A10">
        <v>22.967806100845301</v>
      </c>
      <c r="B10">
        <v>46.436999999999998</v>
      </c>
      <c r="C10">
        <f t="shared" si="0"/>
        <v>8.7089839546366399E-2</v>
      </c>
      <c r="E10" s="3">
        <v>15.928390026092501</v>
      </c>
      <c r="F10" s="4">
        <v>41</v>
      </c>
    </row>
    <row r="11" spans="1:6" x14ac:dyDescent="0.3">
      <c r="A11">
        <v>24.7277991771698</v>
      </c>
      <c r="B11">
        <v>47.311999999999998</v>
      </c>
      <c r="C11">
        <f t="shared" si="0"/>
        <v>2.2079867734577437E-2</v>
      </c>
      <c r="E11" s="5">
        <v>17.687806129455499</v>
      </c>
      <c r="F11" s="6">
        <v>42.75</v>
      </c>
    </row>
    <row r="12" spans="1:6" x14ac:dyDescent="0.3">
      <c r="A12">
        <v>26.4878280162811</v>
      </c>
      <c r="B12">
        <v>48.061999999999998</v>
      </c>
      <c r="C12">
        <f t="shared" si="0"/>
        <v>-4.7453539983694754E-2</v>
      </c>
    </row>
    <row r="13" spans="1:6" x14ac:dyDescent="0.3">
      <c r="A13">
        <v>28.247800111770601</v>
      </c>
      <c r="B13">
        <v>48.625</v>
      </c>
      <c r="C13">
        <f t="shared" si="0"/>
        <v>-0.12218306938480583</v>
      </c>
    </row>
    <row r="14" spans="1:6" x14ac:dyDescent="0.3">
      <c r="A14">
        <v>30.007832050323401</v>
      </c>
      <c r="B14">
        <v>49.186999999999998</v>
      </c>
      <c r="C14">
        <f t="shared" si="0"/>
        <v>-0.20295427606685199</v>
      </c>
    </row>
    <row r="15" spans="1:6" x14ac:dyDescent="0.3">
      <c r="A15">
        <v>31.767812013626099</v>
      </c>
      <c r="B15">
        <v>49.625</v>
      </c>
      <c r="C15">
        <f t="shared" si="0"/>
        <v>-0.29082457882208151</v>
      </c>
    </row>
    <row r="16" spans="1:6" x14ac:dyDescent="0.3">
      <c r="A16">
        <v>33.527824163436797</v>
      </c>
      <c r="B16">
        <v>50.061999999999998</v>
      </c>
      <c r="C16">
        <f t="shared" si="0"/>
        <v>-0.38716829389501056</v>
      </c>
    </row>
    <row r="17" spans="1:3" x14ac:dyDescent="0.3">
      <c r="A17">
        <v>35.2878320217132</v>
      </c>
      <c r="B17">
        <v>50.375</v>
      </c>
      <c r="C17">
        <f t="shared" si="0"/>
        <v>-0.49379319732781868</v>
      </c>
    </row>
    <row r="18" spans="1:3" x14ac:dyDescent="0.3">
      <c r="A18">
        <v>37.0478482246398</v>
      </c>
      <c r="B18">
        <v>50.686999999999998</v>
      </c>
      <c r="C18">
        <f t="shared" si="0"/>
        <v>-0.61315957026952939</v>
      </c>
    </row>
    <row r="19" spans="1:3" x14ac:dyDescent="0.3">
      <c r="A19">
        <v>38.807804107666001</v>
      </c>
      <c r="B19">
        <v>50.936999999999998</v>
      </c>
      <c r="C19">
        <f t="shared" si="0"/>
        <v>-0.74872539691030848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36"/>
  <sheetViews>
    <sheetView workbookViewId="0">
      <selection activeCell="Q16" sqref="Q16"/>
    </sheetView>
  </sheetViews>
  <sheetFormatPr defaultRowHeight="14.4" x14ac:dyDescent="0.3"/>
  <cols>
    <col min="2" max="2" width="13.109375" customWidth="1"/>
    <col min="3" max="3" width="22" customWidth="1"/>
  </cols>
  <sheetData>
    <row r="4" spans="1:7" x14ac:dyDescent="0.3">
      <c r="A4" t="s">
        <v>0</v>
      </c>
      <c r="B4" t="s">
        <v>13</v>
      </c>
      <c r="C4" t="s">
        <v>14</v>
      </c>
      <c r="E4" t="s">
        <v>1</v>
      </c>
    </row>
    <row r="5" spans="1:7" x14ac:dyDescent="0.3">
      <c r="A5">
        <v>7.0814311504363996</v>
      </c>
      <c r="B5">
        <v>30.125</v>
      </c>
      <c r="C5">
        <f t="shared" ref="C5:C36" si="0">LN((B5-49.68)/(25.3-49.48))</f>
        <v>-0.21229483697916904</v>
      </c>
      <c r="E5" t="s">
        <v>17</v>
      </c>
    </row>
    <row r="6" spans="1:7" x14ac:dyDescent="0.3">
      <c r="A6">
        <v>8.8414430618286097</v>
      </c>
      <c r="B6">
        <v>33.125</v>
      </c>
      <c r="C6">
        <f t="shared" si="0"/>
        <v>-0.37883767418743697</v>
      </c>
    </row>
    <row r="7" spans="1:7" x14ac:dyDescent="0.3">
      <c r="A7">
        <v>10.601402044296201</v>
      </c>
      <c r="B7">
        <v>35.75</v>
      </c>
      <c r="C7">
        <f t="shared" si="0"/>
        <v>-0.55148105739493214</v>
      </c>
      <c r="F7" t="s">
        <v>0</v>
      </c>
      <c r="G7" t="s">
        <v>21</v>
      </c>
    </row>
    <row r="8" spans="1:7" x14ac:dyDescent="0.3">
      <c r="A8">
        <v>12.3613939285278</v>
      </c>
      <c r="B8">
        <v>37.811999999999998</v>
      </c>
      <c r="C8">
        <f t="shared" si="0"/>
        <v>-0.7116801427580709</v>
      </c>
      <c r="F8" s="1">
        <v>7.0814311504363996</v>
      </c>
      <c r="G8" s="2">
        <v>30.125</v>
      </c>
    </row>
    <row r="9" spans="1:7" x14ac:dyDescent="0.3">
      <c r="A9">
        <v>14.1214311122894</v>
      </c>
      <c r="B9">
        <v>39.561999999999998</v>
      </c>
      <c r="C9">
        <f t="shared" si="0"/>
        <v>-0.87120982931690194</v>
      </c>
      <c r="F9" s="3">
        <v>8.8414430618286097</v>
      </c>
      <c r="G9" s="4">
        <v>33.125</v>
      </c>
    </row>
    <row r="10" spans="1:7" x14ac:dyDescent="0.3">
      <c r="A10">
        <v>15.8814151287078</v>
      </c>
      <c r="B10">
        <v>41</v>
      </c>
      <c r="C10">
        <f t="shared" si="0"/>
        <v>-1.0245043165143877</v>
      </c>
      <c r="F10" s="3">
        <v>10.601402044296201</v>
      </c>
      <c r="G10" s="4">
        <v>35.75</v>
      </c>
    </row>
    <row r="11" spans="1:7" x14ac:dyDescent="0.3">
      <c r="A11">
        <v>17.641416072845399</v>
      </c>
      <c r="B11">
        <v>42.186999999999998</v>
      </c>
      <c r="C11">
        <f t="shared" si="0"/>
        <v>-1.1715565938044725</v>
      </c>
      <c r="F11" s="3">
        <v>12.3613939285278</v>
      </c>
      <c r="G11" s="4">
        <v>37.811999999999998</v>
      </c>
    </row>
    <row r="12" spans="1:7" x14ac:dyDescent="0.3">
      <c r="A12">
        <v>19.4013929367065</v>
      </c>
      <c r="B12">
        <v>43.311999999999998</v>
      </c>
      <c r="C12">
        <f t="shared" si="0"/>
        <v>-1.3342403966445642</v>
      </c>
      <c r="F12" s="3">
        <v>14.1214311122894</v>
      </c>
      <c r="G12" s="4">
        <v>39.561999999999998</v>
      </c>
    </row>
    <row r="13" spans="1:7" x14ac:dyDescent="0.3">
      <c r="A13">
        <v>21.161396980285598</v>
      </c>
      <c r="B13">
        <v>44.25</v>
      </c>
      <c r="C13">
        <f t="shared" si="0"/>
        <v>-1.4935867112408023</v>
      </c>
      <c r="F13" s="3">
        <v>15.8814151287078</v>
      </c>
      <c r="G13" s="4">
        <v>41</v>
      </c>
    </row>
    <row r="14" spans="1:7" x14ac:dyDescent="0.3">
      <c r="A14">
        <v>22.9214010238647</v>
      </c>
      <c r="B14">
        <v>45</v>
      </c>
      <c r="C14">
        <f t="shared" si="0"/>
        <v>-1.6422277352570911</v>
      </c>
      <c r="F14" s="5">
        <v>17.641416072845399</v>
      </c>
      <c r="G14" s="6">
        <v>42.186999999999998</v>
      </c>
    </row>
    <row r="15" spans="1:7" x14ac:dyDescent="0.3">
      <c r="A15">
        <v>24.681396961212101</v>
      </c>
      <c r="B15">
        <v>45.686999999999998</v>
      </c>
      <c r="C15">
        <f t="shared" si="0"/>
        <v>-1.8009830171055616</v>
      </c>
    </row>
    <row r="16" spans="1:7" x14ac:dyDescent="0.3">
      <c r="A16">
        <v>26.441406965255698</v>
      </c>
      <c r="B16">
        <v>46.25</v>
      </c>
      <c r="C16">
        <f t="shared" si="0"/>
        <v>-1.9529655840087981</v>
      </c>
    </row>
    <row r="17" spans="1:3" x14ac:dyDescent="0.3">
      <c r="A17">
        <v>28.2014031410217</v>
      </c>
      <c r="B17">
        <v>46.75</v>
      </c>
      <c r="C17">
        <f t="shared" si="0"/>
        <v>-2.1105234221576707</v>
      </c>
    </row>
    <row r="18" spans="1:3" x14ac:dyDescent="0.3">
      <c r="A18">
        <v>29.9613969326019</v>
      </c>
      <c r="B18">
        <v>47.125</v>
      </c>
      <c r="C18">
        <f t="shared" si="0"/>
        <v>-2.247473621530979</v>
      </c>
    </row>
    <row r="19" spans="1:3" x14ac:dyDescent="0.3">
      <c r="A19">
        <v>31.721394062042201</v>
      </c>
      <c r="B19">
        <v>47.5</v>
      </c>
      <c r="C19">
        <f t="shared" si="0"/>
        <v>-2.4062009683856491</v>
      </c>
    </row>
    <row r="20" spans="1:3" x14ac:dyDescent="0.3">
      <c r="A20">
        <v>33.481403112411499</v>
      </c>
      <c r="B20">
        <v>47.811999999999998</v>
      </c>
      <c r="C20">
        <f t="shared" si="0"/>
        <v>-2.5606575053799947</v>
      </c>
    </row>
    <row r="21" spans="1:3" x14ac:dyDescent="0.3">
      <c r="A21">
        <v>35.241405010223303</v>
      </c>
      <c r="B21">
        <v>48.061999999999998</v>
      </c>
      <c r="C21">
        <f t="shared" si="0"/>
        <v>-2.7043350265503454</v>
      </c>
    </row>
    <row r="22" spans="1:3" x14ac:dyDescent="0.3">
      <c r="A22">
        <v>37.001431941985999</v>
      </c>
      <c r="B22">
        <v>48.25</v>
      </c>
      <c r="C22">
        <f t="shared" si="0"/>
        <v>-2.8278514009148306</v>
      </c>
    </row>
    <row r="23" spans="1:3" x14ac:dyDescent="0.3">
      <c r="A23">
        <v>38.761434078216503</v>
      </c>
      <c r="B23">
        <v>48.5</v>
      </c>
      <c r="C23">
        <f t="shared" si="0"/>
        <v>-3.0200114067090733</v>
      </c>
    </row>
    <row r="24" spans="1:3" x14ac:dyDescent="0.3">
      <c r="A24">
        <v>40.521427154541001</v>
      </c>
      <c r="B24">
        <v>48.625</v>
      </c>
      <c r="C24">
        <f t="shared" si="0"/>
        <v>-3.1319850782586167</v>
      </c>
    </row>
    <row r="25" spans="1:3" x14ac:dyDescent="0.3">
      <c r="A25">
        <v>42.281432151794398</v>
      </c>
      <c r="B25">
        <v>48.75</v>
      </c>
      <c r="C25">
        <f t="shared" si="0"/>
        <v>-3.2580965380214821</v>
      </c>
    </row>
    <row r="26" spans="1:3" x14ac:dyDescent="0.3">
      <c r="A26">
        <v>44.041445016860898</v>
      </c>
      <c r="B26">
        <v>48.875</v>
      </c>
      <c r="C26">
        <f t="shared" si="0"/>
        <v>-3.4024388467502202</v>
      </c>
    </row>
    <row r="27" spans="1:3" x14ac:dyDescent="0.3">
      <c r="A27">
        <v>45.801442146301198</v>
      </c>
      <c r="B27">
        <v>49.061999999999998</v>
      </c>
      <c r="C27">
        <f t="shared" si="0"/>
        <v>-3.6667926667110895</v>
      </c>
    </row>
    <row r="28" spans="1:3" x14ac:dyDescent="0.3">
      <c r="A28">
        <v>47.561428070068303</v>
      </c>
      <c r="B28">
        <v>49.125</v>
      </c>
      <c r="C28">
        <f t="shared" si="0"/>
        <v>-3.7743130104223495</v>
      </c>
    </row>
    <row r="29" spans="1:3" x14ac:dyDescent="0.3">
      <c r="A29">
        <v>49.321444034576402</v>
      </c>
      <c r="B29">
        <v>49.186999999999998</v>
      </c>
      <c r="C29">
        <f t="shared" si="0"/>
        <v>-3.8927719501260891</v>
      </c>
    </row>
    <row r="30" spans="1:3" x14ac:dyDescent="0.3">
      <c r="A30">
        <v>51.081422090530303</v>
      </c>
      <c r="B30">
        <v>49.311999999999998</v>
      </c>
      <c r="C30">
        <f t="shared" si="0"/>
        <v>-4.1851981859998464</v>
      </c>
    </row>
    <row r="31" spans="1:3" x14ac:dyDescent="0.3">
      <c r="A31">
        <v>52.841418027877801</v>
      </c>
      <c r="B31">
        <v>49.375</v>
      </c>
      <c r="C31">
        <f t="shared" si="0"/>
        <v>-4.3729693475613729</v>
      </c>
    </row>
    <row r="32" spans="1:3" x14ac:dyDescent="0.3">
      <c r="A32">
        <v>54.601447105407701</v>
      </c>
      <c r="B32">
        <v>49.436999999999998</v>
      </c>
      <c r="C32">
        <f t="shared" si="0"/>
        <v>-4.6002196808282267</v>
      </c>
    </row>
    <row r="33" spans="1:3" x14ac:dyDescent="0.3">
      <c r="A33">
        <v>56.361443042755099</v>
      </c>
      <c r="B33">
        <v>49.5</v>
      </c>
      <c r="C33">
        <f t="shared" si="0"/>
        <v>-4.9003242732785743</v>
      </c>
    </row>
    <row r="34" spans="1:3" x14ac:dyDescent="0.3">
      <c r="A34">
        <v>58.121426105499197</v>
      </c>
      <c r="B34">
        <v>49.5</v>
      </c>
      <c r="C34">
        <f t="shared" si="0"/>
        <v>-4.9003242732785743</v>
      </c>
    </row>
    <row r="35" spans="1:3" x14ac:dyDescent="0.3">
      <c r="A35">
        <v>59.881411075591998</v>
      </c>
      <c r="B35">
        <v>49.561999999999998</v>
      </c>
      <c r="C35">
        <f t="shared" si="0"/>
        <v>-5.322596499703101</v>
      </c>
    </row>
    <row r="36" spans="1:3" x14ac:dyDescent="0.3">
      <c r="A36">
        <v>61.641430139541598</v>
      </c>
      <c r="B36">
        <v>49.561999999999998</v>
      </c>
      <c r="C36">
        <f t="shared" si="0"/>
        <v>-5.322596499703101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H39"/>
  <sheetViews>
    <sheetView topLeftCell="A4" workbookViewId="0">
      <selection activeCell="C38" sqref="C38"/>
    </sheetView>
  </sheetViews>
  <sheetFormatPr defaultRowHeight="14.4" x14ac:dyDescent="0.3"/>
  <cols>
    <col min="2" max="2" width="13.88671875" customWidth="1"/>
    <col min="3" max="3" width="20" customWidth="1"/>
  </cols>
  <sheetData>
    <row r="5" spans="1:8" x14ac:dyDescent="0.3">
      <c r="A5" t="s">
        <v>0</v>
      </c>
      <c r="B5" t="s">
        <v>13</v>
      </c>
      <c r="C5" t="s">
        <v>14</v>
      </c>
      <c r="E5" t="s">
        <v>3</v>
      </c>
    </row>
    <row r="6" spans="1:8" x14ac:dyDescent="0.3">
      <c r="A6">
        <v>8.8165938854217494</v>
      </c>
      <c r="B6">
        <v>34</v>
      </c>
      <c r="C6">
        <f t="shared" ref="C6:C39" si="0">LN((B6-44)/(25.3-44))</f>
        <v>-0.62593843086649525</v>
      </c>
      <c r="E6" t="s">
        <v>17</v>
      </c>
      <c r="G6" t="s">
        <v>0</v>
      </c>
      <c r="H6" t="s">
        <v>21</v>
      </c>
    </row>
    <row r="7" spans="1:8" x14ac:dyDescent="0.3">
      <c r="A7">
        <v>10.576618909835799</v>
      </c>
      <c r="B7">
        <v>34.811999999999998</v>
      </c>
      <c r="C7">
        <f t="shared" si="0"/>
        <v>-0.71062523903368879</v>
      </c>
      <c r="G7" s="1">
        <v>8.8165938854217494</v>
      </c>
      <c r="H7" s="2">
        <v>34</v>
      </c>
    </row>
    <row r="8" spans="1:8" x14ac:dyDescent="0.3">
      <c r="A8">
        <v>12.336618900298999</v>
      </c>
      <c r="B8">
        <v>36.25</v>
      </c>
      <c r="C8">
        <f t="shared" si="0"/>
        <v>-0.88083068049528535</v>
      </c>
      <c r="G8" s="3">
        <v>10.576618909835799</v>
      </c>
      <c r="H8" s="4">
        <v>34.811999999999998</v>
      </c>
    </row>
    <row r="9" spans="1:8" x14ac:dyDescent="0.3">
      <c r="A9">
        <v>14.0966210365295</v>
      </c>
      <c r="B9">
        <v>37.5</v>
      </c>
      <c r="C9">
        <f t="shared" si="0"/>
        <v>-1.0567213469589496</v>
      </c>
      <c r="G9" s="3">
        <v>12.336618900298999</v>
      </c>
      <c r="H9" s="4">
        <v>36.25</v>
      </c>
    </row>
    <row r="10" spans="1:8" x14ac:dyDescent="0.3">
      <c r="A10">
        <v>15.8566119670867</v>
      </c>
      <c r="B10">
        <v>38.5</v>
      </c>
      <c r="C10">
        <f t="shared" si="0"/>
        <v>-1.2237754316221157</v>
      </c>
      <c r="G10" s="3">
        <v>14.0966210365295</v>
      </c>
      <c r="H10" s="4">
        <v>37.5</v>
      </c>
    </row>
    <row r="11" spans="1:8" x14ac:dyDescent="0.3">
      <c r="A11">
        <v>17.6966488361358</v>
      </c>
      <c r="B11">
        <v>39.311999999999998</v>
      </c>
      <c r="C11">
        <f t="shared" si="0"/>
        <v>-1.3835174715858289</v>
      </c>
      <c r="G11" s="3">
        <v>15.8566119670867</v>
      </c>
      <c r="H11" s="4">
        <v>38.5</v>
      </c>
    </row>
    <row r="12" spans="1:8" x14ac:dyDescent="0.3">
      <c r="A12">
        <v>19.4566309452056</v>
      </c>
      <c r="B12">
        <v>40</v>
      </c>
      <c r="C12">
        <f t="shared" si="0"/>
        <v>-1.5422291627406504</v>
      </c>
      <c r="G12" s="3">
        <v>17.6966488361358</v>
      </c>
      <c r="H12" s="4">
        <v>39.311999999999998</v>
      </c>
    </row>
    <row r="13" spans="1:8" x14ac:dyDescent="0.3">
      <c r="A13">
        <v>21.216635942459099</v>
      </c>
      <c r="B13">
        <v>40.5</v>
      </c>
      <c r="C13">
        <f t="shared" si="0"/>
        <v>-1.6757605553651729</v>
      </c>
      <c r="G13" s="3">
        <v>19.4566309452056</v>
      </c>
      <c r="H13" s="4">
        <v>40</v>
      </c>
    </row>
    <row r="14" spans="1:8" x14ac:dyDescent="0.3">
      <c r="A14">
        <v>22.976626873016301</v>
      </c>
      <c r="B14">
        <v>41</v>
      </c>
      <c r="C14">
        <f t="shared" si="0"/>
        <v>-1.8299112351924312</v>
      </c>
      <c r="G14" s="3">
        <v>21.216635942459099</v>
      </c>
      <c r="H14" s="4">
        <v>40.5</v>
      </c>
    </row>
    <row r="15" spans="1:8" x14ac:dyDescent="0.3">
      <c r="A15">
        <v>24.736620903015101</v>
      </c>
      <c r="B15">
        <v>41.375</v>
      </c>
      <c r="C15">
        <f t="shared" si="0"/>
        <v>-1.9634426278169539</v>
      </c>
      <c r="G15" s="5">
        <v>22.976626873016301</v>
      </c>
      <c r="H15" s="6">
        <v>41</v>
      </c>
    </row>
    <row r="16" spans="1:8" x14ac:dyDescent="0.3">
      <c r="A16">
        <v>26.496608972549399</v>
      </c>
      <c r="B16">
        <v>41.75</v>
      </c>
      <c r="C16">
        <f t="shared" si="0"/>
        <v>-2.1175933076442122</v>
      </c>
    </row>
    <row r="17" spans="1:3" x14ac:dyDescent="0.3">
      <c r="A17">
        <v>28.256623029708798</v>
      </c>
      <c r="B17">
        <v>42.061999999999998</v>
      </c>
      <c r="C17">
        <f t="shared" si="0"/>
        <v>-2.266867010391965</v>
      </c>
    </row>
    <row r="18" spans="1:3" x14ac:dyDescent="0.3">
      <c r="A18">
        <v>30.0165998935699</v>
      </c>
      <c r="B18">
        <v>42.311999999999998</v>
      </c>
      <c r="C18">
        <f t="shared" si="0"/>
        <v>-2.404979127686774</v>
      </c>
    </row>
    <row r="19" spans="1:3" x14ac:dyDescent="0.3">
      <c r="A19">
        <v>31.776608943939198</v>
      </c>
      <c r="B19">
        <v>42.5</v>
      </c>
      <c r="C19">
        <f t="shared" si="0"/>
        <v>-2.5230584157523763</v>
      </c>
    </row>
    <row r="20" spans="1:3" x14ac:dyDescent="0.3">
      <c r="A20">
        <v>33.536612987518303</v>
      </c>
      <c r="B20">
        <v>42.686999999999998</v>
      </c>
      <c r="C20">
        <f t="shared" si="0"/>
        <v>-2.65620892853988</v>
      </c>
    </row>
    <row r="21" spans="1:3" x14ac:dyDescent="0.3">
      <c r="A21">
        <v>35.296597003936697</v>
      </c>
      <c r="B21">
        <v>42.875</v>
      </c>
      <c r="C21">
        <f t="shared" si="0"/>
        <v>-2.8107404882041576</v>
      </c>
    </row>
    <row r="22" spans="1:3" x14ac:dyDescent="0.3">
      <c r="A22">
        <v>37.056605815887401</v>
      </c>
      <c r="B22">
        <v>43</v>
      </c>
      <c r="C22">
        <f t="shared" si="0"/>
        <v>-2.9285235238605409</v>
      </c>
    </row>
    <row r="23" spans="1:3" x14ac:dyDescent="0.3">
      <c r="A23">
        <v>38.816574811935403</v>
      </c>
      <c r="B23">
        <v>43.186999999999998</v>
      </c>
      <c r="C23">
        <f t="shared" si="0"/>
        <v>-3.1355476932948645</v>
      </c>
    </row>
    <row r="24" spans="1:3" x14ac:dyDescent="0.3">
      <c r="A24">
        <v>40.576606988906804</v>
      </c>
      <c r="B24">
        <v>43.25</v>
      </c>
      <c r="C24">
        <f t="shared" si="0"/>
        <v>-3.2162055963123217</v>
      </c>
    </row>
    <row r="25" spans="1:3" x14ac:dyDescent="0.3">
      <c r="A25">
        <v>42.336591005325303</v>
      </c>
      <c r="B25">
        <v>43.375</v>
      </c>
      <c r="C25">
        <f t="shared" si="0"/>
        <v>-3.3985271531062766</v>
      </c>
    </row>
    <row r="26" spans="1:3" x14ac:dyDescent="0.3">
      <c r="A26">
        <v>44.096637010574298</v>
      </c>
      <c r="B26">
        <v>43.436999999999998</v>
      </c>
      <c r="C26">
        <f t="shared" si="0"/>
        <v>-3.5029991747029836</v>
      </c>
    </row>
    <row r="27" spans="1:3" x14ac:dyDescent="0.3">
      <c r="A27">
        <v>45.856588840484598</v>
      </c>
      <c r="B27">
        <v>43.5</v>
      </c>
      <c r="C27">
        <f t="shared" si="0"/>
        <v>-3.6216707044204863</v>
      </c>
    </row>
    <row r="28" spans="1:3" x14ac:dyDescent="0.3">
      <c r="A28">
        <v>47.616606950759802</v>
      </c>
      <c r="B28">
        <v>43.561999999999998</v>
      </c>
      <c r="C28">
        <f t="shared" si="0"/>
        <v>-3.7540598924662265</v>
      </c>
    </row>
    <row r="29" spans="1:3" x14ac:dyDescent="0.3">
      <c r="A29">
        <v>49.376579999923699</v>
      </c>
      <c r="B29">
        <v>43.625</v>
      </c>
      <c r="C29">
        <f t="shared" si="0"/>
        <v>-3.9093527768722671</v>
      </c>
    </row>
    <row r="30" spans="1:3" x14ac:dyDescent="0.3">
      <c r="A30">
        <v>51.136595964431699</v>
      </c>
      <c r="B30">
        <v>43.686999999999998</v>
      </c>
      <c r="C30">
        <f t="shared" si="0"/>
        <v>-4.0900756123025168</v>
      </c>
    </row>
    <row r="31" spans="1:3" x14ac:dyDescent="0.3">
      <c r="A31">
        <v>52.896592855453399</v>
      </c>
      <c r="B31">
        <v>43.75</v>
      </c>
      <c r="C31">
        <f t="shared" si="0"/>
        <v>-4.3148178849804317</v>
      </c>
    </row>
    <row r="32" spans="1:3" x14ac:dyDescent="0.3">
      <c r="A32">
        <v>54.656592845916698</v>
      </c>
      <c r="B32">
        <v>43.811999999999998</v>
      </c>
      <c r="C32">
        <f t="shared" si="0"/>
        <v>-4.5998368400127161</v>
      </c>
    </row>
    <row r="33" spans="1:3" x14ac:dyDescent="0.3">
      <c r="A33">
        <v>56.416581869125302</v>
      </c>
      <c r="B33">
        <v>43.811999999999998</v>
      </c>
      <c r="C33">
        <f t="shared" si="0"/>
        <v>-4.5998368400127161</v>
      </c>
    </row>
    <row r="34" spans="1:3" x14ac:dyDescent="0.3">
      <c r="A34">
        <v>58.176578998565603</v>
      </c>
      <c r="B34">
        <v>43.811999999999998</v>
      </c>
      <c r="C34">
        <f t="shared" si="0"/>
        <v>-4.5998368400127161</v>
      </c>
    </row>
    <row r="35" spans="1:3" x14ac:dyDescent="0.3">
      <c r="A35">
        <v>59.936607837677002</v>
      </c>
      <c r="B35">
        <v>43.875</v>
      </c>
      <c r="C35">
        <f t="shared" si="0"/>
        <v>-5.0079650655403771</v>
      </c>
    </row>
    <row r="36" spans="1:3" x14ac:dyDescent="0.3">
      <c r="A36">
        <v>61.696607828140202</v>
      </c>
      <c r="B36">
        <v>43.875</v>
      </c>
      <c r="C36">
        <f t="shared" si="0"/>
        <v>-5.0079650655403771</v>
      </c>
    </row>
    <row r="37" spans="1:3" x14ac:dyDescent="0.3">
      <c r="A37">
        <v>63.456591844558702</v>
      </c>
      <c r="B37">
        <v>43.936999999999998</v>
      </c>
      <c r="C37">
        <f t="shared" si="0"/>
        <v>-5.693144076451107</v>
      </c>
    </row>
    <row r="38" spans="1:3" x14ac:dyDescent="0.3">
      <c r="A38">
        <v>65.216588020324707</v>
      </c>
      <c r="B38">
        <v>43.936999999999998</v>
      </c>
      <c r="C38">
        <f t="shared" si="0"/>
        <v>-5.693144076451107</v>
      </c>
    </row>
    <row r="39" spans="1:3" x14ac:dyDescent="0.3">
      <c r="A39">
        <v>66.976579904556203</v>
      </c>
      <c r="B39">
        <v>43.936999999999998</v>
      </c>
      <c r="C39">
        <f t="shared" si="0"/>
        <v>-5.693144076451107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opLeftCell="B7" workbookViewId="0">
      <selection activeCell="I8" sqref="I8"/>
    </sheetView>
  </sheetViews>
  <sheetFormatPr defaultRowHeight="14.4" x14ac:dyDescent="0.3"/>
  <cols>
    <col min="3" max="3" width="20.44140625" customWidth="1"/>
    <col min="5" max="5" width="12.77734375" customWidth="1"/>
  </cols>
  <sheetData>
    <row r="1" spans="1:6" x14ac:dyDescent="0.3">
      <c r="E1" t="s">
        <v>4</v>
      </c>
    </row>
    <row r="2" spans="1:6" x14ac:dyDescent="0.3">
      <c r="E2" t="s">
        <v>17</v>
      </c>
    </row>
    <row r="5" spans="1:6" x14ac:dyDescent="0.3">
      <c r="A5" t="s">
        <v>0</v>
      </c>
      <c r="B5" t="s">
        <v>13</v>
      </c>
      <c r="C5" t="s">
        <v>14</v>
      </c>
      <c r="E5" t="s">
        <v>15</v>
      </c>
      <c r="F5" t="s">
        <v>21</v>
      </c>
    </row>
    <row r="6" spans="1:6" x14ac:dyDescent="0.3">
      <c r="A6">
        <v>8.8466229438781703</v>
      </c>
      <c r="B6">
        <v>30.625</v>
      </c>
      <c r="C6">
        <f t="shared" ref="C6:C39" si="0">LN((B6-43.06)/(25.3-43.06))</f>
        <v>-0.35643366030865592</v>
      </c>
      <c r="E6" s="1">
        <v>8.8466229438781703</v>
      </c>
      <c r="F6" s="2">
        <v>30.625</v>
      </c>
    </row>
    <row r="7" spans="1:6" x14ac:dyDescent="0.3">
      <c r="A7">
        <v>10.6066019535064</v>
      </c>
      <c r="B7">
        <v>32.561999999999998</v>
      </c>
      <c r="C7">
        <f t="shared" si="0"/>
        <v>-0.52576397473391567</v>
      </c>
      <c r="E7" s="3">
        <v>10.6066019535064</v>
      </c>
      <c r="F7" s="4">
        <v>32.561999999999998</v>
      </c>
    </row>
    <row r="8" spans="1:6" x14ac:dyDescent="0.3">
      <c r="A8">
        <v>12.4065968990325</v>
      </c>
      <c r="B8">
        <v>34.311999999999998</v>
      </c>
      <c r="C8">
        <f t="shared" si="0"/>
        <v>-0.70812363474950213</v>
      </c>
      <c r="E8" s="3">
        <v>12.4065968990325</v>
      </c>
      <c r="F8" s="4">
        <v>34.311999999999998</v>
      </c>
    </row>
    <row r="9" spans="1:6" x14ac:dyDescent="0.3">
      <c r="A9">
        <v>14.2066390514373</v>
      </c>
      <c r="B9">
        <v>35.875</v>
      </c>
      <c r="C9">
        <f t="shared" si="0"/>
        <v>-0.90495321803303552</v>
      </c>
      <c r="E9" s="3">
        <v>14.2066390514373</v>
      </c>
      <c r="F9" s="4">
        <v>35.875</v>
      </c>
    </row>
    <row r="10" spans="1:6" x14ac:dyDescent="0.3">
      <c r="A10">
        <v>15.9666168689727</v>
      </c>
      <c r="B10">
        <v>37</v>
      </c>
      <c r="C10">
        <f t="shared" si="0"/>
        <v>-1.0752389374828006</v>
      </c>
      <c r="E10" s="3">
        <v>15.9666168689727</v>
      </c>
      <c r="F10" s="4">
        <v>37</v>
      </c>
    </row>
    <row r="11" spans="1:6" x14ac:dyDescent="0.3">
      <c r="A11">
        <v>17.726625919341998</v>
      </c>
      <c r="B11">
        <v>37.936999999999998</v>
      </c>
      <c r="C11">
        <f t="shared" si="0"/>
        <v>-1.243208532606958</v>
      </c>
      <c r="E11" s="3">
        <v>17.726625919341998</v>
      </c>
      <c r="F11" s="4">
        <v>37.936999999999998</v>
      </c>
    </row>
    <row r="12" spans="1:6" x14ac:dyDescent="0.3">
      <c r="A12">
        <v>19.486614942550599</v>
      </c>
      <c r="B12">
        <v>38.75</v>
      </c>
      <c r="C12">
        <f t="shared" si="0"/>
        <v>-1.4160108334483672</v>
      </c>
      <c r="E12" s="5">
        <v>19.486614942550599</v>
      </c>
      <c r="F12" s="6">
        <v>38.75</v>
      </c>
    </row>
    <row r="13" spans="1:6" x14ac:dyDescent="0.3">
      <c r="A13">
        <v>21.2466158866882</v>
      </c>
      <c r="B13">
        <v>39.375</v>
      </c>
      <c r="C13">
        <f t="shared" si="0"/>
        <v>-1.5726782119227236</v>
      </c>
    </row>
    <row r="14" spans="1:6" x14ac:dyDescent="0.3">
      <c r="A14">
        <v>23.0066139698028</v>
      </c>
      <c r="B14">
        <v>39.936999999999998</v>
      </c>
      <c r="C14">
        <f t="shared" si="0"/>
        <v>-1.738154659263081</v>
      </c>
    </row>
    <row r="15" spans="1:6" x14ac:dyDescent="0.3">
      <c r="A15">
        <v>24.7665998935699</v>
      </c>
      <c r="B15">
        <v>40.375</v>
      </c>
      <c r="C15">
        <f t="shared" si="0"/>
        <v>-1.8892680096031953</v>
      </c>
    </row>
    <row r="16" spans="1:6" x14ac:dyDescent="0.3">
      <c r="A16">
        <v>26.5266048908233</v>
      </c>
      <c r="B16">
        <v>40.75</v>
      </c>
      <c r="C16">
        <f t="shared" si="0"/>
        <v>-2.0397012130303209</v>
      </c>
    </row>
    <row r="17" spans="1:3" x14ac:dyDescent="0.3">
      <c r="A17">
        <v>28.286618947982699</v>
      </c>
      <c r="B17">
        <v>41.061999999999998</v>
      </c>
      <c r="C17">
        <f t="shared" si="0"/>
        <v>-2.1848020573376599</v>
      </c>
    </row>
    <row r="18" spans="1:3" x14ac:dyDescent="0.3">
      <c r="A18">
        <v>30.046607971191399</v>
      </c>
      <c r="B18">
        <v>41.375</v>
      </c>
      <c r="C18">
        <f t="shared" si="0"/>
        <v>-2.3551831737596975</v>
      </c>
    </row>
    <row r="19" spans="1:3" x14ac:dyDescent="0.3">
      <c r="A19">
        <v>31.806627988815301</v>
      </c>
      <c r="B19">
        <v>41.561999999999998</v>
      </c>
      <c r="C19">
        <f t="shared" si="0"/>
        <v>-2.4728178524689932</v>
      </c>
    </row>
    <row r="20" spans="1:3" x14ac:dyDescent="0.3">
      <c r="A20">
        <v>33.5667078495025</v>
      </c>
      <c r="B20">
        <v>41.811999999999998</v>
      </c>
      <c r="C20">
        <f t="shared" si="0"/>
        <v>-2.6554064676167846</v>
      </c>
    </row>
    <row r="21" spans="1:3" x14ac:dyDescent="0.3">
      <c r="A21">
        <v>35.326709985732997</v>
      </c>
      <c r="B21">
        <v>42</v>
      </c>
      <c r="C21">
        <f t="shared" si="0"/>
        <v>-2.8186798294400459</v>
      </c>
    </row>
    <row r="22" spans="1:3" x14ac:dyDescent="0.3">
      <c r="A22">
        <v>37.086716890334998</v>
      </c>
      <c r="B22">
        <v>42.125</v>
      </c>
      <c r="C22">
        <f t="shared" si="0"/>
        <v>-2.9441574872574718</v>
      </c>
    </row>
    <row r="23" spans="1:3" x14ac:dyDescent="0.3">
      <c r="A23">
        <v>38.926704883575397</v>
      </c>
      <c r="B23">
        <v>42.25</v>
      </c>
      <c r="C23">
        <f t="shared" si="0"/>
        <v>-3.0876697688796737</v>
      </c>
    </row>
    <row r="24" spans="1:3" x14ac:dyDescent="0.3">
      <c r="A24">
        <v>40.6866998672485</v>
      </c>
      <c r="B24">
        <v>42.375</v>
      </c>
      <c r="C24">
        <f t="shared" si="0"/>
        <v>-3.2552851782839323</v>
      </c>
    </row>
    <row r="25" spans="1:3" x14ac:dyDescent="0.3">
      <c r="A25">
        <v>42.446707010269101</v>
      </c>
      <c r="B25">
        <v>42.5</v>
      </c>
      <c r="C25">
        <f t="shared" si="0"/>
        <v>-3.4567672328169623</v>
      </c>
    </row>
    <row r="26" spans="1:3" x14ac:dyDescent="0.3">
      <c r="A26">
        <v>44.206692934036198</v>
      </c>
      <c r="B26">
        <v>42.561999999999998</v>
      </c>
      <c r="C26">
        <f t="shared" si="0"/>
        <v>-3.5741039395214989</v>
      </c>
    </row>
    <row r="27" spans="1:3" x14ac:dyDescent="0.3">
      <c r="A27">
        <v>45.966614961624103</v>
      </c>
      <c r="B27">
        <v>42.625</v>
      </c>
      <c r="C27">
        <f t="shared" si="0"/>
        <v>-3.7093579854574719</v>
      </c>
    </row>
    <row r="28" spans="1:3" x14ac:dyDescent="0.3">
      <c r="A28">
        <v>47.726609945297199</v>
      </c>
      <c r="B28">
        <v>42.75</v>
      </c>
      <c r="C28">
        <f t="shared" si="0"/>
        <v>-4.0481317190669621</v>
      </c>
    </row>
    <row r="29" spans="1:3" x14ac:dyDescent="0.3">
      <c r="A29">
        <v>49.486734867095898</v>
      </c>
      <c r="B29">
        <v>42.75</v>
      </c>
      <c r="C29">
        <f t="shared" si="0"/>
        <v>-4.0481317190669621</v>
      </c>
    </row>
    <row r="30" spans="1:3" x14ac:dyDescent="0.3">
      <c r="A30">
        <v>51.246631860732997</v>
      </c>
      <c r="B30">
        <v>42.811999999999998</v>
      </c>
      <c r="C30">
        <f t="shared" si="0"/>
        <v>-4.2712752703811603</v>
      </c>
    </row>
    <row r="31" spans="1:3" x14ac:dyDescent="0.3">
      <c r="A31">
        <v>53.006706953048699</v>
      </c>
      <c r="B31">
        <v>42.875</v>
      </c>
      <c r="C31">
        <f t="shared" si="0"/>
        <v>-4.5643481914678237</v>
      </c>
    </row>
    <row r="32" spans="1:3" x14ac:dyDescent="0.3">
      <c r="A32">
        <v>54.766689062118502</v>
      </c>
      <c r="B32">
        <v>42.875</v>
      </c>
      <c r="C32">
        <f t="shared" si="0"/>
        <v>-4.5643481914678237</v>
      </c>
    </row>
    <row r="33" spans="1:3" x14ac:dyDescent="0.3">
      <c r="A33">
        <v>56.526648044586103</v>
      </c>
      <c r="B33">
        <v>42.936999999999998</v>
      </c>
      <c r="C33">
        <f t="shared" si="0"/>
        <v>-4.9725196611737061</v>
      </c>
    </row>
    <row r="34" spans="1:3" x14ac:dyDescent="0.3">
      <c r="A34">
        <v>58.286623954772899</v>
      </c>
      <c r="B34">
        <v>42.936999999999998</v>
      </c>
      <c r="C34">
        <f t="shared" si="0"/>
        <v>-4.9725196611737061</v>
      </c>
    </row>
    <row r="35" spans="1:3" x14ac:dyDescent="0.3">
      <c r="A35">
        <v>60.046617031097398</v>
      </c>
      <c r="B35">
        <v>42.936999999999998</v>
      </c>
      <c r="C35">
        <f t="shared" si="0"/>
        <v>-4.9725196611737061</v>
      </c>
    </row>
    <row r="36" spans="1:3" x14ac:dyDescent="0.3">
      <c r="A36">
        <v>61.8066179752349</v>
      </c>
      <c r="B36">
        <v>42.936999999999998</v>
      </c>
      <c r="C36">
        <f t="shared" si="0"/>
        <v>-4.9725196611737061</v>
      </c>
    </row>
    <row r="37" spans="1:3" x14ac:dyDescent="0.3">
      <c r="A37">
        <v>63.566621065139699</v>
      </c>
      <c r="B37">
        <v>43</v>
      </c>
      <c r="C37">
        <f t="shared" si="0"/>
        <v>-5.6903594543240228</v>
      </c>
    </row>
    <row r="38" spans="1:3" x14ac:dyDescent="0.3">
      <c r="A38">
        <v>65.406607866287203</v>
      </c>
      <c r="B38">
        <v>43</v>
      </c>
      <c r="C38">
        <f t="shared" si="0"/>
        <v>-5.6903594543240228</v>
      </c>
    </row>
    <row r="39" spans="1:3" x14ac:dyDescent="0.3">
      <c r="A39">
        <v>67.166615009307804</v>
      </c>
      <c r="B39">
        <v>43</v>
      </c>
      <c r="C39">
        <f t="shared" si="0"/>
        <v>-5.6903594543240228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zoomScale="85" zoomScaleNormal="85" workbookViewId="0">
      <selection activeCell="F2" sqref="F2"/>
    </sheetView>
  </sheetViews>
  <sheetFormatPr defaultRowHeight="14.4" x14ac:dyDescent="0.3"/>
  <cols>
    <col min="3" max="3" width="20.88671875" customWidth="1"/>
  </cols>
  <sheetData>
    <row r="1" spans="1:6" x14ac:dyDescent="0.3">
      <c r="C1" t="s">
        <v>5</v>
      </c>
    </row>
    <row r="2" spans="1:6" x14ac:dyDescent="0.3">
      <c r="C2" t="s">
        <v>17</v>
      </c>
      <c r="E2" t="s">
        <v>0</v>
      </c>
      <c r="F2" t="s">
        <v>21</v>
      </c>
    </row>
    <row r="3" spans="1:6" x14ac:dyDescent="0.3">
      <c r="E3" s="1">
        <v>12.357920169830299</v>
      </c>
      <c r="F3" s="2">
        <v>30.937000000000001</v>
      </c>
    </row>
    <row r="4" spans="1:6" x14ac:dyDescent="0.3">
      <c r="E4" s="3">
        <v>14.1179211139678</v>
      </c>
      <c r="F4" s="4">
        <v>31.625</v>
      </c>
    </row>
    <row r="5" spans="1:6" x14ac:dyDescent="0.3">
      <c r="E5" s="3">
        <v>15.878015995025599</v>
      </c>
      <c r="F5" s="4">
        <v>32.125</v>
      </c>
    </row>
    <row r="6" spans="1:6" x14ac:dyDescent="0.3">
      <c r="E6" s="3">
        <v>17.637988090515101</v>
      </c>
      <c r="F6" s="4">
        <v>32.561999999999998</v>
      </c>
    </row>
    <row r="7" spans="1:6" x14ac:dyDescent="0.3">
      <c r="A7" t="s">
        <v>0</v>
      </c>
      <c r="B7" t="s">
        <v>13</v>
      </c>
      <c r="C7" t="s">
        <v>14</v>
      </c>
      <c r="E7" s="3">
        <v>19.397943019866901</v>
      </c>
      <c r="F7" s="4">
        <v>32.875</v>
      </c>
    </row>
    <row r="8" spans="1:6" x14ac:dyDescent="0.3">
      <c r="A8">
        <v>12.357920169830299</v>
      </c>
      <c r="B8">
        <v>30.937000000000001</v>
      </c>
      <c r="C8">
        <f t="shared" ref="C8:C28" si="0">LN((B8-34.56)/(25.3-34.56))</f>
        <v>-0.93840163674514765</v>
      </c>
      <c r="E8" s="3">
        <v>21.157927989959699</v>
      </c>
      <c r="F8" s="4">
        <v>33.186999999999998</v>
      </c>
    </row>
    <row r="9" spans="1:6" x14ac:dyDescent="0.3">
      <c r="A9">
        <v>14.1179211139678</v>
      </c>
      <c r="B9">
        <v>31.625</v>
      </c>
      <c r="C9">
        <f t="shared" si="0"/>
        <v>-1.1489965953780277</v>
      </c>
      <c r="E9" s="5">
        <v>22.9179220199584</v>
      </c>
      <c r="F9" s="6">
        <v>33.375</v>
      </c>
    </row>
    <row r="10" spans="1:6" x14ac:dyDescent="0.3">
      <c r="A10">
        <v>15.878015995025599</v>
      </c>
      <c r="B10">
        <v>32.125</v>
      </c>
      <c r="C10">
        <f t="shared" si="0"/>
        <v>-1.3357572921235341</v>
      </c>
    </row>
    <row r="11" spans="1:6" x14ac:dyDescent="0.3">
      <c r="A11">
        <v>17.637988090515101</v>
      </c>
      <c r="B11">
        <v>32.561999999999998</v>
      </c>
      <c r="C11">
        <f t="shared" si="0"/>
        <v>-1.5335573684317241</v>
      </c>
    </row>
    <row r="12" spans="1:6" x14ac:dyDescent="0.3">
      <c r="A12">
        <v>19.397943019866901</v>
      </c>
      <c r="B12">
        <v>32.875</v>
      </c>
      <c r="C12">
        <f t="shared" si="0"/>
        <v>-1.7039384848537618</v>
      </c>
    </row>
    <row r="13" spans="1:6" x14ac:dyDescent="0.3">
      <c r="A13">
        <v>21.157927989959699</v>
      </c>
      <c r="B13">
        <v>33.186999999999998</v>
      </c>
      <c r="C13">
        <f t="shared" si="0"/>
        <v>-1.9087059218722509</v>
      </c>
    </row>
    <row r="14" spans="1:6" x14ac:dyDescent="0.3">
      <c r="A14">
        <v>22.9179220199584</v>
      </c>
      <c r="B14">
        <v>33.375</v>
      </c>
      <c r="C14">
        <f t="shared" si="0"/>
        <v>-2.0559612740709916</v>
      </c>
    </row>
    <row r="15" spans="1:6" x14ac:dyDescent="0.3">
      <c r="A15">
        <v>24.677921056747401</v>
      </c>
      <c r="B15">
        <v>33.561999999999998</v>
      </c>
      <c r="C15">
        <f t="shared" si="0"/>
        <v>-2.2277060513287568</v>
      </c>
    </row>
    <row r="16" spans="1:6" x14ac:dyDescent="0.3">
      <c r="A16">
        <v>26.437944173812799</v>
      </c>
      <c r="B16">
        <v>33.686999999999998</v>
      </c>
      <c r="C16">
        <f t="shared" si="0"/>
        <v>-2.3615237718006177</v>
      </c>
    </row>
    <row r="17" spans="1:3" x14ac:dyDescent="0.3">
      <c r="A17">
        <v>28.197915077209402</v>
      </c>
      <c r="B17">
        <v>33.875</v>
      </c>
      <c r="C17">
        <f t="shared" si="0"/>
        <v>-2.6040404893779967</v>
      </c>
    </row>
    <row r="18" spans="1:3" x14ac:dyDescent="0.3">
      <c r="A18">
        <v>29.957949161529498</v>
      </c>
      <c r="B18">
        <v>34</v>
      </c>
      <c r="C18">
        <f t="shared" si="0"/>
        <v>-2.8055225439110263</v>
      </c>
    </row>
    <row r="19" spans="1:3" x14ac:dyDescent="0.3">
      <c r="A19">
        <v>31.717907190322801</v>
      </c>
      <c r="B19">
        <v>34.061999999999998</v>
      </c>
      <c r="C19">
        <f t="shared" si="0"/>
        <v>-2.9228592506155628</v>
      </c>
    </row>
    <row r="20" spans="1:3" x14ac:dyDescent="0.3">
      <c r="A20">
        <v>33.477940082549999</v>
      </c>
      <c r="B20">
        <v>34.125</v>
      </c>
      <c r="C20">
        <f t="shared" si="0"/>
        <v>-3.0581132965515359</v>
      </c>
    </row>
    <row r="21" spans="1:3" x14ac:dyDescent="0.3">
      <c r="A21">
        <v>35.237908124923699</v>
      </c>
      <c r="B21">
        <v>34.186999999999998</v>
      </c>
      <c r="C21">
        <f t="shared" si="0"/>
        <v>-3.2118809079963975</v>
      </c>
    </row>
    <row r="22" spans="1:3" x14ac:dyDescent="0.3">
      <c r="A22">
        <v>36.997925996780303</v>
      </c>
      <c r="B22">
        <v>34.25</v>
      </c>
      <c r="C22">
        <f t="shared" si="0"/>
        <v>-3.3968870301610261</v>
      </c>
    </row>
    <row r="23" spans="1:3" x14ac:dyDescent="0.3">
      <c r="A23">
        <v>38.757917165756197</v>
      </c>
      <c r="B23">
        <v>34.311999999999998</v>
      </c>
      <c r="C23">
        <f t="shared" si="0"/>
        <v>-3.6200305814752243</v>
      </c>
    </row>
    <row r="24" spans="1:3" x14ac:dyDescent="0.3">
      <c r="A24">
        <v>40.517917156219397</v>
      </c>
      <c r="B24">
        <v>34.375</v>
      </c>
      <c r="C24">
        <f t="shared" si="0"/>
        <v>-3.9131035025618881</v>
      </c>
    </row>
    <row r="25" spans="1:3" x14ac:dyDescent="0.3">
      <c r="A25">
        <v>42.277913093566802</v>
      </c>
      <c r="B25">
        <v>34.375</v>
      </c>
      <c r="C25">
        <f t="shared" si="0"/>
        <v>-3.9131035025618881</v>
      </c>
    </row>
    <row r="26" spans="1:3" x14ac:dyDescent="0.3">
      <c r="A26">
        <v>44.037945032119701</v>
      </c>
      <c r="B26">
        <v>34.436999999999998</v>
      </c>
      <c r="C26">
        <f t="shared" si="0"/>
        <v>-4.3212749722677701</v>
      </c>
    </row>
    <row r="27" spans="1:3" x14ac:dyDescent="0.3">
      <c r="A27">
        <v>45.797919988632202</v>
      </c>
      <c r="B27">
        <v>34.436999999999998</v>
      </c>
      <c r="C27">
        <f t="shared" si="0"/>
        <v>-4.3212749722677701</v>
      </c>
    </row>
    <row r="28" spans="1:3" x14ac:dyDescent="0.3">
      <c r="A28">
        <v>47.557949066162102</v>
      </c>
      <c r="B28">
        <v>34.5</v>
      </c>
      <c r="C28">
        <f t="shared" si="0"/>
        <v>-5.0391147654180868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33"/>
  <sheetViews>
    <sheetView workbookViewId="0">
      <selection activeCell="F2" sqref="F2"/>
    </sheetView>
  </sheetViews>
  <sheetFormatPr defaultRowHeight="14.4" x14ac:dyDescent="0.3"/>
  <cols>
    <col min="2" max="2" width="14.6640625" customWidth="1"/>
    <col min="3" max="3" width="22.88671875" customWidth="1"/>
  </cols>
  <sheetData>
    <row r="2" spans="1:6" x14ac:dyDescent="0.3">
      <c r="A2" t="s">
        <v>0</v>
      </c>
      <c r="B2" t="s">
        <v>13</v>
      </c>
      <c r="C2" t="s">
        <v>14</v>
      </c>
      <c r="E2" t="s">
        <v>15</v>
      </c>
      <c r="F2" t="s">
        <v>21</v>
      </c>
    </row>
    <row r="3" spans="1:6" x14ac:dyDescent="0.3">
      <c r="A3">
        <v>3.5673789978027299</v>
      </c>
      <c r="B3">
        <v>30.125</v>
      </c>
      <c r="C3">
        <f t="shared" ref="C3:C33" si="0">LN((B3-32.8)/(25.3-32.8))</f>
        <v>-1.0309536401942954</v>
      </c>
      <c r="E3" s="1">
        <v>3.5673789978027299</v>
      </c>
      <c r="F3" s="2">
        <v>30.125</v>
      </c>
    </row>
    <row r="4" spans="1:6" x14ac:dyDescent="0.3">
      <c r="A4">
        <v>5.3273949623107901</v>
      </c>
      <c r="B4">
        <v>30.375</v>
      </c>
      <c r="C4">
        <f t="shared" si="0"/>
        <v>-1.129071496152819</v>
      </c>
      <c r="E4" s="3">
        <v>5.3273949623107901</v>
      </c>
      <c r="F4" s="4">
        <v>30.375</v>
      </c>
    </row>
    <row r="5" spans="1:6" x14ac:dyDescent="0.3">
      <c r="A5">
        <v>7.0874078273773096</v>
      </c>
      <c r="B5">
        <v>30.812000000000001</v>
      </c>
      <c r="C5">
        <f t="shared" si="0"/>
        <v>-1.327773912307884</v>
      </c>
      <c r="E5" s="3">
        <v>7.0874078273773096</v>
      </c>
      <c r="F5" s="4">
        <v>30.812000000000001</v>
      </c>
    </row>
    <row r="6" spans="1:6" x14ac:dyDescent="0.3">
      <c r="A6">
        <v>8.8474009037017805</v>
      </c>
      <c r="B6">
        <v>31.187000000000001</v>
      </c>
      <c r="C6">
        <f t="shared" si="0"/>
        <v>-1.536807221399195</v>
      </c>
      <c r="E6" s="3">
        <v>8.8474009037017805</v>
      </c>
      <c r="F6" s="4">
        <v>31.187000000000001</v>
      </c>
    </row>
    <row r="7" spans="1:6" x14ac:dyDescent="0.3">
      <c r="A7">
        <v>10.6074209213256</v>
      </c>
      <c r="B7">
        <v>31.437000000000001</v>
      </c>
      <c r="C7">
        <f t="shared" si="0"/>
        <v>-1.7052148678278716</v>
      </c>
      <c r="E7" s="3">
        <v>10.6074209213256</v>
      </c>
      <c r="F7" s="4">
        <v>31.437000000000001</v>
      </c>
    </row>
    <row r="8" spans="1:6" x14ac:dyDescent="0.3">
      <c r="A8">
        <v>12.367419958114599</v>
      </c>
      <c r="B8">
        <v>31.687000000000001</v>
      </c>
      <c r="C8">
        <f t="shared" si="0"/>
        <v>-1.9078439482488601</v>
      </c>
      <c r="E8" s="3">
        <v>12.367419958114599</v>
      </c>
      <c r="F8" s="4">
        <v>31.687000000000001</v>
      </c>
    </row>
    <row r="9" spans="1:6" x14ac:dyDescent="0.3">
      <c r="A9">
        <v>14.1273739337921</v>
      </c>
      <c r="B9">
        <v>31.875</v>
      </c>
      <c r="C9">
        <f t="shared" si="0"/>
        <v>-2.0928645620119792</v>
      </c>
      <c r="E9" s="5">
        <v>14.1273739337921</v>
      </c>
      <c r="F9" s="6">
        <v>31.875</v>
      </c>
    </row>
    <row r="10" spans="1:6" x14ac:dyDescent="0.3">
      <c r="A10">
        <v>15.887382984161301</v>
      </c>
      <c r="B10">
        <v>32</v>
      </c>
      <c r="C10">
        <f t="shared" si="0"/>
        <v>-2.2380465718564775</v>
      </c>
    </row>
    <row r="11" spans="1:6" x14ac:dyDescent="0.3">
      <c r="A11">
        <v>17.6473999023437</v>
      </c>
      <c r="B11">
        <v>32.125</v>
      </c>
      <c r="C11">
        <f t="shared" si="0"/>
        <v>-2.4079456086518758</v>
      </c>
    </row>
    <row r="12" spans="1:6" x14ac:dyDescent="0.3">
      <c r="A12">
        <v>19.4073917865753</v>
      </c>
      <c r="B12">
        <v>32.25</v>
      </c>
      <c r="C12">
        <f t="shared" si="0"/>
        <v>-2.6127400212978897</v>
      </c>
    </row>
    <row r="13" spans="1:6" x14ac:dyDescent="0.3">
      <c r="A13">
        <v>21.167415857315</v>
      </c>
      <c r="B13">
        <v>32.375</v>
      </c>
      <c r="C13">
        <f t="shared" si="0"/>
        <v>-2.870569130599991</v>
      </c>
      <c r="F13" t="s">
        <v>6</v>
      </c>
    </row>
    <row r="14" spans="1:6" x14ac:dyDescent="0.3">
      <c r="A14">
        <v>22.927397966384799</v>
      </c>
      <c r="B14">
        <v>32.436999999999998</v>
      </c>
      <c r="C14">
        <f t="shared" si="0"/>
        <v>-3.0282554652595519</v>
      </c>
      <c r="F14" t="s">
        <v>17</v>
      </c>
    </row>
    <row r="15" spans="1:6" x14ac:dyDescent="0.3">
      <c r="A15">
        <v>24.6873760223388</v>
      </c>
      <c r="B15">
        <v>32.5</v>
      </c>
      <c r="C15">
        <f t="shared" si="0"/>
        <v>-3.2188758248682099</v>
      </c>
    </row>
    <row r="16" spans="1:6" x14ac:dyDescent="0.3">
      <c r="A16">
        <v>26.447378873824999</v>
      </c>
      <c r="B16">
        <v>32.561999999999998</v>
      </c>
      <c r="C16">
        <f t="shared" si="0"/>
        <v>-3.4503876258529287</v>
      </c>
    </row>
    <row r="17" spans="1:3" x14ac:dyDescent="0.3">
      <c r="A17">
        <v>28.207389831542901</v>
      </c>
      <c r="B17">
        <v>32.625</v>
      </c>
      <c r="C17">
        <f t="shared" si="0"/>
        <v>-3.7578723256009035</v>
      </c>
    </row>
    <row r="18" spans="1:3" x14ac:dyDescent="0.3">
      <c r="A18">
        <v>29.9673748016357</v>
      </c>
      <c r="B18">
        <v>32.625</v>
      </c>
      <c r="C18">
        <f t="shared" si="0"/>
        <v>-3.7578723256009035</v>
      </c>
    </row>
    <row r="19" spans="1:3" x14ac:dyDescent="0.3">
      <c r="A19">
        <v>31.727375984191799</v>
      </c>
      <c r="B19">
        <v>32.686999999999998</v>
      </c>
      <c r="C19">
        <f t="shared" si="0"/>
        <v>-4.1952704808120647</v>
      </c>
    </row>
    <row r="20" spans="1:3" x14ac:dyDescent="0.3">
      <c r="A20">
        <v>33.487399816512998</v>
      </c>
      <c r="B20">
        <v>32.75</v>
      </c>
      <c r="C20">
        <f t="shared" si="0"/>
        <v>-5.0106352940963124</v>
      </c>
    </row>
    <row r="25" spans="1:3" x14ac:dyDescent="0.3">
      <c r="A25">
        <v>42.287374019622803</v>
      </c>
      <c r="B25">
        <v>32.811999999999998</v>
      </c>
      <c r="C25" t="e">
        <f t="shared" si="0"/>
        <v>#NUM!</v>
      </c>
    </row>
    <row r="26" spans="1:3" x14ac:dyDescent="0.3">
      <c r="A26">
        <v>44.047369003295898</v>
      </c>
      <c r="B26">
        <v>32.811999999999998</v>
      </c>
      <c r="C26" t="e">
        <f t="shared" si="0"/>
        <v>#NUM!</v>
      </c>
    </row>
    <row r="27" spans="1:3" x14ac:dyDescent="0.3">
      <c r="A27">
        <v>45.807376861572202</v>
      </c>
      <c r="B27">
        <v>32.875</v>
      </c>
      <c r="C27" t="e">
        <f t="shared" si="0"/>
        <v>#NUM!</v>
      </c>
    </row>
    <row r="28" spans="1:3" x14ac:dyDescent="0.3">
      <c r="A28">
        <v>47.567376852035501</v>
      </c>
      <c r="B28">
        <v>32.875</v>
      </c>
      <c r="C28" t="e">
        <f t="shared" si="0"/>
        <v>#NUM!</v>
      </c>
    </row>
    <row r="29" spans="1:3" x14ac:dyDescent="0.3">
      <c r="A29">
        <v>49.327376842498701</v>
      </c>
      <c r="B29">
        <v>32.875</v>
      </c>
      <c r="C29" t="e">
        <f t="shared" si="0"/>
        <v>#NUM!</v>
      </c>
    </row>
    <row r="30" spans="1:3" x14ac:dyDescent="0.3">
      <c r="A30">
        <v>51.087371826171797</v>
      </c>
      <c r="B30">
        <v>32.875</v>
      </c>
      <c r="C30" t="e">
        <f t="shared" si="0"/>
        <v>#NUM!</v>
      </c>
    </row>
    <row r="31" spans="1:3" x14ac:dyDescent="0.3">
      <c r="A31">
        <v>52.847378015518103</v>
      </c>
      <c r="B31">
        <v>32.875</v>
      </c>
      <c r="C31" t="e">
        <f t="shared" si="0"/>
        <v>#NUM!</v>
      </c>
    </row>
    <row r="32" spans="1:3" x14ac:dyDescent="0.3">
      <c r="A32">
        <v>54.6073768138885</v>
      </c>
      <c r="B32">
        <v>32.875</v>
      </c>
      <c r="C32" t="e">
        <f t="shared" si="0"/>
        <v>#NUM!</v>
      </c>
    </row>
    <row r="33" spans="1:3" x14ac:dyDescent="0.3">
      <c r="A33">
        <v>56.367417812347398</v>
      </c>
      <c r="B33">
        <v>32.875</v>
      </c>
      <c r="C33" t="e">
        <f t="shared" si="0"/>
        <v>#NUM!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9" workbookViewId="0">
      <selection activeCell="E42" sqref="E42"/>
    </sheetView>
  </sheetViews>
  <sheetFormatPr defaultRowHeight="14.4" x14ac:dyDescent="0.3"/>
  <cols>
    <col min="2" max="2" width="15.44140625" customWidth="1"/>
    <col min="3" max="3" width="20.33203125" customWidth="1"/>
  </cols>
  <sheetData>
    <row r="1" spans="1:6" x14ac:dyDescent="0.3">
      <c r="F1" t="s">
        <v>7</v>
      </c>
    </row>
    <row r="2" spans="1:6" x14ac:dyDescent="0.3">
      <c r="A2" t="s">
        <v>0</v>
      </c>
      <c r="B2" t="s">
        <v>13</v>
      </c>
      <c r="C2" t="s">
        <v>14</v>
      </c>
      <c r="F2" t="s">
        <v>17</v>
      </c>
    </row>
    <row r="3" spans="1:6" x14ac:dyDescent="0.3">
      <c r="A3">
        <v>3.5040390491485498</v>
      </c>
      <c r="B3">
        <v>28.625</v>
      </c>
      <c r="C3">
        <f t="shared" ref="C3:C40" si="0">LN((B3-31.4)/(25.3-31.4))</f>
        <v>-0.7876380239808678</v>
      </c>
      <c r="E3" t="s">
        <v>15</v>
      </c>
      <c r="F3" t="s">
        <v>21</v>
      </c>
    </row>
    <row r="4" spans="1:6" x14ac:dyDescent="0.3">
      <c r="A4">
        <v>5.26395511627197</v>
      </c>
      <c r="B4">
        <v>28.812000000000001</v>
      </c>
      <c r="C4">
        <f t="shared" si="0"/>
        <v>-0.8574033945406121</v>
      </c>
      <c r="E4" s="1">
        <v>3.5040390491485498</v>
      </c>
      <c r="F4" s="2">
        <v>28.625</v>
      </c>
    </row>
    <row r="5" spans="1:6" x14ac:dyDescent="0.3">
      <c r="A5">
        <v>7.0239200592040998</v>
      </c>
      <c r="B5">
        <v>29.187000000000001</v>
      </c>
      <c r="C5">
        <f t="shared" si="0"/>
        <v>-1.0139397101103538</v>
      </c>
      <c r="E5" s="3">
        <v>5.26395511627197</v>
      </c>
      <c r="F5" s="4">
        <v>28.812000000000001</v>
      </c>
    </row>
    <row r="6" spans="1:6" x14ac:dyDescent="0.3">
      <c r="A6">
        <v>8.7839360237121493</v>
      </c>
      <c r="B6">
        <v>29.562000000000001</v>
      </c>
      <c r="C6">
        <f t="shared" si="0"/>
        <v>-1.1996107472457713</v>
      </c>
      <c r="E6" s="3">
        <v>7.0239200592040998</v>
      </c>
      <c r="F6" s="4">
        <v>29.187000000000001</v>
      </c>
    </row>
    <row r="7" spans="1:6" x14ac:dyDescent="0.3">
      <c r="A7">
        <v>10.5439300537109</v>
      </c>
      <c r="B7">
        <v>29.875</v>
      </c>
      <c r="C7">
        <f t="shared" si="0"/>
        <v>-1.3862943611198912</v>
      </c>
      <c r="E7" s="3">
        <v>8.7839360237121493</v>
      </c>
      <c r="F7" s="4">
        <v>29.562000000000001</v>
      </c>
    </row>
    <row r="8" spans="1:6" x14ac:dyDescent="0.3">
      <c r="A8">
        <v>12.3039469718933</v>
      </c>
      <c r="B8">
        <v>30.062000000000001</v>
      </c>
      <c r="C8">
        <f t="shared" si="0"/>
        <v>-1.5171128094732305</v>
      </c>
      <c r="E8" s="3">
        <v>10.5439300537109</v>
      </c>
      <c r="F8" s="4">
        <v>29.875</v>
      </c>
    </row>
    <row r="9" spans="1:6" x14ac:dyDescent="0.3">
      <c r="A9">
        <v>14.0639340877532</v>
      </c>
      <c r="B9">
        <v>30.312000000000001</v>
      </c>
      <c r="C9">
        <f t="shared" si="0"/>
        <v>-1.7239476227455168</v>
      </c>
      <c r="E9" s="3">
        <v>12.3039469718933</v>
      </c>
      <c r="F9" s="4">
        <v>30.062000000000001</v>
      </c>
    </row>
    <row r="10" spans="1:6" x14ac:dyDescent="0.3">
      <c r="A10">
        <v>15.8239369392395</v>
      </c>
      <c r="B10">
        <v>30.5</v>
      </c>
      <c r="C10">
        <f t="shared" si="0"/>
        <v>-1.9136492868370931</v>
      </c>
      <c r="E10" s="5">
        <v>14.0639340877532</v>
      </c>
      <c r="F10" s="6">
        <v>30.312000000000001</v>
      </c>
    </row>
    <row r="11" spans="1:6" x14ac:dyDescent="0.3">
      <c r="A11">
        <v>17.583956003189002</v>
      </c>
      <c r="B11">
        <v>30.625</v>
      </c>
      <c r="C11">
        <f t="shared" si="0"/>
        <v>-2.0631810208080572</v>
      </c>
    </row>
    <row r="12" spans="1:6" x14ac:dyDescent="0.3">
      <c r="A12">
        <v>19.343955039977999</v>
      </c>
      <c r="B12">
        <v>30.75</v>
      </c>
      <c r="C12">
        <f t="shared" si="0"/>
        <v>-2.2390716872717218</v>
      </c>
    </row>
    <row r="13" spans="1:6" x14ac:dyDescent="0.3">
      <c r="A13">
        <v>21.103936910629201</v>
      </c>
      <c r="B13">
        <v>30.875</v>
      </c>
      <c r="C13">
        <f t="shared" si="0"/>
        <v>-2.4526457875697814</v>
      </c>
    </row>
    <row r="14" spans="1:6" x14ac:dyDescent="0.3">
      <c r="A14">
        <v>22.863955020904498</v>
      </c>
      <c r="B14">
        <v>30.937000000000001</v>
      </c>
      <c r="C14">
        <f t="shared" si="0"/>
        <v>-2.5783169960751735</v>
      </c>
    </row>
    <row r="15" spans="1:6" x14ac:dyDescent="0.3">
      <c r="A15">
        <v>24.623948097229</v>
      </c>
      <c r="B15">
        <v>31</v>
      </c>
      <c r="C15">
        <f t="shared" si="0"/>
        <v>-2.7245795030534237</v>
      </c>
    </row>
    <row r="16" spans="1:6" x14ac:dyDescent="0.3">
      <c r="A16">
        <v>26.383946895599301</v>
      </c>
      <c r="B16">
        <v>31.062000000000001</v>
      </c>
      <c r="C16">
        <f t="shared" si="0"/>
        <v>-2.8929981546783914</v>
      </c>
    </row>
    <row r="17" spans="1:3" x14ac:dyDescent="0.3">
      <c r="A17">
        <v>28.1439449787139</v>
      </c>
      <c r="B17">
        <v>31.125</v>
      </c>
      <c r="C17">
        <f t="shared" si="0"/>
        <v>-3.0992729524948364</v>
      </c>
    </row>
    <row r="18" spans="1:3" x14ac:dyDescent="0.3">
      <c r="A18">
        <v>29.903952121734601</v>
      </c>
      <c r="B18">
        <v>31.187000000000001</v>
      </c>
      <c r="C18">
        <f t="shared" si="0"/>
        <v>-3.3547518844519892</v>
      </c>
    </row>
    <row r="19" spans="1:3" x14ac:dyDescent="0.3">
      <c r="A19">
        <v>31.663964033126799</v>
      </c>
      <c r="B19">
        <v>31.187000000000001</v>
      </c>
      <c r="C19">
        <f t="shared" si="0"/>
        <v>-3.3547518844519892</v>
      </c>
    </row>
    <row r="20" spans="1:3" x14ac:dyDescent="0.3">
      <c r="A20">
        <v>33.423965930938699</v>
      </c>
      <c r="B20">
        <v>31.25</v>
      </c>
      <c r="C20">
        <f t="shared" si="0"/>
        <v>-3.7054087560651561</v>
      </c>
    </row>
    <row r="21" spans="1:3" x14ac:dyDescent="0.3">
      <c r="A21">
        <v>35.184089899063103</v>
      </c>
      <c r="B21">
        <v>31.25</v>
      </c>
      <c r="C21">
        <f t="shared" si="0"/>
        <v>-3.7054087560651561</v>
      </c>
    </row>
    <row r="22" spans="1:3" x14ac:dyDescent="0.3">
      <c r="A22">
        <v>36.944006919860797</v>
      </c>
      <c r="B22">
        <v>31.312000000000001</v>
      </c>
      <c r="C22">
        <f t="shared" si="0"/>
        <v>-4.2387072356832256</v>
      </c>
    </row>
    <row r="23" spans="1:3" x14ac:dyDescent="0.3">
      <c r="A23">
        <v>38.704030990600501</v>
      </c>
      <c r="B23">
        <v>31.312000000000001</v>
      </c>
      <c r="C23">
        <f t="shared" si="0"/>
        <v>-4.2387072356832256</v>
      </c>
    </row>
    <row r="24" spans="1:3" x14ac:dyDescent="0.3">
      <c r="A24">
        <v>40.4640660285949</v>
      </c>
      <c r="B24">
        <v>31.312000000000001</v>
      </c>
      <c r="C24">
        <f t="shared" si="0"/>
        <v>-4.2387072356832256</v>
      </c>
    </row>
    <row r="25" spans="1:3" x14ac:dyDescent="0.3">
      <c r="A25">
        <v>42.2240118980407</v>
      </c>
      <c r="B25">
        <v>31.375</v>
      </c>
      <c r="C25">
        <f t="shared" si="0"/>
        <v>-5.4971682252932581</v>
      </c>
    </row>
    <row r="30" spans="1:3" x14ac:dyDescent="0.3">
      <c r="A30">
        <v>51.024019956588702</v>
      </c>
      <c r="B30">
        <v>31.437000000000001</v>
      </c>
      <c r="C30" t="e">
        <f t="shared" si="0"/>
        <v>#NUM!</v>
      </c>
    </row>
    <row r="31" spans="1:3" x14ac:dyDescent="0.3">
      <c r="A31">
        <v>52.784032106399501</v>
      </c>
      <c r="B31">
        <v>31.437000000000001</v>
      </c>
      <c r="C31" t="e">
        <f t="shared" si="0"/>
        <v>#NUM!</v>
      </c>
    </row>
    <row r="32" spans="1:3" x14ac:dyDescent="0.3">
      <c r="A32">
        <v>54.544032096862701</v>
      </c>
      <c r="B32">
        <v>31.437000000000001</v>
      </c>
      <c r="C32" t="e">
        <f t="shared" si="0"/>
        <v>#NUM!</v>
      </c>
    </row>
    <row r="33" spans="1:3" x14ac:dyDescent="0.3">
      <c r="A33">
        <v>56.3040449619293</v>
      </c>
      <c r="B33">
        <v>31.437000000000001</v>
      </c>
      <c r="C33" t="e">
        <f t="shared" si="0"/>
        <v>#NUM!</v>
      </c>
    </row>
    <row r="34" spans="1:3" x14ac:dyDescent="0.3">
      <c r="A34">
        <v>58.064026117324801</v>
      </c>
      <c r="B34">
        <v>31.437000000000001</v>
      </c>
      <c r="C34" t="e">
        <f t="shared" si="0"/>
        <v>#NUM!</v>
      </c>
    </row>
    <row r="35" spans="1:3" x14ac:dyDescent="0.3">
      <c r="A35">
        <v>59.824019908905001</v>
      </c>
      <c r="B35">
        <v>31.437000000000001</v>
      </c>
      <c r="C35" t="e">
        <f t="shared" si="0"/>
        <v>#NUM!</v>
      </c>
    </row>
    <row r="36" spans="1:3" x14ac:dyDescent="0.3">
      <c r="A36">
        <v>61.584048032760599</v>
      </c>
      <c r="B36">
        <v>31.437000000000001</v>
      </c>
      <c r="C36" t="e">
        <f t="shared" si="0"/>
        <v>#NUM!</v>
      </c>
    </row>
    <row r="37" spans="1:3" x14ac:dyDescent="0.3">
      <c r="A37">
        <v>63.344049930572503</v>
      </c>
      <c r="B37">
        <v>31.437000000000001</v>
      </c>
      <c r="C37" t="e">
        <f t="shared" si="0"/>
        <v>#NUM!</v>
      </c>
    </row>
    <row r="38" spans="1:3" x14ac:dyDescent="0.3">
      <c r="A38">
        <v>65.104011058807302</v>
      </c>
      <c r="B38">
        <v>31.437000000000001</v>
      </c>
      <c r="C38" t="e">
        <f t="shared" si="0"/>
        <v>#NUM!</v>
      </c>
    </row>
    <row r="39" spans="1:3" x14ac:dyDescent="0.3">
      <c r="A39">
        <v>66.864005088806096</v>
      </c>
      <c r="B39">
        <v>31.437000000000001</v>
      </c>
      <c r="C39" t="e">
        <f t="shared" si="0"/>
        <v>#NUM!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0"/>
  <sheetViews>
    <sheetView topLeftCell="A19" workbookViewId="0">
      <selection activeCell="D43" sqref="D43"/>
    </sheetView>
  </sheetViews>
  <sheetFormatPr defaultRowHeight="14.4" x14ac:dyDescent="0.3"/>
  <cols>
    <col min="3" max="3" width="15.77734375" customWidth="1"/>
    <col min="4" max="4" width="21.33203125" customWidth="1"/>
  </cols>
  <sheetData>
    <row r="1" spans="2:7" x14ac:dyDescent="0.3">
      <c r="E1" t="s">
        <v>8</v>
      </c>
    </row>
    <row r="2" spans="2:7" x14ac:dyDescent="0.3">
      <c r="E2" t="s">
        <v>17</v>
      </c>
    </row>
    <row r="3" spans="2:7" x14ac:dyDescent="0.3">
      <c r="B3" t="s">
        <v>0</v>
      </c>
      <c r="C3" t="s">
        <v>13</v>
      </c>
      <c r="D3" t="s">
        <v>14</v>
      </c>
    </row>
    <row r="4" spans="2:7" x14ac:dyDescent="0.3">
      <c r="B4">
        <v>5.2842860221862704</v>
      </c>
      <c r="C4">
        <v>26.875</v>
      </c>
      <c r="D4">
        <f t="shared" ref="D4:D40" si="0">LN((C4-21.81)/(25.3-21.81))</f>
        <v>0.37245240148631054</v>
      </c>
      <c r="F4" t="s">
        <v>0</v>
      </c>
      <c r="G4" t="s">
        <v>21</v>
      </c>
    </row>
    <row r="5" spans="2:7" x14ac:dyDescent="0.3">
      <c r="B5">
        <v>7.0442578792572004</v>
      </c>
      <c r="C5">
        <v>26.812000000000001</v>
      </c>
      <c r="D5">
        <f t="shared" si="0"/>
        <v>0.35993609624109146</v>
      </c>
      <c r="F5">
        <v>5.2842860221862704</v>
      </c>
      <c r="G5">
        <v>26.875</v>
      </c>
    </row>
    <row r="6" spans="2:7" x14ac:dyDescent="0.3">
      <c r="B6">
        <v>8.8042638301849294</v>
      </c>
      <c r="C6">
        <v>26.125</v>
      </c>
      <c r="D6">
        <f t="shared" si="0"/>
        <v>0.21219558832105517</v>
      </c>
      <c r="F6">
        <v>7.0442578792572004</v>
      </c>
      <c r="G6">
        <v>26.812000000000001</v>
      </c>
    </row>
    <row r="7" spans="2:7" x14ac:dyDescent="0.3">
      <c r="B7">
        <v>10.564254999160701</v>
      </c>
      <c r="C7">
        <v>25.437000000000001</v>
      </c>
      <c r="D7">
        <f t="shared" si="0"/>
        <v>3.8504124086429635E-2</v>
      </c>
      <c r="F7">
        <v>8.8042638301849294</v>
      </c>
      <c r="G7">
        <v>26.125</v>
      </c>
    </row>
    <row r="8" spans="2:7" x14ac:dyDescent="0.3">
      <c r="B8">
        <v>12.3242440223693</v>
      </c>
      <c r="C8">
        <v>24.812000000000001</v>
      </c>
      <c r="D8">
        <f t="shared" si="0"/>
        <v>-0.15062300300306528</v>
      </c>
      <c r="F8">
        <v>10.564254999160701</v>
      </c>
      <c r="G8">
        <v>25.437000000000001</v>
      </c>
    </row>
    <row r="9" spans="2:7" x14ac:dyDescent="0.3">
      <c r="B9">
        <v>14.084239006042401</v>
      </c>
      <c r="C9">
        <v>24.375</v>
      </c>
      <c r="D9">
        <f t="shared" si="0"/>
        <v>-0.30794325759160296</v>
      </c>
      <c r="F9">
        <v>12.3242440223693</v>
      </c>
      <c r="G9">
        <v>24.812000000000001</v>
      </c>
    </row>
    <row r="10" spans="2:7" x14ac:dyDescent="0.3">
      <c r="B10">
        <v>15.8442389965057</v>
      </c>
      <c r="C10">
        <v>23.937000000000001</v>
      </c>
      <c r="D10">
        <f t="shared" si="0"/>
        <v>-0.49518919999623512</v>
      </c>
      <c r="F10">
        <v>14.084239006042401</v>
      </c>
      <c r="G10">
        <v>24.375</v>
      </c>
    </row>
    <row r="11" spans="2:7" x14ac:dyDescent="0.3">
      <c r="B11">
        <v>17.604238986968902</v>
      </c>
      <c r="C11">
        <v>23.625</v>
      </c>
      <c r="D11">
        <f t="shared" si="0"/>
        <v>-0.6538162684975215</v>
      </c>
      <c r="F11">
        <v>15.8442389965057</v>
      </c>
      <c r="G11">
        <v>23.937000000000001</v>
      </c>
    </row>
    <row r="12" spans="2:7" x14ac:dyDescent="0.3">
      <c r="B12">
        <v>19.364243030548</v>
      </c>
      <c r="C12">
        <v>23.375</v>
      </c>
      <c r="D12">
        <f t="shared" si="0"/>
        <v>-0.80201591222221902</v>
      </c>
    </row>
    <row r="13" spans="2:7" x14ac:dyDescent="0.3">
      <c r="B13">
        <v>21.124239921569799</v>
      </c>
      <c r="C13">
        <v>23.125</v>
      </c>
      <c r="D13">
        <f t="shared" si="0"/>
        <v>-0.97606507058460756</v>
      </c>
    </row>
    <row r="14" spans="2:7" x14ac:dyDescent="0.3">
      <c r="B14">
        <v>22.884243011474599</v>
      </c>
      <c r="C14">
        <v>22.937000000000001</v>
      </c>
      <c r="D14">
        <f t="shared" si="0"/>
        <v>-1.130342501156695</v>
      </c>
    </row>
    <row r="15" spans="2:7" x14ac:dyDescent="0.3">
      <c r="B15">
        <v>24.724380016326901</v>
      </c>
      <c r="C15">
        <v>22.812000000000001</v>
      </c>
      <c r="D15">
        <f t="shared" si="0"/>
        <v>-1.247903733551661</v>
      </c>
    </row>
    <row r="16" spans="2:7" x14ac:dyDescent="0.3">
      <c r="B16">
        <v>26.484282970428399</v>
      </c>
      <c r="C16">
        <v>22.625</v>
      </c>
      <c r="D16">
        <f t="shared" si="0"/>
        <v>-1.4544689019556092</v>
      </c>
    </row>
    <row r="17" spans="2:4" x14ac:dyDescent="0.3">
      <c r="B17">
        <v>28.244283914566001</v>
      </c>
      <c r="C17">
        <v>22.562000000000001</v>
      </c>
      <c r="D17">
        <f t="shared" si="0"/>
        <v>-1.5349206912466304</v>
      </c>
    </row>
    <row r="18" spans="2:4" x14ac:dyDescent="0.3">
      <c r="B18">
        <v>30.0042898654937</v>
      </c>
      <c r="C18">
        <v>22.437000000000001</v>
      </c>
      <c r="D18">
        <f t="shared" si="0"/>
        <v>-1.7167104745635489</v>
      </c>
    </row>
    <row r="19" spans="2:4" x14ac:dyDescent="0.3">
      <c r="B19">
        <v>31.7642610073089</v>
      </c>
      <c r="C19">
        <v>22.312000000000001</v>
      </c>
      <c r="D19">
        <f t="shared" si="0"/>
        <v>-1.9390568955047394</v>
      </c>
    </row>
    <row r="20" spans="2:4" x14ac:dyDescent="0.3">
      <c r="B20">
        <v>33.524286985397303</v>
      </c>
      <c r="C20">
        <v>22.25</v>
      </c>
      <c r="D20">
        <f t="shared" si="0"/>
        <v>-2.0708822882841638</v>
      </c>
    </row>
    <row r="21" spans="2:4" x14ac:dyDescent="0.3">
      <c r="B21">
        <v>35.284286975860503</v>
      </c>
      <c r="C21">
        <v>22.187000000000001</v>
      </c>
      <c r="D21">
        <f t="shared" si="0"/>
        <v>-2.2254118277484563</v>
      </c>
    </row>
    <row r="22" spans="2:4" x14ac:dyDescent="0.3">
      <c r="B22">
        <v>37.044260978698702</v>
      </c>
      <c r="C22">
        <v>22.125</v>
      </c>
      <c r="D22">
        <f t="shared" si="0"/>
        <v>-2.4050843763708363</v>
      </c>
    </row>
    <row r="23" spans="2:4" x14ac:dyDescent="0.3">
      <c r="B23">
        <v>38.804285049438398</v>
      </c>
      <c r="C23">
        <v>22.125</v>
      </c>
      <c r="D23">
        <f t="shared" si="0"/>
        <v>-2.4050843763708363</v>
      </c>
    </row>
    <row r="24" spans="2:4" x14ac:dyDescent="0.3">
      <c r="B24">
        <v>40.564275026321397</v>
      </c>
      <c r="C24">
        <v>22</v>
      </c>
      <c r="D24">
        <f t="shared" si="0"/>
        <v>-2.9106329430359805</v>
      </c>
    </row>
    <row r="25" spans="2:4" x14ac:dyDescent="0.3">
      <c r="B25">
        <v>42.3243629932403</v>
      </c>
      <c r="C25">
        <v>22</v>
      </c>
      <c r="D25">
        <f t="shared" si="0"/>
        <v>-2.9106329430359805</v>
      </c>
    </row>
    <row r="26" spans="2:4" x14ac:dyDescent="0.3">
      <c r="B26">
        <v>44.084277868270803</v>
      </c>
      <c r="C26">
        <v>21.937000000000001</v>
      </c>
      <c r="D26">
        <f t="shared" si="0"/>
        <v>-3.3134699287378626</v>
      </c>
    </row>
    <row r="27" spans="2:4" x14ac:dyDescent="0.3">
      <c r="B27">
        <v>45.844245910644503</v>
      </c>
      <c r="C27">
        <v>21.937000000000001</v>
      </c>
      <c r="D27">
        <f t="shared" si="0"/>
        <v>-3.3134699287378626</v>
      </c>
    </row>
    <row r="28" spans="2:4" x14ac:dyDescent="0.3">
      <c r="B28">
        <v>47.604380846023503</v>
      </c>
      <c r="C28">
        <v>21.937000000000001</v>
      </c>
      <c r="D28">
        <f t="shared" si="0"/>
        <v>-3.3134699287378626</v>
      </c>
    </row>
    <row r="29" spans="2:4" x14ac:dyDescent="0.3">
      <c r="B29">
        <v>49.364274978637603</v>
      </c>
      <c r="C29">
        <v>21.875</v>
      </c>
      <c r="D29">
        <f t="shared" si="0"/>
        <v>-3.9832697453008166</v>
      </c>
    </row>
    <row r="30" spans="2:4" x14ac:dyDescent="0.3">
      <c r="B30">
        <v>51.1242449283599</v>
      </c>
      <c r="C30">
        <v>21.875</v>
      </c>
      <c r="D30">
        <f t="shared" si="0"/>
        <v>-3.9832697453008166</v>
      </c>
    </row>
    <row r="38" spans="2:4" x14ac:dyDescent="0.3">
      <c r="B38">
        <v>65.284260988235403</v>
      </c>
      <c r="C38">
        <v>21.75</v>
      </c>
      <c r="D38" t="e">
        <f t="shared" si="0"/>
        <v>#NUM!</v>
      </c>
    </row>
    <row r="39" spans="2:4" x14ac:dyDescent="0.3">
      <c r="B39">
        <v>67.044230937957707</v>
      </c>
      <c r="C39">
        <v>21.75</v>
      </c>
      <c r="D39" t="e">
        <f t="shared" si="0"/>
        <v>#NUM!</v>
      </c>
    </row>
    <row r="40" spans="2:4" x14ac:dyDescent="0.3">
      <c r="B40">
        <v>68.804246902465806</v>
      </c>
      <c r="C40">
        <v>21.75</v>
      </c>
      <c r="D40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temperature1</vt:lpstr>
      <vt:lpstr>temperature2</vt:lpstr>
      <vt:lpstr>temperature3</vt:lpstr>
      <vt:lpstr>temperature4</vt:lpstr>
      <vt:lpstr>temperature5</vt:lpstr>
      <vt:lpstr>temperature6</vt:lpstr>
      <vt:lpstr>temperature7</vt:lpstr>
      <vt:lpstr>temperature8</vt:lpstr>
      <vt:lpstr>temperature9</vt:lpstr>
      <vt:lpstr>temperature10</vt:lpstr>
      <vt:lpstr>temperature11</vt:lpstr>
      <vt:lpstr>temeprature12</vt:lpstr>
      <vt:lpstr>tau&amp;temp</vt:lpstr>
      <vt:lpstr>gradient&amp;temp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Zhe</cp:lastModifiedBy>
  <dcterms:created xsi:type="dcterms:W3CDTF">2019-04-16T02:44:36Z</dcterms:created>
  <dcterms:modified xsi:type="dcterms:W3CDTF">2019-04-18T09:03:34Z</dcterms:modified>
</cp:coreProperties>
</file>