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iynzi\Desktop\"/>
    </mc:Choice>
  </mc:AlternateContent>
  <xr:revisionPtr revIDLastSave="0" documentId="13_ncr:1_{299D8215-EDCB-4AA9-8EAC-6A51FB1661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lleges and Universities" sheetId="2" r:id="rId1"/>
    <sheet name="Covariance" sheetId="3" r:id="rId2"/>
    <sheet name="Correlation" sheetId="5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8" i="2" l="1" a="1"/>
  <c r="B78" i="2"/>
  <c r="B72" i="2" a="1"/>
  <c r="B72" i="2"/>
  <c r="B66" i="2" a="1"/>
  <c r="B66" i="2"/>
  <c r="B60" i="2" a="1"/>
  <c r="B60" i="2"/>
  <c r="F56" i="5"/>
  <c r="B51" i="5"/>
  <c r="D2" i="5"/>
  <c r="C51" i="5"/>
  <c r="E2" i="5"/>
  <c r="F2" i="5"/>
  <c r="D3" i="5"/>
  <c r="E3" i="5"/>
  <c r="F3" i="5"/>
  <c r="D4" i="5"/>
  <c r="E4" i="5"/>
  <c r="F4" i="5"/>
  <c r="D5" i="5"/>
  <c r="E5" i="5"/>
  <c r="F5" i="5"/>
  <c r="D6" i="5"/>
  <c r="E6" i="5"/>
  <c r="F6" i="5"/>
  <c r="D7" i="5"/>
  <c r="E7" i="5"/>
  <c r="F7" i="5"/>
  <c r="D8" i="5"/>
  <c r="E8" i="5"/>
  <c r="F8" i="5"/>
  <c r="D9" i="5"/>
  <c r="E9" i="5"/>
  <c r="F9" i="5"/>
  <c r="D10" i="5"/>
  <c r="E10" i="5"/>
  <c r="F10" i="5"/>
  <c r="D11" i="5"/>
  <c r="E11" i="5"/>
  <c r="F11" i="5"/>
  <c r="D12" i="5"/>
  <c r="E12" i="5"/>
  <c r="F12" i="5"/>
  <c r="D13" i="5"/>
  <c r="E13" i="5"/>
  <c r="F13" i="5"/>
  <c r="D14" i="5"/>
  <c r="E14" i="5"/>
  <c r="F14" i="5"/>
  <c r="D15" i="5"/>
  <c r="E15" i="5"/>
  <c r="F15" i="5"/>
  <c r="D16" i="5"/>
  <c r="E16" i="5"/>
  <c r="F16" i="5"/>
  <c r="D17" i="5"/>
  <c r="E17" i="5"/>
  <c r="F17" i="5"/>
  <c r="D18" i="5"/>
  <c r="E18" i="5"/>
  <c r="F18" i="5"/>
  <c r="D19" i="5"/>
  <c r="E19" i="5"/>
  <c r="F19" i="5"/>
  <c r="D20" i="5"/>
  <c r="E20" i="5"/>
  <c r="F20" i="5"/>
  <c r="D21" i="5"/>
  <c r="E21" i="5"/>
  <c r="F21" i="5"/>
  <c r="D22" i="5"/>
  <c r="E22" i="5"/>
  <c r="F22" i="5"/>
  <c r="D23" i="5"/>
  <c r="E23" i="5"/>
  <c r="F23" i="5"/>
  <c r="D24" i="5"/>
  <c r="E24" i="5"/>
  <c r="F24" i="5"/>
  <c r="D25" i="5"/>
  <c r="E25" i="5"/>
  <c r="F25" i="5"/>
  <c r="D26" i="5"/>
  <c r="E26" i="5"/>
  <c r="F26" i="5"/>
  <c r="D27" i="5"/>
  <c r="E27" i="5"/>
  <c r="F27" i="5"/>
  <c r="D28" i="5"/>
  <c r="E28" i="5"/>
  <c r="F28" i="5"/>
  <c r="D29" i="5"/>
  <c r="E29" i="5"/>
  <c r="F29" i="5"/>
  <c r="D30" i="5"/>
  <c r="E30" i="5"/>
  <c r="F30" i="5"/>
  <c r="D31" i="5"/>
  <c r="E31" i="5"/>
  <c r="F31" i="5"/>
  <c r="D32" i="5"/>
  <c r="E32" i="5"/>
  <c r="F32" i="5"/>
  <c r="D33" i="5"/>
  <c r="E33" i="5"/>
  <c r="F33" i="5"/>
  <c r="D34" i="5"/>
  <c r="E34" i="5"/>
  <c r="F34" i="5"/>
  <c r="D35" i="5"/>
  <c r="E35" i="5"/>
  <c r="F35" i="5"/>
  <c r="D36" i="5"/>
  <c r="E36" i="5"/>
  <c r="F36" i="5"/>
  <c r="D37" i="5"/>
  <c r="E37" i="5"/>
  <c r="F37" i="5"/>
  <c r="D38" i="5"/>
  <c r="E38" i="5"/>
  <c r="F38" i="5"/>
  <c r="D39" i="5"/>
  <c r="E39" i="5"/>
  <c r="F39" i="5"/>
  <c r="D40" i="5"/>
  <c r="E40" i="5"/>
  <c r="F40" i="5"/>
  <c r="D41" i="5"/>
  <c r="E41" i="5"/>
  <c r="F41" i="5"/>
  <c r="D42" i="5"/>
  <c r="E42" i="5"/>
  <c r="F42" i="5"/>
  <c r="D43" i="5"/>
  <c r="E43" i="5"/>
  <c r="F43" i="5"/>
  <c r="D44" i="5"/>
  <c r="E44" i="5"/>
  <c r="F44" i="5"/>
  <c r="D45" i="5"/>
  <c r="E45" i="5"/>
  <c r="F45" i="5"/>
  <c r="D46" i="5"/>
  <c r="E46" i="5"/>
  <c r="F46" i="5"/>
  <c r="D47" i="5"/>
  <c r="E47" i="5"/>
  <c r="F47" i="5"/>
  <c r="D48" i="5"/>
  <c r="E48" i="5"/>
  <c r="F48" i="5"/>
  <c r="D49" i="5"/>
  <c r="E49" i="5"/>
  <c r="F49" i="5"/>
  <c r="D50" i="5"/>
  <c r="E50" i="5"/>
  <c r="F50" i="5"/>
  <c r="F51" i="5"/>
  <c r="F52" i="5"/>
  <c r="F53" i="5"/>
  <c r="B52" i="5"/>
  <c r="C52" i="5"/>
  <c r="F54" i="5"/>
  <c r="F55" i="3"/>
  <c r="B51" i="3"/>
  <c r="D2" i="3"/>
  <c r="C51" i="3"/>
  <c r="E2" i="3"/>
  <c r="F2" i="3"/>
  <c r="D3" i="3"/>
  <c r="E3" i="3"/>
  <c r="F3" i="3"/>
  <c r="D4" i="3"/>
  <c r="E4" i="3"/>
  <c r="F4" i="3"/>
  <c r="D5" i="3"/>
  <c r="E5" i="3"/>
  <c r="F5" i="3"/>
  <c r="D6" i="3"/>
  <c r="E6" i="3"/>
  <c r="F6" i="3"/>
  <c r="D7" i="3"/>
  <c r="E7" i="3"/>
  <c r="F7" i="3"/>
  <c r="D8" i="3"/>
  <c r="E8" i="3"/>
  <c r="F8" i="3"/>
  <c r="D9" i="3"/>
  <c r="E9" i="3"/>
  <c r="F9" i="3"/>
  <c r="D10" i="3"/>
  <c r="E10" i="3"/>
  <c r="F10" i="3"/>
  <c r="D11" i="3"/>
  <c r="E11" i="3"/>
  <c r="F11" i="3"/>
  <c r="D12" i="3"/>
  <c r="E12" i="3"/>
  <c r="F12" i="3"/>
  <c r="D13" i="3"/>
  <c r="E13" i="3"/>
  <c r="F13" i="3"/>
  <c r="D14" i="3"/>
  <c r="E14" i="3"/>
  <c r="F14" i="3"/>
  <c r="D15" i="3"/>
  <c r="E15" i="3"/>
  <c r="F15" i="3"/>
  <c r="D16" i="3"/>
  <c r="E16" i="3"/>
  <c r="F16" i="3"/>
  <c r="D17" i="3"/>
  <c r="E17" i="3"/>
  <c r="F17" i="3"/>
  <c r="D18" i="3"/>
  <c r="E18" i="3"/>
  <c r="F18" i="3"/>
  <c r="D19" i="3"/>
  <c r="E19" i="3"/>
  <c r="F19" i="3"/>
  <c r="D20" i="3"/>
  <c r="E20" i="3"/>
  <c r="F20" i="3"/>
  <c r="D21" i="3"/>
  <c r="E21" i="3"/>
  <c r="F21" i="3"/>
  <c r="D22" i="3"/>
  <c r="E22" i="3"/>
  <c r="F22" i="3"/>
  <c r="D23" i="3"/>
  <c r="E23" i="3"/>
  <c r="F23" i="3"/>
  <c r="D24" i="3"/>
  <c r="E24" i="3"/>
  <c r="F24" i="3"/>
  <c r="D25" i="3"/>
  <c r="E25" i="3"/>
  <c r="F25" i="3"/>
  <c r="D26" i="3"/>
  <c r="E26" i="3"/>
  <c r="F26" i="3"/>
  <c r="D27" i="3"/>
  <c r="E27" i="3"/>
  <c r="F27" i="3"/>
  <c r="D28" i="3"/>
  <c r="E28" i="3"/>
  <c r="F28" i="3"/>
  <c r="D29" i="3"/>
  <c r="E29" i="3"/>
  <c r="F29" i="3"/>
  <c r="D30" i="3"/>
  <c r="E30" i="3"/>
  <c r="F30" i="3"/>
  <c r="D31" i="3"/>
  <c r="E31" i="3"/>
  <c r="F31" i="3"/>
  <c r="D32" i="3"/>
  <c r="E32" i="3"/>
  <c r="F32" i="3"/>
  <c r="D33" i="3"/>
  <c r="E33" i="3"/>
  <c r="F33" i="3"/>
  <c r="D34" i="3"/>
  <c r="E34" i="3"/>
  <c r="F34" i="3"/>
  <c r="D35" i="3"/>
  <c r="E35" i="3"/>
  <c r="F35" i="3"/>
  <c r="D36" i="3"/>
  <c r="E36" i="3"/>
  <c r="F36" i="3"/>
  <c r="D37" i="3"/>
  <c r="E37" i="3"/>
  <c r="F37" i="3"/>
  <c r="D38" i="3"/>
  <c r="E38" i="3"/>
  <c r="F38" i="3"/>
  <c r="D39" i="3"/>
  <c r="E39" i="3"/>
  <c r="F39" i="3"/>
  <c r="D40" i="3"/>
  <c r="E40" i="3"/>
  <c r="F40" i="3"/>
  <c r="D41" i="3"/>
  <c r="E41" i="3"/>
  <c r="F41" i="3"/>
  <c r="D42" i="3"/>
  <c r="E42" i="3"/>
  <c r="F42" i="3"/>
  <c r="D43" i="3"/>
  <c r="E43" i="3"/>
  <c r="F43" i="3"/>
  <c r="D44" i="3"/>
  <c r="E44" i="3"/>
  <c r="F44" i="3"/>
  <c r="D45" i="3"/>
  <c r="E45" i="3"/>
  <c r="F45" i="3"/>
  <c r="D46" i="3"/>
  <c r="E46" i="3"/>
  <c r="F46" i="3"/>
  <c r="D47" i="3"/>
  <c r="E47" i="3"/>
  <c r="F47" i="3"/>
  <c r="D48" i="3"/>
  <c r="E48" i="3"/>
  <c r="F48" i="3"/>
  <c r="D49" i="3"/>
  <c r="E49" i="3"/>
  <c r="F49" i="3"/>
  <c r="D50" i="3"/>
  <c r="E50" i="3"/>
  <c r="F50" i="3"/>
  <c r="F51" i="3"/>
  <c r="F52" i="3"/>
  <c r="F5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<sst xmlns="http://schemas.openxmlformats.org/spreadsheetml/2006/main" count="119" uniqueCount="105">
  <si>
    <t>School</t>
  </si>
  <si>
    <t>Type</t>
  </si>
  <si>
    <t>Top 10% HS</t>
  </si>
  <si>
    <t>Amherst</t>
  </si>
  <si>
    <t>Swarthnore</t>
  </si>
  <si>
    <t>Williams</t>
  </si>
  <si>
    <t>Bowdoin</t>
  </si>
  <si>
    <t>Wellesley</t>
  </si>
  <si>
    <t>Pomona</t>
  </si>
  <si>
    <t>Wesleyan (CT)</t>
  </si>
  <si>
    <t>Middlebury</t>
  </si>
  <si>
    <t>Smith</t>
  </si>
  <si>
    <t>Davisdson</t>
  </si>
  <si>
    <t>Vassar</t>
  </si>
  <si>
    <t>Carleton</t>
  </si>
  <si>
    <t>Claremont McKenna</t>
  </si>
  <si>
    <t>Oberlin</t>
  </si>
  <si>
    <t>Washinton and Lee</t>
  </si>
  <si>
    <t>Grinnell</t>
  </si>
  <si>
    <t>Mount Holyoke</t>
  </si>
  <si>
    <t>Colby</t>
  </si>
  <si>
    <t>Hamilton</t>
  </si>
  <si>
    <t>Bates</t>
  </si>
  <si>
    <t>Haverford</t>
  </si>
  <si>
    <t>Colgate</t>
  </si>
  <si>
    <t>Bryn Mawr</t>
  </si>
  <si>
    <t>Occidental</t>
  </si>
  <si>
    <t>Barnard</t>
  </si>
  <si>
    <t>Harvard</t>
  </si>
  <si>
    <t>Stanford</t>
  </si>
  <si>
    <t>Yale</t>
  </si>
  <si>
    <t>Princeton</t>
  </si>
  <si>
    <t>Cal Tech</t>
  </si>
  <si>
    <t>MIT</t>
  </si>
  <si>
    <t>Duke</t>
  </si>
  <si>
    <t>Cornell</t>
  </si>
  <si>
    <t>Columbia</t>
  </si>
  <si>
    <t>U of Chicago</t>
  </si>
  <si>
    <t>Brown</t>
  </si>
  <si>
    <t>U Pennsylvania</t>
  </si>
  <si>
    <t>Berkeley</t>
  </si>
  <si>
    <t>Johns Hopkins</t>
  </si>
  <si>
    <t>Rice</t>
  </si>
  <si>
    <t>UCLA</t>
  </si>
  <si>
    <t>U Va</t>
  </si>
  <si>
    <t>Georgetown</t>
  </si>
  <si>
    <t>UNC</t>
  </si>
  <si>
    <t>U Michigan</t>
  </si>
  <si>
    <t>Carnegie Mellon</t>
  </si>
  <si>
    <t>Northwestern</t>
  </si>
  <si>
    <t>Washington U (MO)</t>
  </si>
  <si>
    <t>U of Rochester</t>
  </si>
  <si>
    <t>Median SAT</t>
  </si>
  <si>
    <t>Acceptance Rate</t>
  </si>
  <si>
    <t>Expenditures/Student</t>
  </si>
  <si>
    <t>Graduation %</t>
  </si>
  <si>
    <t xml:space="preserve"> Colleges and Universities</t>
  </si>
  <si>
    <t>Graduation % (X)</t>
  </si>
  <si>
    <t>Median SAT (Y)</t>
  </si>
  <si>
    <t>Mean</t>
  </si>
  <si>
    <t>X - Mean(X)</t>
  </si>
  <si>
    <t>Y - Mean(Y)</t>
  </si>
  <si>
    <t>(X - Mean(X))(Y-Mean(Y))</t>
  </si>
  <si>
    <t>Sum</t>
  </si>
  <si>
    <t>Covariance</t>
  </si>
  <si>
    <t>Count</t>
  </si>
  <si>
    <t>COVARIANCE.S</t>
  </si>
  <si>
    <t>Standard Deviation</t>
  </si>
  <si>
    <t/>
  </si>
  <si>
    <t>Correlation</t>
  </si>
  <si>
    <t>CORREL Function</t>
  </si>
  <si>
    <t>X1</t>
  </si>
  <si>
    <t>X2</t>
  </si>
  <si>
    <t>X3</t>
  </si>
  <si>
    <t>X4</t>
  </si>
  <si>
    <t>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</si>
  <si>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</si>
  <si>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</si>
  <si>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</si>
  <si>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</si>
  <si>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</si>
  <si>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</si>
  <si>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</si>
  <si>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</si>
  <si>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</si>
  <si>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</si>
  <si>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</si>
  <si>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</si>
  <si>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</si>
  <si>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</si>
  <si>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</si>
  <si>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</si>
  <si>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</si>
  <si>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</si>
  <si>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</si>
  <si>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</si>
  <si>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</si>
  <si>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</si>
  <si>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</si>
  <si>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</si>
  <si>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r>
      <t>Ma trận</t>
    </r>
    <r>
      <rPr>
        <b/>
        <sz val="10"/>
        <rFont val="Arial"/>
        <family val="2"/>
        <charset val="163"/>
      </rPr>
      <t xml:space="preserve"> nghịch đảo</t>
    </r>
    <r>
      <rPr>
        <sz val="10"/>
        <rFont val="Arial"/>
        <family val="2"/>
        <charset val="163"/>
      </rPr>
      <t xml:space="preserve"> </t>
    </r>
    <r>
      <rPr>
        <b/>
        <sz val="10"/>
        <rFont val="Arial"/>
        <family val="2"/>
        <charset val="163"/>
      </rPr>
      <t>X</t>
    </r>
    <r>
      <rPr>
        <b/>
        <vertAlign val="superscript"/>
        <sz val="10"/>
        <rFont val="Arial"/>
        <family val="2"/>
        <charset val="163"/>
      </rPr>
      <t>T</t>
    </r>
  </si>
  <si>
    <r>
      <t xml:space="preserve">Ma trận </t>
    </r>
    <r>
      <rPr>
        <b/>
        <sz val="10"/>
        <rFont val="Arial"/>
        <family val="2"/>
        <charset val="163"/>
      </rPr>
      <t>X</t>
    </r>
    <r>
      <rPr>
        <b/>
        <vertAlign val="superscript"/>
        <sz val="10"/>
        <rFont val="Arial"/>
        <family val="2"/>
        <charset val="163"/>
      </rPr>
      <t>T</t>
    </r>
    <r>
      <rPr>
        <b/>
        <sz val="10"/>
        <rFont val="Arial"/>
        <family val="2"/>
        <charset val="163"/>
      </rPr>
      <t xml:space="preserve"> * X</t>
    </r>
  </si>
  <si>
    <r>
      <t xml:space="preserve">Ma trận </t>
    </r>
    <r>
      <rPr>
        <b/>
        <sz val="10"/>
        <rFont val="Arial"/>
        <family val="2"/>
        <charset val="163"/>
      </rPr>
      <t>ngịch đảo</t>
    </r>
    <r>
      <rPr>
        <sz val="10"/>
        <rFont val="Arial"/>
        <family val="2"/>
        <charset val="163"/>
      </rPr>
      <t xml:space="preserve"> </t>
    </r>
    <r>
      <rPr>
        <b/>
        <sz val="10"/>
        <rFont val="Arial"/>
        <family val="2"/>
        <charset val="163"/>
      </rPr>
      <t>(X</t>
    </r>
    <r>
      <rPr>
        <b/>
        <vertAlign val="superscript"/>
        <sz val="10"/>
        <rFont val="Arial"/>
        <family val="2"/>
        <charset val="163"/>
      </rPr>
      <t>T</t>
    </r>
    <r>
      <rPr>
        <b/>
        <sz val="10"/>
        <rFont val="Arial"/>
        <family val="2"/>
        <charset val="163"/>
      </rPr>
      <t xml:space="preserve"> * X)</t>
    </r>
    <r>
      <rPr>
        <b/>
        <vertAlign val="superscript"/>
        <sz val="10"/>
        <rFont val="Arial"/>
        <family val="2"/>
        <charset val="163"/>
      </rPr>
      <t>-1</t>
    </r>
  </si>
  <si>
    <r>
      <t xml:space="preserve">Ma trận </t>
    </r>
    <r>
      <rPr>
        <b/>
        <sz val="10"/>
        <rFont val="Arial"/>
        <family val="2"/>
        <charset val="163"/>
      </rPr>
      <t>(X</t>
    </r>
    <r>
      <rPr>
        <b/>
        <vertAlign val="superscript"/>
        <sz val="10"/>
        <rFont val="Arial"/>
        <family val="2"/>
        <charset val="163"/>
      </rPr>
      <t>T</t>
    </r>
    <r>
      <rPr>
        <b/>
        <sz val="10"/>
        <rFont val="Arial"/>
        <family val="2"/>
        <charset val="163"/>
      </rPr>
      <t xml:space="preserve"> * X)</t>
    </r>
    <r>
      <rPr>
        <b/>
        <vertAlign val="superscript"/>
        <sz val="10"/>
        <rFont val="Arial"/>
        <family val="2"/>
        <charset val="163"/>
      </rPr>
      <t>-1</t>
    </r>
    <r>
      <rPr>
        <b/>
        <sz val="10"/>
        <rFont val="Arial"/>
        <family val="2"/>
        <charset val="163"/>
      </rPr>
      <t xml:space="preserve"> * X</t>
    </r>
    <r>
      <rPr>
        <b/>
        <vertAlign val="superscript"/>
        <sz val="10"/>
        <rFont val="Arial"/>
        <family val="2"/>
        <charset val="163"/>
      </rPr>
      <t>T</t>
    </r>
  </si>
  <si>
    <r>
      <t xml:space="preserve">Ma trận </t>
    </r>
    <r>
      <rPr>
        <b/>
        <sz val="10"/>
        <rFont val="Arial"/>
        <family val="2"/>
        <charset val="163"/>
      </rPr>
      <t>(X</t>
    </r>
    <r>
      <rPr>
        <b/>
        <vertAlign val="superscript"/>
        <sz val="10"/>
        <rFont val="Arial"/>
        <family val="2"/>
        <charset val="163"/>
      </rPr>
      <t>T</t>
    </r>
    <r>
      <rPr>
        <b/>
        <sz val="10"/>
        <rFont val="Arial"/>
        <family val="2"/>
        <charset val="163"/>
      </rPr>
      <t xml:space="preserve"> * X)</t>
    </r>
    <r>
      <rPr>
        <b/>
        <vertAlign val="superscript"/>
        <sz val="10"/>
        <rFont val="Arial"/>
        <family val="2"/>
        <charset val="163"/>
      </rPr>
      <t>-1</t>
    </r>
    <r>
      <rPr>
        <b/>
        <sz val="10"/>
        <rFont val="Arial"/>
        <family val="2"/>
        <charset val="163"/>
      </rPr>
      <t xml:space="preserve"> * X</t>
    </r>
    <r>
      <rPr>
        <b/>
        <vertAlign val="superscript"/>
        <sz val="10"/>
        <rFont val="Arial"/>
        <family val="2"/>
        <charset val="163"/>
      </rPr>
      <t>T</t>
    </r>
    <r>
      <rPr>
        <b/>
        <sz val="10"/>
        <rFont val="Arial"/>
        <family val="2"/>
        <charset val="163"/>
      </rPr>
      <t xml:space="preserve"> * 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</si>
</sst>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00"/>
  </numFmts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i/>
      <sz val="10"/>
      <name val="Arial"/>
      <family val="2"/>
      <charset val="163"/>
    </font>
    <font>
      <sz val="10"/>
      <name val="Arial"/>
      <family val="2"/>
      <charset val="163"/>
    </font>
    <font>
      <b/>
      <sz val="10"/>
      <name val="Arial"/>
      <family val="2"/>
      <charset val="163"/>
    </font>
    <font>
      <b/>
      <vertAlign val="superscript"/>
      <sz val="10"/>
      <name val="Arial"/>
      <family val="2"/>
      <charset val="163"/>
    </font>
    <font>
      <sz val="10"/>
      <color rgb="FFFF0000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165" fontId="0" fillId="0" borderId="0" xfId="1" applyNumberFormat="1" applyFont="1" applyFill="1" applyBorder="1"/>
    <xf numFmtId="9" fontId="0" fillId="0" borderId="0" xfId="2" applyFont="1" applyFill="1" applyBorder="1"/>
    <xf numFmtId="166" fontId="0" fillId="0" borderId="0" xfId="0" applyNumberFormat="1"/>
    <xf numFmtId="0" fontId="0" fillId="0" borderId="1" xfId="0" applyBorder="1"/>
    <xf numFmtId="0" fontId="1" fillId="0" borderId="0" xfId="0" applyFont="1" applyAlignment="1">
      <alignment horizontal="right"/>
    </xf>
    <xf numFmtId="0" fontId="2" fillId="0" borderId="0" xfId="0" quotePrefix="1" applyFont="1"/>
    <xf numFmtId="0" fontId="1" fillId="0" borderId="1" xfId="0" applyFont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Continuous"/>
    </xf>
    <xf numFmtId="11" fontId="0" fillId="0" borderId="0" xfId="0" applyNumberFormat="1" applyFill="1" applyBorder="1" applyAlignment="1"/>
    <xf numFmtId="0" fontId="5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2"/>
  <sheetViews>
    <sheetView tabSelected="1" topLeftCell="A52" zoomScaleNormal="100" zoomScalePageLayoutView="150" workbookViewId="0">
      <selection activeCell="D84" sqref="D84"/>
    </sheetView>
  </sheetViews>
  <sheetFormatPr defaultColWidth="8.88671875" defaultRowHeight="13.2" x14ac:dyDescent="0.25"/>
  <cols>
    <col min="1" max="1" width="24.88671875" bestFit="1" customWidth="1"/>
    <col min="2" max="2" width="9" bestFit="1" customWidth="1"/>
    <col min="3" max="3" width="12" bestFit="1" customWidth="1"/>
    <col min="4" max="4" width="16.44140625" bestFit="1" customWidth="1"/>
    <col min="5" max="5" width="20.6640625" bestFit="1" customWidth="1"/>
    <col min="6" max="6" width="11.5546875" bestFit="1" customWidth="1"/>
    <col min="7" max="7" width="13.33203125" bestFit="1" customWidth="1"/>
    <col min="9" max="9" width="18.77734375" bestFit="1" customWidth="1"/>
    <col min="10" max="10" width="13" bestFit="1" customWidth="1"/>
    <col min="11" max="11" width="14" bestFit="1" customWidth="1"/>
    <col min="12" max="12" width="13" bestFit="1" customWidth="1"/>
    <col min="13" max="13" width="12.44140625" bestFit="1" customWidth="1"/>
  </cols>
  <sheetData>
    <row r="1" spans="1:14" x14ac:dyDescent="0.25">
      <c r="A1" s="1" t="s">
        <v>56</v>
      </c>
    </row>
    <row r="2" spans="1:14" x14ac:dyDescent="0.25">
      <c r="C2" t="s">
        <v>71</v>
      </c>
      <c r="D2" t="s">
        <v>72</v>
      </c>
      <c r="E2" t="s">
        <v>73</v>
      </c>
      <c r="F2" t="s">
        <v>74</v>
      </c>
      <c r="G2" t="s">
        <v>75</v>
      </c>
    </row>
    <row r="3" spans="1:14" ht="13.8" thickBot="1" x14ac:dyDescent="0.3">
      <c r="A3" s="8" t="s">
        <v>0</v>
      </c>
      <c r="B3" s="8" t="s">
        <v>1</v>
      </c>
      <c r="C3" s="8" t="s">
        <v>52</v>
      </c>
      <c r="D3" s="8" t="s">
        <v>53</v>
      </c>
      <c r="E3" s="8" t="s">
        <v>54</v>
      </c>
      <c r="F3" s="8" t="s">
        <v>2</v>
      </c>
      <c r="G3" s="8" t="s">
        <v>55</v>
      </c>
    </row>
    <row r="4" spans="1:14" ht="13.8" thickTop="1" x14ac:dyDescent="0.25">
      <c r="A4" t="s">
        <v>3</v>
      </c>
      <c r="B4">
        <v>1</v>
      </c>
      <c r="C4">
        <v>1315</v>
      </c>
      <c r="D4" s="3">
        <v>0.22</v>
      </c>
      <c r="E4" s="2">
        <v>26636</v>
      </c>
      <c r="F4">
        <v>85</v>
      </c>
      <c r="G4">
        <v>93</v>
      </c>
      <c r="I4" t="s">
        <v>76</v>
      </c>
    </row>
    <row r="5" spans="1:14" ht="13.8" thickBot="1" x14ac:dyDescent="0.3">
      <c r="A5" t="s">
        <v>27</v>
      </c>
      <c r="B5">
        <v>1</v>
      </c>
      <c r="C5">
        <v>1220</v>
      </c>
      <c r="D5" s="3">
        <v>0.53</v>
      </c>
      <c r="E5" s="2">
        <v>17653</v>
      </c>
      <c r="F5">
        <v>69</v>
      </c>
      <c r="G5">
        <v>80</v>
      </c>
    </row>
    <row r="6" spans="1:14" x14ac:dyDescent="0.25">
      <c r="A6" t="s">
        <v>22</v>
      </c>
      <c r="B6">
        <v>1</v>
      </c>
      <c r="C6">
        <v>1240</v>
      </c>
      <c r="D6" s="3">
        <v>0.36</v>
      </c>
      <c r="E6" s="2">
        <v>17554</v>
      </c>
      <c r="F6">
        <v>58</v>
      </c>
      <c r="G6">
        <v>88</v>
      </c>
      <c r="I6" s="12" t="s">
        <v>77</v>
      </c>
      <c r="J6" s="12"/>
    </row>
    <row r="7" spans="1:14" x14ac:dyDescent="0.25">
      <c r="A7" t="s">
        <v>40</v>
      </c>
      <c r="B7">
        <v>1</v>
      </c>
      <c r="C7">
        <v>1176</v>
      </c>
      <c r="D7" s="3">
        <v>0.37</v>
      </c>
      <c r="E7" s="2">
        <v>23665</v>
      </c>
      <c r="F7">
        <v>95</v>
      </c>
      <c r="G7">
        <v>68</v>
      </c>
      <c r="I7" s="9" t="s">
        <v>78</v>
      </c>
      <c r="J7" s="9">
        <v>0.73104448609378969</v>
      </c>
    </row>
    <row r="8" spans="1:14" x14ac:dyDescent="0.25">
      <c r="A8" t="s">
        <v>6</v>
      </c>
      <c r="B8">
        <v>1</v>
      </c>
      <c r="C8">
        <v>1300</v>
      </c>
      <c r="D8" s="3">
        <v>0.24</v>
      </c>
      <c r="E8" s="2">
        <v>25703</v>
      </c>
      <c r="F8">
        <v>78</v>
      </c>
      <c r="G8">
        <v>90</v>
      </c>
      <c r="I8" s="9" t="s">
        <v>79</v>
      </c>
      <c r="J8" s="9">
        <v>0.53442604064813315</v>
      </c>
    </row>
    <row r="9" spans="1:14" x14ac:dyDescent="0.25">
      <c r="A9" t="s">
        <v>38</v>
      </c>
      <c r="B9">
        <v>1</v>
      </c>
      <c r="C9">
        <v>1281</v>
      </c>
      <c r="D9" s="3">
        <v>0.24</v>
      </c>
      <c r="E9" s="2">
        <v>24201</v>
      </c>
      <c r="F9">
        <v>80</v>
      </c>
      <c r="G9">
        <v>90</v>
      </c>
      <c r="I9" s="9" t="s">
        <v>80</v>
      </c>
      <c r="J9" s="9">
        <v>0.49210113525250887</v>
      </c>
    </row>
    <row r="10" spans="1:14" x14ac:dyDescent="0.25">
      <c r="A10" t="s">
        <v>25</v>
      </c>
      <c r="B10">
        <v>1</v>
      </c>
      <c r="C10">
        <v>1255</v>
      </c>
      <c r="D10" s="3">
        <v>0.56000000000000005</v>
      </c>
      <c r="E10" s="2">
        <v>18847</v>
      </c>
      <c r="F10">
        <v>70</v>
      </c>
      <c r="G10">
        <v>84</v>
      </c>
      <c r="I10" s="9" t="s">
        <v>81</v>
      </c>
      <c r="J10" s="9">
        <v>5.3083381201013822</v>
      </c>
    </row>
    <row r="11" spans="1:14" ht="13.8" thickBot="1" x14ac:dyDescent="0.3">
      <c r="A11" t="s">
        <v>32</v>
      </c>
      <c r="B11">
        <v>1</v>
      </c>
      <c r="C11">
        <v>1400</v>
      </c>
      <c r="D11" s="3">
        <v>0.31</v>
      </c>
      <c r="E11" s="2">
        <v>102262</v>
      </c>
      <c r="F11">
        <v>98</v>
      </c>
      <c r="G11">
        <v>75</v>
      </c>
      <c r="I11" s="10" t="s">
        <v>82</v>
      </c>
      <c r="J11" s="10">
        <v>49</v>
      </c>
    </row>
    <row r="12" spans="1:14" x14ac:dyDescent="0.25">
      <c r="A12" t="s">
        <v>14</v>
      </c>
      <c r="B12">
        <v>1</v>
      </c>
      <c r="C12">
        <v>1300</v>
      </c>
      <c r="D12" s="3">
        <v>0.4</v>
      </c>
      <c r="E12" s="2">
        <v>15904</v>
      </c>
      <c r="F12">
        <v>75</v>
      </c>
      <c r="G12">
        <v>80</v>
      </c>
    </row>
    <row r="13" spans="1:14" ht="13.8" thickBot="1" x14ac:dyDescent="0.3">
      <c r="A13" t="s">
        <v>48</v>
      </c>
      <c r="B13">
        <v>1</v>
      </c>
      <c r="C13">
        <v>1225</v>
      </c>
      <c r="D13" s="3">
        <v>0.64</v>
      </c>
      <c r="E13" s="2">
        <v>33607</v>
      </c>
      <c r="F13">
        <v>52</v>
      </c>
      <c r="G13">
        <v>77</v>
      </c>
      <c r="I13" t="s">
        <v>83</v>
      </c>
    </row>
    <row r="14" spans="1:14" x14ac:dyDescent="0.25">
      <c r="A14" t="s">
        <v>15</v>
      </c>
      <c r="B14">
        <v>1</v>
      </c>
      <c r="C14">
        <v>1260</v>
      </c>
      <c r="D14" s="3">
        <v>0.36</v>
      </c>
      <c r="E14" s="2">
        <v>20377</v>
      </c>
      <c r="F14">
        <v>68</v>
      </c>
      <c r="G14">
        <v>74</v>
      </c>
      <c r="I14" s="11"/>
      <c r="J14" s="11" t="s">
        <v>88</v>
      </c>
      <c r="K14" s="11" t="s">
        <v>89</v>
      </c>
      <c r="L14" s="11" t="s">
        <v>90</v>
      </c>
      <c r="M14" s="11" t="s">
        <v>91</v>
      </c>
      <c r="N14" s="11" t="s">
        <v>92</v>
      </c>
    </row>
    <row r="15" spans="1:14" x14ac:dyDescent="0.25">
      <c r="A15" t="s">
        <v>20</v>
      </c>
      <c r="B15">
        <v>1</v>
      </c>
      <c r="C15">
        <v>1200</v>
      </c>
      <c r="D15" s="3">
        <v>0.46</v>
      </c>
      <c r="E15" s="2">
        <v>18872</v>
      </c>
      <c r="F15">
        <v>52</v>
      </c>
      <c r="G15">
        <v>84</v>
      </c>
      <c r="I15" s="9" t="s">
        <v>84</v>
      </c>
      <c r="J15" s="9">
        <v>4</v>
      </c>
      <c r="K15" s="9">
        <v>1423.2092662076509</v>
      </c>
      <c r="L15" s="9">
        <v>355.80231655191272</v>
      </c>
      <c r="M15" s="9">
        <v>12.626750979185523</v>
      </c>
      <c r="N15" s="13">
        <v>6.3315820118492098E-7</v>
      </c>
    </row>
    <row r="16" spans="1:14" x14ac:dyDescent="0.25">
      <c r="A16" t="s">
        <v>24</v>
      </c>
      <c r="B16">
        <v>1</v>
      </c>
      <c r="C16">
        <v>1258</v>
      </c>
      <c r="D16" s="3">
        <v>0.38</v>
      </c>
      <c r="E16" s="2">
        <v>17520</v>
      </c>
      <c r="F16">
        <v>61</v>
      </c>
      <c r="G16">
        <v>85</v>
      </c>
      <c r="I16" s="9" t="s">
        <v>85</v>
      </c>
      <c r="J16" s="9">
        <v>44</v>
      </c>
      <c r="K16" s="9">
        <v>1239.8519582821448</v>
      </c>
      <c r="L16" s="9">
        <v>28.178453597321472</v>
      </c>
      <c r="M16" s="9"/>
      <c r="N16" s="9"/>
    </row>
    <row r="17" spans="1:17" ht="13.8" thickBot="1" x14ac:dyDescent="0.3">
      <c r="A17" t="s">
        <v>36</v>
      </c>
      <c r="B17">
        <v>1</v>
      </c>
      <c r="C17">
        <v>1268</v>
      </c>
      <c r="D17" s="3">
        <v>0.28999999999999998</v>
      </c>
      <c r="E17" s="2">
        <v>45879</v>
      </c>
      <c r="F17">
        <v>78</v>
      </c>
      <c r="G17">
        <v>90</v>
      </c>
      <c r="I17" s="10" t="s">
        <v>86</v>
      </c>
      <c r="J17" s="10">
        <v>48</v>
      </c>
      <c r="K17" s="10">
        <v>2663.0612244897957</v>
      </c>
      <c r="L17" s="10"/>
      <c r="M17" s="10"/>
      <c r="N17" s="10"/>
    </row>
    <row r="18" spans="1:17" ht="13.8" thickBot="1" x14ac:dyDescent="0.3">
      <c r="A18" t="s">
        <v>35</v>
      </c>
      <c r="B18">
        <v>1</v>
      </c>
      <c r="C18">
        <v>1280</v>
      </c>
      <c r="D18" s="3">
        <v>0.3</v>
      </c>
      <c r="E18" s="2">
        <v>37137</v>
      </c>
      <c r="F18">
        <v>85</v>
      </c>
      <c r="G18">
        <v>83</v>
      </c>
    </row>
    <row r="19" spans="1:17" x14ac:dyDescent="0.25">
      <c r="A19" t="s">
        <v>12</v>
      </c>
      <c r="B19">
        <v>1</v>
      </c>
      <c r="C19">
        <v>1230</v>
      </c>
      <c r="D19" s="3">
        <v>0.36</v>
      </c>
      <c r="E19" s="2">
        <v>17721</v>
      </c>
      <c r="F19">
        <v>77</v>
      </c>
      <c r="G19">
        <v>89</v>
      </c>
      <c r="I19" s="11"/>
      <c r="J19" s="11" t="s">
        <v>93</v>
      </c>
      <c r="K19" s="11" t="s">
        <v>81</v>
      </c>
      <c r="L19" s="11" t="s">
        <v>94</v>
      </c>
      <c r="M19" s="11" t="s">
        <v>95</v>
      </c>
      <c r="N19" s="11" t="s">
        <v>96</v>
      </c>
      <c r="O19" s="11" t="s">
        <v>97</v>
      </c>
      <c r="P19" s="11" t="s">
        <v>98</v>
      </c>
      <c r="Q19" s="11" t="s">
        <v>99</v>
      </c>
    </row>
    <row r="20" spans="1:17" x14ac:dyDescent="0.25">
      <c r="A20" t="s">
        <v>34</v>
      </c>
      <c r="B20">
        <v>1</v>
      </c>
      <c r="C20">
        <v>1310</v>
      </c>
      <c r="D20" s="3">
        <v>0.25</v>
      </c>
      <c r="E20" s="2">
        <v>39504</v>
      </c>
      <c r="F20">
        <v>91</v>
      </c>
      <c r="G20">
        <v>91</v>
      </c>
      <c r="I20" s="9" t="s">
        <v>87</v>
      </c>
      <c r="J20" s="9">
        <v>17.920955871254435</v>
      </c>
      <c r="K20" s="9">
        <v>24.55722367053281</v>
      </c>
      <c r="L20" s="9">
        <v>0.72976310806496025</v>
      </c>
      <c r="M20" s="9">
        <v>0.46940246621023451</v>
      </c>
      <c r="N20" s="9">
        <v>-31.570876432700281</v>
      </c>
      <c r="O20" s="9">
        <v>67.412788175209158</v>
      </c>
      <c r="P20" s="9">
        <v>-31.570876432700281</v>
      </c>
      <c r="Q20" s="9">
        <v>67.412788175209158</v>
      </c>
    </row>
    <row r="21" spans="1:17" x14ac:dyDescent="0.25">
      <c r="A21" t="s">
        <v>45</v>
      </c>
      <c r="B21">
        <v>1</v>
      </c>
      <c r="C21">
        <v>1278</v>
      </c>
      <c r="D21" s="3">
        <v>0.24</v>
      </c>
      <c r="E21" s="2">
        <v>23115</v>
      </c>
      <c r="F21">
        <v>79</v>
      </c>
      <c r="G21">
        <v>89</v>
      </c>
      <c r="I21" s="9" t="s">
        <v>52</v>
      </c>
      <c r="J21" s="9">
        <v>7.2006284758803649E-2</v>
      </c>
      <c r="K21" s="9">
        <v>1.7983915447689014E-2</v>
      </c>
      <c r="L21" s="9">
        <v>4.0039270073445916</v>
      </c>
      <c r="M21" s="9">
        <v>2.361061663728128E-4</v>
      </c>
      <c r="N21" s="9">
        <v>3.5762084703992884E-2</v>
      </c>
      <c r="O21" s="9">
        <v>0.10825048481361441</v>
      </c>
      <c r="P21" s="9">
        <v>3.5762084703992884E-2</v>
      </c>
      <c r="Q21" s="9">
        <v>0.10825048481361441</v>
      </c>
    </row>
    <row r="22" spans="1:17" x14ac:dyDescent="0.25">
      <c r="A22" t="s">
        <v>18</v>
      </c>
      <c r="B22">
        <v>1</v>
      </c>
      <c r="C22">
        <v>1244</v>
      </c>
      <c r="D22" s="3">
        <v>0.67</v>
      </c>
      <c r="E22" s="2">
        <v>22301</v>
      </c>
      <c r="F22">
        <v>65</v>
      </c>
      <c r="G22">
        <v>73</v>
      </c>
      <c r="I22" s="9" t="s">
        <v>53</v>
      </c>
      <c r="J22" s="9">
        <v>-24.8592318044225</v>
      </c>
      <c r="K22" s="9">
        <v>8.3151848216027009</v>
      </c>
      <c r="L22" s="9">
        <v>-2.9896186720755336</v>
      </c>
      <c r="M22" s="9">
        <v>4.5595688927895107E-3</v>
      </c>
      <c r="N22" s="9">
        <v>-41.617385669387545</v>
      </c>
      <c r="O22" s="9">
        <v>-8.1010779394574541</v>
      </c>
      <c r="P22" s="9">
        <v>-41.617385669387545</v>
      </c>
      <c r="Q22" s="9">
        <v>-8.1010779394574541</v>
      </c>
    </row>
    <row r="23" spans="1:17" x14ac:dyDescent="0.25">
      <c r="A23" t="s">
        <v>21</v>
      </c>
      <c r="B23">
        <v>1</v>
      </c>
      <c r="C23">
        <v>1215</v>
      </c>
      <c r="D23" s="3">
        <v>0.38</v>
      </c>
      <c r="E23" s="2">
        <v>20722</v>
      </c>
      <c r="F23">
        <v>51</v>
      </c>
      <c r="G23">
        <v>85</v>
      </c>
      <c r="I23" s="9" t="s">
        <v>54</v>
      </c>
      <c r="J23" s="9">
        <v>-1.3564986043016595E-4</v>
      </c>
      <c r="K23" s="9">
        <v>6.5931432702256664E-5</v>
      </c>
      <c r="L23" s="9">
        <v>-2.0574383851592382</v>
      </c>
      <c r="M23" s="9">
        <v>4.5600178278281583E-2</v>
      </c>
      <c r="N23" s="9">
        <v>-2.6852593203491532E-4</v>
      </c>
      <c r="O23" s="9">
        <v>-2.773788825416603E-6</v>
      </c>
      <c r="P23" s="9">
        <v>-2.6852593203491532E-4</v>
      </c>
      <c r="Q23" s="9">
        <v>-2.773788825416603E-6</v>
      </c>
    </row>
    <row r="24" spans="1:17" ht="13.8" thickBot="1" x14ac:dyDescent="0.3">
      <c r="A24" t="s">
        <v>28</v>
      </c>
      <c r="B24">
        <v>1</v>
      </c>
      <c r="C24">
        <v>1370</v>
      </c>
      <c r="D24" s="3">
        <v>0.18</v>
      </c>
      <c r="E24" s="2">
        <v>46918</v>
      </c>
      <c r="F24">
        <v>90</v>
      </c>
      <c r="G24">
        <v>90</v>
      </c>
      <c r="I24" s="10" t="s">
        <v>2</v>
      </c>
      <c r="J24" s="10">
        <v>-0.16276448855197984</v>
      </c>
      <c r="K24" s="10">
        <v>7.9344517785731747E-2</v>
      </c>
      <c r="L24" s="10">
        <v>-2.0513640147328389</v>
      </c>
      <c r="M24" s="10">
        <v>4.6213847918543306E-2</v>
      </c>
      <c r="N24" s="10">
        <v>-0.3226728569072202</v>
      </c>
      <c r="O24" s="10">
        <v>-2.8561201967394756E-3</v>
      </c>
      <c r="P24" s="10">
        <v>-0.3226728569072202</v>
      </c>
      <c r="Q24" s="10">
        <v>-2.8561201967394756E-3</v>
      </c>
    </row>
    <row r="25" spans="1:17" x14ac:dyDescent="0.25">
      <c r="A25" t="s">
        <v>23</v>
      </c>
      <c r="B25">
        <v>1</v>
      </c>
      <c r="C25">
        <v>1285</v>
      </c>
      <c r="D25" s="3">
        <v>0.35</v>
      </c>
      <c r="E25" s="2">
        <v>19418</v>
      </c>
      <c r="F25">
        <v>71</v>
      </c>
      <c r="G25">
        <v>87</v>
      </c>
    </row>
    <row r="26" spans="1:17" x14ac:dyDescent="0.25">
      <c r="A26" t="s">
        <v>41</v>
      </c>
      <c r="B26">
        <v>1</v>
      </c>
      <c r="C26">
        <v>1290</v>
      </c>
      <c r="D26" s="3">
        <v>0.48</v>
      </c>
      <c r="E26" s="2">
        <v>45460</v>
      </c>
      <c r="F26">
        <v>69</v>
      </c>
      <c r="G26">
        <v>86</v>
      </c>
    </row>
    <row r="27" spans="1:17" x14ac:dyDescent="0.25">
      <c r="A27" t="s">
        <v>10</v>
      </c>
      <c r="B27">
        <v>1</v>
      </c>
      <c r="C27">
        <v>1255</v>
      </c>
      <c r="D27" s="3">
        <v>0.25</v>
      </c>
      <c r="E27" s="2">
        <v>24718</v>
      </c>
      <c r="F27">
        <v>65</v>
      </c>
      <c r="G27">
        <v>92</v>
      </c>
    </row>
    <row r="28" spans="1:17" x14ac:dyDescent="0.25">
      <c r="A28" t="s">
        <v>33</v>
      </c>
      <c r="B28">
        <v>1</v>
      </c>
      <c r="C28">
        <v>1357</v>
      </c>
      <c r="D28" s="3">
        <v>0.3</v>
      </c>
      <c r="E28" s="2">
        <v>56766</v>
      </c>
      <c r="F28">
        <v>95</v>
      </c>
      <c r="G28">
        <v>86</v>
      </c>
    </row>
    <row r="29" spans="1:17" x14ac:dyDescent="0.25">
      <c r="A29" t="s">
        <v>19</v>
      </c>
      <c r="B29">
        <v>1</v>
      </c>
      <c r="C29">
        <v>1200</v>
      </c>
      <c r="D29" s="3">
        <v>0.61</v>
      </c>
      <c r="E29" s="2">
        <v>23358</v>
      </c>
      <c r="F29">
        <v>47</v>
      </c>
      <c r="G29">
        <v>83</v>
      </c>
    </row>
    <row r="30" spans="1:17" x14ac:dyDescent="0.25">
      <c r="A30" t="s">
        <v>49</v>
      </c>
      <c r="B30">
        <v>1</v>
      </c>
      <c r="C30">
        <v>1230</v>
      </c>
      <c r="D30" s="3">
        <v>0.47</v>
      </c>
      <c r="E30" s="2">
        <v>28851</v>
      </c>
      <c r="F30">
        <v>77</v>
      </c>
      <c r="G30">
        <v>82</v>
      </c>
    </row>
    <row r="31" spans="1:17" x14ac:dyDescent="0.25">
      <c r="A31" t="s">
        <v>16</v>
      </c>
      <c r="B31">
        <v>1</v>
      </c>
      <c r="C31">
        <v>1247</v>
      </c>
      <c r="D31" s="3">
        <v>0.54</v>
      </c>
      <c r="E31" s="2">
        <v>23591</v>
      </c>
      <c r="F31">
        <v>64</v>
      </c>
      <c r="G31">
        <v>77</v>
      </c>
    </row>
    <row r="32" spans="1:17" x14ac:dyDescent="0.25">
      <c r="A32" t="s">
        <v>26</v>
      </c>
      <c r="B32">
        <v>1</v>
      </c>
      <c r="C32">
        <v>1170</v>
      </c>
      <c r="D32" s="3">
        <v>0.49</v>
      </c>
      <c r="E32" s="2">
        <v>20192</v>
      </c>
      <c r="F32">
        <v>54</v>
      </c>
      <c r="G32">
        <v>72</v>
      </c>
    </row>
    <row r="33" spans="1:7" x14ac:dyDescent="0.25">
      <c r="A33" t="s">
        <v>8</v>
      </c>
      <c r="B33">
        <v>1</v>
      </c>
      <c r="C33">
        <v>1320</v>
      </c>
      <c r="D33" s="3">
        <v>0.33</v>
      </c>
      <c r="E33" s="2">
        <v>26668</v>
      </c>
      <c r="F33">
        <v>79</v>
      </c>
      <c r="G33">
        <v>80</v>
      </c>
    </row>
    <row r="34" spans="1:7" x14ac:dyDescent="0.25">
      <c r="A34" t="s">
        <v>31</v>
      </c>
      <c r="B34">
        <v>1</v>
      </c>
      <c r="C34">
        <v>1340</v>
      </c>
      <c r="D34" s="3">
        <v>0.17</v>
      </c>
      <c r="E34" s="2">
        <v>48123</v>
      </c>
      <c r="F34">
        <v>89</v>
      </c>
      <c r="G34">
        <v>93</v>
      </c>
    </row>
    <row r="35" spans="1:7" x14ac:dyDescent="0.25">
      <c r="A35" t="s">
        <v>42</v>
      </c>
      <c r="B35">
        <v>1</v>
      </c>
      <c r="C35">
        <v>1327</v>
      </c>
      <c r="D35" s="3">
        <v>0.24</v>
      </c>
      <c r="E35" s="2">
        <v>26730</v>
      </c>
      <c r="F35">
        <v>85</v>
      </c>
      <c r="G35">
        <v>88</v>
      </c>
    </row>
    <row r="36" spans="1:7" x14ac:dyDescent="0.25">
      <c r="A36" t="s">
        <v>11</v>
      </c>
      <c r="B36">
        <v>1</v>
      </c>
      <c r="C36">
        <v>1195</v>
      </c>
      <c r="D36" s="3">
        <v>0.56999999999999995</v>
      </c>
      <c r="E36" s="2">
        <v>25271</v>
      </c>
      <c r="F36">
        <v>65</v>
      </c>
      <c r="G36">
        <v>87</v>
      </c>
    </row>
    <row r="37" spans="1:7" x14ac:dyDescent="0.25">
      <c r="A37" t="s">
        <v>29</v>
      </c>
      <c r="B37">
        <v>1</v>
      </c>
      <c r="C37">
        <v>1370</v>
      </c>
      <c r="D37" s="3">
        <v>0.18</v>
      </c>
      <c r="E37" s="2">
        <v>61921</v>
      </c>
      <c r="F37">
        <v>92</v>
      </c>
      <c r="G37">
        <v>88</v>
      </c>
    </row>
    <row r="38" spans="1:7" x14ac:dyDescent="0.25">
      <c r="A38" t="s">
        <v>4</v>
      </c>
      <c r="B38">
        <v>1</v>
      </c>
      <c r="C38">
        <v>1310</v>
      </c>
      <c r="D38" s="3">
        <v>0.24</v>
      </c>
      <c r="E38" s="2">
        <v>27487</v>
      </c>
      <c r="F38">
        <v>78</v>
      </c>
      <c r="G38">
        <v>88</v>
      </c>
    </row>
    <row r="39" spans="1:7" x14ac:dyDescent="0.25">
      <c r="A39" t="s">
        <v>47</v>
      </c>
      <c r="B39">
        <v>1</v>
      </c>
      <c r="C39">
        <v>1195</v>
      </c>
      <c r="D39" s="3">
        <v>0.6</v>
      </c>
      <c r="E39" s="2">
        <v>21853</v>
      </c>
      <c r="F39">
        <v>71</v>
      </c>
      <c r="G39">
        <v>77</v>
      </c>
    </row>
    <row r="40" spans="1:7" x14ac:dyDescent="0.25">
      <c r="A40" t="s">
        <v>37</v>
      </c>
      <c r="B40">
        <v>1</v>
      </c>
      <c r="C40">
        <v>1300</v>
      </c>
      <c r="D40" s="3">
        <v>0.45</v>
      </c>
      <c r="E40" s="2">
        <v>38937</v>
      </c>
      <c r="F40">
        <v>74</v>
      </c>
      <c r="G40">
        <v>73</v>
      </c>
    </row>
    <row r="41" spans="1:7" x14ac:dyDescent="0.25">
      <c r="A41" t="s">
        <v>51</v>
      </c>
      <c r="B41">
        <v>1</v>
      </c>
      <c r="C41">
        <v>1155</v>
      </c>
      <c r="D41" s="3">
        <v>0.56000000000000005</v>
      </c>
      <c r="E41" s="2">
        <v>38597</v>
      </c>
      <c r="F41">
        <v>52</v>
      </c>
      <c r="G41">
        <v>73</v>
      </c>
    </row>
    <row r="42" spans="1:7" x14ac:dyDescent="0.25">
      <c r="A42" t="s">
        <v>39</v>
      </c>
      <c r="B42">
        <v>1</v>
      </c>
      <c r="C42">
        <v>1280</v>
      </c>
      <c r="D42" s="3">
        <v>0.41</v>
      </c>
      <c r="E42" s="2">
        <v>30882</v>
      </c>
      <c r="F42">
        <v>87</v>
      </c>
      <c r="G42">
        <v>86</v>
      </c>
    </row>
    <row r="43" spans="1:7" x14ac:dyDescent="0.25">
      <c r="A43" t="s">
        <v>44</v>
      </c>
      <c r="B43">
        <v>1</v>
      </c>
      <c r="C43">
        <v>1218</v>
      </c>
      <c r="D43" s="3">
        <v>0.37</v>
      </c>
      <c r="E43" s="2">
        <v>19365</v>
      </c>
      <c r="F43">
        <v>77</v>
      </c>
      <c r="G43">
        <v>88</v>
      </c>
    </row>
    <row r="44" spans="1:7" x14ac:dyDescent="0.25">
      <c r="A44" t="s">
        <v>43</v>
      </c>
      <c r="B44">
        <v>1</v>
      </c>
      <c r="C44">
        <v>1142</v>
      </c>
      <c r="D44" s="3">
        <v>0.43</v>
      </c>
      <c r="E44" s="2">
        <v>26859</v>
      </c>
      <c r="F44">
        <v>96</v>
      </c>
      <c r="G44">
        <v>61</v>
      </c>
    </row>
    <row r="45" spans="1:7" x14ac:dyDescent="0.25">
      <c r="A45" t="s">
        <v>46</v>
      </c>
      <c r="B45">
        <v>1</v>
      </c>
      <c r="C45">
        <v>1109</v>
      </c>
      <c r="D45" s="3">
        <v>0.32</v>
      </c>
      <c r="E45" s="2">
        <v>19684</v>
      </c>
      <c r="F45">
        <v>82</v>
      </c>
      <c r="G45">
        <v>73</v>
      </c>
    </row>
    <row r="46" spans="1:7" x14ac:dyDescent="0.25">
      <c r="A46" t="s">
        <v>13</v>
      </c>
      <c r="B46">
        <v>1</v>
      </c>
      <c r="C46">
        <v>1287</v>
      </c>
      <c r="D46" s="3">
        <v>0.43</v>
      </c>
      <c r="E46" s="2">
        <v>20179</v>
      </c>
      <c r="F46">
        <v>53</v>
      </c>
      <c r="G46">
        <v>84</v>
      </c>
    </row>
    <row r="47" spans="1:7" x14ac:dyDescent="0.25">
      <c r="A47" t="s">
        <v>50</v>
      </c>
      <c r="B47">
        <v>1</v>
      </c>
      <c r="C47">
        <v>1225</v>
      </c>
      <c r="D47" s="3">
        <v>0.54</v>
      </c>
      <c r="E47" s="2">
        <v>39883</v>
      </c>
      <c r="F47">
        <v>71</v>
      </c>
      <c r="G47">
        <v>76</v>
      </c>
    </row>
    <row r="48" spans="1:7" x14ac:dyDescent="0.25">
      <c r="A48" t="s">
        <v>17</v>
      </c>
      <c r="B48">
        <v>1</v>
      </c>
      <c r="C48">
        <v>1234</v>
      </c>
      <c r="D48" s="3">
        <v>0.28999999999999998</v>
      </c>
      <c r="E48" s="2">
        <v>17998</v>
      </c>
      <c r="F48">
        <v>61</v>
      </c>
      <c r="G48">
        <v>78</v>
      </c>
    </row>
    <row r="49" spans="1:50" x14ac:dyDescent="0.25">
      <c r="A49" t="s">
        <v>7</v>
      </c>
      <c r="B49">
        <v>1</v>
      </c>
      <c r="C49">
        <v>1250</v>
      </c>
      <c r="D49" s="3">
        <v>0.49</v>
      </c>
      <c r="E49" s="2">
        <v>27879</v>
      </c>
      <c r="F49">
        <v>76</v>
      </c>
      <c r="G49">
        <v>86</v>
      </c>
    </row>
    <row r="50" spans="1:50" x14ac:dyDescent="0.25">
      <c r="A50" t="s">
        <v>9</v>
      </c>
      <c r="B50">
        <v>1</v>
      </c>
      <c r="C50">
        <v>1290</v>
      </c>
      <c r="D50" s="3">
        <v>0.35</v>
      </c>
      <c r="E50" s="2">
        <v>19948</v>
      </c>
      <c r="F50">
        <v>73</v>
      </c>
      <c r="G50">
        <v>91</v>
      </c>
    </row>
    <row r="51" spans="1:50" x14ac:dyDescent="0.25">
      <c r="A51" t="s">
        <v>5</v>
      </c>
      <c r="B51">
        <v>1</v>
      </c>
      <c r="C51">
        <v>1336</v>
      </c>
      <c r="D51" s="3">
        <v>0.28000000000000003</v>
      </c>
      <c r="E51" s="2">
        <v>23772</v>
      </c>
      <c r="F51">
        <v>86</v>
      </c>
      <c r="G51">
        <v>93</v>
      </c>
    </row>
    <row r="52" spans="1:50" x14ac:dyDescent="0.25">
      <c r="A52" t="s">
        <v>30</v>
      </c>
      <c r="B52">
        <v>1</v>
      </c>
      <c r="C52">
        <v>1350</v>
      </c>
      <c r="D52" s="3">
        <v>0.19</v>
      </c>
      <c r="E52" s="2">
        <v>52468</v>
      </c>
      <c r="F52">
        <v>90</v>
      </c>
      <c r="G52">
        <v>93</v>
      </c>
    </row>
    <row r="53" spans="1:50" ht="13.8" thickBot="1" x14ac:dyDescent="0.3"/>
    <row r="54" spans="1:50" x14ac:dyDescent="0.25">
      <c r="A54" s="14" t="s">
        <v>100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</row>
    <row r="55" spans="1:50" ht="12" customHeight="1" x14ac:dyDescent="0.25">
      <c r="A55" s="15"/>
      <c r="B55">
        <v>1315</v>
      </c>
      <c r="C55">
        <v>1220</v>
      </c>
      <c r="D55">
        <v>1240</v>
      </c>
      <c r="E55">
        <v>1176</v>
      </c>
      <c r="F55">
        <v>1300</v>
      </c>
      <c r="G55">
        <v>1281</v>
      </c>
      <c r="H55">
        <v>1255</v>
      </c>
      <c r="I55">
        <v>1400</v>
      </c>
      <c r="J55">
        <v>1300</v>
      </c>
      <c r="K55">
        <v>1225</v>
      </c>
      <c r="L55">
        <v>1260</v>
      </c>
      <c r="M55">
        <v>1200</v>
      </c>
      <c r="N55">
        <v>1258</v>
      </c>
      <c r="O55">
        <v>1268</v>
      </c>
      <c r="P55">
        <v>1280</v>
      </c>
      <c r="Q55">
        <v>1230</v>
      </c>
      <c r="R55">
        <v>1310</v>
      </c>
      <c r="S55">
        <v>1278</v>
      </c>
      <c r="T55">
        <v>1244</v>
      </c>
      <c r="U55">
        <v>1215</v>
      </c>
      <c r="V55">
        <v>1370</v>
      </c>
      <c r="W55">
        <v>1285</v>
      </c>
      <c r="X55">
        <v>1290</v>
      </c>
      <c r="Y55">
        <v>1255</v>
      </c>
      <c r="Z55">
        <v>1357</v>
      </c>
      <c r="AA55">
        <v>1200</v>
      </c>
      <c r="AB55">
        <v>1230</v>
      </c>
      <c r="AC55">
        <v>1247</v>
      </c>
      <c r="AD55">
        <v>1170</v>
      </c>
      <c r="AE55">
        <v>1320</v>
      </c>
      <c r="AF55">
        <v>1340</v>
      </c>
      <c r="AG55">
        <v>1327</v>
      </c>
      <c r="AH55">
        <v>1195</v>
      </c>
      <c r="AI55">
        <v>1370</v>
      </c>
      <c r="AJ55">
        <v>1310</v>
      </c>
      <c r="AK55">
        <v>1195</v>
      </c>
      <c r="AL55">
        <v>1300</v>
      </c>
      <c r="AM55">
        <v>1155</v>
      </c>
      <c r="AN55">
        <v>1280</v>
      </c>
      <c r="AO55">
        <v>1218</v>
      </c>
      <c r="AP55">
        <v>1142</v>
      </c>
      <c r="AQ55">
        <v>1109</v>
      </c>
      <c r="AR55">
        <v>1287</v>
      </c>
      <c r="AS55">
        <v>1225</v>
      </c>
      <c r="AT55">
        <v>1234</v>
      </c>
      <c r="AU55">
        <v>1250</v>
      </c>
      <c r="AV55">
        <v>1290</v>
      </c>
      <c r="AW55">
        <v>1336</v>
      </c>
      <c r="AX55">
        <v>1350</v>
      </c>
    </row>
    <row r="56" spans="1:50" x14ac:dyDescent="0.25">
      <c r="A56" s="15"/>
      <c r="B56" s="3">
        <v>0.22</v>
      </c>
      <c r="C56" s="3">
        <v>0.53</v>
      </c>
      <c r="D56" s="3">
        <v>0.36</v>
      </c>
      <c r="E56" s="3">
        <v>0.37</v>
      </c>
      <c r="F56" s="3">
        <v>0.24</v>
      </c>
      <c r="G56" s="3">
        <v>0.24</v>
      </c>
      <c r="H56" s="3">
        <v>0.56000000000000005</v>
      </c>
      <c r="I56" s="3">
        <v>0.31</v>
      </c>
      <c r="J56" s="3">
        <v>0.4</v>
      </c>
      <c r="K56" s="3">
        <v>0.64</v>
      </c>
      <c r="L56" s="3">
        <v>0.36</v>
      </c>
      <c r="M56" s="3">
        <v>0.46</v>
      </c>
      <c r="N56" s="3">
        <v>0.38</v>
      </c>
      <c r="O56" s="3">
        <v>0.28999999999999998</v>
      </c>
      <c r="P56" s="3">
        <v>0.3</v>
      </c>
      <c r="Q56" s="3">
        <v>0.36</v>
      </c>
      <c r="R56" s="3">
        <v>0.25</v>
      </c>
      <c r="S56" s="3">
        <v>0.24</v>
      </c>
      <c r="T56" s="3">
        <v>0.67</v>
      </c>
      <c r="U56" s="3">
        <v>0.38</v>
      </c>
      <c r="V56" s="3">
        <v>0.18</v>
      </c>
      <c r="W56" s="3">
        <v>0.35</v>
      </c>
      <c r="X56" s="3">
        <v>0.48</v>
      </c>
      <c r="Y56" s="3">
        <v>0.25</v>
      </c>
      <c r="Z56" s="3">
        <v>0.3</v>
      </c>
      <c r="AA56" s="3">
        <v>0.61</v>
      </c>
      <c r="AB56" s="3">
        <v>0.47</v>
      </c>
      <c r="AC56" s="3">
        <v>0.54</v>
      </c>
      <c r="AD56" s="3">
        <v>0.49</v>
      </c>
      <c r="AE56" s="3">
        <v>0.33</v>
      </c>
      <c r="AF56" s="3">
        <v>0.17</v>
      </c>
      <c r="AG56" s="3">
        <v>0.24</v>
      </c>
      <c r="AH56" s="3">
        <v>0.56999999999999995</v>
      </c>
      <c r="AI56" s="3">
        <v>0.18</v>
      </c>
      <c r="AJ56" s="3">
        <v>0.24</v>
      </c>
      <c r="AK56" s="3">
        <v>0.6</v>
      </c>
      <c r="AL56" s="3">
        <v>0.45</v>
      </c>
      <c r="AM56" s="3">
        <v>0.56000000000000005</v>
      </c>
      <c r="AN56" s="3">
        <v>0.41</v>
      </c>
      <c r="AO56" s="3">
        <v>0.37</v>
      </c>
      <c r="AP56" s="3">
        <v>0.43</v>
      </c>
      <c r="AQ56" s="3">
        <v>0.32</v>
      </c>
      <c r="AR56" s="3">
        <v>0.43</v>
      </c>
      <c r="AS56" s="3">
        <v>0.54</v>
      </c>
      <c r="AT56" s="3">
        <v>0.28999999999999998</v>
      </c>
      <c r="AU56" s="3">
        <v>0.49</v>
      </c>
      <c r="AV56" s="3">
        <v>0.35</v>
      </c>
      <c r="AW56" s="3">
        <v>0.28000000000000003</v>
      </c>
      <c r="AX56" s="3">
        <v>0.19</v>
      </c>
    </row>
    <row r="57" spans="1:50" x14ac:dyDescent="0.25">
      <c r="A57" s="15"/>
      <c r="B57" s="2">
        <v>26636</v>
      </c>
      <c r="C57" s="2">
        <v>17653</v>
      </c>
      <c r="D57" s="2">
        <v>17554</v>
      </c>
      <c r="E57" s="2">
        <v>23665</v>
      </c>
      <c r="F57" s="2">
        <v>25703</v>
      </c>
      <c r="G57" s="2">
        <v>24201</v>
      </c>
      <c r="H57" s="2">
        <v>18847</v>
      </c>
      <c r="I57" s="2">
        <v>102262</v>
      </c>
      <c r="J57" s="2">
        <v>15904</v>
      </c>
      <c r="K57" s="2">
        <v>33607</v>
      </c>
      <c r="L57" s="2">
        <v>20377</v>
      </c>
      <c r="M57" s="2">
        <v>18872</v>
      </c>
      <c r="N57" s="2">
        <v>17520</v>
      </c>
      <c r="O57" s="2">
        <v>45879</v>
      </c>
      <c r="P57" s="2">
        <v>37137</v>
      </c>
      <c r="Q57" s="2">
        <v>17721</v>
      </c>
      <c r="R57" s="2">
        <v>39504</v>
      </c>
      <c r="S57" s="2">
        <v>23115</v>
      </c>
      <c r="T57" s="2">
        <v>22301</v>
      </c>
      <c r="U57" s="2">
        <v>20722</v>
      </c>
      <c r="V57" s="2">
        <v>46918</v>
      </c>
      <c r="W57" s="2">
        <v>19418</v>
      </c>
      <c r="X57" s="2">
        <v>45460</v>
      </c>
      <c r="Y57" s="2">
        <v>24718</v>
      </c>
      <c r="Z57" s="2">
        <v>56766</v>
      </c>
      <c r="AA57" s="2">
        <v>23358</v>
      </c>
      <c r="AB57" s="2">
        <v>28851</v>
      </c>
      <c r="AC57" s="2">
        <v>23591</v>
      </c>
      <c r="AD57" s="2">
        <v>20192</v>
      </c>
      <c r="AE57" s="2">
        <v>26668</v>
      </c>
      <c r="AF57" s="2">
        <v>48123</v>
      </c>
      <c r="AG57" s="2">
        <v>26730</v>
      </c>
      <c r="AH57" s="2">
        <v>25271</v>
      </c>
      <c r="AI57" s="2">
        <v>61921</v>
      </c>
      <c r="AJ57" s="2">
        <v>27487</v>
      </c>
      <c r="AK57" s="2">
        <v>21853</v>
      </c>
      <c r="AL57" s="2">
        <v>38937</v>
      </c>
      <c r="AM57" s="2">
        <v>38597</v>
      </c>
      <c r="AN57" s="2">
        <v>30882</v>
      </c>
      <c r="AO57" s="2">
        <v>19365</v>
      </c>
      <c r="AP57" s="2">
        <v>26859</v>
      </c>
      <c r="AQ57" s="2">
        <v>19684</v>
      </c>
      <c r="AR57" s="2">
        <v>20179</v>
      </c>
      <c r="AS57" s="2">
        <v>39883</v>
      </c>
      <c r="AT57" s="2">
        <v>17998</v>
      </c>
      <c r="AU57" s="2">
        <v>27879</v>
      </c>
      <c r="AV57" s="2">
        <v>19948</v>
      </c>
      <c r="AW57" s="2">
        <v>23772</v>
      </c>
      <c r="AX57" s="2">
        <v>52468</v>
      </c>
    </row>
    <row r="58" spans="1:50" ht="13.8" thickBot="1" x14ac:dyDescent="0.3">
      <c r="A58" s="16"/>
      <c r="B58">
        <v>85</v>
      </c>
      <c r="C58">
        <v>69</v>
      </c>
      <c r="D58">
        <v>58</v>
      </c>
      <c r="E58">
        <v>95</v>
      </c>
      <c r="F58">
        <v>78</v>
      </c>
      <c r="G58">
        <v>80</v>
      </c>
      <c r="H58">
        <v>70</v>
      </c>
      <c r="I58">
        <v>98</v>
      </c>
      <c r="J58">
        <v>75</v>
      </c>
      <c r="K58">
        <v>52</v>
      </c>
      <c r="L58">
        <v>68</v>
      </c>
      <c r="M58">
        <v>52</v>
      </c>
      <c r="N58">
        <v>61</v>
      </c>
      <c r="O58">
        <v>78</v>
      </c>
      <c r="P58">
        <v>85</v>
      </c>
      <c r="Q58">
        <v>77</v>
      </c>
      <c r="R58">
        <v>91</v>
      </c>
      <c r="S58">
        <v>79</v>
      </c>
      <c r="T58">
        <v>65</v>
      </c>
      <c r="U58">
        <v>51</v>
      </c>
      <c r="V58">
        <v>90</v>
      </c>
      <c r="W58">
        <v>71</v>
      </c>
      <c r="X58">
        <v>69</v>
      </c>
      <c r="Y58">
        <v>65</v>
      </c>
      <c r="Z58">
        <v>95</v>
      </c>
      <c r="AA58">
        <v>47</v>
      </c>
      <c r="AB58">
        <v>77</v>
      </c>
      <c r="AC58">
        <v>64</v>
      </c>
      <c r="AD58">
        <v>54</v>
      </c>
      <c r="AE58">
        <v>79</v>
      </c>
      <c r="AF58">
        <v>89</v>
      </c>
      <c r="AG58">
        <v>85</v>
      </c>
      <c r="AH58">
        <v>65</v>
      </c>
      <c r="AI58">
        <v>92</v>
      </c>
      <c r="AJ58">
        <v>78</v>
      </c>
      <c r="AK58">
        <v>71</v>
      </c>
      <c r="AL58">
        <v>74</v>
      </c>
      <c r="AM58">
        <v>52</v>
      </c>
      <c r="AN58">
        <v>87</v>
      </c>
      <c r="AO58">
        <v>77</v>
      </c>
      <c r="AP58">
        <v>96</v>
      </c>
      <c r="AQ58">
        <v>82</v>
      </c>
      <c r="AR58">
        <v>53</v>
      </c>
      <c r="AS58">
        <v>71</v>
      </c>
      <c r="AT58">
        <v>61</v>
      </c>
      <c r="AU58">
        <v>76</v>
      </c>
      <c r="AV58">
        <v>73</v>
      </c>
      <c r="AW58">
        <v>86</v>
      </c>
      <c r="AX58">
        <v>90</v>
      </c>
    </row>
    <row r="59" spans="1:50" ht="13.8" thickBot="1" x14ac:dyDescent="0.3">
      <c r="A59" s="1"/>
    </row>
    <row r="60" spans="1:50" x14ac:dyDescent="0.25">
      <c r="A60" s="14" t="s">
        <v>101</v>
      </c>
      <c r="B60" cm="1">
        <f t="array" ref="B60:F64">MMULT(B54:AX58,B4:F52)</f>
        <v>49</v>
      </c>
      <c r="C60">
        <v>61892</v>
      </c>
      <c r="D60">
        <v>18.670000000000002</v>
      </c>
      <c r="E60">
        <v>1472956</v>
      </c>
      <c r="F60">
        <v>3636</v>
      </c>
    </row>
    <row r="61" spans="1:50" x14ac:dyDescent="0.25">
      <c r="A61" s="15"/>
      <c r="B61">
        <v>61892</v>
      </c>
      <c r="C61">
        <v>78364472</v>
      </c>
      <c r="D61">
        <v>23339.980000000003</v>
      </c>
      <c r="E61">
        <v>1887138207</v>
      </c>
      <c r="F61">
        <v>4613164</v>
      </c>
    </row>
    <row r="62" spans="1:50" x14ac:dyDescent="0.25">
      <c r="A62" s="15"/>
      <c r="B62">
        <v>18.670000000000002</v>
      </c>
      <c r="C62">
        <v>23339.980000000003</v>
      </c>
      <c r="D62">
        <v>7.9718999999999998</v>
      </c>
      <c r="E62">
        <v>533014.1</v>
      </c>
      <c r="F62">
        <v>1332.3599999999997</v>
      </c>
    </row>
    <row r="63" spans="1:50" x14ac:dyDescent="0.25">
      <c r="A63" s="15"/>
      <c r="B63">
        <v>1472956</v>
      </c>
      <c r="C63">
        <v>1887138207</v>
      </c>
      <c r="D63">
        <v>533014.1</v>
      </c>
      <c r="E63">
        <v>55755005566</v>
      </c>
      <c r="F63">
        <v>114386467</v>
      </c>
    </row>
    <row r="64" spans="1:50" ht="13.8" thickBot="1" x14ac:dyDescent="0.3">
      <c r="A64" s="16"/>
      <c r="B64">
        <v>3636</v>
      </c>
      <c r="C64">
        <v>4613164</v>
      </c>
      <c r="D64">
        <v>1332.3599999999997</v>
      </c>
      <c r="E64">
        <v>114386467</v>
      </c>
      <c r="F64">
        <v>278620</v>
      </c>
    </row>
    <row r="65" spans="1:50" ht="13.8" thickBot="1" x14ac:dyDescent="0.3">
      <c r="A65" s="1"/>
    </row>
    <row r="66" spans="1:50" x14ac:dyDescent="0.25">
      <c r="A66" s="14" t="s">
        <v>102</v>
      </c>
      <c r="B66" cm="1">
        <f t="array" ref="B66:F70">MINVERSE(B60:F64)</f>
        <v>21.401360167682419</v>
      </c>
      <c r="C66">
        <v>-1.4942976529200645E-2</v>
      </c>
      <c r="D66">
        <v>-4.9505787237072134</v>
      </c>
      <c r="E66">
        <v>2.8772146566189471E-5</v>
      </c>
      <c r="F66">
        <v>-2.0013406495348406E-2</v>
      </c>
    </row>
    <row r="67" spans="1:50" x14ac:dyDescent="0.25">
      <c r="A67" s="15"/>
      <c r="B67">
        <v>-1.4942976529200663E-2</v>
      </c>
      <c r="C67">
        <v>1.147760694931759E-5</v>
      </c>
      <c r="D67">
        <v>2.6171555272281417E-3</v>
      </c>
      <c r="E67">
        <v>-2.0619165875995787E-8</v>
      </c>
      <c r="F67">
        <v>9.1931546269586182E-7</v>
      </c>
    </row>
    <row r="68" spans="1:50" x14ac:dyDescent="0.25">
      <c r="A68" s="15"/>
      <c r="B68">
        <v>-4.9505787237071752</v>
      </c>
      <c r="C68">
        <v>2.6171555272281092E-3</v>
      </c>
      <c r="D68">
        <v>2.4537293495760215</v>
      </c>
      <c r="E68">
        <v>-5.2223413758966342E-6</v>
      </c>
      <c r="F68">
        <v>1.1682761187442343E-2</v>
      </c>
    </row>
    <row r="69" spans="1:50" x14ac:dyDescent="0.25">
      <c r="A69" s="15"/>
      <c r="B69">
        <v>2.8772146566189986E-5</v>
      </c>
      <c r="C69">
        <v>-2.0619165875996141E-8</v>
      </c>
      <c r="D69">
        <v>-5.2223413758967841E-6</v>
      </c>
      <c r="E69">
        <v>1.5426516587075713E-10</v>
      </c>
      <c r="F69">
        <v>-7.2441819449529808E-8</v>
      </c>
    </row>
    <row r="70" spans="1:50" ht="13.8" thickBot="1" x14ac:dyDescent="0.3">
      <c r="A70" s="16"/>
      <c r="B70">
        <v>-2.001340649534851E-2</v>
      </c>
      <c r="C70">
        <v>9.1931546269593847E-7</v>
      </c>
      <c r="D70">
        <v>1.1682761187442357E-2</v>
      </c>
      <c r="E70">
        <v>-7.2441819449529609E-8</v>
      </c>
      <c r="F70">
        <v>2.2341724612058656E-4</v>
      </c>
    </row>
    <row r="71" spans="1:50" ht="13.8" thickBot="1" x14ac:dyDescent="0.3"/>
    <row r="72" spans="1:50" x14ac:dyDescent="0.25">
      <c r="A72" s="14" t="s">
        <v>103</v>
      </c>
      <c r="B72" cm="1">
        <f t="array" ref="B72:AX76">MMULT(B66:F70,B54:AX58)</f>
        <v>-0.27254594359960915</v>
      </c>
      <c r="C72">
        <v>-0.3258882663532896</v>
      </c>
      <c r="D72">
        <v>0.4341496150317059</v>
      </c>
      <c r="E72">
        <v>0.77632487300156683</v>
      </c>
      <c r="F72">
        <v>-3.4163437414558073E-2</v>
      </c>
      <c r="G72">
        <v>0.1665105395071409</v>
      </c>
      <c r="H72">
        <v>-0.98306927008184652</v>
      </c>
      <c r="I72">
        <v>-7.2502961940195787E-2</v>
      </c>
      <c r="J72">
        <v>-1.0481540779237575</v>
      </c>
      <c r="K72">
        <v>-0.14590807186917598</v>
      </c>
      <c r="L72">
        <v>1.6379789250560606E-2</v>
      </c>
      <c r="M72">
        <v>0.69481293197533756</v>
      </c>
      <c r="N72">
        <v>5.1459905626520808E-3</v>
      </c>
      <c r="O72">
        <v>0.77698970445394022</v>
      </c>
      <c r="P72">
        <v>0.15654824811739187</v>
      </c>
      <c r="Q72">
        <v>0.20812960538864522</v>
      </c>
      <c r="R72">
        <v>-9.6188879623183787E-2</v>
      </c>
      <c r="S72">
        <v>0.20010632441921006</v>
      </c>
      <c r="T72">
        <v>-1.163814161152072</v>
      </c>
      <c r="U72">
        <v>0.93995645957670537</v>
      </c>
      <c r="V72">
        <v>-0.41289685957864086</v>
      </c>
      <c r="W72">
        <v>-0.39532154478540504</v>
      </c>
      <c r="X72">
        <v>-0.32430060764594293</v>
      </c>
      <c r="Y72">
        <v>0.82059843923423048</v>
      </c>
      <c r="Z72">
        <v>-0.62942654463680703</v>
      </c>
      <c r="AA72">
        <v>0.18136500539192357</v>
      </c>
      <c r="AB72">
        <v>-1.6200062937459236E-2</v>
      </c>
      <c r="AC72">
        <v>-0.50793838109200407</v>
      </c>
      <c r="AD72">
        <v>0.99253728661681406</v>
      </c>
      <c r="AE72">
        <v>-0.77082333819119686</v>
      </c>
      <c r="AF72">
        <v>0.13958206664205752</v>
      </c>
      <c r="AG72">
        <v>-0.54816865464693754</v>
      </c>
      <c r="AH72">
        <v>0.1489028364510645</v>
      </c>
      <c r="AI72">
        <v>-2.1255157636797195E-2</v>
      </c>
      <c r="AJ72">
        <v>-0.13226369323248144</v>
      </c>
      <c r="AK72">
        <v>-0.21803816119547803</v>
      </c>
      <c r="AL72">
        <v>-0.61296075575472742</v>
      </c>
      <c r="AM72">
        <v>1.4397195944367307</v>
      </c>
      <c r="AN72">
        <v>-0.60801200125261379</v>
      </c>
      <c r="AO72">
        <v>0.38524094545679799</v>
      </c>
      <c r="AP72">
        <v>1.0592361812090185</v>
      </c>
      <c r="AQ72">
        <v>2.1706656056028986</v>
      </c>
      <c r="AR72">
        <v>-0.43911687528724119</v>
      </c>
      <c r="AS72">
        <v>0.14946906893933076</v>
      </c>
      <c r="AT72">
        <v>0.8230825984557586</v>
      </c>
      <c r="AU72">
        <v>-0.42202428796260572</v>
      </c>
      <c r="AV72">
        <v>-0.49481400274202436</v>
      </c>
      <c r="AW72">
        <v>-0.98580000839616999</v>
      </c>
      <c r="AX72">
        <v>-3.8577027893509364E-3</v>
      </c>
    </row>
    <row r="73" spans="1:50" x14ac:dyDescent="0.25">
      <c r="A73" s="15"/>
      <c r="B73">
        <v>2.5478053719828306E-4</v>
      </c>
      <c r="C73">
        <v>1.4623901011477216E-4</v>
      </c>
      <c r="D73">
        <v>-7.7196463195590157E-5</v>
      </c>
      <c r="E73">
        <v>-8.7758080322809838E-4</v>
      </c>
      <c r="F73">
        <v>1.477620170265156E-4</v>
      </c>
      <c r="G73">
        <v>-3.7503896939381664E-5</v>
      </c>
      <c r="H73">
        <v>6.027699505644895E-4</v>
      </c>
      <c r="I73">
        <v>-8.1472812182201262E-5</v>
      </c>
      <c r="J73">
        <v>7.6579616141381353E-4</v>
      </c>
      <c r="K73">
        <v>1.4692761760498894E-4</v>
      </c>
      <c r="L73">
        <v>1.0334092514978351E-4</v>
      </c>
      <c r="M73">
        <v>-3.0727714184621745E-4</v>
      </c>
      <c r="N73">
        <v>1.852025704645605E-4</v>
      </c>
      <c r="O73">
        <v>-5.0467591970433157E-4</v>
      </c>
      <c r="P73">
        <v>-1.5408512471341352E-4</v>
      </c>
      <c r="Q73">
        <v>-1.7794893959883562E-4</v>
      </c>
      <c r="R73">
        <v>1.6095634552400914E-5</v>
      </c>
      <c r="S73">
        <v>-5.0463619108699089E-5</v>
      </c>
      <c r="T73">
        <v>6.8858820586792239E-4</v>
      </c>
      <c r="U73">
        <v>-3.8355025211799361E-4</v>
      </c>
      <c r="V73">
        <v>3.6776135333815743E-4</v>
      </c>
      <c r="W73">
        <v>3.8664127007361025E-4</v>
      </c>
      <c r="X73">
        <v>2.4545657469178246E-4</v>
      </c>
      <c r="Y73">
        <v>-3.3419996304768514E-4</v>
      </c>
      <c r="Z73">
        <v>3.3415015803107875E-4</v>
      </c>
      <c r="AA73">
        <v>-1.1797968195192614E-5</v>
      </c>
      <c r="AB73">
        <v>-1.1955314780357319E-4</v>
      </c>
      <c r="AC73">
        <v>3.5527276873348676E-4</v>
      </c>
      <c r="AD73">
        <v>-5.984693525398245E-4</v>
      </c>
      <c r="AE73">
        <v>5.9387997385575955E-4</v>
      </c>
      <c r="AF73">
        <v>-2.8503820756921365E-5</v>
      </c>
      <c r="AG73">
        <v>4.4291672954231438E-4</v>
      </c>
      <c r="AH73">
        <v>-1.967690100231607E-4</v>
      </c>
      <c r="AI73">
        <v>6.0250638625984358E-5</v>
      </c>
      <c r="AJ73">
        <v>2.2575349459691464E-4</v>
      </c>
      <c r="AK73">
        <v>-4.2262142465987544E-5</v>
      </c>
      <c r="AL73">
        <v>4.2081337469071365E-4</v>
      </c>
      <c r="AM73">
        <v>-9.6876694874671208E-4</v>
      </c>
      <c r="AN73">
        <v>2.6461349676142748E-4</v>
      </c>
      <c r="AO73">
        <v>-3.234065764185033E-4</v>
      </c>
      <c r="AP73">
        <v>-1.1757284082164427E-3</v>
      </c>
      <c r="AQ73">
        <v>-1.7073044468564899E-3</v>
      </c>
      <c r="AR73">
        <v>5.8673006259033812E-4</v>
      </c>
      <c r="AS73">
        <v>-2.2672682636435318E-4</v>
      </c>
      <c r="AT73">
        <v>-3.356599550583206E-4</v>
      </c>
      <c r="AU73">
        <v>1.8146461549611295E-4</v>
      </c>
      <c r="AV73">
        <v>4.3493977783131196E-4</v>
      </c>
      <c r="AW73">
        <v>7.1281222129918867E-4</v>
      </c>
      <c r="AX73">
        <v>4.9944399012311156E-5</v>
      </c>
    </row>
    <row r="74" spans="1:50" x14ac:dyDescent="0.25">
      <c r="A74" s="15"/>
      <c r="B74">
        <v>-0.11526633245127049</v>
      </c>
      <c r="C74">
        <v>0.25674810441122764</v>
      </c>
      <c r="D74">
        <v>-0.2360361357377857</v>
      </c>
      <c r="E74">
        <v>2.1351639802637878E-2</v>
      </c>
      <c r="F74">
        <v>-0.18235596217655681</v>
      </c>
      <c r="G74">
        <v>-0.20087243807240962</v>
      </c>
      <c r="H74">
        <v>0.42740771393611399</v>
      </c>
      <c r="I74">
        <v>8.4958635368152402E-2</v>
      </c>
      <c r="J74">
        <v>0.22636617333569087</v>
      </c>
      <c r="K74">
        <v>0.25781993600315589</v>
      </c>
      <c r="L74">
        <v>-8.1608083022956412E-2</v>
      </c>
      <c r="M74">
        <v>-0.17232903492739382</v>
      </c>
      <c r="N74">
        <v>-0.10462690608705194</v>
      </c>
      <c r="O74">
        <v>-0.2487844311691455</v>
      </c>
      <c r="P74">
        <v>-6.5408234726462955E-2</v>
      </c>
      <c r="Q74">
        <v>-4.1107359458437132E-2</v>
      </c>
      <c r="R74">
        <v>-5.1844751300514247E-2</v>
      </c>
      <c r="S74">
        <v>-0.21473520310731209</v>
      </c>
      <c r="T74">
        <v>0.5920774585404085</v>
      </c>
      <c r="U74">
        <v>-0.35071414271790524</v>
      </c>
      <c r="V74">
        <v>-0.11697767428548933</v>
      </c>
      <c r="W74">
        <v>-6.599793962016598E-4</v>
      </c>
      <c r="X74">
        <v>0.17204487719883621</v>
      </c>
      <c r="Y74">
        <v>-0.42232255658755369</v>
      </c>
      <c r="Z74">
        <v>0.15043101387704971</v>
      </c>
      <c r="AA74">
        <v>0.11388913815952545</v>
      </c>
      <c r="AB74">
        <v>0.17067820948119572</v>
      </c>
      <c r="AC74">
        <v>0.2625245281148611</v>
      </c>
      <c r="AD74">
        <v>-0.16075978849825512</v>
      </c>
      <c r="AE74">
        <v>9.7465991589549827E-2</v>
      </c>
      <c r="AF74">
        <v>-0.2380053161434903</v>
      </c>
      <c r="AG74">
        <v>-3.5276779222347066E-2</v>
      </c>
      <c r="AH74">
        <v>0.20295354886221584</v>
      </c>
      <c r="AI74">
        <v>-0.17196293957318187</v>
      </c>
      <c r="AJ74">
        <v>-0.16550106391887509</v>
      </c>
      <c r="AK74">
        <v>0.36451195929696539</v>
      </c>
      <c r="AL74">
        <v>0.2170836907160224</v>
      </c>
      <c r="AM74">
        <v>-0.14773878233461746</v>
      </c>
      <c r="AN74">
        <v>0.26053326140801736</v>
      </c>
      <c r="AO74">
        <v>-5.6561461511388189E-2</v>
      </c>
      <c r="AP74">
        <v>7.4594715684272339E-2</v>
      </c>
      <c r="AQ74">
        <v>-0.40777000241975236</v>
      </c>
      <c r="AR74">
        <v>-1.3391223536683317E-2</v>
      </c>
      <c r="AS74">
        <v>0.20164404913183098</v>
      </c>
      <c r="AT74">
        <v>-0.39077055938004712</v>
      </c>
      <c r="AU74">
        <v>0.26548926164720776</v>
      </c>
      <c r="AV74">
        <v>3.3023479685597934E-2</v>
      </c>
      <c r="AW74">
        <v>0.11355724148309143</v>
      </c>
      <c r="AX74">
        <v>-0.17376748597051717</v>
      </c>
    </row>
    <row r="75" spans="1:50" x14ac:dyDescent="0.25">
      <c r="A75" s="15"/>
      <c r="B75">
        <v>-1.5395193585187776E-6</v>
      </c>
      <c r="C75">
        <v>-1.4263193006516829E-6</v>
      </c>
      <c r="D75">
        <v>-1.6931682174552891E-7</v>
      </c>
      <c r="E75">
        <v>-6.3954651043714939E-7</v>
      </c>
      <c r="F75">
        <v>-9.7151536150747868E-7</v>
      </c>
      <c r="G75">
        <v>-9.5634112790049032E-7</v>
      </c>
      <c r="H75">
        <v>-2.1929095589882977E-6</v>
      </c>
      <c r="I75">
        <v>6.9625545994888289E-6</v>
      </c>
      <c r="J75">
        <v>-3.1014088836699237E-6</v>
      </c>
      <c r="K75">
        <v>1.588784705563757E-6</v>
      </c>
      <c r="L75">
        <v>-8.7062777050760262E-7</v>
      </c>
      <c r="M75">
        <v>7.7118808101947391E-7</v>
      </c>
      <c r="N75">
        <v>-8.6747910901958984E-7</v>
      </c>
      <c r="O75">
        <v>2.5396348643379522E-6</v>
      </c>
      <c r="P75">
        <v>3.8430264387816503E-7</v>
      </c>
      <c r="Q75">
        <v>-1.3137574498262156E-6</v>
      </c>
      <c r="R75">
        <v>-4.2660532687977958E-8</v>
      </c>
      <c r="S75">
        <v>-9.8957378095861513E-7</v>
      </c>
      <c r="T75">
        <v>-1.64551530553574E-6</v>
      </c>
      <c r="U75">
        <v>1.2375202792617048E-6</v>
      </c>
      <c r="V75">
        <v>3.0191717028035334E-7</v>
      </c>
      <c r="W75">
        <v>-1.6991492560671853E-6</v>
      </c>
      <c r="X75">
        <v>1.6811076241915705E-6</v>
      </c>
      <c r="Y75">
        <v>6.9391615361456971E-7</v>
      </c>
      <c r="Z75">
        <v>1.1002796178082553E-6</v>
      </c>
      <c r="AA75">
        <v>1.0420795059788222E-6</v>
      </c>
      <c r="AB75">
        <v>-1.7124370503333475E-7</v>
      </c>
      <c r="AC75">
        <v>-7.5702454087434149E-7</v>
      </c>
      <c r="AD75">
        <v>1.2918391960727961E-6</v>
      </c>
      <c r="AE75">
        <v>-1.7774853372423632E-6</v>
      </c>
      <c r="AF75">
        <v>1.2310469046429959E-6</v>
      </c>
      <c r="AG75">
        <v>-1.8768952509568178E-6</v>
      </c>
      <c r="AH75">
        <v>3.4522550261389821E-7</v>
      </c>
      <c r="AI75">
        <v>2.4714738149402634E-6</v>
      </c>
      <c r="AJ75">
        <v>-9.0249796435401071E-7</v>
      </c>
      <c r="AK75">
        <v>-7.7337399230643172E-7</v>
      </c>
      <c r="AL75">
        <v>2.6310543248591599E-7</v>
      </c>
      <c r="AM75">
        <v>4.2196968046503064E-6</v>
      </c>
      <c r="AN75">
        <v>-1.2999671588911269E-6</v>
      </c>
      <c r="AO75">
        <v>-8.6493894038170627E-7</v>
      </c>
      <c r="AP75">
        <v>1.6844576713458046E-7</v>
      </c>
      <c r="AQ75">
        <v>1.3306686995618326E-6</v>
      </c>
      <c r="AR75">
        <v>-7.3682635657173557E-7</v>
      </c>
      <c r="AS75">
        <v>1.7027924546172414E-6</v>
      </c>
      <c r="AT75">
        <v>1.7113034512124875E-7</v>
      </c>
      <c r="AU75">
        <v>-7.6557777184804332E-7</v>
      </c>
      <c r="AV75">
        <v>-1.8653681864347231E-6</v>
      </c>
      <c r="AW75">
        <v>-2.8001195789718824E-6</v>
      </c>
      <c r="AX75">
        <v>1.5182487446240091E-6</v>
      </c>
    </row>
    <row r="76" spans="1:50" ht="13.8" thickBot="1" x14ac:dyDescent="0.3">
      <c r="A76" s="16"/>
      <c r="B76">
        <v>8.2660641672615415E-4</v>
      </c>
      <c r="C76">
        <v>1.4369963420629104E-3</v>
      </c>
      <c r="D76">
        <v>-2.9811047177493201E-3</v>
      </c>
      <c r="E76">
        <v>4.9006328523181937E-3</v>
      </c>
      <c r="F76">
        <v>-4.4986059676312834E-4</v>
      </c>
      <c r="G76">
        <v>8.8314514500011099E-5</v>
      </c>
      <c r="H76">
        <v>1.9565769325783893E-3</v>
      </c>
      <c r="I76">
        <v>-6.1786410019738086E-4</v>
      </c>
      <c r="J76">
        <v>1.4589868436518279E-3</v>
      </c>
      <c r="K76">
        <v>-2.2271333215527159E-3</v>
      </c>
      <c r="L76">
        <v>-9.3304920359555711E-4</v>
      </c>
      <c r="M76">
        <v>-3.2855830122709203E-3</v>
      </c>
      <c r="N76">
        <v>-2.0581870554488985E-3</v>
      </c>
      <c r="O76">
        <v>-1.3567267814109905E-3</v>
      </c>
      <c r="P76">
        <v>9.6833972448767333E-4</v>
      </c>
      <c r="Q76">
        <v>1.242532020066793E-3</v>
      </c>
      <c r="R76">
        <v>1.5808148190829194E-3</v>
      </c>
      <c r="S76">
        <v>-5.9188862086473337E-5</v>
      </c>
      <c r="T76">
        <v>1.8642679181257848E-3</v>
      </c>
      <c r="U76">
        <v>-4.5638487874280886E-3</v>
      </c>
      <c r="V76">
        <v>5.7679568204307974E-5</v>
      </c>
      <c r="W76">
        <v>-2.8717048568872514E-4</v>
      </c>
      <c r="X76">
        <v>-1.0971793083535634E-3</v>
      </c>
      <c r="Y76">
        <v>-3.2074711881198651E-3</v>
      </c>
      <c r="Z76">
        <v>1.8513390023463111E-3</v>
      </c>
      <c r="AA76">
        <v>-2.9752290668080914E-3</v>
      </c>
      <c r="AB76">
        <v>1.7213583002121859E-3</v>
      </c>
      <c r="AC76">
        <v>3.1399716935885322E-5</v>
      </c>
      <c r="AD76">
        <v>-2.6114683499607362E-3</v>
      </c>
      <c r="AE76">
        <v>7.7348510971239279E-4</v>
      </c>
      <c r="AF76">
        <v>-3.9743714610826139E-4</v>
      </c>
      <c r="AG76">
        <v>1.0644838949990972E-3</v>
      </c>
      <c r="AH76">
        <v>4.35793137944342E-4</v>
      </c>
      <c r="AI76">
        <v>-5.8233055675581055E-4</v>
      </c>
      <c r="AJ76">
        <v>-5.6990364803413338E-4</v>
      </c>
      <c r="AK76">
        <v>2.374385589169626E-3</v>
      </c>
      <c r="AL76">
        <v>1.5115522952234214E-4</v>
      </c>
      <c r="AM76">
        <v>-3.5875909779899736E-3</v>
      </c>
      <c r="AN76">
        <v>3.1534015280043175E-3</v>
      </c>
      <c r="AO76">
        <v>1.2292334952138384E-3</v>
      </c>
      <c r="AP76">
        <v>5.5623798726318618E-3</v>
      </c>
      <c r="AQ76">
        <v>1.638867340606396E-3</v>
      </c>
      <c r="AR76">
        <v>-3.4273496145395925E-3</v>
      </c>
      <c r="AS76">
        <v>3.9487337712894657E-4</v>
      </c>
      <c r="AT76">
        <v>-3.1663263231202915E-3</v>
      </c>
      <c r="AU76">
        <v>1.8203960355993101E-3</v>
      </c>
      <c r="AV76">
        <v>1.2586641955767905E-4</v>
      </c>
      <c r="AW76">
        <v>1.9777683297133516E-3</v>
      </c>
      <c r="AX76">
        <v>-2.4593122712007059E-4</v>
      </c>
    </row>
    <row r="77" spans="1:50" ht="13.8" thickBot="1" x14ac:dyDescent="0.3"/>
    <row r="78" spans="1:50" x14ac:dyDescent="0.25">
      <c r="A78" s="14" t="s">
        <v>104</v>
      </c>
      <c r="B78" s="17" cm="1">
        <f t="array" ref="B78:B82">MMULT(B72:AX76,G4:G52)</f>
        <v>17.920955871245077</v>
      </c>
    </row>
    <row r="79" spans="1:50" x14ac:dyDescent="0.25">
      <c r="A79" s="15"/>
      <c r="B79" s="17">
        <v>7.2006284758812947E-2</v>
      </c>
    </row>
    <row r="80" spans="1:50" x14ac:dyDescent="0.25">
      <c r="A80" s="15"/>
      <c r="B80" s="17">
        <v>-24.859231804420254</v>
      </c>
    </row>
    <row r="81" spans="1:2" x14ac:dyDescent="0.25">
      <c r="A81" s="15"/>
      <c r="B81" s="17">
        <v>-1.3564986043018866E-4</v>
      </c>
    </row>
    <row r="82" spans="1:2" ht="13.8" thickBot="1" x14ac:dyDescent="0.3">
      <c r="A82" s="16"/>
      <c r="B82" s="17">
        <v>-0.16276448855195697</v>
      </c>
    </row>
  </sheetData>
  <sortState xmlns:xlrd2="http://schemas.microsoft.com/office/spreadsheetml/2017/richdata2" ref="A5:G53">
    <sortCondition ref="A5:A53"/>
  </sortState>
  <mergeCells count="5">
    <mergeCell ref="A54:A58"/>
    <mergeCell ref="A60:A64"/>
    <mergeCell ref="A66:A70"/>
    <mergeCell ref="A72:A76"/>
    <mergeCell ref="A78:A82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5"/>
  <sheetViews>
    <sheetView workbookViewId="0">
      <selection activeCell="J68" sqref="J68"/>
    </sheetView>
  </sheetViews>
  <sheetFormatPr defaultRowHeight="13.2" x14ac:dyDescent="0.25"/>
  <cols>
    <col min="2" max="2" width="16.33203125" bestFit="1" customWidth="1"/>
    <col min="3" max="3" width="15" bestFit="1" customWidth="1"/>
    <col min="4" max="4" width="11.44140625" bestFit="1" customWidth="1"/>
    <col min="5" max="5" width="15.109375" bestFit="1" customWidth="1"/>
    <col min="6" max="6" width="23.109375" bestFit="1" customWidth="1"/>
  </cols>
  <sheetData>
    <row r="1" spans="2:6" x14ac:dyDescent="0.25">
      <c r="B1" s="1" t="s">
        <v>57</v>
      </c>
      <c r="C1" s="1" t="s">
        <v>58</v>
      </c>
      <c r="D1" s="6" t="s">
        <v>60</v>
      </c>
      <c r="E1" s="6" t="s">
        <v>61</v>
      </c>
      <c r="F1" s="6" t="s">
        <v>62</v>
      </c>
    </row>
    <row r="2" spans="2:6" x14ac:dyDescent="0.25">
      <c r="B2">
        <v>93</v>
      </c>
      <c r="C2">
        <v>1315</v>
      </c>
      <c r="D2" s="4">
        <f>B2-$B$51</f>
        <v>9.7551020408163254</v>
      </c>
      <c r="E2" s="4">
        <f>C2-$C$51</f>
        <v>51.897959183673493</v>
      </c>
      <c r="F2">
        <f>D2*E2</f>
        <v>506.26988754685567</v>
      </c>
    </row>
    <row r="3" spans="2:6" x14ac:dyDescent="0.25">
      <c r="B3">
        <v>80</v>
      </c>
      <c r="C3">
        <v>1220</v>
      </c>
      <c r="D3" s="4">
        <f t="shared" ref="D3:D50" si="0">B3-$B$51</f>
        <v>-3.2448979591836746</v>
      </c>
      <c r="E3" s="4">
        <f t="shared" ref="E3:E50" si="1">C3-$C$51</f>
        <v>-43.102040816326507</v>
      </c>
      <c r="F3">
        <f t="shared" ref="F3:F50" si="2">D3*E3</f>
        <v>139.86172428154933</v>
      </c>
    </row>
    <row r="4" spans="2:6" x14ac:dyDescent="0.25">
      <c r="B4">
        <v>88</v>
      </c>
      <c r="C4">
        <v>1240</v>
      </c>
      <c r="D4" s="4">
        <f t="shared" si="0"/>
        <v>4.7551020408163254</v>
      </c>
      <c r="E4" s="4">
        <f t="shared" si="1"/>
        <v>-23.102040816326507</v>
      </c>
      <c r="F4">
        <f t="shared" si="2"/>
        <v>-109.85256143273622</v>
      </c>
    </row>
    <row r="5" spans="2:6" x14ac:dyDescent="0.25">
      <c r="B5">
        <v>68</v>
      </c>
      <c r="C5">
        <v>1176</v>
      </c>
      <c r="D5" s="4">
        <f t="shared" si="0"/>
        <v>-15.244897959183675</v>
      </c>
      <c r="E5" s="4">
        <f t="shared" si="1"/>
        <v>-87.102040816326507</v>
      </c>
      <c r="F5">
        <f t="shared" si="2"/>
        <v>1327.8617242815492</v>
      </c>
    </row>
    <row r="6" spans="2:6" x14ac:dyDescent="0.25">
      <c r="B6">
        <v>90</v>
      </c>
      <c r="C6">
        <v>1300</v>
      </c>
      <c r="D6" s="4">
        <f t="shared" si="0"/>
        <v>6.7551020408163254</v>
      </c>
      <c r="E6" s="4">
        <f t="shared" si="1"/>
        <v>36.897959183673493</v>
      </c>
      <c r="F6">
        <f t="shared" si="2"/>
        <v>249.24947938359028</v>
      </c>
    </row>
    <row r="7" spans="2:6" x14ac:dyDescent="0.25">
      <c r="B7">
        <v>90</v>
      </c>
      <c r="C7">
        <v>1281</v>
      </c>
      <c r="D7" s="4">
        <f t="shared" si="0"/>
        <v>6.7551020408163254</v>
      </c>
      <c r="E7" s="4">
        <f t="shared" si="1"/>
        <v>17.897959183673493</v>
      </c>
      <c r="F7">
        <f t="shared" si="2"/>
        <v>120.9025406080801</v>
      </c>
    </row>
    <row r="8" spans="2:6" x14ac:dyDescent="0.25">
      <c r="B8">
        <v>84</v>
      </c>
      <c r="C8">
        <v>1255</v>
      </c>
      <c r="D8" s="4">
        <f t="shared" si="0"/>
        <v>0.75510204081632537</v>
      </c>
      <c r="E8" s="4">
        <f t="shared" si="1"/>
        <v>-8.1020408163265074</v>
      </c>
      <c r="F8">
        <f t="shared" si="2"/>
        <v>-6.1178675551853123</v>
      </c>
    </row>
    <row r="9" spans="2:6" x14ac:dyDescent="0.25">
      <c r="B9">
        <v>75</v>
      </c>
      <c r="C9">
        <v>1400</v>
      </c>
      <c r="D9" s="4">
        <f t="shared" si="0"/>
        <v>-8.2448979591836746</v>
      </c>
      <c r="E9" s="4">
        <f t="shared" si="1"/>
        <v>136.89795918367349</v>
      </c>
      <c r="F9">
        <f t="shared" si="2"/>
        <v>-1128.7097042898795</v>
      </c>
    </row>
    <row r="10" spans="2:6" x14ac:dyDescent="0.25">
      <c r="B10">
        <v>80</v>
      </c>
      <c r="C10">
        <v>1300</v>
      </c>
      <c r="D10" s="4">
        <f t="shared" si="0"/>
        <v>-3.2448979591836746</v>
      </c>
      <c r="E10" s="4">
        <f t="shared" si="1"/>
        <v>36.897959183673493</v>
      </c>
      <c r="F10">
        <f t="shared" si="2"/>
        <v>-119.73011245314464</v>
      </c>
    </row>
    <row r="11" spans="2:6" x14ac:dyDescent="0.25">
      <c r="B11">
        <v>77</v>
      </c>
      <c r="C11">
        <v>1225</v>
      </c>
      <c r="D11" s="4">
        <f t="shared" si="0"/>
        <v>-6.2448979591836746</v>
      </c>
      <c r="E11" s="4">
        <f t="shared" si="1"/>
        <v>-38.102040816326507</v>
      </c>
      <c r="F11">
        <f t="shared" si="2"/>
        <v>237.94335693461048</v>
      </c>
    </row>
    <row r="12" spans="2:6" x14ac:dyDescent="0.25">
      <c r="B12">
        <v>74</v>
      </c>
      <c r="C12">
        <v>1260</v>
      </c>
      <c r="D12" s="4">
        <f t="shared" si="0"/>
        <v>-9.2448979591836746</v>
      </c>
      <c r="E12" s="4">
        <f t="shared" si="1"/>
        <v>-3.1020408163265074</v>
      </c>
      <c r="F12">
        <f t="shared" si="2"/>
        <v>28.678050812161388</v>
      </c>
    </row>
    <row r="13" spans="2:6" x14ac:dyDescent="0.25">
      <c r="B13">
        <v>84</v>
      </c>
      <c r="C13">
        <v>1200</v>
      </c>
      <c r="D13" s="4">
        <f t="shared" si="0"/>
        <v>0.75510204081632537</v>
      </c>
      <c r="E13" s="4">
        <f t="shared" si="1"/>
        <v>-63.102040816326507</v>
      </c>
      <c r="F13">
        <f t="shared" si="2"/>
        <v>-47.648479800083209</v>
      </c>
    </row>
    <row r="14" spans="2:6" x14ac:dyDescent="0.25">
      <c r="B14">
        <v>85</v>
      </c>
      <c r="C14">
        <v>1258</v>
      </c>
      <c r="D14" s="4">
        <f t="shared" si="0"/>
        <v>1.7551020408163254</v>
      </c>
      <c r="E14" s="4">
        <f t="shared" si="1"/>
        <v>-5.1020408163265074</v>
      </c>
      <c r="F14">
        <f t="shared" si="2"/>
        <v>-8.9546022490628445</v>
      </c>
    </row>
    <row r="15" spans="2:6" x14ac:dyDescent="0.25">
      <c r="B15">
        <v>90</v>
      </c>
      <c r="C15">
        <v>1268</v>
      </c>
      <c r="D15" s="4">
        <f t="shared" si="0"/>
        <v>6.7551020408163254</v>
      </c>
      <c r="E15" s="4">
        <f t="shared" si="1"/>
        <v>4.8979591836734926</v>
      </c>
      <c r="F15">
        <f t="shared" si="2"/>
        <v>33.086214077467872</v>
      </c>
    </row>
    <row r="16" spans="2:6" x14ac:dyDescent="0.25">
      <c r="B16">
        <v>83</v>
      </c>
      <c r="C16">
        <v>1280</v>
      </c>
      <c r="D16" s="4">
        <f t="shared" si="0"/>
        <v>-0.24489795918367463</v>
      </c>
      <c r="E16" s="4">
        <f t="shared" si="1"/>
        <v>16.897959183673493</v>
      </c>
      <c r="F16">
        <f t="shared" si="2"/>
        <v>-4.1382757184506707</v>
      </c>
    </row>
    <row r="17" spans="2:6" x14ac:dyDescent="0.25">
      <c r="B17">
        <v>89</v>
      </c>
      <c r="C17">
        <v>1230</v>
      </c>
      <c r="D17" s="4">
        <f t="shared" si="0"/>
        <v>5.7551020408163254</v>
      </c>
      <c r="E17" s="4">
        <f t="shared" si="1"/>
        <v>-33.102040816326507</v>
      </c>
      <c r="F17">
        <f t="shared" si="2"/>
        <v>-190.50562265722598</v>
      </c>
    </row>
    <row r="18" spans="2:6" x14ac:dyDescent="0.25">
      <c r="B18">
        <v>91</v>
      </c>
      <c r="C18">
        <v>1310</v>
      </c>
      <c r="D18" s="4">
        <f t="shared" si="0"/>
        <v>7.7551020408163254</v>
      </c>
      <c r="E18" s="4">
        <f t="shared" si="1"/>
        <v>46.897959183673493</v>
      </c>
      <c r="F18">
        <f t="shared" si="2"/>
        <v>363.69845897542706</v>
      </c>
    </row>
    <row r="19" spans="2:6" x14ac:dyDescent="0.25">
      <c r="B19">
        <v>89</v>
      </c>
      <c r="C19">
        <v>1278</v>
      </c>
      <c r="D19" s="4">
        <f t="shared" si="0"/>
        <v>5.7551020408163254</v>
      </c>
      <c r="E19" s="4">
        <f t="shared" si="1"/>
        <v>14.897959183673493</v>
      </c>
      <c r="F19">
        <f t="shared" si="2"/>
        <v>85.739275301957633</v>
      </c>
    </row>
    <row r="20" spans="2:6" x14ac:dyDescent="0.25">
      <c r="B20">
        <v>73</v>
      </c>
      <c r="C20">
        <v>1244</v>
      </c>
      <c r="D20" s="4">
        <f t="shared" si="0"/>
        <v>-10.244897959183675</v>
      </c>
      <c r="E20" s="4">
        <f t="shared" si="1"/>
        <v>-19.102040816326507</v>
      </c>
      <c r="F20">
        <f t="shared" si="2"/>
        <v>195.69845897542669</v>
      </c>
    </row>
    <row r="21" spans="2:6" x14ac:dyDescent="0.25">
      <c r="B21">
        <v>85</v>
      </c>
      <c r="C21">
        <v>1215</v>
      </c>
      <c r="D21" s="4">
        <f t="shared" si="0"/>
        <v>1.7551020408163254</v>
      </c>
      <c r="E21" s="4">
        <f t="shared" si="1"/>
        <v>-48.102040816326507</v>
      </c>
      <c r="F21">
        <f t="shared" si="2"/>
        <v>-84.423990004164835</v>
      </c>
    </row>
    <row r="22" spans="2:6" x14ac:dyDescent="0.25">
      <c r="B22">
        <v>90</v>
      </c>
      <c r="C22">
        <v>1370</v>
      </c>
      <c r="D22" s="4">
        <f t="shared" si="0"/>
        <v>6.7551020408163254</v>
      </c>
      <c r="E22" s="4">
        <f t="shared" si="1"/>
        <v>106.89795918367349</v>
      </c>
      <c r="F22">
        <f t="shared" si="2"/>
        <v>722.10662224073303</v>
      </c>
    </row>
    <row r="23" spans="2:6" x14ac:dyDescent="0.25">
      <c r="B23">
        <v>87</v>
      </c>
      <c r="C23">
        <v>1285</v>
      </c>
      <c r="D23" s="4">
        <f t="shared" si="0"/>
        <v>3.7551020408163254</v>
      </c>
      <c r="E23" s="4">
        <f t="shared" si="1"/>
        <v>21.897959183673493</v>
      </c>
      <c r="F23">
        <f t="shared" si="2"/>
        <v>82.229071220324926</v>
      </c>
    </row>
    <row r="24" spans="2:6" x14ac:dyDescent="0.25">
      <c r="B24">
        <v>86</v>
      </c>
      <c r="C24">
        <v>1290</v>
      </c>
      <c r="D24" s="4">
        <f t="shared" si="0"/>
        <v>2.7551020408163254</v>
      </c>
      <c r="E24" s="4">
        <f t="shared" si="1"/>
        <v>26.897959183673493</v>
      </c>
      <c r="F24">
        <f t="shared" si="2"/>
        <v>74.10662224073306</v>
      </c>
    </row>
    <row r="25" spans="2:6" x14ac:dyDescent="0.25">
      <c r="B25">
        <v>92</v>
      </c>
      <c r="C25">
        <v>1255</v>
      </c>
      <c r="D25" s="4">
        <f t="shared" si="0"/>
        <v>8.7551020408163254</v>
      </c>
      <c r="E25" s="4">
        <f t="shared" si="1"/>
        <v>-8.1020408163265074</v>
      </c>
      <c r="F25">
        <f t="shared" si="2"/>
        <v>-70.934194085797373</v>
      </c>
    </row>
    <row r="26" spans="2:6" x14ac:dyDescent="0.25">
      <c r="B26">
        <v>86</v>
      </c>
      <c r="C26">
        <v>1357</v>
      </c>
      <c r="D26" s="4">
        <f t="shared" si="0"/>
        <v>2.7551020408163254</v>
      </c>
      <c r="E26" s="4">
        <f t="shared" si="1"/>
        <v>93.897959183673493</v>
      </c>
      <c r="F26">
        <f t="shared" si="2"/>
        <v>258.69845897542689</v>
      </c>
    </row>
    <row r="27" spans="2:6" x14ac:dyDescent="0.25">
      <c r="B27">
        <v>83</v>
      </c>
      <c r="C27">
        <v>1200</v>
      </c>
      <c r="D27" s="4">
        <f t="shared" si="0"/>
        <v>-0.24489795918367463</v>
      </c>
      <c r="E27" s="4">
        <f t="shared" si="1"/>
        <v>-63.102040816326507</v>
      </c>
      <c r="F27">
        <f t="shared" si="2"/>
        <v>15.453561016243299</v>
      </c>
    </row>
    <row r="28" spans="2:6" x14ac:dyDescent="0.25">
      <c r="B28">
        <v>82</v>
      </c>
      <c r="C28">
        <v>1230</v>
      </c>
      <c r="D28" s="4">
        <f t="shared" si="0"/>
        <v>-1.2448979591836746</v>
      </c>
      <c r="E28" s="4">
        <f t="shared" si="1"/>
        <v>-33.102040816326507</v>
      </c>
      <c r="F28">
        <f t="shared" si="2"/>
        <v>41.208663057059567</v>
      </c>
    </row>
    <row r="29" spans="2:6" x14ac:dyDescent="0.25">
      <c r="B29">
        <v>77</v>
      </c>
      <c r="C29">
        <v>1247</v>
      </c>
      <c r="D29" s="4">
        <f t="shared" si="0"/>
        <v>-6.2448979591836746</v>
      </c>
      <c r="E29" s="4">
        <f t="shared" si="1"/>
        <v>-16.102040816326507</v>
      </c>
      <c r="F29">
        <f t="shared" si="2"/>
        <v>100.55560183256964</v>
      </c>
    </row>
    <row r="30" spans="2:6" x14ac:dyDescent="0.25">
      <c r="B30">
        <v>72</v>
      </c>
      <c r="C30">
        <v>1170</v>
      </c>
      <c r="D30" s="4">
        <f t="shared" si="0"/>
        <v>-11.244897959183675</v>
      </c>
      <c r="E30" s="4">
        <f t="shared" si="1"/>
        <v>-93.102040816326507</v>
      </c>
      <c r="F30">
        <f t="shared" si="2"/>
        <v>1046.9229487713451</v>
      </c>
    </row>
    <row r="31" spans="2:6" x14ac:dyDescent="0.25">
      <c r="B31">
        <v>80</v>
      </c>
      <c r="C31">
        <v>1320</v>
      </c>
      <c r="D31" s="4">
        <f t="shared" si="0"/>
        <v>-3.2448979591836746</v>
      </c>
      <c r="E31" s="4">
        <f t="shared" si="1"/>
        <v>56.897959183673493</v>
      </c>
      <c r="F31">
        <f t="shared" si="2"/>
        <v>-184.62807163681813</v>
      </c>
    </row>
    <row r="32" spans="2:6" x14ac:dyDescent="0.25">
      <c r="B32">
        <v>93</v>
      </c>
      <c r="C32">
        <v>1340</v>
      </c>
      <c r="D32" s="4">
        <f t="shared" si="0"/>
        <v>9.7551020408163254</v>
      </c>
      <c r="E32" s="4">
        <f t="shared" si="1"/>
        <v>76.897959183673493</v>
      </c>
      <c r="F32">
        <f t="shared" si="2"/>
        <v>750.14743856726375</v>
      </c>
    </row>
    <row r="33" spans="2:6" x14ac:dyDescent="0.25">
      <c r="B33">
        <v>88</v>
      </c>
      <c r="C33">
        <v>1327</v>
      </c>
      <c r="D33" s="4">
        <f t="shared" si="0"/>
        <v>4.7551020408163254</v>
      </c>
      <c r="E33" s="4">
        <f t="shared" si="1"/>
        <v>63.897959183673493</v>
      </c>
      <c r="F33">
        <f t="shared" si="2"/>
        <v>303.84131611828411</v>
      </c>
    </row>
    <row r="34" spans="2:6" x14ac:dyDescent="0.25">
      <c r="B34">
        <v>87</v>
      </c>
      <c r="C34">
        <v>1195</v>
      </c>
      <c r="D34" s="4">
        <f t="shared" si="0"/>
        <v>3.7551020408163254</v>
      </c>
      <c r="E34" s="4">
        <f t="shared" si="1"/>
        <v>-68.102040816326507</v>
      </c>
      <c r="F34">
        <f t="shared" si="2"/>
        <v>-255.73011245314436</v>
      </c>
    </row>
    <row r="35" spans="2:6" x14ac:dyDescent="0.25">
      <c r="B35">
        <v>88</v>
      </c>
      <c r="C35">
        <v>1370</v>
      </c>
      <c r="D35" s="4">
        <f t="shared" si="0"/>
        <v>4.7551020408163254</v>
      </c>
      <c r="E35" s="4">
        <f t="shared" si="1"/>
        <v>106.89795918367349</v>
      </c>
      <c r="F35">
        <f t="shared" si="2"/>
        <v>508.3107038733861</v>
      </c>
    </row>
    <row r="36" spans="2:6" x14ac:dyDescent="0.25">
      <c r="B36">
        <v>88</v>
      </c>
      <c r="C36">
        <v>1310</v>
      </c>
      <c r="D36" s="4">
        <f t="shared" si="0"/>
        <v>4.7551020408163254</v>
      </c>
      <c r="E36" s="4">
        <f t="shared" si="1"/>
        <v>46.897959183673493</v>
      </c>
      <c r="F36">
        <f t="shared" si="2"/>
        <v>223.00458142440655</v>
      </c>
    </row>
    <row r="37" spans="2:6" x14ac:dyDescent="0.25">
      <c r="B37">
        <v>77</v>
      </c>
      <c r="C37">
        <v>1195</v>
      </c>
      <c r="D37" s="4">
        <f t="shared" si="0"/>
        <v>-6.2448979591836746</v>
      </c>
      <c r="E37" s="4">
        <f t="shared" si="1"/>
        <v>-68.102040816326507</v>
      </c>
      <c r="F37">
        <f t="shared" si="2"/>
        <v>425.29029571012074</v>
      </c>
    </row>
    <row r="38" spans="2:6" x14ac:dyDescent="0.25">
      <c r="B38">
        <v>73</v>
      </c>
      <c r="C38">
        <v>1300</v>
      </c>
      <c r="D38" s="4">
        <f t="shared" si="0"/>
        <v>-10.244897959183675</v>
      </c>
      <c r="E38" s="4">
        <f t="shared" si="1"/>
        <v>36.897959183673493</v>
      </c>
      <c r="F38">
        <f t="shared" si="2"/>
        <v>-378.01582673885906</v>
      </c>
    </row>
    <row r="39" spans="2:6" x14ac:dyDescent="0.25">
      <c r="B39">
        <v>73</v>
      </c>
      <c r="C39">
        <v>1155</v>
      </c>
      <c r="D39" s="4">
        <f t="shared" si="0"/>
        <v>-10.244897959183675</v>
      </c>
      <c r="E39" s="4">
        <f t="shared" si="1"/>
        <v>-108.10204081632651</v>
      </c>
      <c r="F39">
        <f t="shared" si="2"/>
        <v>1107.4943773427738</v>
      </c>
    </row>
    <row r="40" spans="2:6" x14ac:dyDescent="0.25">
      <c r="B40">
        <v>86</v>
      </c>
      <c r="C40">
        <v>1280</v>
      </c>
      <c r="D40" s="4">
        <f t="shared" si="0"/>
        <v>2.7551020408163254</v>
      </c>
      <c r="E40" s="4">
        <f t="shared" si="1"/>
        <v>16.897959183673493</v>
      </c>
      <c r="F40">
        <f t="shared" si="2"/>
        <v>46.555601832569806</v>
      </c>
    </row>
    <row r="41" spans="2:6" x14ac:dyDescent="0.25">
      <c r="B41">
        <v>88</v>
      </c>
      <c r="C41">
        <v>1218</v>
      </c>
      <c r="D41" s="4">
        <f t="shared" si="0"/>
        <v>4.7551020408163254</v>
      </c>
      <c r="E41" s="4">
        <f t="shared" si="1"/>
        <v>-45.102040816326507</v>
      </c>
      <c r="F41">
        <f t="shared" si="2"/>
        <v>-214.46480633069538</v>
      </c>
    </row>
    <row r="42" spans="2:6" x14ac:dyDescent="0.25">
      <c r="B42">
        <v>61</v>
      </c>
      <c r="C42">
        <v>1142</v>
      </c>
      <c r="D42" s="4">
        <f t="shared" si="0"/>
        <v>-22.244897959183675</v>
      </c>
      <c r="E42" s="4">
        <f t="shared" si="1"/>
        <v>-121.10204081632651</v>
      </c>
      <c r="F42">
        <f t="shared" si="2"/>
        <v>2693.9025406080796</v>
      </c>
    </row>
    <row r="43" spans="2:6" x14ac:dyDescent="0.25">
      <c r="B43">
        <v>73</v>
      </c>
      <c r="C43">
        <v>1109</v>
      </c>
      <c r="D43" s="4">
        <f t="shared" si="0"/>
        <v>-10.244897959183675</v>
      </c>
      <c r="E43" s="4">
        <f t="shared" si="1"/>
        <v>-154.10204081632651</v>
      </c>
      <c r="F43">
        <f t="shared" si="2"/>
        <v>1578.7596834652227</v>
      </c>
    </row>
    <row r="44" spans="2:6" x14ac:dyDescent="0.25">
      <c r="B44">
        <v>84</v>
      </c>
      <c r="C44">
        <v>1287</v>
      </c>
      <c r="D44" s="4">
        <f t="shared" si="0"/>
        <v>0.75510204081632537</v>
      </c>
      <c r="E44" s="4">
        <f t="shared" si="1"/>
        <v>23.897959183673493</v>
      </c>
      <c r="F44">
        <f t="shared" si="2"/>
        <v>18.045397750937099</v>
      </c>
    </row>
    <row r="45" spans="2:6" x14ac:dyDescent="0.25">
      <c r="B45">
        <v>76</v>
      </c>
      <c r="C45">
        <v>1225</v>
      </c>
      <c r="D45" s="4">
        <f t="shared" si="0"/>
        <v>-7.2448979591836746</v>
      </c>
      <c r="E45" s="4">
        <f t="shared" si="1"/>
        <v>-38.102040816326507</v>
      </c>
      <c r="F45">
        <f t="shared" si="2"/>
        <v>276.04539775093701</v>
      </c>
    </row>
    <row r="46" spans="2:6" x14ac:dyDescent="0.25">
      <c r="B46">
        <v>78</v>
      </c>
      <c r="C46">
        <v>1234</v>
      </c>
      <c r="D46" s="4">
        <f t="shared" si="0"/>
        <v>-5.2448979591836746</v>
      </c>
      <c r="E46" s="4">
        <f t="shared" si="1"/>
        <v>-29.102040816326507</v>
      </c>
      <c r="F46">
        <f t="shared" si="2"/>
        <v>152.6372344856309</v>
      </c>
    </row>
    <row r="47" spans="2:6" x14ac:dyDescent="0.25">
      <c r="B47">
        <v>86</v>
      </c>
      <c r="C47">
        <v>1250</v>
      </c>
      <c r="D47" s="4">
        <f t="shared" si="0"/>
        <v>2.7551020408163254</v>
      </c>
      <c r="E47" s="4">
        <f t="shared" si="1"/>
        <v>-13.102040816326507</v>
      </c>
      <c r="F47">
        <f t="shared" si="2"/>
        <v>-36.097459391919955</v>
      </c>
    </row>
    <row r="48" spans="2:6" x14ac:dyDescent="0.25">
      <c r="B48">
        <v>91</v>
      </c>
      <c r="C48">
        <v>1290</v>
      </c>
      <c r="D48" s="4">
        <f t="shared" si="0"/>
        <v>7.7551020408163254</v>
      </c>
      <c r="E48" s="4">
        <f t="shared" si="1"/>
        <v>26.897959183673493</v>
      </c>
      <c r="F48">
        <f t="shared" si="2"/>
        <v>208.59641815910052</v>
      </c>
    </row>
    <row r="49" spans="1:6" x14ac:dyDescent="0.25">
      <c r="B49">
        <v>93</v>
      </c>
      <c r="C49">
        <v>1336</v>
      </c>
      <c r="D49" s="4">
        <f t="shared" si="0"/>
        <v>9.7551020408163254</v>
      </c>
      <c r="E49" s="4">
        <f t="shared" si="1"/>
        <v>72.897959183673493</v>
      </c>
      <c r="F49">
        <f t="shared" si="2"/>
        <v>711.12703040399845</v>
      </c>
    </row>
    <row r="50" spans="1:6" ht="13.8" thickBot="1" x14ac:dyDescent="0.3">
      <c r="B50">
        <v>93</v>
      </c>
      <c r="C50">
        <v>1350</v>
      </c>
      <c r="D50" s="4">
        <f t="shared" si="0"/>
        <v>9.7551020408163254</v>
      </c>
      <c r="E50" s="4">
        <f t="shared" si="1"/>
        <v>86.897959183673493</v>
      </c>
      <c r="F50" s="5">
        <f t="shared" si="2"/>
        <v>847.698458975427</v>
      </c>
    </row>
    <row r="51" spans="1:6" ht="13.8" thickTop="1" x14ac:dyDescent="0.25">
      <c r="A51" s="1" t="s">
        <v>59</v>
      </c>
      <c r="B51" s="4">
        <f>AVERAGE(B2:B50)</f>
        <v>83.244897959183675</v>
      </c>
      <c r="C51" s="4">
        <f>AVERAGE(C2:C50)</f>
        <v>1263.1020408163265</v>
      </c>
      <c r="E51" s="1" t="s">
        <v>63</v>
      </c>
      <c r="F51">
        <f>SUM(F2:F50)</f>
        <v>12641.775510204085</v>
      </c>
    </row>
    <row r="52" spans="1:6" x14ac:dyDescent="0.25">
      <c r="E52" s="1" t="s">
        <v>65</v>
      </c>
      <c r="F52">
        <f>COUNT(F2:F50)</f>
        <v>49</v>
      </c>
    </row>
    <row r="53" spans="1:6" x14ac:dyDescent="0.25">
      <c r="E53" s="1" t="s">
        <v>64</v>
      </c>
      <c r="F53">
        <f>F51/(F52-1)</f>
        <v>263.37032312925174</v>
      </c>
    </row>
    <row r="55" spans="1:6" x14ac:dyDescent="0.25">
      <c r="E55" s="1" t="s">
        <v>66</v>
      </c>
      <c r="F55">
        <f>_xlfn.COVARIANCE.S(B2:B50,C2:C50)</f>
        <v>263.37032312925174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"/>
  <sheetViews>
    <sheetView workbookViewId="0">
      <selection activeCell="I60" sqref="I60"/>
    </sheetView>
  </sheetViews>
  <sheetFormatPr defaultRowHeight="13.2" x14ac:dyDescent="0.25"/>
  <cols>
    <col min="1" max="1" width="18.6640625" bestFit="1" customWidth="1"/>
    <col min="2" max="2" width="16.33203125" bestFit="1" customWidth="1"/>
    <col min="3" max="3" width="15" bestFit="1" customWidth="1"/>
    <col min="4" max="4" width="11.44140625" bestFit="1" customWidth="1"/>
    <col min="5" max="5" width="17.33203125" bestFit="1" customWidth="1"/>
    <col min="6" max="6" width="23.109375" bestFit="1" customWidth="1"/>
  </cols>
  <sheetData>
    <row r="1" spans="2:6" x14ac:dyDescent="0.25">
      <c r="B1" s="1" t="s">
        <v>57</v>
      </c>
      <c r="C1" s="1" t="s">
        <v>58</v>
      </c>
      <c r="D1" s="6" t="s">
        <v>60</v>
      </c>
      <c r="E1" s="6" t="s">
        <v>61</v>
      </c>
      <c r="F1" s="6" t="s">
        <v>62</v>
      </c>
    </row>
    <row r="2" spans="2:6" x14ac:dyDescent="0.25">
      <c r="B2">
        <v>93</v>
      </c>
      <c r="C2">
        <v>1315</v>
      </c>
      <c r="D2" s="4">
        <f>B2-$B$51</f>
        <v>9.7551020408163254</v>
      </c>
      <c r="E2" s="4">
        <f>C2-$C$51</f>
        <v>51.897959183673493</v>
      </c>
      <c r="F2">
        <f>D2*E2</f>
        <v>506.26988754685567</v>
      </c>
    </row>
    <row r="3" spans="2:6" x14ac:dyDescent="0.25">
      <c r="B3">
        <v>80</v>
      </c>
      <c r="C3">
        <v>1220</v>
      </c>
      <c r="D3" s="4">
        <f t="shared" ref="D3:D50" si="0">B3-$B$51</f>
        <v>-3.2448979591836746</v>
      </c>
      <c r="E3" s="4">
        <f t="shared" ref="E3:E50" si="1">C3-$C$51</f>
        <v>-43.102040816326507</v>
      </c>
      <c r="F3">
        <f t="shared" ref="F3:F50" si="2">D3*E3</f>
        <v>139.86172428154933</v>
      </c>
    </row>
    <row r="4" spans="2:6" x14ac:dyDescent="0.25">
      <c r="B4">
        <v>88</v>
      </c>
      <c r="C4">
        <v>1240</v>
      </c>
      <c r="D4" s="4">
        <f t="shared" si="0"/>
        <v>4.7551020408163254</v>
      </c>
      <c r="E4" s="4">
        <f t="shared" si="1"/>
        <v>-23.102040816326507</v>
      </c>
      <c r="F4">
        <f t="shared" si="2"/>
        <v>-109.85256143273622</v>
      </c>
    </row>
    <row r="5" spans="2:6" x14ac:dyDescent="0.25">
      <c r="B5">
        <v>68</v>
      </c>
      <c r="C5">
        <v>1176</v>
      </c>
      <c r="D5" s="4">
        <f t="shared" si="0"/>
        <v>-15.244897959183675</v>
      </c>
      <c r="E5" s="4">
        <f t="shared" si="1"/>
        <v>-87.102040816326507</v>
      </c>
      <c r="F5">
        <f t="shared" si="2"/>
        <v>1327.8617242815492</v>
      </c>
    </row>
    <row r="6" spans="2:6" x14ac:dyDescent="0.25">
      <c r="B6">
        <v>90</v>
      </c>
      <c r="C6">
        <v>1300</v>
      </c>
      <c r="D6" s="4">
        <f t="shared" si="0"/>
        <v>6.7551020408163254</v>
      </c>
      <c r="E6" s="4">
        <f t="shared" si="1"/>
        <v>36.897959183673493</v>
      </c>
      <c r="F6">
        <f t="shared" si="2"/>
        <v>249.24947938359028</v>
      </c>
    </row>
    <row r="7" spans="2:6" x14ac:dyDescent="0.25">
      <c r="B7">
        <v>90</v>
      </c>
      <c r="C7">
        <v>1281</v>
      </c>
      <c r="D7" s="4">
        <f t="shared" si="0"/>
        <v>6.7551020408163254</v>
      </c>
      <c r="E7" s="4">
        <f t="shared" si="1"/>
        <v>17.897959183673493</v>
      </c>
      <c r="F7">
        <f t="shared" si="2"/>
        <v>120.9025406080801</v>
      </c>
    </row>
    <row r="8" spans="2:6" x14ac:dyDescent="0.25">
      <c r="B8">
        <v>84</v>
      </c>
      <c r="C8">
        <v>1255</v>
      </c>
      <c r="D8" s="4">
        <f t="shared" si="0"/>
        <v>0.75510204081632537</v>
      </c>
      <c r="E8" s="4">
        <f t="shared" si="1"/>
        <v>-8.1020408163265074</v>
      </c>
      <c r="F8">
        <f t="shared" si="2"/>
        <v>-6.1178675551853123</v>
      </c>
    </row>
    <row r="9" spans="2:6" x14ac:dyDescent="0.25">
      <c r="B9">
        <v>75</v>
      </c>
      <c r="C9">
        <v>1400</v>
      </c>
      <c r="D9" s="4">
        <f t="shared" si="0"/>
        <v>-8.2448979591836746</v>
      </c>
      <c r="E9" s="4">
        <f t="shared" si="1"/>
        <v>136.89795918367349</v>
      </c>
      <c r="F9">
        <f t="shared" si="2"/>
        <v>-1128.7097042898795</v>
      </c>
    </row>
    <row r="10" spans="2:6" x14ac:dyDescent="0.25">
      <c r="B10">
        <v>80</v>
      </c>
      <c r="C10">
        <v>1300</v>
      </c>
      <c r="D10" s="4">
        <f t="shared" si="0"/>
        <v>-3.2448979591836746</v>
      </c>
      <c r="E10" s="4">
        <f t="shared" si="1"/>
        <v>36.897959183673493</v>
      </c>
      <c r="F10">
        <f t="shared" si="2"/>
        <v>-119.73011245314464</v>
      </c>
    </row>
    <row r="11" spans="2:6" x14ac:dyDescent="0.25">
      <c r="B11">
        <v>77</v>
      </c>
      <c r="C11">
        <v>1225</v>
      </c>
      <c r="D11" s="4">
        <f t="shared" si="0"/>
        <v>-6.2448979591836746</v>
      </c>
      <c r="E11" s="4">
        <f t="shared" si="1"/>
        <v>-38.102040816326507</v>
      </c>
      <c r="F11">
        <f t="shared" si="2"/>
        <v>237.94335693461048</v>
      </c>
    </row>
    <row r="12" spans="2:6" x14ac:dyDescent="0.25">
      <c r="B12">
        <v>74</v>
      </c>
      <c r="C12">
        <v>1260</v>
      </c>
      <c r="D12" s="4">
        <f t="shared" si="0"/>
        <v>-9.2448979591836746</v>
      </c>
      <c r="E12" s="4">
        <f t="shared" si="1"/>
        <v>-3.1020408163265074</v>
      </c>
      <c r="F12">
        <f t="shared" si="2"/>
        <v>28.678050812161388</v>
      </c>
    </row>
    <row r="13" spans="2:6" x14ac:dyDescent="0.25">
      <c r="B13">
        <v>84</v>
      </c>
      <c r="C13">
        <v>1200</v>
      </c>
      <c r="D13" s="4">
        <f t="shared" si="0"/>
        <v>0.75510204081632537</v>
      </c>
      <c r="E13" s="4">
        <f t="shared" si="1"/>
        <v>-63.102040816326507</v>
      </c>
      <c r="F13">
        <f t="shared" si="2"/>
        <v>-47.648479800083209</v>
      </c>
    </row>
    <row r="14" spans="2:6" x14ac:dyDescent="0.25">
      <c r="B14">
        <v>85</v>
      </c>
      <c r="C14">
        <v>1258</v>
      </c>
      <c r="D14" s="4">
        <f t="shared" si="0"/>
        <v>1.7551020408163254</v>
      </c>
      <c r="E14" s="4">
        <f t="shared" si="1"/>
        <v>-5.1020408163265074</v>
      </c>
      <c r="F14">
        <f t="shared" si="2"/>
        <v>-8.9546022490628445</v>
      </c>
    </row>
    <row r="15" spans="2:6" x14ac:dyDescent="0.25">
      <c r="B15">
        <v>90</v>
      </c>
      <c r="C15">
        <v>1268</v>
      </c>
      <c r="D15" s="4">
        <f t="shared" si="0"/>
        <v>6.7551020408163254</v>
      </c>
      <c r="E15" s="4">
        <f t="shared" si="1"/>
        <v>4.8979591836734926</v>
      </c>
      <c r="F15">
        <f t="shared" si="2"/>
        <v>33.086214077467872</v>
      </c>
    </row>
    <row r="16" spans="2:6" x14ac:dyDescent="0.25">
      <c r="B16">
        <v>83</v>
      </c>
      <c r="C16">
        <v>1280</v>
      </c>
      <c r="D16" s="4">
        <f t="shared" si="0"/>
        <v>-0.24489795918367463</v>
      </c>
      <c r="E16" s="4">
        <f t="shared" si="1"/>
        <v>16.897959183673493</v>
      </c>
      <c r="F16">
        <f t="shared" si="2"/>
        <v>-4.1382757184506707</v>
      </c>
    </row>
    <row r="17" spans="2:6" x14ac:dyDescent="0.25">
      <c r="B17">
        <v>89</v>
      </c>
      <c r="C17">
        <v>1230</v>
      </c>
      <c r="D17" s="4">
        <f t="shared" si="0"/>
        <v>5.7551020408163254</v>
      </c>
      <c r="E17" s="4">
        <f t="shared" si="1"/>
        <v>-33.102040816326507</v>
      </c>
      <c r="F17">
        <f t="shared" si="2"/>
        <v>-190.50562265722598</v>
      </c>
    </row>
    <row r="18" spans="2:6" x14ac:dyDescent="0.25">
      <c r="B18">
        <v>91</v>
      </c>
      <c r="C18">
        <v>1310</v>
      </c>
      <c r="D18" s="4">
        <f t="shared" si="0"/>
        <v>7.7551020408163254</v>
      </c>
      <c r="E18" s="4">
        <f t="shared" si="1"/>
        <v>46.897959183673493</v>
      </c>
      <c r="F18">
        <f t="shared" si="2"/>
        <v>363.69845897542706</v>
      </c>
    </row>
    <row r="19" spans="2:6" x14ac:dyDescent="0.25">
      <c r="B19">
        <v>89</v>
      </c>
      <c r="C19">
        <v>1278</v>
      </c>
      <c r="D19" s="4">
        <f t="shared" si="0"/>
        <v>5.7551020408163254</v>
      </c>
      <c r="E19" s="4">
        <f t="shared" si="1"/>
        <v>14.897959183673493</v>
      </c>
      <c r="F19">
        <f t="shared" si="2"/>
        <v>85.739275301957633</v>
      </c>
    </row>
    <row r="20" spans="2:6" x14ac:dyDescent="0.25">
      <c r="B20">
        <v>73</v>
      </c>
      <c r="C20">
        <v>1244</v>
      </c>
      <c r="D20" s="4">
        <f t="shared" si="0"/>
        <v>-10.244897959183675</v>
      </c>
      <c r="E20" s="4">
        <f t="shared" si="1"/>
        <v>-19.102040816326507</v>
      </c>
      <c r="F20">
        <f t="shared" si="2"/>
        <v>195.69845897542669</v>
      </c>
    </row>
    <row r="21" spans="2:6" x14ac:dyDescent="0.25">
      <c r="B21">
        <v>85</v>
      </c>
      <c r="C21">
        <v>1215</v>
      </c>
      <c r="D21" s="4">
        <f t="shared" si="0"/>
        <v>1.7551020408163254</v>
      </c>
      <c r="E21" s="4">
        <f t="shared" si="1"/>
        <v>-48.102040816326507</v>
      </c>
      <c r="F21">
        <f t="shared" si="2"/>
        <v>-84.423990004164835</v>
      </c>
    </row>
    <row r="22" spans="2:6" x14ac:dyDescent="0.25">
      <c r="B22">
        <v>90</v>
      </c>
      <c r="C22">
        <v>1370</v>
      </c>
      <c r="D22" s="4">
        <f t="shared" si="0"/>
        <v>6.7551020408163254</v>
      </c>
      <c r="E22" s="4">
        <f t="shared" si="1"/>
        <v>106.89795918367349</v>
      </c>
      <c r="F22">
        <f t="shared" si="2"/>
        <v>722.10662224073303</v>
      </c>
    </row>
    <row r="23" spans="2:6" x14ac:dyDescent="0.25">
      <c r="B23">
        <v>87</v>
      </c>
      <c r="C23">
        <v>1285</v>
      </c>
      <c r="D23" s="4">
        <f t="shared" si="0"/>
        <v>3.7551020408163254</v>
      </c>
      <c r="E23" s="4">
        <f t="shared" si="1"/>
        <v>21.897959183673493</v>
      </c>
      <c r="F23">
        <f t="shared" si="2"/>
        <v>82.229071220324926</v>
      </c>
    </row>
    <row r="24" spans="2:6" x14ac:dyDescent="0.25">
      <c r="B24">
        <v>86</v>
      </c>
      <c r="C24">
        <v>1290</v>
      </c>
      <c r="D24" s="4">
        <f t="shared" si="0"/>
        <v>2.7551020408163254</v>
      </c>
      <c r="E24" s="4">
        <f t="shared" si="1"/>
        <v>26.897959183673493</v>
      </c>
      <c r="F24">
        <f t="shared" si="2"/>
        <v>74.10662224073306</v>
      </c>
    </row>
    <row r="25" spans="2:6" x14ac:dyDescent="0.25">
      <c r="B25">
        <v>92</v>
      </c>
      <c r="C25">
        <v>1255</v>
      </c>
      <c r="D25" s="4">
        <f t="shared" si="0"/>
        <v>8.7551020408163254</v>
      </c>
      <c r="E25" s="4">
        <f t="shared" si="1"/>
        <v>-8.1020408163265074</v>
      </c>
      <c r="F25">
        <f t="shared" si="2"/>
        <v>-70.934194085797373</v>
      </c>
    </row>
    <row r="26" spans="2:6" x14ac:dyDescent="0.25">
      <c r="B26">
        <v>86</v>
      </c>
      <c r="C26">
        <v>1357</v>
      </c>
      <c r="D26" s="4">
        <f t="shared" si="0"/>
        <v>2.7551020408163254</v>
      </c>
      <c r="E26" s="4">
        <f t="shared" si="1"/>
        <v>93.897959183673493</v>
      </c>
      <c r="F26">
        <f t="shared" si="2"/>
        <v>258.69845897542689</v>
      </c>
    </row>
    <row r="27" spans="2:6" x14ac:dyDescent="0.25">
      <c r="B27">
        <v>83</v>
      </c>
      <c r="C27">
        <v>1200</v>
      </c>
      <c r="D27" s="4">
        <f t="shared" si="0"/>
        <v>-0.24489795918367463</v>
      </c>
      <c r="E27" s="4">
        <f t="shared" si="1"/>
        <v>-63.102040816326507</v>
      </c>
      <c r="F27">
        <f t="shared" si="2"/>
        <v>15.453561016243299</v>
      </c>
    </row>
    <row r="28" spans="2:6" x14ac:dyDescent="0.25">
      <c r="B28">
        <v>82</v>
      </c>
      <c r="C28">
        <v>1230</v>
      </c>
      <c r="D28" s="4">
        <f t="shared" si="0"/>
        <v>-1.2448979591836746</v>
      </c>
      <c r="E28" s="4">
        <f t="shared" si="1"/>
        <v>-33.102040816326507</v>
      </c>
      <c r="F28">
        <f t="shared" si="2"/>
        <v>41.208663057059567</v>
      </c>
    </row>
    <row r="29" spans="2:6" x14ac:dyDescent="0.25">
      <c r="B29">
        <v>77</v>
      </c>
      <c r="C29">
        <v>1247</v>
      </c>
      <c r="D29" s="4">
        <f t="shared" si="0"/>
        <v>-6.2448979591836746</v>
      </c>
      <c r="E29" s="4">
        <f t="shared" si="1"/>
        <v>-16.102040816326507</v>
      </c>
      <c r="F29">
        <f t="shared" si="2"/>
        <v>100.55560183256964</v>
      </c>
    </row>
    <row r="30" spans="2:6" x14ac:dyDescent="0.25">
      <c r="B30">
        <v>72</v>
      </c>
      <c r="C30">
        <v>1170</v>
      </c>
      <c r="D30" s="4">
        <f t="shared" si="0"/>
        <v>-11.244897959183675</v>
      </c>
      <c r="E30" s="4">
        <f t="shared" si="1"/>
        <v>-93.102040816326507</v>
      </c>
      <c r="F30">
        <f t="shared" si="2"/>
        <v>1046.9229487713451</v>
      </c>
    </row>
    <row r="31" spans="2:6" x14ac:dyDescent="0.25">
      <c r="B31">
        <v>80</v>
      </c>
      <c r="C31">
        <v>1320</v>
      </c>
      <c r="D31" s="4">
        <f t="shared" si="0"/>
        <v>-3.2448979591836746</v>
      </c>
      <c r="E31" s="4">
        <f t="shared" si="1"/>
        <v>56.897959183673493</v>
      </c>
      <c r="F31">
        <f t="shared" si="2"/>
        <v>-184.62807163681813</v>
      </c>
    </row>
    <row r="32" spans="2:6" x14ac:dyDescent="0.25">
      <c r="B32">
        <v>93</v>
      </c>
      <c r="C32">
        <v>1340</v>
      </c>
      <c r="D32" s="4">
        <f t="shared" si="0"/>
        <v>9.7551020408163254</v>
      </c>
      <c r="E32" s="4">
        <f t="shared" si="1"/>
        <v>76.897959183673493</v>
      </c>
      <c r="F32">
        <f t="shared" si="2"/>
        <v>750.14743856726375</v>
      </c>
    </row>
    <row r="33" spans="2:6" x14ac:dyDescent="0.25">
      <c r="B33">
        <v>88</v>
      </c>
      <c r="C33">
        <v>1327</v>
      </c>
      <c r="D33" s="4">
        <f t="shared" si="0"/>
        <v>4.7551020408163254</v>
      </c>
      <c r="E33" s="4">
        <f t="shared" si="1"/>
        <v>63.897959183673493</v>
      </c>
      <c r="F33">
        <f t="shared" si="2"/>
        <v>303.84131611828411</v>
      </c>
    </row>
    <row r="34" spans="2:6" x14ac:dyDescent="0.25">
      <c r="B34">
        <v>87</v>
      </c>
      <c r="C34">
        <v>1195</v>
      </c>
      <c r="D34" s="4">
        <f t="shared" si="0"/>
        <v>3.7551020408163254</v>
      </c>
      <c r="E34" s="4">
        <f t="shared" si="1"/>
        <v>-68.102040816326507</v>
      </c>
      <c r="F34">
        <f t="shared" si="2"/>
        <v>-255.73011245314436</v>
      </c>
    </row>
    <row r="35" spans="2:6" x14ac:dyDescent="0.25">
      <c r="B35">
        <v>88</v>
      </c>
      <c r="C35">
        <v>1370</v>
      </c>
      <c r="D35" s="4">
        <f t="shared" si="0"/>
        <v>4.7551020408163254</v>
      </c>
      <c r="E35" s="4">
        <f t="shared" si="1"/>
        <v>106.89795918367349</v>
      </c>
      <c r="F35">
        <f t="shared" si="2"/>
        <v>508.3107038733861</v>
      </c>
    </row>
    <row r="36" spans="2:6" x14ac:dyDescent="0.25">
      <c r="B36">
        <v>88</v>
      </c>
      <c r="C36">
        <v>1310</v>
      </c>
      <c r="D36" s="4">
        <f t="shared" si="0"/>
        <v>4.7551020408163254</v>
      </c>
      <c r="E36" s="4">
        <f t="shared" si="1"/>
        <v>46.897959183673493</v>
      </c>
      <c r="F36">
        <f t="shared" si="2"/>
        <v>223.00458142440655</v>
      </c>
    </row>
    <row r="37" spans="2:6" x14ac:dyDescent="0.25">
      <c r="B37">
        <v>77</v>
      </c>
      <c r="C37">
        <v>1195</v>
      </c>
      <c r="D37" s="4">
        <f t="shared" si="0"/>
        <v>-6.2448979591836746</v>
      </c>
      <c r="E37" s="4">
        <f t="shared" si="1"/>
        <v>-68.102040816326507</v>
      </c>
      <c r="F37">
        <f t="shared" si="2"/>
        <v>425.29029571012074</v>
      </c>
    </row>
    <row r="38" spans="2:6" x14ac:dyDescent="0.25">
      <c r="B38">
        <v>73</v>
      </c>
      <c r="C38">
        <v>1300</v>
      </c>
      <c r="D38" s="4">
        <f t="shared" si="0"/>
        <v>-10.244897959183675</v>
      </c>
      <c r="E38" s="4">
        <f t="shared" si="1"/>
        <v>36.897959183673493</v>
      </c>
      <c r="F38">
        <f t="shared" si="2"/>
        <v>-378.01582673885906</v>
      </c>
    </row>
    <row r="39" spans="2:6" x14ac:dyDescent="0.25">
      <c r="B39">
        <v>73</v>
      </c>
      <c r="C39">
        <v>1155</v>
      </c>
      <c r="D39" s="4">
        <f t="shared" si="0"/>
        <v>-10.244897959183675</v>
      </c>
      <c r="E39" s="4">
        <f t="shared" si="1"/>
        <v>-108.10204081632651</v>
      </c>
      <c r="F39">
        <f t="shared" si="2"/>
        <v>1107.4943773427738</v>
      </c>
    </row>
    <row r="40" spans="2:6" x14ac:dyDescent="0.25">
      <c r="B40">
        <v>86</v>
      </c>
      <c r="C40">
        <v>1280</v>
      </c>
      <c r="D40" s="4">
        <f t="shared" si="0"/>
        <v>2.7551020408163254</v>
      </c>
      <c r="E40" s="4">
        <f t="shared" si="1"/>
        <v>16.897959183673493</v>
      </c>
      <c r="F40">
        <f t="shared" si="2"/>
        <v>46.555601832569806</v>
      </c>
    </row>
    <row r="41" spans="2:6" x14ac:dyDescent="0.25">
      <c r="B41">
        <v>88</v>
      </c>
      <c r="C41">
        <v>1218</v>
      </c>
      <c r="D41" s="4">
        <f t="shared" si="0"/>
        <v>4.7551020408163254</v>
      </c>
      <c r="E41" s="4">
        <f t="shared" si="1"/>
        <v>-45.102040816326507</v>
      </c>
      <c r="F41">
        <f t="shared" si="2"/>
        <v>-214.46480633069538</v>
      </c>
    </row>
    <row r="42" spans="2:6" x14ac:dyDescent="0.25">
      <c r="B42">
        <v>61</v>
      </c>
      <c r="C42">
        <v>1142</v>
      </c>
      <c r="D42" s="4">
        <f t="shared" si="0"/>
        <v>-22.244897959183675</v>
      </c>
      <c r="E42" s="4">
        <f t="shared" si="1"/>
        <v>-121.10204081632651</v>
      </c>
      <c r="F42">
        <f t="shared" si="2"/>
        <v>2693.9025406080796</v>
      </c>
    </row>
    <row r="43" spans="2:6" x14ac:dyDescent="0.25">
      <c r="B43">
        <v>73</v>
      </c>
      <c r="C43">
        <v>1109</v>
      </c>
      <c r="D43" s="4">
        <f t="shared" si="0"/>
        <v>-10.244897959183675</v>
      </c>
      <c r="E43" s="4">
        <f t="shared" si="1"/>
        <v>-154.10204081632651</v>
      </c>
      <c r="F43">
        <f t="shared" si="2"/>
        <v>1578.7596834652227</v>
      </c>
    </row>
    <row r="44" spans="2:6" x14ac:dyDescent="0.25">
      <c r="B44">
        <v>84</v>
      </c>
      <c r="C44">
        <v>1287</v>
      </c>
      <c r="D44" s="4">
        <f t="shared" si="0"/>
        <v>0.75510204081632537</v>
      </c>
      <c r="E44" s="4">
        <f t="shared" si="1"/>
        <v>23.897959183673493</v>
      </c>
      <c r="F44">
        <f t="shared" si="2"/>
        <v>18.045397750937099</v>
      </c>
    </row>
    <row r="45" spans="2:6" x14ac:dyDescent="0.25">
      <c r="B45">
        <v>76</v>
      </c>
      <c r="C45">
        <v>1225</v>
      </c>
      <c r="D45" s="4">
        <f t="shared" si="0"/>
        <v>-7.2448979591836746</v>
      </c>
      <c r="E45" s="4">
        <f t="shared" si="1"/>
        <v>-38.102040816326507</v>
      </c>
      <c r="F45">
        <f t="shared" si="2"/>
        <v>276.04539775093701</v>
      </c>
    </row>
    <row r="46" spans="2:6" x14ac:dyDescent="0.25">
      <c r="B46">
        <v>78</v>
      </c>
      <c r="C46">
        <v>1234</v>
      </c>
      <c r="D46" s="4">
        <f t="shared" si="0"/>
        <v>-5.2448979591836746</v>
      </c>
      <c r="E46" s="4">
        <f t="shared" si="1"/>
        <v>-29.102040816326507</v>
      </c>
      <c r="F46">
        <f t="shared" si="2"/>
        <v>152.6372344856309</v>
      </c>
    </row>
    <row r="47" spans="2:6" x14ac:dyDescent="0.25">
      <c r="B47">
        <v>86</v>
      </c>
      <c r="C47">
        <v>1250</v>
      </c>
      <c r="D47" s="4">
        <f t="shared" si="0"/>
        <v>2.7551020408163254</v>
      </c>
      <c r="E47" s="4">
        <f t="shared" si="1"/>
        <v>-13.102040816326507</v>
      </c>
      <c r="F47">
        <f t="shared" si="2"/>
        <v>-36.097459391919955</v>
      </c>
    </row>
    <row r="48" spans="2:6" x14ac:dyDescent="0.25">
      <c r="B48">
        <v>91</v>
      </c>
      <c r="C48">
        <v>1290</v>
      </c>
      <c r="D48" s="4">
        <f t="shared" si="0"/>
        <v>7.7551020408163254</v>
      </c>
      <c r="E48" s="4">
        <f t="shared" si="1"/>
        <v>26.897959183673493</v>
      </c>
      <c r="F48">
        <f t="shared" si="2"/>
        <v>208.59641815910052</v>
      </c>
    </row>
    <row r="49" spans="1:6" x14ac:dyDescent="0.25">
      <c r="B49">
        <v>93</v>
      </c>
      <c r="C49">
        <v>1336</v>
      </c>
      <c r="D49" s="4">
        <f t="shared" si="0"/>
        <v>9.7551020408163254</v>
      </c>
      <c r="E49" s="4">
        <f t="shared" si="1"/>
        <v>72.897959183673493</v>
      </c>
      <c r="F49">
        <f t="shared" si="2"/>
        <v>711.12703040399845</v>
      </c>
    </row>
    <row r="50" spans="1:6" ht="13.8" thickBot="1" x14ac:dyDescent="0.3">
      <c r="B50">
        <v>93</v>
      </c>
      <c r="C50">
        <v>1350</v>
      </c>
      <c r="D50" s="4">
        <f t="shared" si="0"/>
        <v>9.7551020408163254</v>
      </c>
      <c r="E50" s="4">
        <f t="shared" si="1"/>
        <v>86.897959183673493</v>
      </c>
      <c r="F50" s="5">
        <f t="shared" si="2"/>
        <v>847.698458975427</v>
      </c>
    </row>
    <row r="51" spans="1:6" ht="13.8" thickTop="1" x14ac:dyDescent="0.25">
      <c r="A51" s="1" t="s">
        <v>59</v>
      </c>
      <c r="B51" s="4">
        <f>AVERAGE(B2:B50)</f>
        <v>83.244897959183675</v>
      </c>
      <c r="C51" s="4">
        <f>AVERAGE(C2:C50)</f>
        <v>1263.1020408163265</v>
      </c>
      <c r="E51" s="1" t="s">
        <v>63</v>
      </c>
      <c r="F51">
        <f>SUM(F2:F50)</f>
        <v>12641.775510204085</v>
      </c>
    </row>
    <row r="52" spans="1:6" x14ac:dyDescent="0.25">
      <c r="A52" s="1" t="s">
        <v>67</v>
      </c>
      <c r="B52" s="4">
        <f>_xlfn.STDEV.S(B2:B50)</f>
        <v>7.4485194620723618</v>
      </c>
      <c r="C52" s="4">
        <f>_xlfn.STDEV.S(C2:C50)</f>
        <v>62.676499083906776</v>
      </c>
      <c r="E52" s="1" t="s">
        <v>65</v>
      </c>
      <c r="F52">
        <f>COUNT(F2:F50)</f>
        <v>49</v>
      </c>
    </row>
    <row r="53" spans="1:6" x14ac:dyDescent="0.25">
      <c r="A53" s="7" t="s">
        <v>68</v>
      </c>
      <c r="E53" s="1" t="s">
        <v>64</v>
      </c>
      <c r="F53">
        <f>F51/(F52-1)</f>
        <v>263.37032312925174</v>
      </c>
    </row>
    <row r="54" spans="1:6" x14ac:dyDescent="0.25">
      <c r="E54" s="1" t="s">
        <v>69</v>
      </c>
      <c r="F54">
        <f>F53/(B52*C52)</f>
        <v>0.564146826697419</v>
      </c>
    </row>
    <row r="55" spans="1:6" x14ac:dyDescent="0.25">
      <c r="E55" s="1"/>
    </row>
    <row r="56" spans="1:6" x14ac:dyDescent="0.25">
      <c r="E56" s="1" t="s">
        <v>70</v>
      </c>
      <c r="F56">
        <f>CORREL(B2:B50,C2:C50)</f>
        <v>0.56414682669741922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Colleges and Universities</vt:lpstr>
      <vt:lpstr>Covariance</vt:lpstr>
      <vt:lpstr>Correlation</vt:lpstr>
    </vt:vector>
  </TitlesOfParts>
  <Company>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strawbla</dc:creator>
  <cp:lastModifiedBy>Nguyễn Minh Duy</cp:lastModifiedBy>
  <dcterms:created xsi:type="dcterms:W3CDTF">2002-02-03T18:32:40Z</dcterms:created>
  <dcterms:modified xsi:type="dcterms:W3CDTF">2024-04-08T21:47:47Z</dcterms:modified>
</cp:coreProperties>
</file>