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_5\ACC101\Excersie\"/>
    </mc:Choice>
  </mc:AlternateContent>
  <xr:revisionPtr revIDLastSave="0" documentId="13_ncr:1_{C6883CE3-3270-4E40-826C-28F97D9A340A}" xr6:coauthVersionLast="47" xr6:coauthVersionMax="47" xr10:uidLastSave="{00000000-0000-0000-0000-000000000000}"/>
  <bookViews>
    <workbookView xWindow="-108" yWindow="-108" windowWidth="23256" windowHeight="12456" activeTab="7" xr2:uid="{B3224CEB-0079-47FA-AF25-AB6F2CC49778}"/>
  </bookViews>
  <sheets>
    <sheet name="Sheet1" sheetId="1" r:id="rId1"/>
    <sheet name="Sheet2" sheetId="2" r:id="rId2"/>
    <sheet name="2-2ADebit&amp;Credit" sheetId="3" r:id="rId3"/>
    <sheet name="2-2B" sheetId="6" r:id="rId4"/>
    <sheet name="2-4A" sheetId="4" r:id="rId5"/>
    <sheet name="2-4B" sheetId="8" r:id="rId6"/>
    <sheet name="2-5A" sheetId="5" r:id="rId7"/>
    <sheet name="2-5B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8" i="9" l="1"/>
  <c r="Z28" i="9"/>
  <c r="AC22" i="9"/>
  <c r="AC23" i="9"/>
  <c r="Z21" i="9"/>
  <c r="Z22" i="9"/>
  <c r="Z23" i="9"/>
  <c r="Z24" i="9"/>
  <c r="Z25" i="9"/>
  <c r="Z26" i="9"/>
  <c r="Z27" i="9"/>
  <c r="AC25" i="9"/>
  <c r="M15" i="9"/>
  <c r="V27" i="9"/>
  <c r="V26" i="9"/>
  <c r="U22" i="9"/>
  <c r="N22" i="9"/>
  <c r="H28" i="9"/>
  <c r="S14" i="9"/>
  <c r="S15" i="9" s="1"/>
  <c r="I29" i="9" s="1"/>
  <c r="E33" i="9"/>
  <c r="H8" i="9" s="1"/>
  <c r="AB3" i="9"/>
  <c r="G5" i="9"/>
  <c r="E31" i="9"/>
  <c r="C31" i="9"/>
  <c r="E29" i="9"/>
  <c r="D28" i="9"/>
  <c r="H7" i="9" s="1"/>
  <c r="B28" i="9"/>
  <c r="AA3" i="9"/>
  <c r="AA4" i="9" s="1"/>
  <c r="I22" i="9" s="1"/>
  <c r="W9" i="9"/>
  <c r="H6" i="9"/>
  <c r="J5" i="9"/>
  <c r="D22" i="9"/>
  <c r="P8" i="9" s="1"/>
  <c r="P14" i="9"/>
  <c r="P15" i="9" s="1"/>
  <c r="I28" i="9" s="1"/>
  <c r="P13" i="9"/>
  <c r="N23" i="9" s="1"/>
  <c r="E21" i="9"/>
  <c r="H9" i="9" s="1"/>
  <c r="M14" i="9"/>
  <c r="G4" i="9"/>
  <c r="G10" i="9" s="1"/>
  <c r="E19" i="9"/>
  <c r="W8" i="9" s="1"/>
  <c r="H4" i="9"/>
  <c r="J4" i="9"/>
  <c r="E15" i="9"/>
  <c r="Q9" i="9" s="1"/>
  <c r="C15" i="9"/>
  <c r="B22" i="9" s="1"/>
  <c r="B14" i="9"/>
  <c r="E13" i="9"/>
  <c r="T9" i="9" s="1"/>
  <c r="U23" i="9" s="1"/>
  <c r="V24" i="9" s="1"/>
  <c r="C13" i="9"/>
  <c r="O23" i="9" l="1"/>
  <c r="U26" i="9"/>
  <c r="W10" i="9"/>
  <c r="E23" i="9"/>
  <c r="M16" i="9"/>
  <c r="U3" i="9"/>
  <c r="U4" i="9" s="1"/>
  <c r="I21" i="9" s="1"/>
  <c r="Q8" i="9"/>
  <c r="Q10" i="9" s="1"/>
  <c r="J24" i="9" s="1"/>
  <c r="N8" i="9"/>
  <c r="N9" i="9" s="1"/>
  <c r="J23" i="9" s="1"/>
  <c r="Q3" i="9"/>
  <c r="Q4" i="9" s="1"/>
  <c r="I20" i="9" s="1"/>
  <c r="H3" i="9"/>
  <c r="O3" i="9"/>
  <c r="O4" i="9" s="1"/>
  <c r="I19" i="9" s="1"/>
  <c r="M3" i="9"/>
  <c r="M4" i="9" s="1"/>
  <c r="I18" i="9" s="1"/>
  <c r="J3" i="9"/>
  <c r="E5" i="9"/>
  <c r="T8" i="9" s="1"/>
  <c r="T10" i="9" s="1"/>
  <c r="J25" i="9" s="1"/>
  <c r="V3" i="8"/>
  <c r="V4" i="8" s="1"/>
  <c r="N26" i="8"/>
  <c r="N23" i="8"/>
  <c r="N21" i="8"/>
  <c r="L24" i="8"/>
  <c r="L23" i="8"/>
  <c r="L22" i="8"/>
  <c r="L21" i="8"/>
  <c r="L20" i="8"/>
  <c r="R17" i="8"/>
  <c r="R16" i="8"/>
  <c r="R14" i="8"/>
  <c r="R13" i="8"/>
  <c r="R11" i="8"/>
  <c r="M14" i="8"/>
  <c r="M13" i="8"/>
  <c r="M11" i="8"/>
  <c r="H3" i="8"/>
  <c r="G3" i="8"/>
  <c r="H19" i="8"/>
  <c r="H18" i="8"/>
  <c r="H16" i="8"/>
  <c r="H8" i="8"/>
  <c r="I22" i="8" s="1"/>
  <c r="H7" i="8"/>
  <c r="T7" i="8"/>
  <c r="S7" i="8"/>
  <c r="Q7" i="8"/>
  <c r="I20" i="8" s="1"/>
  <c r="M8" i="8"/>
  <c r="M7" i="8"/>
  <c r="J8" i="8"/>
  <c r="J7" i="8"/>
  <c r="S4" i="8"/>
  <c r="S3" i="8"/>
  <c r="Q3" i="8"/>
  <c r="P3" i="8"/>
  <c r="P4" i="8" s="1"/>
  <c r="H15" i="8" s="1"/>
  <c r="M3" i="8"/>
  <c r="M4" i="8" s="1"/>
  <c r="H14" i="8" s="1"/>
  <c r="J3" i="8"/>
  <c r="J4" i="8" s="1"/>
  <c r="H13" i="8" s="1"/>
  <c r="E10" i="8"/>
  <c r="E5" i="8"/>
  <c r="J6" i="9" l="1"/>
  <c r="I17" i="9" s="1"/>
  <c r="U20" i="9"/>
  <c r="V20" i="9" s="1"/>
  <c r="I27" i="9"/>
  <c r="O22" i="9"/>
  <c r="P24" i="9" s="1"/>
  <c r="J26" i="9"/>
  <c r="O20" i="9"/>
  <c r="P20" i="9" s="1"/>
  <c r="J30" i="9"/>
  <c r="H5" i="9"/>
  <c r="H10" i="9" s="1"/>
  <c r="G11" i="9" s="1"/>
  <c r="I16" i="9" s="1"/>
  <c r="I30" i="9" s="1"/>
  <c r="H17" i="8"/>
  <c r="L25" i="8"/>
  <c r="L26" i="8" s="1"/>
  <c r="T8" i="8"/>
  <c r="I21" i="8" s="1"/>
  <c r="I23" i="8" s="1"/>
  <c r="G4" i="8"/>
  <c r="H12" i="8" s="1"/>
  <c r="H23" i="8" s="1"/>
  <c r="AD28" i="6"/>
  <c r="AD19" i="6"/>
  <c r="AC17" i="6"/>
  <c r="AC7" i="6"/>
  <c r="AD3" i="6"/>
  <c r="X7" i="6"/>
  <c r="X8" i="6"/>
  <c r="X6" i="6"/>
  <c r="N15" i="6"/>
  <c r="M15" i="6"/>
  <c r="Q18" i="6"/>
  <c r="Q17" i="6"/>
  <c r="AC10" i="6" s="1"/>
  <c r="AD10" i="6" s="1"/>
  <c r="Q16" i="6"/>
  <c r="Q14" i="6"/>
  <c r="Q9" i="6"/>
  <c r="V19" i="6" s="1"/>
  <c r="G15" i="6"/>
  <c r="G16" i="6" s="1"/>
  <c r="AC16" i="6" s="1"/>
  <c r="AD14" i="6" s="1"/>
  <c r="N11" i="6"/>
  <c r="M11" i="6"/>
  <c r="K11" i="6"/>
  <c r="K12" i="6" s="1"/>
  <c r="X16" i="6" s="1"/>
  <c r="H11" i="6"/>
  <c r="H12" i="6" s="1"/>
  <c r="X3" i="6" s="1"/>
  <c r="M8" i="6"/>
  <c r="J8" i="6"/>
  <c r="Q8" i="6" s="1"/>
  <c r="V18" i="6" s="1"/>
  <c r="G8" i="6"/>
  <c r="Q7" i="6" s="1"/>
  <c r="V17" i="6" s="1"/>
  <c r="M3" i="6"/>
  <c r="M4" i="6" s="1"/>
  <c r="Q6" i="6" s="1"/>
  <c r="V16" i="6" s="1"/>
  <c r="J3" i="6"/>
  <c r="J4" i="6" s="1"/>
  <c r="Q5" i="6" s="1"/>
  <c r="V15" i="6" s="1"/>
  <c r="H3" i="6"/>
  <c r="G3" i="6"/>
  <c r="E6" i="6"/>
  <c r="H24" i="6" s="1"/>
  <c r="H25" i="6" s="1"/>
  <c r="P20" i="5"/>
  <c r="P17" i="5"/>
  <c r="O20" i="5"/>
  <c r="H27" i="5"/>
  <c r="J24" i="5"/>
  <c r="J3" i="5"/>
  <c r="J4" i="5" s="1"/>
  <c r="K27" i="5"/>
  <c r="G27" i="5"/>
  <c r="J20" i="5"/>
  <c r="G20" i="5"/>
  <c r="J16" i="5"/>
  <c r="G15" i="5"/>
  <c r="G16" i="5" s="1"/>
  <c r="J12" i="5"/>
  <c r="H12" i="5"/>
  <c r="J8" i="5"/>
  <c r="G8" i="5"/>
  <c r="G3" i="5"/>
  <c r="H3" i="5"/>
  <c r="P25" i="9" l="1"/>
  <c r="M12" i="6"/>
  <c r="Q12" i="6" s="1"/>
  <c r="V20" i="6" s="1"/>
  <c r="AC27" i="6"/>
  <c r="AD25" i="6" s="1"/>
  <c r="R19" i="6"/>
  <c r="N16" i="6"/>
  <c r="X15" i="6" s="1"/>
  <c r="R10" i="6"/>
  <c r="R11" i="6"/>
  <c r="X5" i="6"/>
  <c r="X9" i="6" s="1"/>
  <c r="X10" i="6" s="1"/>
  <c r="AC8" i="6" s="1"/>
  <c r="AD6" i="6" s="1"/>
  <c r="AD11" i="6" s="1"/>
  <c r="X18" i="6" s="1"/>
  <c r="X21" i="6" s="1"/>
  <c r="Q13" i="6"/>
  <c r="G4" i="6"/>
  <c r="H28" i="5"/>
  <c r="G4" i="5"/>
  <c r="E5" i="5"/>
  <c r="P20" i="4"/>
  <c r="O20" i="4"/>
  <c r="O10" i="4"/>
  <c r="H26" i="4"/>
  <c r="K22" i="4"/>
  <c r="I21" i="4"/>
  <c r="H21" i="4"/>
  <c r="H22" i="4" s="1"/>
  <c r="L16" i="4"/>
  <c r="L12" i="4"/>
  <c r="K12" i="4"/>
  <c r="H12" i="4"/>
  <c r="H13" i="4" s="1"/>
  <c r="K8" i="4"/>
  <c r="K9" i="4" s="1"/>
  <c r="K3" i="4"/>
  <c r="K4" i="4" s="1"/>
  <c r="I3" i="4"/>
  <c r="H3" i="4"/>
  <c r="E10" i="4"/>
  <c r="E5" i="4"/>
  <c r="O11" i="3"/>
  <c r="J40" i="3"/>
  <c r="O15" i="3"/>
  <c r="K38" i="3"/>
  <c r="K40" i="3" s="1"/>
  <c r="U11" i="3"/>
  <c r="K11" i="3"/>
  <c r="O3" i="3"/>
  <c r="L3" i="3"/>
  <c r="E6" i="3"/>
  <c r="R7" i="3"/>
  <c r="Q7" i="3"/>
  <c r="I3" i="3"/>
  <c r="N7" i="3"/>
  <c r="N8" i="3" s="1"/>
  <c r="H3" i="3"/>
  <c r="E18" i="3"/>
  <c r="H19" i="1"/>
  <c r="E19" i="1"/>
  <c r="M26" i="2"/>
  <c r="M22" i="2"/>
  <c r="M27" i="2" s="1"/>
  <c r="M18" i="2"/>
  <c r="O9" i="2"/>
  <c r="L9" i="2"/>
  <c r="B16" i="1"/>
  <c r="E19" i="2"/>
  <c r="E8" i="2"/>
  <c r="H16" i="1"/>
  <c r="M16" i="1"/>
  <c r="L16" i="1"/>
  <c r="E16" i="1"/>
  <c r="C16" i="1"/>
  <c r="Q4" i="6" l="1"/>
  <c r="Q20" i="6" s="1"/>
  <c r="V14" i="6"/>
  <c r="V21" i="6" s="1"/>
  <c r="R20" i="6"/>
  <c r="H23" i="5"/>
  <c r="H24" i="5" s="1"/>
  <c r="H4" i="4"/>
  <c r="H4" i="3"/>
  <c r="R8" i="3"/>
</calcChain>
</file>

<file path=xl/sharedStrings.xml><?xml version="1.0" encoding="utf-8"?>
<sst xmlns="http://schemas.openxmlformats.org/spreadsheetml/2006/main" count="634" uniqueCount="157">
  <si>
    <t>Cash</t>
  </si>
  <si>
    <t>Supplies</t>
  </si>
  <si>
    <t>Acc payble</t>
  </si>
  <si>
    <t>Not payable</t>
  </si>
  <si>
    <t>Owner cap</t>
  </si>
  <si>
    <t>Revenue</t>
  </si>
  <si>
    <t>Expense</t>
  </si>
  <si>
    <t>Owner widthdraw</t>
  </si>
  <si>
    <t>Asset</t>
  </si>
  <si>
    <t>Liabilities</t>
  </si>
  <si>
    <t>Equity</t>
  </si>
  <si>
    <t>Rent expense</t>
  </si>
  <si>
    <t>Salaries expense</t>
  </si>
  <si>
    <t>Utility expense</t>
  </si>
  <si>
    <t>Net income</t>
  </si>
  <si>
    <t>Income Statement</t>
  </si>
  <si>
    <t>Statement of Owner's equity</t>
  </si>
  <si>
    <t>Owner's capital</t>
  </si>
  <si>
    <t>Add</t>
  </si>
  <si>
    <t>Investment by owner</t>
  </si>
  <si>
    <t>Less</t>
  </si>
  <si>
    <t>Owner's widthdraw</t>
  </si>
  <si>
    <t>Balance sheet</t>
  </si>
  <si>
    <t>Assets</t>
  </si>
  <si>
    <t>Liabilites&amp;Equity</t>
  </si>
  <si>
    <t>Office equipment</t>
  </si>
  <si>
    <t>Office supplies</t>
  </si>
  <si>
    <t>Electrical equipment</t>
  </si>
  <si>
    <t>Account payble</t>
  </si>
  <si>
    <t>Owner capital</t>
  </si>
  <si>
    <t>TOTAL ASSETS</t>
  </si>
  <si>
    <t>Operating activities</t>
  </si>
  <si>
    <t>Cash paid for rent</t>
  </si>
  <si>
    <t>Cash paid for office supplies</t>
  </si>
  <si>
    <t>Cash paid for employee's salaries</t>
  </si>
  <si>
    <t>Cash received from customer</t>
  </si>
  <si>
    <t>Cash paid for utility</t>
  </si>
  <si>
    <t>Net cash from operating activities</t>
  </si>
  <si>
    <t>Cash paid for electrical equipment</t>
  </si>
  <si>
    <t>Cash paid for office equipment</t>
  </si>
  <si>
    <t>Net cash from investing activies</t>
  </si>
  <si>
    <t>Cash invested by owner</t>
  </si>
  <si>
    <t>Cash withdrew by owner</t>
  </si>
  <si>
    <t>Net cash from financing activities</t>
  </si>
  <si>
    <t>Financing activities</t>
  </si>
  <si>
    <t>Investing activites</t>
  </si>
  <si>
    <t>TOTAL Liabilites&amp;Equity</t>
  </si>
  <si>
    <t xml:space="preserve">Statement of Cash's flow				</t>
  </si>
  <si>
    <t>Owner's capital at the end of the period</t>
  </si>
  <si>
    <t>Net change at the end of the period</t>
  </si>
  <si>
    <t xml:space="preserve"> Date (Dec)</t>
  </si>
  <si>
    <t>Electrical Equip.</t>
  </si>
  <si>
    <t>Office Equip.</t>
  </si>
  <si>
    <t>Acc Rec.</t>
  </si>
  <si>
    <t>Account receivable</t>
  </si>
  <si>
    <t>General Journal</t>
  </si>
  <si>
    <t>a</t>
  </si>
  <si>
    <t>Debit</t>
  </si>
  <si>
    <t>Credit</t>
  </si>
  <si>
    <t>Drafting's equipment</t>
  </si>
  <si>
    <t>Shelton's capital</t>
  </si>
  <si>
    <t>Account payable</t>
  </si>
  <si>
    <t>b</t>
  </si>
  <si>
    <t>Office's land</t>
  </si>
  <si>
    <t>Note payable</t>
  </si>
  <si>
    <t>c</t>
  </si>
  <si>
    <t>Building</t>
  </si>
  <si>
    <t>d</t>
  </si>
  <si>
    <t>Insurance policy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</si>
  <si>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</si>
  <si>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</si>
  <si>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</si>
  <si>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</si>
  <si>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</si>
  <si>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</si>
  <si>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</si>
  <si>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</si>
  <si>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</si>
  <si>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</si>
  <si>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</si>
  <si>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Withdrew</t>
  </si>
  <si>
    <t>p</t>
  </si>
  <si>
    <t>q</t>
  </si>
  <si>
    <t>Account receivale</t>
  </si>
  <si>
    <t>Owner withdraw</t>
  </si>
  <si>
    <t>Salary Expense</t>
  </si>
  <si>
    <t>Advertising's Expense</t>
  </si>
  <si>
    <t>Maintenance expense</t>
  </si>
  <si>
    <t>Salary expense</t>
  </si>
  <si>
    <t>Statement</t>
  </si>
  <si>
    <t>Transaction</t>
  </si>
  <si>
    <t>TRIAL BALANCE</t>
  </si>
  <si>
    <t>Transcation category</t>
  </si>
  <si>
    <t>Total</t>
  </si>
  <si>
    <t>Date</t>
  </si>
  <si>
    <t>GENERAL JOURNAL</t>
  </si>
  <si>
    <t>Transations</t>
  </si>
  <si>
    <t>Birch's capital</t>
  </si>
  <si>
    <t>Birch withdrew</t>
  </si>
  <si>
    <t>Transactions</t>
  </si>
  <si>
    <t>Dr.</t>
  </si>
  <si>
    <t>Cr.</t>
  </si>
  <si>
    <t>Statements</t>
  </si>
  <si>
    <t>Pense's capital</t>
  </si>
  <si>
    <t>Land</t>
  </si>
  <si>
    <t>Automobile</t>
  </si>
  <si>
    <t>Utilities expense</t>
  </si>
  <si>
    <t>Pense withdrew</t>
  </si>
  <si>
    <t>Utilites expense</t>
  </si>
  <si>
    <t>TRANSACTIONS</t>
  </si>
  <si>
    <t>Computer equipment</t>
  </si>
  <si>
    <t>Brooke's capital</t>
  </si>
  <si>
    <t>Withdrawal</t>
  </si>
  <si>
    <t>Prepared insurance</t>
  </si>
  <si>
    <t>Prepared expense</t>
  </si>
  <si>
    <t>Advertismentising expense</t>
  </si>
  <si>
    <t>INCOME STATEMENT</t>
  </si>
  <si>
    <t>Total expense</t>
  </si>
  <si>
    <t>GENERAL LEDGER</t>
  </si>
  <si>
    <t>STATEMENTS OF OWNER'S EQUITY</t>
  </si>
  <si>
    <t>Owner investment</t>
  </si>
  <si>
    <t>Owner withdrew</t>
  </si>
  <si>
    <t>Owner's capital at the end the period</t>
  </si>
  <si>
    <t>BALANCE SHEET</t>
  </si>
  <si>
    <t>Equities</t>
  </si>
  <si>
    <t>Liabilites</t>
  </si>
  <si>
    <t>STATEMENT OF CASH'S FLOW</t>
  </si>
  <si>
    <t>Cash paid for prepared</t>
  </si>
  <si>
    <t>Cash paid for salaries</t>
  </si>
  <si>
    <t>Cash paid for advertising</t>
  </si>
  <si>
    <t>Investting activities</t>
  </si>
  <si>
    <t>Cash paid for equipment</t>
  </si>
  <si>
    <t>Cash paid for computer</t>
  </si>
  <si>
    <t>Cash received</t>
  </si>
  <si>
    <t>Finacing activities</t>
  </si>
  <si>
    <t>Cash paid for land</t>
  </si>
  <si>
    <t>Cash paid for building</t>
  </si>
  <si>
    <t>Cash paid for insurance</t>
  </si>
  <si>
    <t>Prepared Insurance</t>
  </si>
  <si>
    <t>Account</t>
  </si>
  <si>
    <t>Prepared Rent</t>
  </si>
  <si>
    <t>STATEMENT OF OWNER's CAPITAL</t>
  </si>
  <si>
    <t>ASSET</t>
  </si>
  <si>
    <t>Lia.&amp;Equi.</t>
  </si>
  <si>
    <t>Equitity</t>
  </si>
  <si>
    <t>Total Lia.&amp;Equi.</t>
  </si>
  <si>
    <t>Total asset</t>
  </si>
  <si>
    <t>Transaction details</t>
  </si>
  <si>
    <t>Automobiles</t>
  </si>
  <si>
    <t>Fee earned</t>
  </si>
  <si>
    <t>NET INCOME</t>
  </si>
  <si>
    <t>STATEMENT OF OWNER'S EQUITY</t>
  </si>
  <si>
    <t>Total added</t>
  </si>
  <si>
    <t>OWNER'S CAPTIAL  AT THE END OF THE PERIOD</t>
  </si>
  <si>
    <t>ASSETS</t>
  </si>
  <si>
    <t>LIABILITIES</t>
  </si>
  <si>
    <t>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</si>
</sst>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[$£-809]* #,##0_-;\-[$£-809]* #,##0_-;_-[$£-809]* &quot;-&quot;??_-;_-@_-"/>
    <numFmt numFmtId="165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91">
    <xf numFmtId="0" fontId="0" fillId="0" borderId="0" xfId="0"/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8" borderId="0" xfId="0" applyFill="1" applyAlignment="1">
      <alignment horizontal="center"/>
    </xf>
    <xf numFmtId="0" fontId="0" fillId="0" borderId="0" xfId="0" applyAlignment="1">
      <alignment horizontal="left" indent="1"/>
    </xf>
    <xf numFmtId="0" fontId="3" fillId="10" borderId="0" xfId="0" applyFont="1" applyFill="1"/>
    <xf numFmtId="0" fontId="0" fillId="10" borderId="0" xfId="0" applyFill="1"/>
    <xf numFmtId="0" fontId="0" fillId="6" borderId="0" xfId="0" applyFill="1"/>
    <xf numFmtId="0" fontId="0" fillId="0" borderId="0" xfId="0" applyAlignment="1">
      <alignment horizontal="left" indent="2"/>
    </xf>
    <xf numFmtId="0" fontId="0" fillId="4" borderId="0" xfId="0" applyFill="1"/>
    <xf numFmtId="0" fontId="0" fillId="5" borderId="0" xfId="0" applyFill="1"/>
    <xf numFmtId="0" fontId="0" fillId="2" borderId="0" xfId="0" applyFill="1"/>
    <xf numFmtId="164" fontId="0" fillId="0" borderId="0" xfId="1" applyNumberFormat="1" applyFont="1"/>
    <xf numFmtId="164" fontId="0" fillId="0" borderId="0" xfId="0" applyNumberFormat="1"/>
    <xf numFmtId="164" fontId="0" fillId="11" borderId="0" xfId="1" applyNumberFormat="1" applyFont="1" applyFill="1"/>
    <xf numFmtId="164" fontId="0" fillId="0" borderId="0" xfId="1" applyNumberFormat="1" applyFont="1" applyFill="1"/>
    <xf numFmtId="164" fontId="0" fillId="12" borderId="0" xfId="1" applyNumberFormat="1" applyFont="1" applyFill="1" applyAlignment="1">
      <alignment vertical="top"/>
    </xf>
    <xf numFmtId="164" fontId="0" fillId="12" borderId="0" xfId="1" applyNumberFormat="1" applyFont="1" applyFill="1"/>
    <xf numFmtId="164" fontId="0" fillId="12" borderId="0" xfId="0" applyNumberFormat="1" applyFill="1"/>
    <xf numFmtId="164" fontId="0" fillId="13" borderId="0" xfId="1" applyNumberFormat="1" applyFont="1" applyFill="1"/>
    <xf numFmtId="164" fontId="0" fillId="14" borderId="0" xfId="1" applyNumberFormat="1" applyFont="1" applyFill="1" applyAlignment="1">
      <alignment vertical="top"/>
    </xf>
    <xf numFmtId="164" fontId="0" fillId="14" borderId="0" xfId="1" applyNumberFormat="1" applyFont="1" applyFill="1"/>
    <xf numFmtId="164" fontId="0" fillId="2" borderId="0" xfId="1" applyNumberFormat="1" applyFont="1" applyFill="1"/>
    <xf numFmtId="164" fontId="6" fillId="2" borderId="0" xfId="0" applyNumberFormat="1" applyFont="1" applyFill="1"/>
    <xf numFmtId="164" fontId="1" fillId="15" borderId="0" xfId="1" applyNumberFormat="1" applyFont="1" applyFill="1" applyAlignment="1">
      <alignment vertical="top"/>
    </xf>
    <xf numFmtId="164" fontId="1" fillId="15" borderId="0" xfId="1" applyNumberFormat="1" applyFont="1" applyFill="1"/>
    <xf numFmtId="164" fontId="0" fillId="0" borderId="0" xfId="1" applyNumberFormat="1" applyFont="1" applyAlignment="1"/>
    <xf numFmtId="164" fontId="0" fillId="16" borderId="0" xfId="1" applyNumberFormat="1" applyFont="1" applyFill="1"/>
    <xf numFmtId="164" fontId="0" fillId="6" borderId="0" xfId="1" applyNumberFormat="1" applyFont="1" applyFill="1"/>
    <xf numFmtId="164" fontId="2" fillId="0" borderId="1" xfId="1" applyNumberFormat="1" applyFont="1" applyBorder="1" applyAlignment="1"/>
    <xf numFmtId="165" fontId="0" fillId="0" borderId="0" xfId="0" applyNumberFormat="1"/>
    <xf numFmtId="16" fontId="0" fillId="0" borderId="0" xfId="0" applyNumberFormat="1" applyAlignment="1">
      <alignment horizontal="left"/>
    </xf>
    <xf numFmtId="165" fontId="0" fillId="17" borderId="0" xfId="0" applyNumberFormat="1" applyFill="1"/>
    <xf numFmtId="165" fontId="0" fillId="18" borderId="0" xfId="0" applyNumberFormat="1" applyFill="1"/>
    <xf numFmtId="165" fontId="0" fillId="11" borderId="0" xfId="0" applyNumberFormat="1" applyFill="1"/>
    <xf numFmtId="165" fontId="0" fillId="16" borderId="0" xfId="0" applyNumberFormat="1" applyFill="1"/>
    <xf numFmtId="165" fontId="6" fillId="0" borderId="0" xfId="0" applyNumberFormat="1" applyFont="1"/>
    <xf numFmtId="165" fontId="0" fillId="2" borderId="0" xfId="0" applyNumberFormat="1" applyFill="1"/>
    <xf numFmtId="165" fontId="0" fillId="19" borderId="0" xfId="0" applyNumberFormat="1" applyFill="1"/>
    <xf numFmtId="165" fontId="1" fillId="20" borderId="0" xfId="0" applyNumberFormat="1" applyFont="1" applyFill="1"/>
    <xf numFmtId="165" fontId="7" fillId="0" borderId="0" xfId="0" applyNumberFormat="1" applyFont="1"/>
    <xf numFmtId="165" fontId="0" fillId="0" borderId="0" xfId="0" applyNumberFormat="1" applyAlignment="1">
      <alignment horizontal="left" indent="5"/>
    </xf>
    <xf numFmtId="165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center"/>
    </xf>
    <xf numFmtId="165" fontId="0" fillId="21" borderId="0" xfId="0" applyNumberFormat="1" applyFill="1"/>
    <xf numFmtId="0" fontId="2" fillId="0" borderId="0" xfId="0" applyFont="1"/>
    <xf numFmtId="165" fontId="2" fillId="0" borderId="0" xfId="0" applyNumberFormat="1" applyFont="1"/>
    <xf numFmtId="165" fontId="0" fillId="12" borderId="0" xfId="0" applyNumberFormat="1" applyFill="1"/>
    <xf numFmtId="165" fontId="0" fillId="22" borderId="0" xfId="0" applyNumberFormat="1" applyFill="1"/>
    <xf numFmtId="165" fontId="0" fillId="0" borderId="0" xfId="0" applyNumberFormat="1" applyAlignment="1">
      <alignment horizontal="left" indent="4"/>
    </xf>
    <xf numFmtId="165" fontId="0" fillId="0" borderId="0" xfId="0" applyNumberFormat="1" applyAlignment="1">
      <alignment horizontal="left" indent="6"/>
    </xf>
    <xf numFmtId="165" fontId="3" fillId="0" borderId="0" xfId="0" applyNumberFormat="1" applyFont="1"/>
    <xf numFmtId="165" fontId="0" fillId="0" borderId="1" xfId="0" applyNumberFormat="1" applyBorder="1"/>
    <xf numFmtId="165" fontId="0" fillId="0" borderId="2" xfId="0" applyNumberFormat="1" applyBorder="1"/>
    <xf numFmtId="165" fontId="0" fillId="0" borderId="0" xfId="0" applyNumberFormat="1" applyAlignment="1">
      <alignment horizontal="left" indent="3"/>
    </xf>
    <xf numFmtId="165" fontId="0" fillId="0" borderId="0" xfId="0" applyNumberFormat="1" applyAlignment="1">
      <alignment horizontal="left" vertical="center" indent="4"/>
    </xf>
    <xf numFmtId="165" fontId="7" fillId="11" borderId="0" xfId="0" applyNumberFormat="1" applyFont="1" applyFill="1"/>
    <xf numFmtId="0" fontId="0" fillId="9" borderId="0" xfId="0" applyFill="1" applyAlignment="1">
      <alignment horizontal="center"/>
    </xf>
    <xf numFmtId="0" fontId="0" fillId="4" borderId="0" xfId="0" applyFill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6"/>
    </xf>
    <xf numFmtId="0" fontId="3" fillId="10" borderId="0" xfId="0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64" fontId="0" fillId="11" borderId="0" xfId="1" applyNumberFormat="1" applyFont="1" applyFill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1" xfId="1" applyNumberFormat="1" applyFont="1" applyFill="1" applyBorder="1" applyAlignment="1">
      <alignment horizontal="left"/>
    </xf>
    <xf numFmtId="164" fontId="2" fillId="0" borderId="3" xfId="1" applyNumberFormat="1" applyFont="1" applyBorder="1" applyAlignment="1">
      <alignment horizontal="center"/>
    </xf>
    <xf numFmtId="164" fontId="0" fillId="0" borderId="0" xfId="1" applyNumberFormat="1" applyFont="1" applyFill="1" applyAlignment="1">
      <alignment horizontal="left"/>
    </xf>
    <xf numFmtId="164" fontId="0" fillId="0" borderId="2" xfId="1" applyNumberFormat="1" applyFont="1" applyFill="1" applyBorder="1" applyAlignment="1">
      <alignment horizontal="left"/>
    </xf>
    <xf numFmtId="164" fontId="2" fillId="0" borderId="1" xfId="1" applyNumberFormat="1" applyFont="1" applyBorder="1" applyAlignment="1">
      <alignment horizontal="center"/>
    </xf>
    <xf numFmtId="164" fontId="2" fillId="0" borderId="2" xfId="1" applyNumberFormat="1" applyFont="1" applyBorder="1" applyAlignment="1">
      <alignment horizontal="center"/>
    </xf>
    <xf numFmtId="165" fontId="0" fillId="0" borderId="0" xfId="0" applyNumberFormat="1" applyAlignment="1">
      <alignment horizontal="left" vertical="center" indent="5"/>
    </xf>
    <xf numFmtId="165" fontId="0" fillId="0" borderId="0" xfId="0" applyNumberFormat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left"/>
    </xf>
    <xf numFmtId="165" fontId="2" fillId="0" borderId="0" xfId="0" applyNumberFormat="1" applyFont="1" applyAlignment="1">
      <alignment horizontal="left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8" fillId="11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left" indent="4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7</xdr:row>
      <xdr:rowOff>91440</xdr:rowOff>
    </xdr:from>
    <xdr:to>
      <xdr:col>6</xdr:col>
      <xdr:colOff>304800</xdr:colOff>
      <xdr:row>7</xdr:row>
      <xdr:rowOff>99060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1663D2F-9EBA-8AAB-E4C7-E120FB9F490B}"/>
            </a:ext>
          </a:extLst>
        </xdr:cNvPr>
        <xdr:cNvCxnSpPr/>
      </xdr:nvCxnSpPr>
      <xdr:spPr>
        <a:xfrm flipV="1">
          <a:off x="4122420" y="1371600"/>
          <a:ext cx="66294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121920</xdr:colOff>
      <xdr:row>7</xdr:row>
      <xdr:rowOff>83820</xdr:rowOff>
    </xdr:from>
    <xdr:to>
      <xdr:col>6</xdr:col>
      <xdr:colOff>312420</xdr:colOff>
      <xdr:row>15</xdr:row>
      <xdr:rowOff>144780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288DA78D-5112-82C9-511B-781B50C78428}"/>
            </a:ext>
          </a:extLst>
        </xdr:cNvPr>
        <xdr:cNvCxnSpPr/>
      </xdr:nvCxnSpPr>
      <xdr:spPr>
        <a:xfrm flipH="1">
          <a:off x="3992880" y="1363980"/>
          <a:ext cx="800100" cy="152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297180</xdr:colOff>
      <xdr:row>0</xdr:row>
      <xdr:rowOff>175260</xdr:rowOff>
    </xdr:from>
    <xdr:to>
      <xdr:col>8</xdr:col>
      <xdr:colOff>601980</xdr:colOff>
      <xdr:row>18</xdr:row>
      <xdr:rowOff>60960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19EEEB43-DC61-1BB2-EA73-B869688468F6}"/>
            </a:ext>
          </a:extLst>
        </xdr:cNvPr>
        <xdr:cNvCxnSpPr/>
      </xdr:nvCxnSpPr>
      <xdr:spPr>
        <a:xfrm flipV="1">
          <a:off x="4168140" y="175260"/>
          <a:ext cx="2133600" cy="31775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594360</xdr:colOff>
      <xdr:row>1</xdr:row>
      <xdr:rowOff>7620</xdr:rowOff>
    </xdr:from>
    <xdr:to>
      <xdr:col>12</xdr:col>
      <xdr:colOff>30480</xdr:colOff>
      <xdr:row>6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5427B866-0340-4700-AE83-ADC8135FE7FE}"/>
            </a:ext>
          </a:extLst>
        </xdr:cNvPr>
        <xdr:cNvCxnSpPr/>
      </xdr:nvCxnSpPr>
      <xdr:spPr>
        <a:xfrm>
          <a:off x="6294120" y="190500"/>
          <a:ext cx="2004060" cy="9067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9569E-DB4F-4BD0-8F53-75007AFF5250}">
  <dimension ref="A1:O19"/>
  <sheetViews>
    <sheetView zoomScale="91" workbookViewId="0">
      <selection activeCell="H22" sqref="H22"/>
    </sheetView>
  </sheetViews>
  <sheetFormatPr defaultRowHeight="14.4" x14ac:dyDescent="0.3"/>
  <cols>
    <col min="1" max="1" width="11.109375" customWidth="1"/>
    <col min="2" max="2" width="12.88671875" customWidth="1"/>
    <col min="3" max="3" width="13.109375" customWidth="1"/>
    <col min="4" max="4" width="16.44140625" customWidth="1"/>
    <col min="6" max="6" width="11.88671875" customWidth="1"/>
    <col min="7" max="7" width="13.33203125" customWidth="1"/>
    <col min="8" max="8" width="13.109375" customWidth="1"/>
    <col min="9" max="9" width="14.88671875" customWidth="1"/>
    <col min="10" max="10" width="18.33203125" customWidth="1"/>
    <col min="11" max="11" width="14.77734375" customWidth="1"/>
    <col min="12" max="12" width="19" customWidth="1"/>
    <col min="15" max="15" width="13.44140625" customWidth="1"/>
  </cols>
  <sheetData>
    <row r="1" spans="1:13" x14ac:dyDescent="0.3">
      <c r="A1" s="7" t="s">
        <v>50</v>
      </c>
      <c r="B1" s="3" t="s">
        <v>0</v>
      </c>
      <c r="C1" s="4" t="s">
        <v>53</v>
      </c>
      <c r="D1" s="3" t="s">
        <v>51</v>
      </c>
      <c r="E1" s="4" t="s">
        <v>1</v>
      </c>
      <c r="F1" s="3" t="s">
        <v>52</v>
      </c>
      <c r="G1" s="8"/>
      <c r="H1" s="1" t="s">
        <v>2</v>
      </c>
      <c r="I1" s="5" t="s">
        <v>3</v>
      </c>
      <c r="J1" s="2" t="s">
        <v>4</v>
      </c>
      <c r="K1" s="6" t="s">
        <v>7</v>
      </c>
      <c r="L1" s="2" t="s">
        <v>5</v>
      </c>
      <c r="M1" s="6" t="s">
        <v>6</v>
      </c>
    </row>
    <row r="2" spans="1:13" x14ac:dyDescent="0.3">
      <c r="A2" s="7">
        <v>1</v>
      </c>
      <c r="B2">
        <v>56000</v>
      </c>
      <c r="J2">
        <v>56000</v>
      </c>
    </row>
    <row r="3" spans="1:13" x14ac:dyDescent="0.3">
      <c r="A3" s="7">
        <v>2</v>
      </c>
      <c r="B3">
        <v>-800</v>
      </c>
      <c r="M3">
        <v>-800</v>
      </c>
    </row>
    <row r="4" spans="1:13" x14ac:dyDescent="0.3">
      <c r="A4" s="7">
        <v>3</v>
      </c>
      <c r="B4">
        <v>-3200</v>
      </c>
      <c r="D4">
        <v>14000</v>
      </c>
      <c r="H4">
        <v>10800</v>
      </c>
    </row>
    <row r="5" spans="1:13" x14ac:dyDescent="0.3">
      <c r="A5" s="7">
        <v>5</v>
      </c>
      <c r="B5">
        <v>-900</v>
      </c>
      <c r="E5">
        <v>900</v>
      </c>
    </row>
    <row r="6" spans="1:13" x14ac:dyDescent="0.3">
      <c r="A6" s="7">
        <v>6</v>
      </c>
      <c r="B6">
        <v>1000</v>
      </c>
      <c r="L6">
        <v>1000</v>
      </c>
    </row>
    <row r="7" spans="1:13" x14ac:dyDescent="0.3">
      <c r="A7" s="7">
        <v>8</v>
      </c>
      <c r="F7">
        <v>3800</v>
      </c>
      <c r="H7">
        <v>3800</v>
      </c>
    </row>
    <row r="8" spans="1:13" x14ac:dyDescent="0.3">
      <c r="A8" s="7">
        <v>15</v>
      </c>
      <c r="C8">
        <v>4000</v>
      </c>
      <c r="L8">
        <v>4000</v>
      </c>
    </row>
    <row r="9" spans="1:13" x14ac:dyDescent="0.3">
      <c r="A9" s="7">
        <v>18</v>
      </c>
      <c r="E9">
        <v>500</v>
      </c>
      <c r="H9">
        <v>500</v>
      </c>
    </row>
    <row r="10" spans="1:13" x14ac:dyDescent="0.3">
      <c r="A10" s="7">
        <v>20</v>
      </c>
      <c r="B10">
        <v>-3800</v>
      </c>
      <c r="H10">
        <v>-3800</v>
      </c>
    </row>
    <row r="11" spans="1:13" x14ac:dyDescent="0.3">
      <c r="A11" s="7">
        <v>24</v>
      </c>
      <c r="C11">
        <v>600</v>
      </c>
      <c r="L11">
        <v>600</v>
      </c>
    </row>
    <row r="12" spans="1:13" x14ac:dyDescent="0.3">
      <c r="A12" s="7">
        <v>28</v>
      </c>
      <c r="B12">
        <v>4000</v>
      </c>
      <c r="C12">
        <v>-4000</v>
      </c>
    </row>
    <row r="13" spans="1:13" x14ac:dyDescent="0.3">
      <c r="A13" s="7">
        <v>29</v>
      </c>
      <c r="B13">
        <v>-1200</v>
      </c>
      <c r="M13">
        <v>-1200</v>
      </c>
    </row>
    <row r="14" spans="1:13" x14ac:dyDescent="0.3">
      <c r="A14" s="7">
        <v>30</v>
      </c>
      <c r="B14">
        <v>-440</v>
      </c>
      <c r="M14">
        <v>-440</v>
      </c>
    </row>
    <row r="15" spans="1:13" x14ac:dyDescent="0.3">
      <c r="A15" s="7">
        <v>31</v>
      </c>
      <c r="B15">
        <v>-700</v>
      </c>
      <c r="K15">
        <v>-700</v>
      </c>
    </row>
    <row r="16" spans="1:13" x14ac:dyDescent="0.3">
      <c r="B16" s="14">
        <f>SUM(B2:B15)</f>
        <v>49960</v>
      </c>
      <c r="C16" s="15">
        <f>SUM(C2:C15)</f>
        <v>600</v>
      </c>
      <c r="D16" s="14">
        <v>14000</v>
      </c>
      <c r="E16" s="15">
        <f>SUM(E2:E15)</f>
        <v>1400</v>
      </c>
      <c r="F16" s="14">
        <v>3800</v>
      </c>
      <c r="H16" s="16">
        <f>SUM(H3:H11)</f>
        <v>11300</v>
      </c>
      <c r="J16">
        <v>56000</v>
      </c>
      <c r="K16">
        <v>-700</v>
      </c>
      <c r="L16">
        <f>SUM(L2:L14)</f>
        <v>5600</v>
      </c>
      <c r="M16">
        <f>SUM(M2:M15)</f>
        <v>-2440</v>
      </c>
    </row>
    <row r="18" spans="5:15" x14ac:dyDescent="0.3">
      <c r="E18" s="63" t="s">
        <v>8</v>
      </c>
      <c r="F18" s="63"/>
      <c r="H18" s="12"/>
      <c r="I18" s="12" t="s">
        <v>9</v>
      </c>
      <c r="J18" s="12"/>
      <c r="K18" s="62" t="s">
        <v>10</v>
      </c>
      <c r="L18" s="62"/>
      <c r="M18" s="62"/>
      <c r="N18" s="62"/>
      <c r="O18" s="62"/>
    </row>
    <row r="19" spans="5:15" x14ac:dyDescent="0.3">
      <c r="E19" s="64">
        <f>SUM(B16:F16)</f>
        <v>69760</v>
      </c>
      <c r="F19" s="64"/>
      <c r="H19" s="64">
        <f>SUM(H16:M16)</f>
        <v>69760</v>
      </c>
      <c r="I19" s="64"/>
      <c r="J19" s="64"/>
      <c r="K19" s="64"/>
      <c r="L19" s="64"/>
      <c r="M19" s="64"/>
      <c r="N19" s="64"/>
      <c r="O19" s="64"/>
    </row>
  </sheetData>
  <mergeCells count="4">
    <mergeCell ref="K18:O18"/>
    <mergeCell ref="E18:F18"/>
    <mergeCell ref="E19:F19"/>
    <mergeCell ref="H19:O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C2ECE-D5A8-417C-A500-A2FB8E1EEC88}">
  <dimension ref="C2:O27"/>
  <sheetViews>
    <sheetView zoomScale="106" workbookViewId="0">
      <selection activeCell="J27" sqref="J27:L27"/>
    </sheetView>
  </sheetViews>
  <sheetFormatPr defaultRowHeight="14.4" x14ac:dyDescent="0.3"/>
  <cols>
    <col min="4" max="4" width="24.77734375" customWidth="1"/>
    <col min="5" max="5" width="10.88671875" customWidth="1"/>
    <col min="11" max="11" width="9.77734375" customWidth="1"/>
    <col min="12" max="12" width="13.77734375" customWidth="1"/>
    <col min="13" max="13" width="9.77734375" customWidth="1"/>
    <col min="14" max="14" width="13.33203125" customWidth="1"/>
  </cols>
  <sheetData>
    <row r="2" spans="3:15" x14ac:dyDescent="0.3">
      <c r="C2" s="68" t="s">
        <v>15</v>
      </c>
      <c r="D2" s="68"/>
      <c r="E2" s="68"/>
      <c r="J2" s="68" t="s">
        <v>22</v>
      </c>
      <c r="K2" s="68"/>
      <c r="L2" s="68"/>
      <c r="M2" s="68"/>
      <c r="N2" s="68"/>
      <c r="O2" s="68"/>
    </row>
    <row r="3" spans="3:15" x14ac:dyDescent="0.3">
      <c r="C3" s="69" t="s">
        <v>5</v>
      </c>
      <c r="D3" s="69"/>
      <c r="E3">
        <v>5600</v>
      </c>
      <c r="J3" s="64" t="s">
        <v>23</v>
      </c>
      <c r="K3" s="64"/>
      <c r="L3" s="64"/>
      <c r="M3" s="64" t="s">
        <v>24</v>
      </c>
      <c r="N3" s="64"/>
      <c r="O3" s="64"/>
    </row>
    <row r="4" spans="3:15" x14ac:dyDescent="0.3">
      <c r="C4" s="69" t="s">
        <v>6</v>
      </c>
      <c r="D4" s="69"/>
      <c r="E4" s="69"/>
      <c r="J4" s="69" t="s">
        <v>0</v>
      </c>
      <c r="K4" s="69"/>
      <c r="L4" s="7">
        <v>49960</v>
      </c>
      <c r="M4" t="s">
        <v>28</v>
      </c>
      <c r="O4" s="7">
        <v>11300</v>
      </c>
    </row>
    <row r="5" spans="3:15" x14ac:dyDescent="0.3">
      <c r="C5" s="66" t="s">
        <v>11</v>
      </c>
      <c r="D5" s="66"/>
      <c r="E5">
        <v>-800</v>
      </c>
      <c r="J5" s="69" t="s">
        <v>54</v>
      </c>
      <c r="K5" s="69"/>
      <c r="L5" s="7">
        <v>600</v>
      </c>
      <c r="O5" s="7"/>
    </row>
    <row r="6" spans="3:15" x14ac:dyDescent="0.3">
      <c r="C6" s="66" t="s">
        <v>12</v>
      </c>
      <c r="D6" s="66"/>
      <c r="E6">
        <v>-1200</v>
      </c>
      <c r="J6" s="69" t="s">
        <v>25</v>
      </c>
      <c r="K6" s="69"/>
      <c r="L6" s="7">
        <v>3800</v>
      </c>
      <c r="M6" s="64" t="s">
        <v>10</v>
      </c>
      <c r="N6" s="64"/>
      <c r="O6" s="7"/>
    </row>
    <row r="7" spans="3:15" x14ac:dyDescent="0.3">
      <c r="C7" s="66" t="s">
        <v>13</v>
      </c>
      <c r="D7" s="66"/>
      <c r="E7">
        <v>-440</v>
      </c>
      <c r="J7" s="69" t="s">
        <v>26</v>
      </c>
      <c r="K7" s="69"/>
      <c r="L7" s="7">
        <v>1400</v>
      </c>
      <c r="M7" t="s">
        <v>29</v>
      </c>
      <c r="O7" s="7">
        <v>58460</v>
      </c>
    </row>
    <row r="8" spans="3:15" x14ac:dyDescent="0.3">
      <c r="C8" s="69" t="s">
        <v>14</v>
      </c>
      <c r="D8" s="69"/>
      <c r="E8">
        <f>SUM(E3:E7)</f>
        <v>3160</v>
      </c>
      <c r="J8" s="69" t="s">
        <v>27</v>
      </c>
      <c r="K8" s="69"/>
      <c r="L8" s="7">
        <v>14000</v>
      </c>
      <c r="O8" s="7"/>
    </row>
    <row r="9" spans="3:15" x14ac:dyDescent="0.3">
      <c r="J9" s="13" t="s">
        <v>30</v>
      </c>
      <c r="K9" s="13"/>
      <c r="L9" s="7">
        <f>SUM(L4:L8)</f>
        <v>69760</v>
      </c>
      <c r="M9" s="64" t="s">
        <v>46</v>
      </c>
      <c r="N9" s="71"/>
      <c r="O9" s="7">
        <f>SUM(O4:O8)</f>
        <v>69760</v>
      </c>
    </row>
    <row r="11" spans="3:15" x14ac:dyDescent="0.3">
      <c r="J11" s="68" t="s">
        <v>47</v>
      </c>
      <c r="K11" s="68"/>
      <c r="L11" s="68"/>
      <c r="M11" s="68"/>
    </row>
    <row r="12" spans="3:15" x14ac:dyDescent="0.3">
      <c r="C12" s="68" t="s">
        <v>16</v>
      </c>
      <c r="D12" s="68"/>
      <c r="E12" s="68"/>
      <c r="J12" s="70" t="s">
        <v>31</v>
      </c>
      <c r="K12" s="70"/>
      <c r="L12" s="70"/>
    </row>
    <row r="13" spans="3:15" x14ac:dyDescent="0.3">
      <c r="C13" s="69" t="s">
        <v>17</v>
      </c>
      <c r="D13" s="69"/>
      <c r="E13">
        <v>0</v>
      </c>
      <c r="J13" s="65" t="s">
        <v>32</v>
      </c>
      <c r="K13" s="65"/>
      <c r="L13" s="65"/>
      <c r="M13">
        <v>-800</v>
      </c>
    </row>
    <row r="14" spans="3:15" x14ac:dyDescent="0.3">
      <c r="C14" s="69" t="s">
        <v>18</v>
      </c>
      <c r="D14" s="69"/>
      <c r="E14" s="69"/>
      <c r="J14" s="65" t="s">
        <v>33</v>
      </c>
      <c r="K14" s="65"/>
      <c r="L14" s="65"/>
      <c r="M14">
        <v>-900</v>
      </c>
    </row>
    <row r="15" spans="3:15" x14ac:dyDescent="0.3">
      <c r="C15" s="66" t="s">
        <v>19</v>
      </c>
      <c r="D15" s="66"/>
      <c r="E15">
        <v>56000</v>
      </c>
      <c r="J15" s="65" t="s">
        <v>35</v>
      </c>
      <c r="K15" s="65"/>
      <c r="L15" s="65"/>
      <c r="M15">
        <v>5000</v>
      </c>
    </row>
    <row r="16" spans="3:15" x14ac:dyDescent="0.3">
      <c r="C16" s="66" t="s">
        <v>14</v>
      </c>
      <c r="D16" s="66"/>
      <c r="E16">
        <v>3160</v>
      </c>
      <c r="J16" s="65" t="s">
        <v>34</v>
      </c>
      <c r="K16" s="65"/>
      <c r="L16" s="65"/>
      <c r="M16">
        <v>-1200</v>
      </c>
    </row>
    <row r="17" spans="3:13" x14ac:dyDescent="0.3">
      <c r="C17" s="69" t="s">
        <v>20</v>
      </c>
      <c r="D17" s="69"/>
      <c r="E17" s="69"/>
      <c r="J17" s="65" t="s">
        <v>36</v>
      </c>
      <c r="K17" s="65"/>
      <c r="L17" s="65"/>
      <c r="M17">
        <v>-440</v>
      </c>
    </row>
    <row r="18" spans="3:13" x14ac:dyDescent="0.3">
      <c r="C18" s="66" t="s">
        <v>21</v>
      </c>
      <c r="D18" s="66"/>
      <c r="E18">
        <v>-700</v>
      </c>
      <c r="J18" s="67" t="s">
        <v>37</v>
      </c>
      <c r="K18" s="67"/>
      <c r="L18" s="67"/>
      <c r="M18" s="11">
        <f>SUM(M13:M17)</f>
        <v>1660</v>
      </c>
    </row>
    <row r="19" spans="3:13" x14ac:dyDescent="0.3">
      <c r="C19" s="69" t="s">
        <v>48</v>
      </c>
      <c r="D19" s="69"/>
      <c r="E19">
        <f>SUM(E13:E18)</f>
        <v>58460</v>
      </c>
      <c r="J19" s="70" t="s">
        <v>45</v>
      </c>
      <c r="K19" s="69"/>
      <c r="L19" s="69"/>
    </row>
    <row r="20" spans="3:13" x14ac:dyDescent="0.3">
      <c r="J20" s="65" t="s">
        <v>38</v>
      </c>
      <c r="K20" s="65"/>
      <c r="L20" s="65"/>
      <c r="M20">
        <v>-3200</v>
      </c>
    </row>
    <row r="21" spans="3:13" x14ac:dyDescent="0.3">
      <c r="J21" s="65" t="s">
        <v>39</v>
      </c>
      <c r="K21" s="65"/>
      <c r="L21" s="65"/>
      <c r="M21">
        <v>-3800</v>
      </c>
    </row>
    <row r="22" spans="3:13" x14ac:dyDescent="0.3">
      <c r="J22" s="10" t="s">
        <v>40</v>
      </c>
      <c r="K22" s="10"/>
      <c r="L22" s="10"/>
      <c r="M22" s="11">
        <f>SUM(M20:M21)</f>
        <v>-7000</v>
      </c>
    </row>
    <row r="23" spans="3:13" x14ac:dyDescent="0.3">
      <c r="J23" s="70" t="s">
        <v>44</v>
      </c>
      <c r="K23" s="69"/>
      <c r="L23" s="69"/>
    </row>
    <row r="24" spans="3:13" x14ac:dyDescent="0.3">
      <c r="J24" s="9" t="s">
        <v>41</v>
      </c>
      <c r="K24" s="9"/>
      <c r="L24" s="9"/>
      <c r="M24">
        <v>56000</v>
      </c>
    </row>
    <row r="25" spans="3:13" x14ac:dyDescent="0.3">
      <c r="J25" s="65" t="s">
        <v>42</v>
      </c>
      <c r="K25" s="65"/>
      <c r="L25" s="65"/>
      <c r="M25">
        <v>-700</v>
      </c>
    </row>
    <row r="26" spans="3:13" x14ac:dyDescent="0.3">
      <c r="J26" s="10" t="s">
        <v>43</v>
      </c>
      <c r="K26" s="10"/>
      <c r="L26" s="10"/>
      <c r="M26" s="11">
        <f>SUM(M24:M25)</f>
        <v>55300</v>
      </c>
    </row>
    <row r="27" spans="3:13" x14ac:dyDescent="0.3">
      <c r="J27" s="70" t="s">
        <v>49</v>
      </c>
      <c r="K27" s="70"/>
      <c r="L27" s="70"/>
      <c r="M27">
        <f>SUM(M22,M18,M26)</f>
        <v>49960</v>
      </c>
    </row>
  </sheetData>
  <mergeCells count="39">
    <mergeCell ref="C6:D6"/>
    <mergeCell ref="C7:D7"/>
    <mergeCell ref="C13:D13"/>
    <mergeCell ref="C19:D19"/>
    <mergeCell ref="C12:E12"/>
    <mergeCell ref="J11:M11"/>
    <mergeCell ref="C4:E4"/>
    <mergeCell ref="C14:E14"/>
    <mergeCell ref="C17:E17"/>
    <mergeCell ref="C15:D15"/>
    <mergeCell ref="C16:D16"/>
    <mergeCell ref="J5:K5"/>
    <mergeCell ref="J6:K6"/>
    <mergeCell ref="J7:K7"/>
    <mergeCell ref="J8:K8"/>
    <mergeCell ref="M6:N6"/>
    <mergeCell ref="C8:D8"/>
    <mergeCell ref="C5:D5"/>
    <mergeCell ref="M9:N9"/>
    <mergeCell ref="J12:L12"/>
    <mergeCell ref="J13:L13"/>
    <mergeCell ref="J19:L19"/>
    <mergeCell ref="J21:L21"/>
    <mergeCell ref="J20:L20"/>
    <mergeCell ref="J27:L27"/>
    <mergeCell ref="J23:L23"/>
    <mergeCell ref="J25:L25"/>
    <mergeCell ref="C2:E2"/>
    <mergeCell ref="J2:O2"/>
    <mergeCell ref="J3:L3"/>
    <mergeCell ref="M3:O3"/>
    <mergeCell ref="J4:K4"/>
    <mergeCell ref="C3:D3"/>
    <mergeCell ref="J17:L17"/>
    <mergeCell ref="J14:L14"/>
    <mergeCell ref="J15:L15"/>
    <mergeCell ref="J16:L16"/>
    <mergeCell ref="C18:D18"/>
    <mergeCell ref="J18:L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880F6-F07B-4C68-B5AE-D59F3B04929A}">
  <dimension ref="A1:V40"/>
  <sheetViews>
    <sheetView topLeftCell="B29" zoomScaleNormal="78" workbookViewId="0">
      <selection activeCell="T11" sqref="T11"/>
    </sheetView>
  </sheetViews>
  <sheetFormatPr defaultRowHeight="14.4" x14ac:dyDescent="0.3"/>
  <cols>
    <col min="1" max="1" width="11.21875" style="17" bestFit="1" customWidth="1"/>
    <col min="2" max="2" width="22.21875" style="17" bestFit="1" customWidth="1"/>
    <col min="3" max="3" width="18.33203125" style="17" customWidth="1"/>
    <col min="4" max="4" width="12.109375" style="17" customWidth="1"/>
    <col min="5" max="5" width="11.5546875" style="17" customWidth="1"/>
    <col min="6" max="7" width="8.88671875" style="17"/>
    <col min="8" max="9" width="12.5546875" style="17" bestFit="1" customWidth="1"/>
    <col min="10" max="10" width="13.21875" style="17" bestFit="1" customWidth="1"/>
    <col min="11" max="11" width="11.33203125" style="17" bestFit="1" customWidth="1"/>
    <col min="12" max="12" width="12.5546875" style="17" bestFit="1" customWidth="1"/>
    <col min="13" max="13" width="8.88671875" style="17"/>
    <col min="14" max="15" width="11.33203125" style="17" bestFit="1" customWidth="1"/>
    <col min="16" max="16" width="8.88671875" style="17"/>
    <col min="17" max="17" width="11.33203125" style="17" bestFit="1" customWidth="1"/>
    <col min="18" max="18" width="11" style="17" customWidth="1"/>
    <col min="19" max="19" width="8.88671875" style="17"/>
    <col min="20" max="20" width="11.33203125" style="17" bestFit="1" customWidth="1"/>
    <col min="21" max="21" width="12.109375" style="17" bestFit="1" customWidth="1"/>
    <col min="22" max="23" width="8.88671875" style="17"/>
    <col min="24" max="24" width="9.77734375" style="17" bestFit="1" customWidth="1"/>
    <col min="25" max="16384" width="8.88671875" style="17"/>
  </cols>
  <sheetData>
    <row r="1" spans="1:22" x14ac:dyDescent="0.3">
      <c r="A1" s="73" t="s">
        <v>55</v>
      </c>
      <c r="B1" s="73"/>
      <c r="C1" s="73"/>
      <c r="D1" s="73"/>
      <c r="E1" s="73"/>
    </row>
    <row r="2" spans="1:22" x14ac:dyDescent="0.3">
      <c r="A2" s="20" t="s">
        <v>89</v>
      </c>
      <c r="B2" s="72" t="s">
        <v>90</v>
      </c>
      <c r="C2" s="72"/>
      <c r="D2" s="33" t="s">
        <v>57</v>
      </c>
      <c r="E2" s="32" t="s">
        <v>58</v>
      </c>
      <c r="H2" s="72" t="s">
        <v>0</v>
      </c>
      <c r="I2" s="72"/>
      <c r="L2" s="72" t="s">
        <v>25</v>
      </c>
      <c r="M2" s="72"/>
      <c r="O2" s="72" t="s">
        <v>59</v>
      </c>
      <c r="P2" s="72"/>
      <c r="R2" s="72" t="s">
        <v>63</v>
      </c>
      <c r="S2" s="72"/>
      <c r="U2" s="31"/>
      <c r="V2" s="31"/>
    </row>
    <row r="3" spans="1:22" x14ac:dyDescent="0.3">
      <c r="A3" s="20" t="s">
        <v>56</v>
      </c>
      <c r="B3" s="21" t="s">
        <v>0</v>
      </c>
      <c r="C3" s="22"/>
      <c r="D3" s="22">
        <v>105000</v>
      </c>
      <c r="H3" s="17">
        <f>SUMIF($B$3:$B$40,H2,$D$3:$D$40)</f>
        <v>117900</v>
      </c>
      <c r="I3" s="17">
        <f>SUMIF($C$6:$C$40,H2,$E$6:$E$40)</f>
        <v>115185</v>
      </c>
      <c r="L3" s="17">
        <f>SUMIF($B$3:$B$39,L2,$D$3:$D$40)</f>
        <v>8250</v>
      </c>
      <c r="M3" s="17">
        <v>0</v>
      </c>
      <c r="O3" s="17">
        <f>SUMIF($B$3:$B$39,O2,$D$3:$D$39)</f>
        <v>67500</v>
      </c>
      <c r="P3" s="17">
        <v>0</v>
      </c>
      <c r="R3" s="17">
        <v>54000</v>
      </c>
      <c r="S3" s="17">
        <v>0</v>
      </c>
    </row>
    <row r="4" spans="1:22" x14ac:dyDescent="0.3">
      <c r="A4" s="20"/>
      <c r="B4" s="29" t="s">
        <v>25</v>
      </c>
      <c r="C4" s="30"/>
      <c r="D4" s="30">
        <v>6000</v>
      </c>
      <c r="H4" s="17">
        <f>H3-I3</f>
        <v>2715</v>
      </c>
      <c r="L4" s="17">
        <v>8250</v>
      </c>
      <c r="O4" s="17">
        <v>67500</v>
      </c>
      <c r="R4" s="17">
        <v>54000</v>
      </c>
    </row>
    <row r="5" spans="1:22" x14ac:dyDescent="0.3">
      <c r="A5" s="20"/>
      <c r="B5" s="25" t="s">
        <v>59</v>
      </c>
      <c r="C5" s="26"/>
      <c r="D5" s="26">
        <v>45000</v>
      </c>
    </row>
    <row r="6" spans="1:22" x14ac:dyDescent="0.3">
      <c r="A6" s="20"/>
      <c r="C6" s="17" t="s">
        <v>60</v>
      </c>
      <c r="E6" s="17">
        <f>SUM(D3:D5)</f>
        <v>156000</v>
      </c>
      <c r="H6" s="72" t="s">
        <v>66</v>
      </c>
      <c r="I6" s="72"/>
      <c r="K6" s="72" t="s">
        <v>68</v>
      </c>
      <c r="L6" s="72"/>
      <c r="N6" s="72" t="s">
        <v>54</v>
      </c>
      <c r="O6" s="72"/>
      <c r="Q6" s="72" t="s">
        <v>61</v>
      </c>
      <c r="R6" s="72"/>
      <c r="T6" s="72" t="s">
        <v>84</v>
      </c>
      <c r="U6" s="72"/>
    </row>
    <row r="7" spans="1:22" x14ac:dyDescent="0.3">
      <c r="A7" s="20" t="s">
        <v>62</v>
      </c>
      <c r="B7" s="17" t="s">
        <v>63</v>
      </c>
      <c r="D7" s="17">
        <v>54000</v>
      </c>
      <c r="H7" s="18">
        <v>75000</v>
      </c>
      <c r="I7" s="17">
        <v>0</v>
      </c>
      <c r="K7" s="17">
        <v>6000</v>
      </c>
      <c r="L7" s="17">
        <v>0</v>
      </c>
      <c r="N7" s="17">
        <f>SUMIF($B$3:$B$39,N6,$D$3:$D$40)</f>
        <v>30000</v>
      </c>
      <c r="O7" s="17">
        <v>7200</v>
      </c>
      <c r="Q7" s="17">
        <f>SUMIF($B$3:$B$39,Q6,$D$3:$D$41)</f>
        <v>2250</v>
      </c>
      <c r="R7" s="17">
        <f>SUMIF($C$6:$C$40,Q6,$E$6:$E$40)</f>
        <v>3450</v>
      </c>
      <c r="T7" s="17">
        <v>9360</v>
      </c>
      <c r="U7" s="17">
        <v>0</v>
      </c>
    </row>
    <row r="8" spans="1:22" x14ac:dyDescent="0.3">
      <c r="A8" s="20"/>
      <c r="C8" s="22" t="s">
        <v>0</v>
      </c>
      <c r="D8" s="22"/>
      <c r="E8" s="22">
        <v>5400</v>
      </c>
      <c r="H8" s="18">
        <v>75000</v>
      </c>
      <c r="K8" s="17">
        <v>6000</v>
      </c>
      <c r="N8" s="17">
        <f>N7-O7</f>
        <v>22800</v>
      </c>
      <c r="R8" s="17">
        <f>R7-Q7</f>
        <v>1200</v>
      </c>
      <c r="T8" s="17">
        <v>9360</v>
      </c>
    </row>
    <row r="9" spans="1:22" x14ac:dyDescent="0.3">
      <c r="A9" s="20"/>
      <c r="C9" s="17" t="s">
        <v>64</v>
      </c>
      <c r="E9" s="17">
        <v>48600</v>
      </c>
      <c r="H9" s="18"/>
    </row>
    <row r="10" spans="1:22" x14ac:dyDescent="0.3">
      <c r="A10" s="20" t="s">
        <v>65</v>
      </c>
      <c r="B10" s="17" t="s">
        <v>66</v>
      </c>
      <c r="D10" s="18">
        <v>75000</v>
      </c>
      <c r="H10" s="72" t="s">
        <v>11</v>
      </c>
      <c r="I10" s="72"/>
      <c r="K10" s="72" t="s">
        <v>88</v>
      </c>
      <c r="L10" s="72"/>
      <c r="N10" s="72" t="s">
        <v>64</v>
      </c>
      <c r="O10" s="72"/>
      <c r="T10" s="72" t="s">
        <v>17</v>
      </c>
      <c r="U10" s="72"/>
    </row>
    <row r="11" spans="1:22" x14ac:dyDescent="0.3">
      <c r="A11" s="20"/>
      <c r="C11" s="22" t="s">
        <v>0</v>
      </c>
      <c r="D11" s="22"/>
      <c r="E11" s="23">
        <v>75000</v>
      </c>
      <c r="H11" s="17">
        <v>1200</v>
      </c>
      <c r="I11" s="17">
        <v>0</v>
      </c>
      <c r="K11" s="17">
        <f>SUMIF($B$3:$B$39,K10,D3:D40)</f>
        <v>3000</v>
      </c>
      <c r="L11" s="17">
        <v>0</v>
      </c>
      <c r="N11" s="17">
        <v>0</v>
      </c>
      <c r="O11" s="17">
        <f>SUMIF($C$3:$C$40,N10,$E$3:$E$40)</f>
        <v>60600</v>
      </c>
      <c r="U11" s="17">
        <f>SUM($D$3:$D$5)</f>
        <v>156000</v>
      </c>
    </row>
    <row r="12" spans="1:22" x14ac:dyDescent="0.3">
      <c r="A12" s="20" t="s">
        <v>67</v>
      </c>
      <c r="B12" s="17" t="s">
        <v>68</v>
      </c>
      <c r="D12" s="17">
        <v>6000</v>
      </c>
      <c r="H12" s="17">
        <v>1200</v>
      </c>
      <c r="K12" s="17">
        <v>3000</v>
      </c>
      <c r="O12" s="17">
        <v>60600</v>
      </c>
    </row>
    <row r="13" spans="1:22" x14ac:dyDescent="0.3">
      <c r="A13" s="20"/>
      <c r="C13" s="22" t="s">
        <v>0</v>
      </c>
      <c r="D13" s="22"/>
      <c r="E13" s="22">
        <v>6000</v>
      </c>
    </row>
    <row r="14" spans="1:22" x14ac:dyDescent="0.3">
      <c r="A14" s="20" t="s">
        <v>69</v>
      </c>
      <c r="B14" s="22" t="s">
        <v>0</v>
      </c>
      <c r="C14" s="22"/>
      <c r="D14" s="22">
        <v>5700</v>
      </c>
      <c r="H14" s="72" t="s">
        <v>87</v>
      </c>
      <c r="I14" s="72"/>
      <c r="K14" s="72" t="s">
        <v>86</v>
      </c>
      <c r="L14" s="72"/>
      <c r="N14" s="72" t="s">
        <v>5</v>
      </c>
      <c r="O14" s="72"/>
    </row>
    <row r="15" spans="1:22" x14ac:dyDescent="0.3">
      <c r="A15" s="20"/>
      <c r="C15" s="27" t="s">
        <v>5</v>
      </c>
      <c r="D15" s="27"/>
      <c r="E15" s="27">
        <v>5700</v>
      </c>
      <c r="H15" s="17">
        <v>675</v>
      </c>
      <c r="I15" s="17">
        <v>0</v>
      </c>
      <c r="K15" s="17">
        <v>3000</v>
      </c>
      <c r="L15" s="17">
        <v>0</v>
      </c>
      <c r="N15" s="17">
        <v>0</v>
      </c>
      <c r="O15" s="20">
        <f>SUMIF($C$8:$C$39,C20,$E$8:$E$40)</f>
        <v>35700</v>
      </c>
    </row>
    <row r="16" spans="1:22" x14ac:dyDescent="0.3">
      <c r="A16" s="20" t="s">
        <v>70</v>
      </c>
      <c r="B16" s="25" t="s">
        <v>59</v>
      </c>
      <c r="C16" s="26"/>
      <c r="D16" s="26">
        <v>22500</v>
      </c>
      <c r="H16" s="17">
        <v>675</v>
      </c>
      <c r="K16" s="17">
        <v>3000</v>
      </c>
      <c r="O16" s="20">
        <v>35700</v>
      </c>
    </row>
    <row r="17" spans="1:11" x14ac:dyDescent="0.3">
      <c r="A17" s="20"/>
      <c r="C17" s="22" t="s">
        <v>0</v>
      </c>
      <c r="D17" s="22"/>
      <c r="E17" s="22">
        <v>10500</v>
      </c>
    </row>
    <row r="18" spans="1:11" x14ac:dyDescent="0.3">
      <c r="A18" s="20"/>
      <c r="C18" s="17" t="s">
        <v>64</v>
      </c>
      <c r="E18" s="17">
        <f>D16-E17</f>
        <v>12000</v>
      </c>
    </row>
    <row r="19" spans="1:11" x14ac:dyDescent="0.3">
      <c r="A19" s="20" t="s">
        <v>71</v>
      </c>
      <c r="B19" s="19" t="s">
        <v>54</v>
      </c>
      <c r="C19" s="19"/>
      <c r="D19" s="19">
        <v>12000</v>
      </c>
    </row>
    <row r="20" spans="1:11" x14ac:dyDescent="0.3">
      <c r="A20" s="20"/>
      <c r="C20" s="27" t="s">
        <v>5</v>
      </c>
      <c r="D20" s="27"/>
      <c r="E20" s="27">
        <v>12000</v>
      </c>
    </row>
    <row r="21" spans="1:11" x14ac:dyDescent="0.3">
      <c r="A21" s="20" t="s">
        <v>72</v>
      </c>
      <c r="B21" s="29" t="s">
        <v>25</v>
      </c>
      <c r="C21" s="30"/>
      <c r="D21" s="30">
        <v>2250</v>
      </c>
    </row>
    <row r="22" spans="1:11" x14ac:dyDescent="0.3">
      <c r="A22" s="20"/>
      <c r="C22" s="24" t="s">
        <v>61</v>
      </c>
      <c r="D22" s="24"/>
      <c r="E22" s="24">
        <v>2250</v>
      </c>
      <c r="H22" s="78" t="s">
        <v>91</v>
      </c>
      <c r="I22" s="78"/>
      <c r="J22" s="78"/>
      <c r="K22" s="78"/>
    </row>
    <row r="23" spans="1:11" x14ac:dyDescent="0.3">
      <c r="A23" s="20" t="s">
        <v>73</v>
      </c>
      <c r="B23" s="19" t="s">
        <v>54</v>
      </c>
      <c r="C23" s="19"/>
      <c r="D23" s="19">
        <v>18000</v>
      </c>
      <c r="H23" s="79" t="s">
        <v>92</v>
      </c>
      <c r="I23" s="79"/>
      <c r="J23" s="34" t="s">
        <v>57</v>
      </c>
      <c r="K23" s="34" t="s">
        <v>58</v>
      </c>
    </row>
    <row r="24" spans="1:11" x14ac:dyDescent="0.3">
      <c r="A24" s="20"/>
      <c r="C24" s="28" t="s">
        <v>5</v>
      </c>
      <c r="D24" s="27"/>
      <c r="E24" s="27">
        <v>18000</v>
      </c>
      <c r="H24" s="74" t="s">
        <v>0</v>
      </c>
      <c r="I24" s="74"/>
      <c r="J24" s="17">
        <v>2715</v>
      </c>
    </row>
    <row r="25" spans="1:11" x14ac:dyDescent="0.3">
      <c r="A25" s="20" t="s">
        <v>74</v>
      </c>
      <c r="B25" s="17" t="s">
        <v>11</v>
      </c>
      <c r="D25" s="17">
        <v>1200</v>
      </c>
      <c r="H25" s="74" t="s">
        <v>25</v>
      </c>
      <c r="I25" s="74"/>
      <c r="J25" s="17">
        <v>8250</v>
      </c>
    </row>
    <row r="26" spans="1:11" x14ac:dyDescent="0.3">
      <c r="A26" s="20"/>
      <c r="C26" s="24" t="s">
        <v>61</v>
      </c>
      <c r="D26" s="24"/>
      <c r="E26" s="24">
        <v>1200</v>
      </c>
      <c r="H26" s="74" t="s">
        <v>59</v>
      </c>
      <c r="I26" s="74"/>
      <c r="J26" s="17">
        <v>67500</v>
      </c>
    </row>
    <row r="27" spans="1:11" x14ac:dyDescent="0.3">
      <c r="A27" s="20" t="s">
        <v>75</v>
      </c>
      <c r="B27" s="22" t="s">
        <v>0</v>
      </c>
      <c r="C27" s="22"/>
      <c r="D27" s="22">
        <v>7200</v>
      </c>
      <c r="H27" s="74" t="s">
        <v>63</v>
      </c>
      <c r="I27" s="74"/>
      <c r="J27" s="17">
        <v>54000</v>
      </c>
    </row>
    <row r="28" spans="1:11" x14ac:dyDescent="0.3">
      <c r="A28" s="20"/>
      <c r="C28" s="19" t="s">
        <v>83</v>
      </c>
      <c r="D28" s="19"/>
      <c r="E28" s="19">
        <v>7200</v>
      </c>
      <c r="H28" s="74" t="s">
        <v>66</v>
      </c>
      <c r="I28" s="74"/>
      <c r="J28" s="17">
        <v>75000</v>
      </c>
    </row>
    <row r="29" spans="1:11" x14ac:dyDescent="0.3">
      <c r="A29" s="20" t="s">
        <v>76</v>
      </c>
      <c r="B29" s="17" t="s">
        <v>85</v>
      </c>
      <c r="D29" s="17">
        <v>1500</v>
      </c>
      <c r="H29" s="74" t="s">
        <v>68</v>
      </c>
      <c r="I29" s="74"/>
      <c r="J29" s="17">
        <v>6000</v>
      </c>
    </row>
    <row r="30" spans="1:11" x14ac:dyDescent="0.3">
      <c r="A30" s="20"/>
      <c r="C30" s="22" t="s">
        <v>0</v>
      </c>
      <c r="D30" s="22"/>
      <c r="E30" s="22">
        <v>1500</v>
      </c>
      <c r="H30" s="74" t="s">
        <v>54</v>
      </c>
      <c r="I30" s="74"/>
      <c r="J30" s="17">
        <v>22800</v>
      </c>
    </row>
    <row r="31" spans="1:11" x14ac:dyDescent="0.3">
      <c r="A31" s="20" t="s">
        <v>77</v>
      </c>
      <c r="B31" s="24" t="s">
        <v>61</v>
      </c>
      <c r="C31" s="24"/>
      <c r="D31" s="24">
        <v>2250</v>
      </c>
      <c r="H31" s="74" t="s">
        <v>61</v>
      </c>
      <c r="I31" s="74"/>
      <c r="K31" s="17">
        <v>1200</v>
      </c>
    </row>
    <row r="32" spans="1:11" x14ac:dyDescent="0.3">
      <c r="A32" s="20"/>
      <c r="C32" s="22" t="s">
        <v>0</v>
      </c>
      <c r="D32" s="22"/>
      <c r="E32" s="22">
        <v>2250</v>
      </c>
      <c r="H32" s="74" t="s">
        <v>84</v>
      </c>
      <c r="I32" s="74"/>
      <c r="J32" s="17">
        <v>9360</v>
      </c>
    </row>
    <row r="33" spans="1:11" x14ac:dyDescent="0.3">
      <c r="A33" s="20" t="s">
        <v>78</v>
      </c>
      <c r="B33" s="17" t="s">
        <v>87</v>
      </c>
      <c r="D33" s="17">
        <v>675</v>
      </c>
      <c r="H33" s="74" t="s">
        <v>11</v>
      </c>
      <c r="I33" s="74"/>
      <c r="J33" s="17">
        <v>1200</v>
      </c>
    </row>
    <row r="34" spans="1:11" x14ac:dyDescent="0.3">
      <c r="A34" s="20"/>
      <c r="C34" s="22" t="s">
        <v>0</v>
      </c>
      <c r="D34" s="22"/>
      <c r="E34" s="22">
        <v>675</v>
      </c>
      <c r="H34" s="74" t="s">
        <v>88</v>
      </c>
      <c r="I34" s="74"/>
      <c r="J34" s="17">
        <v>3000</v>
      </c>
    </row>
    <row r="35" spans="1:11" x14ac:dyDescent="0.3">
      <c r="A35" s="20" t="s">
        <v>79</v>
      </c>
      <c r="B35" s="17" t="s">
        <v>80</v>
      </c>
      <c r="D35" s="17">
        <v>9360</v>
      </c>
      <c r="H35" s="74" t="s">
        <v>64</v>
      </c>
      <c r="I35" s="74"/>
      <c r="K35" s="17">
        <v>60600</v>
      </c>
    </row>
    <row r="36" spans="1:11" x14ac:dyDescent="0.3">
      <c r="A36" s="20"/>
      <c r="C36" s="22" t="s">
        <v>0</v>
      </c>
      <c r="D36" s="22"/>
      <c r="E36" s="22">
        <v>9360</v>
      </c>
      <c r="H36" s="74" t="s">
        <v>87</v>
      </c>
      <c r="I36" s="74"/>
      <c r="J36" s="17">
        <v>675</v>
      </c>
    </row>
    <row r="37" spans="1:11" x14ac:dyDescent="0.3">
      <c r="A37" s="20" t="s">
        <v>81</v>
      </c>
      <c r="B37" s="17" t="s">
        <v>85</v>
      </c>
      <c r="D37" s="17">
        <v>1500</v>
      </c>
      <c r="H37" s="74" t="s">
        <v>86</v>
      </c>
      <c r="I37" s="74"/>
      <c r="J37" s="17">
        <v>3000</v>
      </c>
    </row>
    <row r="38" spans="1:11" x14ac:dyDescent="0.3">
      <c r="A38" s="20"/>
      <c r="C38" s="22" t="s">
        <v>0</v>
      </c>
      <c r="D38" s="22"/>
      <c r="E38" s="22">
        <v>1500</v>
      </c>
      <c r="H38" s="77" t="s">
        <v>17</v>
      </c>
      <c r="I38" s="77"/>
      <c r="K38" s="17">
        <f>SUM($D$3:$D$5)</f>
        <v>156000</v>
      </c>
    </row>
    <row r="39" spans="1:11" x14ac:dyDescent="0.3">
      <c r="A39" s="20" t="s">
        <v>82</v>
      </c>
      <c r="B39" s="17" t="s">
        <v>86</v>
      </c>
      <c r="D39" s="17">
        <v>3000</v>
      </c>
      <c r="H39" s="76" t="s">
        <v>5</v>
      </c>
      <c r="I39" s="76"/>
      <c r="K39" s="17">
        <v>35700</v>
      </c>
    </row>
    <row r="40" spans="1:11" x14ac:dyDescent="0.3">
      <c r="A40" s="20"/>
      <c r="C40" s="22" t="s">
        <v>0</v>
      </c>
      <c r="D40" s="22"/>
      <c r="E40" s="22">
        <v>3000</v>
      </c>
      <c r="H40" s="75" t="s">
        <v>93</v>
      </c>
      <c r="I40" s="75"/>
      <c r="J40" s="17">
        <f>SUM(J24:J37)</f>
        <v>253500</v>
      </c>
      <c r="K40" s="17">
        <f>SUM(K24:K39)</f>
        <v>253500</v>
      </c>
    </row>
  </sheetData>
  <mergeCells count="37">
    <mergeCell ref="H40:I40"/>
    <mergeCell ref="N14:O14"/>
    <mergeCell ref="T10:U10"/>
    <mergeCell ref="H39:I39"/>
    <mergeCell ref="H38:I38"/>
    <mergeCell ref="H34:I34"/>
    <mergeCell ref="H35:I35"/>
    <mergeCell ref="H36:I36"/>
    <mergeCell ref="H37:I37"/>
    <mergeCell ref="H22:K22"/>
    <mergeCell ref="H23:I23"/>
    <mergeCell ref="H24:I24"/>
    <mergeCell ref="H25:I25"/>
    <mergeCell ref="H26:I26"/>
    <mergeCell ref="H27:I27"/>
    <mergeCell ref="H28:I28"/>
    <mergeCell ref="H29:I29"/>
    <mergeCell ref="H30:I30"/>
    <mergeCell ref="H31:I31"/>
    <mergeCell ref="H32:I32"/>
    <mergeCell ref="H33:I33"/>
    <mergeCell ref="T6:U6"/>
    <mergeCell ref="A1:E1"/>
    <mergeCell ref="N10:O10"/>
    <mergeCell ref="H10:I10"/>
    <mergeCell ref="H14:I14"/>
    <mergeCell ref="K14:L14"/>
    <mergeCell ref="K10:L10"/>
    <mergeCell ref="B2:C2"/>
    <mergeCell ref="R2:S2"/>
    <mergeCell ref="H6:I6"/>
    <mergeCell ref="K6:L6"/>
    <mergeCell ref="N6:O6"/>
    <mergeCell ref="H2:I2"/>
    <mergeCell ref="L2:M2"/>
    <mergeCell ref="O2:P2"/>
    <mergeCell ref="Q6:R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8D23-C0F5-4400-8118-FF1574B44797}">
  <dimension ref="A1:AD40"/>
  <sheetViews>
    <sheetView topLeftCell="I1" zoomScale="101" zoomScaleNormal="115" workbookViewId="0">
      <selection activeCell="G1" sqref="G1:N1"/>
    </sheetView>
  </sheetViews>
  <sheetFormatPr defaultRowHeight="14.4" x14ac:dyDescent="0.3"/>
  <cols>
    <col min="1" max="1" width="11.33203125" style="35" bestFit="1" customWidth="1"/>
    <col min="2" max="2" width="23.88671875" style="35" bestFit="1" customWidth="1"/>
    <col min="3" max="3" width="17.77734375" style="35" bestFit="1" customWidth="1"/>
    <col min="4" max="5" width="10.5546875" style="35" bestFit="1" customWidth="1"/>
    <col min="6" max="6" width="8.88671875" style="35"/>
    <col min="7" max="8" width="9.44140625" style="35" bestFit="1" customWidth="1"/>
    <col min="9" max="9" width="8.88671875" style="35"/>
    <col min="10" max="11" width="9.44140625" style="35" bestFit="1" customWidth="1"/>
    <col min="12" max="12" width="8.88671875" style="35" customWidth="1"/>
    <col min="13" max="13" width="9.88671875" style="35" customWidth="1"/>
    <col min="14" max="14" width="14.33203125" style="35" customWidth="1"/>
    <col min="15" max="15" width="8.88671875" style="35"/>
    <col min="16" max="16" width="23.88671875" style="35" bestFit="1" customWidth="1"/>
    <col min="17" max="18" width="11.6640625" style="35" bestFit="1" customWidth="1"/>
    <col min="19" max="20" width="8.88671875" style="35"/>
    <col min="21" max="21" width="19.5546875" style="35" bestFit="1" customWidth="1"/>
    <col min="22" max="22" width="11.6640625" style="35" bestFit="1" customWidth="1"/>
    <col min="23" max="23" width="22.5546875" style="35" bestFit="1" customWidth="1"/>
    <col min="24" max="24" width="11.6640625" style="35" bestFit="1" customWidth="1"/>
    <col min="25" max="26" width="8.88671875" style="35"/>
    <col min="27" max="27" width="14.77734375" style="35" bestFit="1" customWidth="1"/>
    <col min="28" max="28" width="22.5546875" style="35" bestFit="1" customWidth="1"/>
    <col min="29" max="29" width="10.109375" style="35" customWidth="1"/>
    <col min="30" max="30" width="9.5546875" style="35" bestFit="1" customWidth="1"/>
    <col min="31" max="16384" width="8.88671875" style="35"/>
  </cols>
  <sheetData>
    <row r="1" spans="1:30" x14ac:dyDescent="0.3">
      <c r="A1" s="82" t="s">
        <v>95</v>
      </c>
      <c r="B1" s="82"/>
      <c r="C1" s="82"/>
      <c r="D1" s="82"/>
      <c r="E1" s="82"/>
      <c r="G1" s="82" t="s">
        <v>118</v>
      </c>
      <c r="H1" s="82"/>
      <c r="I1" s="82"/>
      <c r="J1" s="82"/>
      <c r="K1" s="82"/>
      <c r="L1" s="82"/>
      <c r="M1" s="82"/>
      <c r="N1" s="82"/>
    </row>
    <row r="2" spans="1:30" x14ac:dyDescent="0.3">
      <c r="A2" s="35" t="s">
        <v>102</v>
      </c>
      <c r="B2" s="83" t="s">
        <v>99</v>
      </c>
      <c r="C2" s="83"/>
      <c r="D2" s="35" t="s">
        <v>57</v>
      </c>
      <c r="E2" s="35" t="s">
        <v>58</v>
      </c>
      <c r="G2" s="84" t="s">
        <v>0</v>
      </c>
      <c r="H2" s="84"/>
      <c r="J2" s="84" t="s">
        <v>25</v>
      </c>
      <c r="K2" s="84"/>
      <c r="M2" s="84" t="s">
        <v>110</v>
      </c>
      <c r="N2" s="84"/>
      <c r="P2" s="82" t="s">
        <v>91</v>
      </c>
      <c r="Q2" s="82"/>
      <c r="R2" s="82"/>
      <c r="U2" s="82" t="s">
        <v>116</v>
      </c>
      <c r="V2" s="82"/>
      <c r="W2" s="82"/>
      <c r="X2" s="82"/>
      <c r="AA2" s="82" t="s">
        <v>119</v>
      </c>
      <c r="AB2" s="82"/>
      <c r="AC2" s="82"/>
      <c r="AD2" s="82"/>
    </row>
    <row r="3" spans="1:30" x14ac:dyDescent="0.3">
      <c r="A3" s="35" t="s">
        <v>56</v>
      </c>
      <c r="B3" s="49" t="s">
        <v>0</v>
      </c>
      <c r="C3" s="49"/>
      <c r="D3" s="49">
        <v>45000</v>
      </c>
      <c r="G3" s="35">
        <f>SUMIF($B$3:$B$41,G2,$D$3:$D$41)</f>
        <v>52800</v>
      </c>
      <c r="H3" s="35">
        <f>SUMIF($C$3:$C$40,C8,$E$3:$E$40)</f>
        <v>42150</v>
      </c>
      <c r="J3" s="35">
        <f>SUMIF($B$3:$B$40,J2,$D$3:$D$40)</f>
        <v>5250</v>
      </c>
      <c r="K3" s="35">
        <v>0</v>
      </c>
      <c r="M3" s="35">
        <f>SUMIF($B$3:$B$40,M2,$D$3:$D$40)</f>
        <v>31500</v>
      </c>
      <c r="N3" s="35">
        <v>0</v>
      </c>
      <c r="P3" s="35" t="s">
        <v>99</v>
      </c>
      <c r="Q3" s="35" t="s">
        <v>100</v>
      </c>
      <c r="R3" s="35" t="s">
        <v>101</v>
      </c>
      <c r="U3" s="35" t="s">
        <v>5</v>
      </c>
      <c r="X3" s="35">
        <f>$H$12</f>
        <v>16150</v>
      </c>
      <c r="AA3" s="35" t="s">
        <v>17</v>
      </c>
      <c r="AD3" s="35">
        <f>SUM(AC4:AC5)</f>
        <v>32500</v>
      </c>
    </row>
    <row r="4" spans="1:30" x14ac:dyDescent="0.3">
      <c r="B4" s="35" t="s">
        <v>25</v>
      </c>
      <c r="D4" s="35">
        <v>4500</v>
      </c>
      <c r="G4" s="35">
        <f>G3-H3</f>
        <v>10650</v>
      </c>
      <c r="J4" s="35">
        <f>J3-K3</f>
        <v>5250</v>
      </c>
      <c r="M4" s="35">
        <f>M3-N3</f>
        <v>31500</v>
      </c>
      <c r="P4" s="35" t="s">
        <v>0</v>
      </c>
      <c r="Q4" s="35">
        <f>$G$4</f>
        <v>10650</v>
      </c>
      <c r="U4" s="35" t="s">
        <v>6</v>
      </c>
      <c r="AB4" s="35" t="s">
        <v>25</v>
      </c>
      <c r="AC4" s="35">
        <v>4500</v>
      </c>
    </row>
    <row r="5" spans="1:30" x14ac:dyDescent="0.3">
      <c r="B5" s="35" t="s">
        <v>110</v>
      </c>
      <c r="D5" s="35">
        <v>28000</v>
      </c>
      <c r="P5" s="35" t="s">
        <v>25</v>
      </c>
      <c r="Q5" s="35">
        <f>$J$4</f>
        <v>5250</v>
      </c>
      <c r="V5" s="85" t="s">
        <v>12</v>
      </c>
      <c r="W5" s="85"/>
      <c r="X5" s="35">
        <f>$G$16</f>
        <v>3200</v>
      </c>
      <c r="AB5" s="35" t="s">
        <v>110</v>
      </c>
      <c r="AC5" s="35">
        <v>28000</v>
      </c>
    </row>
    <row r="6" spans="1:30" x14ac:dyDescent="0.3">
      <c r="C6" s="35" t="s">
        <v>111</v>
      </c>
      <c r="E6" s="35">
        <f>SUM($D$3:$D$5)</f>
        <v>77500</v>
      </c>
      <c r="G6" s="84" t="s">
        <v>104</v>
      </c>
      <c r="H6" s="84"/>
      <c r="J6" s="84" t="s">
        <v>66</v>
      </c>
      <c r="K6" s="84"/>
      <c r="M6" s="84" t="s">
        <v>113</v>
      </c>
      <c r="N6" s="84"/>
      <c r="P6" s="35" t="s">
        <v>110</v>
      </c>
      <c r="Q6" s="35">
        <f>$M$4</f>
        <v>31500</v>
      </c>
      <c r="V6" s="85" t="s">
        <v>11</v>
      </c>
      <c r="W6" s="85"/>
      <c r="X6" s="35">
        <f>$J$16</f>
        <v>320</v>
      </c>
      <c r="AA6" s="35" t="s">
        <v>18</v>
      </c>
      <c r="AD6" s="35">
        <f>SUM(AC7:AC8)</f>
        <v>56405</v>
      </c>
    </row>
    <row r="7" spans="1:30" x14ac:dyDescent="0.3">
      <c r="A7" s="35" t="s">
        <v>62</v>
      </c>
      <c r="B7" s="35" t="s">
        <v>104</v>
      </c>
      <c r="D7" s="35">
        <v>24000</v>
      </c>
      <c r="G7" s="35">
        <v>24000</v>
      </c>
      <c r="H7" s="35">
        <v>0</v>
      </c>
      <c r="J7" s="35">
        <v>21000</v>
      </c>
      <c r="K7" s="35">
        <v>0</v>
      </c>
      <c r="M7" s="35">
        <v>6600</v>
      </c>
      <c r="N7" s="35">
        <v>0</v>
      </c>
      <c r="P7" s="35" t="s">
        <v>104</v>
      </c>
      <c r="Q7" s="35">
        <f>$G$8</f>
        <v>24000</v>
      </c>
      <c r="V7" s="85" t="s">
        <v>114</v>
      </c>
      <c r="W7" s="85"/>
      <c r="X7" s="35">
        <f>$G$21</f>
        <v>425</v>
      </c>
      <c r="AB7" s="35" t="s">
        <v>120</v>
      </c>
      <c r="AC7" s="35">
        <f>$D$3</f>
        <v>45000</v>
      </c>
    </row>
    <row r="8" spans="1:30" x14ac:dyDescent="0.3">
      <c r="C8" s="39" t="s">
        <v>0</v>
      </c>
      <c r="D8" s="39"/>
      <c r="E8" s="39">
        <v>4800</v>
      </c>
      <c r="G8" s="35">
        <f>G7-H7</f>
        <v>24000</v>
      </c>
      <c r="J8" s="35">
        <f>J7-K7</f>
        <v>21000</v>
      </c>
      <c r="M8" s="35">
        <f>M7-N7</f>
        <v>6600</v>
      </c>
      <c r="P8" s="35" t="s">
        <v>66</v>
      </c>
      <c r="Q8" s="35">
        <f>$J$8</f>
        <v>21000</v>
      </c>
      <c r="V8" s="85" t="s">
        <v>115</v>
      </c>
      <c r="W8" s="85"/>
      <c r="X8" s="35">
        <f>$M$21</f>
        <v>800</v>
      </c>
      <c r="AB8" s="35" t="s">
        <v>14</v>
      </c>
      <c r="AC8" s="35">
        <f>$X$10</f>
        <v>11405</v>
      </c>
    </row>
    <row r="9" spans="1:30" x14ac:dyDescent="0.3">
      <c r="C9" s="35" t="s">
        <v>64</v>
      </c>
      <c r="E9" s="35">
        <v>19200</v>
      </c>
      <c r="P9" s="35" t="s">
        <v>113</v>
      </c>
      <c r="Q9" s="35">
        <f>$M$8</f>
        <v>6600</v>
      </c>
      <c r="U9" s="85" t="s">
        <v>117</v>
      </c>
      <c r="V9" s="85"/>
      <c r="W9" s="85"/>
      <c r="X9" s="35">
        <f>SUM(X5:X8)</f>
        <v>4745</v>
      </c>
      <c r="AA9" s="35" t="s">
        <v>20</v>
      </c>
    </row>
    <row r="10" spans="1:30" x14ac:dyDescent="0.3">
      <c r="A10" s="35" t="s">
        <v>65</v>
      </c>
      <c r="B10" s="35" t="s">
        <v>66</v>
      </c>
      <c r="D10" s="35">
        <v>21000</v>
      </c>
      <c r="G10" s="84" t="s">
        <v>5</v>
      </c>
      <c r="H10" s="84"/>
      <c r="J10" s="84" t="s">
        <v>64</v>
      </c>
      <c r="K10" s="84"/>
      <c r="M10" s="84" t="s">
        <v>54</v>
      </c>
      <c r="N10" s="84"/>
      <c r="P10" s="35" t="s">
        <v>5</v>
      </c>
      <c r="R10" s="35">
        <f>$H$12</f>
        <v>16150</v>
      </c>
      <c r="U10" s="83" t="s">
        <v>14</v>
      </c>
      <c r="V10" s="83"/>
      <c r="W10" s="83"/>
      <c r="X10" s="35">
        <f>X3-X9</f>
        <v>11405</v>
      </c>
      <c r="AB10" s="35" t="s">
        <v>121</v>
      </c>
      <c r="AC10" s="35">
        <f>$Q$17</f>
        <v>3875</v>
      </c>
      <c r="AD10" s="35">
        <f>$AC$10</f>
        <v>3875</v>
      </c>
    </row>
    <row r="11" spans="1:30" x14ac:dyDescent="0.3">
      <c r="C11" s="39" t="s">
        <v>0</v>
      </c>
      <c r="D11" s="39"/>
      <c r="E11" s="39">
        <v>21000</v>
      </c>
      <c r="G11" s="35">
        <v>0</v>
      </c>
      <c r="H11" s="35">
        <f>SUMIF($C$3:$C$40,G10,$E$3:$E$40)</f>
        <v>16150</v>
      </c>
      <c r="J11" s="35">
        <v>0</v>
      </c>
      <c r="K11" s="35">
        <f>SUMIF($C$3:$C$40,J10,$E$3:$E$40)</f>
        <v>22000</v>
      </c>
      <c r="M11" s="35">
        <f>SUMIF($B$3:$B$40,B19,$D$3:$D$40)</f>
        <v>12950</v>
      </c>
      <c r="N11" s="35">
        <f>SUMIF($C$3:$C$40,C28,$E$3:$E$40)</f>
        <v>4600</v>
      </c>
      <c r="P11" s="35" t="s">
        <v>64</v>
      </c>
      <c r="R11" s="35">
        <f>$K$12</f>
        <v>22000</v>
      </c>
      <c r="AA11" s="83" t="s">
        <v>122</v>
      </c>
      <c r="AB11" s="83"/>
      <c r="AC11" s="83"/>
      <c r="AD11" s="35">
        <f>AD3+AD6-AD10</f>
        <v>85030</v>
      </c>
    </row>
    <row r="12" spans="1:30" x14ac:dyDescent="0.3">
      <c r="A12" s="35" t="s">
        <v>67</v>
      </c>
      <c r="B12" s="35" t="s">
        <v>113</v>
      </c>
      <c r="D12" s="35">
        <v>6600</v>
      </c>
      <c r="H12" s="35">
        <f>H11-G11</f>
        <v>16150</v>
      </c>
      <c r="K12" s="35">
        <f>K11-J11</f>
        <v>22000</v>
      </c>
      <c r="M12" s="35">
        <f>M11-N11</f>
        <v>8350</v>
      </c>
      <c r="P12" s="35" t="s">
        <v>54</v>
      </c>
      <c r="Q12" s="35">
        <f>$M$12</f>
        <v>8350</v>
      </c>
    </row>
    <row r="13" spans="1:30" x14ac:dyDescent="0.3">
      <c r="C13" s="39" t="s">
        <v>0</v>
      </c>
      <c r="D13" s="39"/>
      <c r="E13" s="39">
        <v>6600</v>
      </c>
      <c r="P13" s="35" t="s">
        <v>12</v>
      </c>
      <c r="Q13" s="35">
        <f>$G$16</f>
        <v>3200</v>
      </c>
      <c r="U13" s="82" t="s">
        <v>123</v>
      </c>
      <c r="V13" s="82"/>
      <c r="W13" s="82"/>
      <c r="X13" s="82"/>
      <c r="AA13" s="82" t="s">
        <v>126</v>
      </c>
      <c r="AB13" s="82"/>
      <c r="AC13" s="82"/>
      <c r="AD13" s="82"/>
    </row>
    <row r="14" spans="1:30" x14ac:dyDescent="0.3">
      <c r="A14" s="35" t="s">
        <v>69</v>
      </c>
      <c r="B14" s="49" t="s">
        <v>0</v>
      </c>
      <c r="C14" s="49"/>
      <c r="D14" s="49">
        <v>3200</v>
      </c>
      <c r="G14" s="84" t="s">
        <v>12</v>
      </c>
      <c r="H14" s="84"/>
      <c r="J14" s="84" t="s">
        <v>11</v>
      </c>
      <c r="K14" s="84"/>
      <c r="M14" s="84" t="s">
        <v>61</v>
      </c>
      <c r="N14" s="84"/>
      <c r="P14" s="35" t="s">
        <v>11</v>
      </c>
      <c r="Q14" s="35">
        <f>$J$16</f>
        <v>320</v>
      </c>
      <c r="U14" s="35" t="s">
        <v>0</v>
      </c>
      <c r="V14" s="35">
        <f>$G$4</f>
        <v>10650</v>
      </c>
      <c r="W14" s="35" t="s">
        <v>125</v>
      </c>
      <c r="AA14" s="86" t="s">
        <v>31</v>
      </c>
      <c r="AB14" s="86"/>
      <c r="AD14" s="35">
        <f>AC18-SUM(AC15:AC17)</f>
        <v>3375</v>
      </c>
    </row>
    <row r="15" spans="1:30" x14ac:dyDescent="0.3">
      <c r="C15" s="35" t="s">
        <v>5</v>
      </c>
      <c r="E15" s="35">
        <v>3200</v>
      </c>
      <c r="G15" s="35">
        <f>SUM(D29+D37)</f>
        <v>3200</v>
      </c>
      <c r="H15" s="35">
        <v>0</v>
      </c>
      <c r="J15" s="35">
        <v>320</v>
      </c>
      <c r="K15" s="35">
        <v>0</v>
      </c>
      <c r="M15" s="35">
        <f>SUMIF($B$3:$B$40,B31,$D$3:$D$40)</f>
        <v>750</v>
      </c>
      <c r="N15" s="35">
        <f>SUMIF($C$3:$C$40,C22,$E$3:$E$40)</f>
        <v>1070</v>
      </c>
      <c r="P15" s="35" t="s">
        <v>61</v>
      </c>
      <c r="R15" s="35">
        <v>320</v>
      </c>
      <c r="U15" s="35" t="s">
        <v>25</v>
      </c>
      <c r="V15" s="35">
        <f>$Q$5</f>
        <v>5250</v>
      </c>
      <c r="W15" s="46" t="s">
        <v>61</v>
      </c>
      <c r="X15" s="35">
        <f>$N$16</f>
        <v>320</v>
      </c>
      <c r="AB15" s="35" t="s">
        <v>127</v>
      </c>
      <c r="AC15" s="35">
        <v>425</v>
      </c>
    </row>
    <row r="16" spans="1:30" x14ac:dyDescent="0.3">
      <c r="A16" s="35" t="s">
        <v>70</v>
      </c>
      <c r="B16" s="35" t="s">
        <v>110</v>
      </c>
      <c r="D16" s="35">
        <v>3500</v>
      </c>
      <c r="G16" s="35">
        <f>G15-H15</f>
        <v>3200</v>
      </c>
      <c r="J16" s="35">
        <v>320</v>
      </c>
      <c r="N16" s="35">
        <f>N15-M15</f>
        <v>320</v>
      </c>
      <c r="P16" s="35" t="s">
        <v>114</v>
      </c>
      <c r="Q16" s="35">
        <f>$G$21</f>
        <v>425</v>
      </c>
      <c r="U16" s="35" t="s">
        <v>110</v>
      </c>
      <c r="V16" s="35">
        <f>$Q$6</f>
        <v>31500</v>
      </c>
      <c r="W16" s="46" t="s">
        <v>64</v>
      </c>
      <c r="X16" s="35">
        <f>$K$12</f>
        <v>22000</v>
      </c>
      <c r="AB16" s="35" t="s">
        <v>128</v>
      </c>
      <c r="AC16" s="35">
        <f>$G$16</f>
        <v>3200</v>
      </c>
    </row>
    <row r="17" spans="1:30" x14ac:dyDescent="0.3">
      <c r="C17" s="39" t="s">
        <v>0</v>
      </c>
      <c r="D17" s="39"/>
      <c r="E17" s="39">
        <v>700</v>
      </c>
      <c r="P17" s="35" t="s">
        <v>112</v>
      </c>
      <c r="Q17" s="35">
        <f>$J$21</f>
        <v>3875</v>
      </c>
      <c r="U17" s="35" t="s">
        <v>104</v>
      </c>
      <c r="V17" s="35">
        <f>$Q$7</f>
        <v>24000</v>
      </c>
      <c r="W17" s="35" t="s">
        <v>124</v>
      </c>
      <c r="AB17" s="35" t="s">
        <v>129</v>
      </c>
      <c r="AC17" s="35">
        <f>$M$21</f>
        <v>800</v>
      </c>
    </row>
    <row r="18" spans="1:30" x14ac:dyDescent="0.3">
      <c r="C18" s="35" t="s">
        <v>64</v>
      </c>
      <c r="E18" s="35">
        <v>2800</v>
      </c>
      <c r="P18" s="35" t="s">
        <v>115</v>
      </c>
      <c r="Q18" s="35">
        <f>$M$21</f>
        <v>800</v>
      </c>
      <c r="U18" s="35" t="s">
        <v>66</v>
      </c>
      <c r="V18" s="35">
        <f>$Q$8</f>
        <v>21000</v>
      </c>
      <c r="W18" s="80" t="s">
        <v>17</v>
      </c>
      <c r="X18" s="81">
        <f t="shared" ref="X18" si="0">$AD$11</f>
        <v>85030</v>
      </c>
      <c r="AB18" s="35" t="s">
        <v>133</v>
      </c>
      <c r="AC18" s="35">
        <v>7800</v>
      </c>
    </row>
    <row r="19" spans="1:30" x14ac:dyDescent="0.3">
      <c r="A19" s="35" t="s">
        <v>71</v>
      </c>
      <c r="B19" s="35" t="s">
        <v>54</v>
      </c>
      <c r="D19" s="35">
        <v>3750</v>
      </c>
      <c r="G19" s="84" t="s">
        <v>114</v>
      </c>
      <c r="H19" s="84"/>
      <c r="J19" s="84" t="s">
        <v>112</v>
      </c>
      <c r="K19" s="84"/>
      <c r="M19" s="84" t="s">
        <v>115</v>
      </c>
      <c r="N19" s="84"/>
      <c r="P19" s="35" t="s">
        <v>111</v>
      </c>
      <c r="R19" s="35">
        <f>$E$6</f>
        <v>77500</v>
      </c>
      <c r="U19" s="35" t="s">
        <v>113</v>
      </c>
      <c r="V19" s="35">
        <f>$Q$9</f>
        <v>6600</v>
      </c>
      <c r="W19" s="80"/>
      <c r="X19" s="81"/>
      <c r="AA19" s="86" t="s">
        <v>130</v>
      </c>
      <c r="AB19" s="86"/>
      <c r="AD19" s="35">
        <f>SUM(AC20:AC24)</f>
        <v>33850</v>
      </c>
    </row>
    <row r="20" spans="1:30" x14ac:dyDescent="0.3">
      <c r="C20" s="35" t="s">
        <v>5</v>
      </c>
      <c r="E20" s="35">
        <v>3750</v>
      </c>
      <c r="G20" s="35">
        <v>425</v>
      </c>
      <c r="H20" s="35">
        <v>0</v>
      </c>
      <c r="J20" s="35">
        <v>3875</v>
      </c>
      <c r="K20" s="35">
        <v>0</v>
      </c>
      <c r="M20" s="35">
        <v>800</v>
      </c>
      <c r="N20" s="35">
        <v>0</v>
      </c>
      <c r="Q20" s="35">
        <f>SUM(Q4:Q19)</f>
        <v>115970</v>
      </c>
      <c r="R20" s="35">
        <f>SUM(R10:R19)</f>
        <v>115970</v>
      </c>
      <c r="U20" s="35" t="s">
        <v>54</v>
      </c>
      <c r="V20" s="35">
        <f>$Q$12</f>
        <v>8350</v>
      </c>
      <c r="AB20" s="35" t="s">
        <v>131</v>
      </c>
      <c r="AC20" s="35">
        <v>750</v>
      </c>
    </row>
    <row r="21" spans="1:30" x14ac:dyDescent="0.3">
      <c r="A21" s="35" t="s">
        <v>72</v>
      </c>
      <c r="B21" s="35" t="s">
        <v>25</v>
      </c>
      <c r="D21" s="35">
        <v>750</v>
      </c>
      <c r="G21" s="35">
        <v>425</v>
      </c>
      <c r="J21" s="35">
        <v>3875</v>
      </c>
      <c r="M21" s="35">
        <v>800</v>
      </c>
      <c r="U21" s="35" t="s">
        <v>93</v>
      </c>
      <c r="V21" s="35">
        <f>SUM(V14:V20)</f>
        <v>107350</v>
      </c>
      <c r="W21" s="35" t="s">
        <v>93</v>
      </c>
      <c r="X21" s="35">
        <f>SUM(X15:X19)</f>
        <v>107350</v>
      </c>
      <c r="AB21" s="35" t="s">
        <v>132</v>
      </c>
      <c r="AC21" s="35">
        <v>700</v>
      </c>
    </row>
    <row r="22" spans="1:30" x14ac:dyDescent="0.3">
      <c r="C22" s="35" t="s">
        <v>61</v>
      </c>
      <c r="E22" s="35">
        <v>750</v>
      </c>
      <c r="AB22" s="35" t="s">
        <v>135</v>
      </c>
      <c r="AC22" s="35">
        <v>4800</v>
      </c>
    </row>
    <row r="23" spans="1:30" x14ac:dyDescent="0.3">
      <c r="A23" s="35" t="s">
        <v>73</v>
      </c>
      <c r="B23" s="35" t="s">
        <v>54</v>
      </c>
      <c r="D23" s="35">
        <v>9200</v>
      </c>
      <c r="G23" s="84" t="s">
        <v>111</v>
      </c>
      <c r="H23" s="84"/>
      <c r="AB23" s="35" t="s">
        <v>136</v>
      </c>
      <c r="AC23" s="35">
        <v>21000</v>
      </c>
      <c r="AD23" s="9"/>
    </row>
    <row r="24" spans="1:30" x14ac:dyDescent="0.3">
      <c r="C24" s="35" t="s">
        <v>5</v>
      </c>
      <c r="E24" s="35">
        <v>9200</v>
      </c>
      <c r="G24" s="35">
        <v>0</v>
      </c>
      <c r="H24" s="35">
        <f>$E$6</f>
        <v>77500</v>
      </c>
      <c r="AB24" s="35" t="s">
        <v>137</v>
      </c>
      <c r="AC24" s="35">
        <v>6600</v>
      </c>
      <c r="AD24"/>
    </row>
    <row r="25" spans="1:30" x14ac:dyDescent="0.3">
      <c r="A25" s="35" t="s">
        <v>74</v>
      </c>
      <c r="B25" s="35" t="s">
        <v>11</v>
      </c>
      <c r="D25" s="35">
        <v>320</v>
      </c>
      <c r="H25" s="35">
        <f>H24-G24</f>
        <v>77500</v>
      </c>
      <c r="AA25" s="86" t="s">
        <v>134</v>
      </c>
      <c r="AB25" s="86"/>
      <c r="AD25" s="35">
        <f>AC26-AC27</f>
        <v>41125</v>
      </c>
    </row>
    <row r="26" spans="1:30" x14ac:dyDescent="0.3">
      <c r="C26" s="35" t="s">
        <v>61</v>
      </c>
      <c r="E26" s="35">
        <v>320</v>
      </c>
      <c r="AB26" t="s">
        <v>41</v>
      </c>
      <c r="AC26" s="35">
        <v>45000</v>
      </c>
      <c r="AD26" s="9"/>
    </row>
    <row r="27" spans="1:30" x14ac:dyDescent="0.3">
      <c r="A27" s="35" t="s">
        <v>75</v>
      </c>
      <c r="B27" s="49" t="s">
        <v>0</v>
      </c>
      <c r="C27" s="49"/>
      <c r="D27" s="49">
        <v>4600</v>
      </c>
      <c r="AB27" t="s">
        <v>42</v>
      </c>
      <c r="AC27" s="35">
        <f>$Q$17</f>
        <v>3875</v>
      </c>
      <c r="AD27"/>
    </row>
    <row r="28" spans="1:30" x14ac:dyDescent="0.3">
      <c r="C28" s="35" t="s">
        <v>54</v>
      </c>
      <c r="E28" s="35">
        <v>4600</v>
      </c>
      <c r="AA28" s="68" t="s">
        <v>49</v>
      </c>
      <c r="AB28" s="68"/>
      <c r="AD28" s="35">
        <f>AD25-AD19+AD14</f>
        <v>10650</v>
      </c>
    </row>
    <row r="29" spans="1:30" x14ac:dyDescent="0.3">
      <c r="A29" s="35" t="s">
        <v>76</v>
      </c>
      <c r="B29" s="35" t="s">
        <v>12</v>
      </c>
      <c r="D29" s="35">
        <v>1600</v>
      </c>
    </row>
    <row r="30" spans="1:30" x14ac:dyDescent="0.3">
      <c r="C30" s="39" t="s">
        <v>0</v>
      </c>
      <c r="D30" s="39"/>
      <c r="E30" s="39">
        <v>1600</v>
      </c>
    </row>
    <row r="31" spans="1:30" x14ac:dyDescent="0.3">
      <c r="A31" s="35" t="s">
        <v>77</v>
      </c>
      <c r="B31" s="35" t="s">
        <v>61</v>
      </c>
      <c r="D31" s="35">
        <v>750</v>
      </c>
    </row>
    <row r="32" spans="1:30" x14ac:dyDescent="0.3">
      <c r="C32" s="39" t="s">
        <v>0</v>
      </c>
      <c r="D32" s="39"/>
      <c r="E32" s="39">
        <v>750</v>
      </c>
    </row>
    <row r="33" spans="1:5" x14ac:dyDescent="0.3">
      <c r="A33" s="35" t="s">
        <v>78</v>
      </c>
      <c r="B33" s="35" t="s">
        <v>114</v>
      </c>
      <c r="D33" s="35">
        <v>425</v>
      </c>
    </row>
    <row r="34" spans="1:5" x14ac:dyDescent="0.3">
      <c r="C34" s="39" t="s">
        <v>0</v>
      </c>
      <c r="D34" s="39"/>
      <c r="E34" s="39">
        <v>425</v>
      </c>
    </row>
    <row r="35" spans="1:5" x14ac:dyDescent="0.3">
      <c r="A35" s="35" t="s">
        <v>79</v>
      </c>
      <c r="B35" s="35" t="s">
        <v>112</v>
      </c>
      <c r="D35" s="35">
        <v>3875</v>
      </c>
    </row>
    <row r="36" spans="1:5" x14ac:dyDescent="0.3">
      <c r="C36" s="39" t="s">
        <v>0</v>
      </c>
      <c r="D36" s="39"/>
      <c r="E36" s="39">
        <v>3875</v>
      </c>
    </row>
    <row r="37" spans="1:5" x14ac:dyDescent="0.3">
      <c r="A37" s="35" t="s">
        <v>81</v>
      </c>
      <c r="B37" s="35" t="s">
        <v>12</v>
      </c>
      <c r="D37" s="35">
        <v>1600</v>
      </c>
    </row>
    <row r="38" spans="1:5" x14ac:dyDescent="0.3">
      <c r="C38" s="39" t="s">
        <v>0</v>
      </c>
      <c r="D38" s="39"/>
      <c r="E38" s="39">
        <v>1600</v>
      </c>
    </row>
    <row r="39" spans="1:5" x14ac:dyDescent="0.3">
      <c r="A39" s="35" t="s">
        <v>82</v>
      </c>
      <c r="B39" s="35" t="s">
        <v>115</v>
      </c>
      <c r="D39" s="35">
        <v>800</v>
      </c>
    </row>
    <row r="40" spans="1:5" x14ac:dyDescent="0.3">
      <c r="C40" s="39" t="s">
        <v>0</v>
      </c>
      <c r="D40" s="39"/>
      <c r="E40" s="39">
        <v>800</v>
      </c>
    </row>
  </sheetData>
  <mergeCells count="37">
    <mergeCell ref="AA25:AB25"/>
    <mergeCell ref="AA28:AB28"/>
    <mergeCell ref="AA14:AB14"/>
    <mergeCell ref="AA19:AB19"/>
    <mergeCell ref="AA13:AD13"/>
    <mergeCell ref="J6:K6"/>
    <mergeCell ref="M6:N6"/>
    <mergeCell ref="AA2:AD2"/>
    <mergeCell ref="G23:H23"/>
    <mergeCell ref="P2:R2"/>
    <mergeCell ref="U2:X2"/>
    <mergeCell ref="V5:W5"/>
    <mergeCell ref="V6:W6"/>
    <mergeCell ref="V8:W8"/>
    <mergeCell ref="U9:W9"/>
    <mergeCell ref="U10:W10"/>
    <mergeCell ref="V7:W7"/>
    <mergeCell ref="G19:H19"/>
    <mergeCell ref="J19:K19"/>
    <mergeCell ref="M19:N19"/>
    <mergeCell ref="AA11:AC11"/>
    <mergeCell ref="W18:W19"/>
    <mergeCell ref="X18:X19"/>
    <mergeCell ref="U13:X13"/>
    <mergeCell ref="A1:E1"/>
    <mergeCell ref="B2:C2"/>
    <mergeCell ref="G2:H2"/>
    <mergeCell ref="J2:K2"/>
    <mergeCell ref="M2:N2"/>
    <mergeCell ref="G1:N1"/>
    <mergeCell ref="G10:H10"/>
    <mergeCell ref="J10:K10"/>
    <mergeCell ref="M10:N10"/>
    <mergeCell ref="M14:N14"/>
    <mergeCell ref="G14:H14"/>
    <mergeCell ref="J14:K14"/>
    <mergeCell ref="G6:H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3FBD2-5653-4CE5-B0CF-CDF025372467}">
  <dimension ref="A1:P28"/>
  <sheetViews>
    <sheetView topLeftCell="B1" workbookViewId="0">
      <selection activeCell="F26" sqref="F26"/>
    </sheetView>
  </sheetViews>
  <sheetFormatPr defaultRowHeight="14.4" x14ac:dyDescent="0.3"/>
  <cols>
    <col min="1" max="1" width="11.109375" bestFit="1" customWidth="1"/>
    <col min="2" max="2" width="16.33203125" style="35" bestFit="1" customWidth="1"/>
    <col min="3" max="3" width="17.77734375" style="35" bestFit="1" customWidth="1"/>
    <col min="4" max="4" width="12.109375" style="35" bestFit="1" customWidth="1"/>
    <col min="5" max="5" width="9.5546875" style="35" bestFit="1" customWidth="1"/>
    <col min="6" max="7" width="8.88671875" style="35"/>
    <col min="8" max="8" width="9.5546875" style="35" bestFit="1" customWidth="1"/>
    <col min="9" max="9" width="11.109375" style="35" bestFit="1" customWidth="1"/>
    <col min="10" max="13" width="8.88671875" style="35"/>
    <col min="14" max="14" width="17.77734375" style="35" bestFit="1" customWidth="1"/>
    <col min="15" max="16" width="11.109375" style="35" bestFit="1" customWidth="1"/>
    <col min="17" max="16384" width="8.88671875" style="35"/>
  </cols>
  <sheetData>
    <row r="1" spans="1:16" x14ac:dyDescent="0.3">
      <c r="A1" s="83" t="s">
        <v>95</v>
      </c>
      <c r="B1" s="83"/>
      <c r="C1" s="83"/>
      <c r="D1" s="83"/>
      <c r="E1" s="83"/>
    </row>
    <row r="2" spans="1:16" x14ac:dyDescent="0.3">
      <c r="A2" s="7" t="s">
        <v>94</v>
      </c>
      <c r="B2" s="83" t="s">
        <v>96</v>
      </c>
      <c r="C2" s="83"/>
      <c r="D2" s="35" t="s">
        <v>57</v>
      </c>
      <c r="E2" s="35" t="s">
        <v>58</v>
      </c>
      <c r="H2" s="83" t="s">
        <v>0</v>
      </c>
      <c r="I2" s="83"/>
      <c r="K2" s="83" t="s">
        <v>25</v>
      </c>
      <c r="L2" s="83"/>
    </row>
    <row r="3" spans="1:16" x14ac:dyDescent="0.3">
      <c r="A3" s="36">
        <v>45352</v>
      </c>
      <c r="B3" s="38" t="s">
        <v>0</v>
      </c>
      <c r="C3" s="38"/>
      <c r="D3" s="38">
        <v>150000</v>
      </c>
      <c r="H3" s="35">
        <f>SUMIF($B$3:$B$27,H2,$D$3:$D$27)</f>
        <v>157500</v>
      </c>
      <c r="I3" s="35">
        <f>SUMIF($C$3:$C$28,H2,$E$3:$E$28)</f>
        <v>21100</v>
      </c>
      <c r="K3" s="35">
        <f>SUMIF($B$3:$B$28,K2,$D$3:$D$28)</f>
        <v>25000</v>
      </c>
      <c r="L3" s="35">
        <v>0</v>
      </c>
    </row>
    <row r="4" spans="1:16" x14ac:dyDescent="0.3">
      <c r="A4" s="7"/>
      <c r="B4" s="39" t="s">
        <v>25</v>
      </c>
      <c r="C4" s="39"/>
      <c r="D4" s="39">
        <v>22000</v>
      </c>
      <c r="H4" s="35">
        <f>$H$3-I3</f>
        <v>136400</v>
      </c>
      <c r="K4" s="35">
        <f>$K$3-$L$3</f>
        <v>25000</v>
      </c>
    </row>
    <row r="5" spans="1:16" x14ac:dyDescent="0.3">
      <c r="A5" s="7"/>
      <c r="C5" s="35" t="s">
        <v>97</v>
      </c>
      <c r="E5" s="35">
        <f>SUM($D$3:$D$4)</f>
        <v>172000</v>
      </c>
    </row>
    <row r="6" spans="1:16" x14ac:dyDescent="0.3">
      <c r="A6" s="36">
        <v>45353</v>
      </c>
      <c r="B6" s="35" t="s">
        <v>11</v>
      </c>
      <c r="D6" s="35">
        <v>6000</v>
      </c>
    </row>
    <row r="7" spans="1:16" x14ac:dyDescent="0.3">
      <c r="A7" s="7"/>
      <c r="C7" s="37" t="s">
        <v>0</v>
      </c>
      <c r="D7" s="37"/>
      <c r="E7" s="37">
        <v>6000</v>
      </c>
      <c r="H7" s="83" t="s">
        <v>97</v>
      </c>
      <c r="I7" s="83"/>
      <c r="K7" s="83" t="s">
        <v>11</v>
      </c>
      <c r="L7" s="83"/>
      <c r="N7" s="83" t="s">
        <v>91</v>
      </c>
      <c r="O7" s="83"/>
      <c r="P7" s="83"/>
    </row>
    <row r="8" spans="1:16" x14ac:dyDescent="0.3">
      <c r="A8" s="36">
        <v>45354</v>
      </c>
      <c r="B8" s="39" t="s">
        <v>25</v>
      </c>
      <c r="C8" s="39"/>
      <c r="D8" s="39">
        <v>3000</v>
      </c>
      <c r="H8" s="35">
        <v>0</v>
      </c>
      <c r="I8" s="35">
        <v>172000</v>
      </c>
      <c r="K8" s="35">
        <f>SUMIF($B$3:$B$27,K7,D3:D28)</f>
        <v>6000</v>
      </c>
      <c r="L8" s="35">
        <v>0</v>
      </c>
      <c r="N8" s="35" t="s">
        <v>99</v>
      </c>
      <c r="O8" s="35" t="s">
        <v>100</v>
      </c>
      <c r="P8" s="35" t="s">
        <v>101</v>
      </c>
    </row>
    <row r="9" spans="1:16" x14ac:dyDescent="0.3">
      <c r="A9" s="7"/>
      <c r="B9" s="40" t="s">
        <v>26</v>
      </c>
      <c r="C9" s="40"/>
      <c r="D9" s="40">
        <v>1200</v>
      </c>
      <c r="I9" s="35">
        <v>172000</v>
      </c>
      <c r="K9" s="35">
        <f>K8-L8</f>
        <v>6000</v>
      </c>
      <c r="N9" s="45" t="s">
        <v>0</v>
      </c>
      <c r="O9" s="35">
        <v>136400</v>
      </c>
    </row>
    <row r="10" spans="1:16" x14ac:dyDescent="0.3">
      <c r="A10" s="7"/>
      <c r="C10" s="43" t="s">
        <v>61</v>
      </c>
      <c r="D10" s="43"/>
      <c r="E10" s="43">
        <f>SUM($D$8:$D$9)</f>
        <v>4200</v>
      </c>
      <c r="N10" s="45" t="s">
        <v>25</v>
      </c>
      <c r="O10" s="35">
        <f>$K$3-$L$3</f>
        <v>25000</v>
      </c>
    </row>
    <row r="11" spans="1:16" x14ac:dyDescent="0.3">
      <c r="A11" s="36">
        <v>45357</v>
      </c>
      <c r="B11" s="38" t="s">
        <v>0</v>
      </c>
      <c r="C11" s="38"/>
      <c r="D11" s="38">
        <v>4000</v>
      </c>
      <c r="H11" s="83" t="s">
        <v>26</v>
      </c>
      <c r="I11" s="83"/>
      <c r="K11" s="83" t="s">
        <v>61</v>
      </c>
      <c r="L11" s="83"/>
      <c r="N11" s="45" t="s">
        <v>97</v>
      </c>
      <c r="P11" s="35">
        <v>172000</v>
      </c>
    </row>
    <row r="12" spans="1:16" x14ac:dyDescent="0.3">
      <c r="A12" s="7"/>
      <c r="C12" s="42" t="s">
        <v>5</v>
      </c>
      <c r="D12" s="42"/>
      <c r="E12" s="42">
        <v>4000</v>
      </c>
      <c r="H12" s="35">
        <f>SUMIF($B$3:$B$27,$H$11,$D$3:$D$28)</f>
        <v>1800</v>
      </c>
      <c r="I12" s="35">
        <v>0</v>
      </c>
      <c r="K12" s="35">
        <f>SUMIF($B$3:$B$28,K11,$D$3:$D$28)</f>
        <v>4200</v>
      </c>
      <c r="L12" s="35">
        <f>SUMIF($C$5:$C$28,K11,$E$5:$E$28)</f>
        <v>4200</v>
      </c>
      <c r="N12" s="45" t="s">
        <v>11</v>
      </c>
      <c r="O12" s="35">
        <v>6000</v>
      </c>
    </row>
    <row r="13" spans="1:16" x14ac:dyDescent="0.3">
      <c r="A13" s="36">
        <v>45360</v>
      </c>
      <c r="B13" s="44" t="s">
        <v>54</v>
      </c>
      <c r="C13" s="44"/>
      <c r="D13" s="44">
        <v>7500</v>
      </c>
      <c r="H13" s="35">
        <f>H12-I12</f>
        <v>1800</v>
      </c>
      <c r="L13" s="35">
        <v>0</v>
      </c>
      <c r="N13" s="45" t="s">
        <v>26</v>
      </c>
      <c r="O13" s="35">
        <v>1800</v>
      </c>
    </row>
    <row r="14" spans="1:16" x14ac:dyDescent="0.3">
      <c r="A14" s="7"/>
      <c r="C14" s="42" t="s">
        <v>5</v>
      </c>
      <c r="D14" s="42"/>
      <c r="E14" s="42">
        <v>7500</v>
      </c>
      <c r="N14" s="45" t="s">
        <v>61</v>
      </c>
      <c r="P14" s="35">
        <v>0</v>
      </c>
    </row>
    <row r="15" spans="1:16" x14ac:dyDescent="0.3">
      <c r="A15" s="36">
        <v>45364</v>
      </c>
      <c r="B15" s="43" t="s">
        <v>61</v>
      </c>
      <c r="C15" s="43"/>
      <c r="D15" s="43">
        <v>4200</v>
      </c>
      <c r="H15" s="83" t="s">
        <v>68</v>
      </c>
      <c r="I15" s="83"/>
      <c r="K15" s="83" t="s">
        <v>5</v>
      </c>
      <c r="L15" s="83"/>
      <c r="N15" s="45" t="s">
        <v>5</v>
      </c>
      <c r="P15" s="35">
        <v>15320</v>
      </c>
    </row>
    <row r="16" spans="1:16" x14ac:dyDescent="0.3">
      <c r="A16" s="7"/>
      <c r="C16" s="37" t="s">
        <v>0</v>
      </c>
      <c r="D16" s="37"/>
      <c r="E16" s="37">
        <v>4200</v>
      </c>
      <c r="H16" s="35">
        <v>5000</v>
      </c>
      <c r="I16" s="35">
        <v>0</v>
      </c>
      <c r="K16" s="35">
        <v>0</v>
      </c>
      <c r="L16" s="35">
        <f>SUMIF($C$5:$C$28,K15,E5:E28)</f>
        <v>15320</v>
      </c>
      <c r="N16" s="45" t="s">
        <v>54</v>
      </c>
      <c r="O16" s="35">
        <v>7820</v>
      </c>
    </row>
    <row r="17" spans="1:16" x14ac:dyDescent="0.3">
      <c r="A17" s="36">
        <v>45370</v>
      </c>
      <c r="B17" s="35" t="s">
        <v>68</v>
      </c>
      <c r="D17" s="35">
        <v>5000</v>
      </c>
      <c r="H17" s="41">
        <v>5000</v>
      </c>
      <c r="L17" s="35">
        <v>15320</v>
      </c>
      <c r="N17" s="45" t="s">
        <v>68</v>
      </c>
      <c r="O17" s="35">
        <v>5000</v>
      </c>
    </row>
    <row r="18" spans="1:16" x14ac:dyDescent="0.3">
      <c r="A18" s="7"/>
      <c r="C18" s="37" t="s">
        <v>0</v>
      </c>
      <c r="D18" s="37"/>
      <c r="E18" s="37">
        <v>5000</v>
      </c>
      <c r="N18" s="45" t="s">
        <v>98</v>
      </c>
      <c r="O18" s="35">
        <v>5100</v>
      </c>
    </row>
    <row r="19" spans="1:16" x14ac:dyDescent="0.3">
      <c r="A19" s="36">
        <v>45373</v>
      </c>
      <c r="B19" s="38" t="s">
        <v>0</v>
      </c>
      <c r="C19" s="38"/>
      <c r="D19" s="38">
        <v>3500</v>
      </c>
      <c r="N19" s="45" t="s">
        <v>13</v>
      </c>
      <c r="O19" s="35">
        <v>200</v>
      </c>
    </row>
    <row r="20" spans="1:16" x14ac:dyDescent="0.3">
      <c r="A20" s="7"/>
      <c r="C20" s="44" t="s">
        <v>54</v>
      </c>
      <c r="D20" s="44"/>
      <c r="E20" s="44">
        <v>3500</v>
      </c>
      <c r="H20" s="83" t="s">
        <v>54</v>
      </c>
      <c r="I20" s="83"/>
      <c r="K20" s="35" t="s">
        <v>98</v>
      </c>
      <c r="N20" s="35" t="s">
        <v>93</v>
      </c>
      <c r="O20" s="35">
        <f>SUM(O9:O19)</f>
        <v>187320</v>
      </c>
      <c r="P20" s="35">
        <f>SUM(P9:P19)</f>
        <v>187320</v>
      </c>
    </row>
    <row r="21" spans="1:16" x14ac:dyDescent="0.3">
      <c r="A21" s="36">
        <v>45376</v>
      </c>
      <c r="B21" s="44" t="s">
        <v>54</v>
      </c>
      <c r="C21" s="44"/>
      <c r="D21" s="44">
        <v>3820</v>
      </c>
      <c r="H21" s="35">
        <f>SUMIF($B$3:$B$28,H20,$D$3:$D$29)</f>
        <v>11320</v>
      </c>
      <c r="I21" s="35">
        <f>SUMIF($C$4:$C$28,H20,$E$4:$E$28)</f>
        <v>3500</v>
      </c>
      <c r="K21" s="35">
        <v>5100</v>
      </c>
      <c r="L21" s="35">
        <v>0</v>
      </c>
    </row>
    <row r="22" spans="1:16" x14ac:dyDescent="0.3">
      <c r="A22" s="7"/>
      <c r="C22" s="42" t="s">
        <v>5</v>
      </c>
      <c r="D22" s="42"/>
      <c r="E22" s="42">
        <v>3820</v>
      </c>
      <c r="H22" s="35">
        <f>H21-I21</f>
        <v>7820</v>
      </c>
      <c r="K22" s="35">
        <f>K21-L21</f>
        <v>5100</v>
      </c>
    </row>
    <row r="23" spans="1:16" x14ac:dyDescent="0.3">
      <c r="A23" s="36">
        <v>45380</v>
      </c>
      <c r="B23" s="35" t="s">
        <v>98</v>
      </c>
      <c r="D23" s="35">
        <v>5100</v>
      </c>
    </row>
    <row r="24" spans="1:16" x14ac:dyDescent="0.3">
      <c r="A24" s="7"/>
      <c r="C24" s="37" t="s">
        <v>0</v>
      </c>
      <c r="D24" s="37"/>
      <c r="E24" s="37">
        <v>5100</v>
      </c>
      <c r="H24" s="83" t="s">
        <v>13</v>
      </c>
      <c r="I24" s="83"/>
    </row>
    <row r="25" spans="1:16" x14ac:dyDescent="0.3">
      <c r="A25" s="36">
        <v>45381</v>
      </c>
      <c r="B25" s="40" t="s">
        <v>26</v>
      </c>
      <c r="C25" s="40"/>
      <c r="D25" s="40">
        <v>600</v>
      </c>
      <c r="H25" s="35">
        <v>200</v>
      </c>
      <c r="I25" s="35">
        <v>0</v>
      </c>
    </row>
    <row r="26" spans="1:16" x14ac:dyDescent="0.3">
      <c r="A26" s="7"/>
      <c r="C26" s="37" t="s">
        <v>0</v>
      </c>
      <c r="D26" s="37"/>
      <c r="E26" s="37">
        <v>600</v>
      </c>
      <c r="H26" s="35">
        <f>H25-I25</f>
        <v>200</v>
      </c>
    </row>
    <row r="27" spans="1:16" x14ac:dyDescent="0.3">
      <c r="A27" s="36">
        <v>45382</v>
      </c>
      <c r="B27" s="35" t="s">
        <v>13</v>
      </c>
      <c r="D27" s="35">
        <v>200</v>
      </c>
    </row>
    <row r="28" spans="1:16" x14ac:dyDescent="0.3">
      <c r="C28" s="37" t="s">
        <v>0</v>
      </c>
      <c r="D28" s="37"/>
      <c r="E28" s="37">
        <v>200</v>
      </c>
    </row>
  </sheetData>
  <mergeCells count="13">
    <mergeCell ref="N7:P7"/>
    <mergeCell ref="H11:I11"/>
    <mergeCell ref="K11:L11"/>
    <mergeCell ref="K2:L2"/>
    <mergeCell ref="H7:I7"/>
    <mergeCell ref="K7:L7"/>
    <mergeCell ref="H20:I20"/>
    <mergeCell ref="H24:I24"/>
    <mergeCell ref="H15:I15"/>
    <mergeCell ref="K15:L15"/>
    <mergeCell ref="A1:E1"/>
    <mergeCell ref="B2:C2"/>
    <mergeCell ref="H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B8806-EF77-4E81-9940-7C52DF2FB4CC}">
  <dimension ref="A1:W33"/>
  <sheetViews>
    <sheetView topLeftCell="D1" zoomScale="85" zoomScaleNormal="85" workbookViewId="0">
      <selection activeCell="R24" sqref="R24"/>
    </sheetView>
  </sheetViews>
  <sheetFormatPr defaultRowHeight="14.4" x14ac:dyDescent="0.3"/>
  <cols>
    <col min="1" max="1" width="11.109375" style="35" bestFit="1" customWidth="1"/>
    <col min="2" max="2" width="18.77734375" style="35" bestFit="1" customWidth="1"/>
    <col min="3" max="3" width="18.21875" style="35" bestFit="1" customWidth="1"/>
    <col min="4" max="4" width="11.109375" style="35" bestFit="1" customWidth="1"/>
    <col min="5" max="6" width="8.88671875" style="35"/>
    <col min="7" max="7" width="18.77734375" style="35" bestFit="1" customWidth="1"/>
    <col min="8" max="10" width="8.88671875" style="35"/>
    <col min="11" max="11" width="18.77734375" style="35" bestFit="1" customWidth="1"/>
    <col min="12" max="12" width="14.33203125" style="35" customWidth="1"/>
    <col min="13" max="13" width="21.6640625" style="35" bestFit="1" customWidth="1"/>
    <col min="14" max="15" width="8.88671875" style="35"/>
    <col min="16" max="16" width="15.6640625" style="35" bestFit="1" customWidth="1"/>
    <col min="17" max="17" width="20" style="35" customWidth="1"/>
    <col min="18" max="16384" width="8.88671875" style="35"/>
  </cols>
  <sheetData>
    <row r="1" spans="1:23" x14ac:dyDescent="0.3">
      <c r="A1" s="82" t="s">
        <v>95</v>
      </c>
      <c r="B1" s="82"/>
      <c r="C1" s="82"/>
      <c r="D1" s="82"/>
      <c r="E1" s="82"/>
    </row>
    <row r="2" spans="1:23" x14ac:dyDescent="0.3">
      <c r="A2" s="50" t="s">
        <v>94</v>
      </c>
      <c r="B2" s="82" t="s">
        <v>99</v>
      </c>
      <c r="C2" s="82"/>
      <c r="D2" s="51" t="s">
        <v>57</v>
      </c>
      <c r="E2" s="51" t="s">
        <v>58</v>
      </c>
      <c r="G2" s="83" t="s">
        <v>0</v>
      </c>
      <c r="H2" s="83"/>
      <c r="J2" s="83" t="s">
        <v>25</v>
      </c>
      <c r="K2" s="83"/>
      <c r="M2" s="83" t="s">
        <v>26</v>
      </c>
      <c r="N2" s="83"/>
      <c r="P2" s="83" t="s">
        <v>54</v>
      </c>
      <c r="Q2" s="83"/>
      <c r="S2" s="83" t="s">
        <v>138</v>
      </c>
      <c r="T2" s="83"/>
      <c r="V2" s="83" t="s">
        <v>140</v>
      </c>
      <c r="W2" s="83"/>
    </row>
    <row r="3" spans="1:23" x14ac:dyDescent="0.3">
      <c r="A3" s="87">
        <v>45536</v>
      </c>
      <c r="B3" s="35" t="s">
        <v>0</v>
      </c>
      <c r="D3" s="35">
        <v>28000</v>
      </c>
      <c r="G3" s="35">
        <f>SUMIF($B$3:$B$28,G2,$D$3:$D$28)</f>
        <v>38400</v>
      </c>
      <c r="H3" s="35">
        <f>SUMIF($C$3:$C$28,G2,E3:$E$28)</f>
        <v>31660</v>
      </c>
      <c r="J3" s="35">
        <f>SUMIF($B$3:$B$28,J2,$D$3:$D$28)</f>
        <v>34000</v>
      </c>
      <c r="K3" s="35">
        <v>0</v>
      </c>
      <c r="M3" s="35">
        <f>SUMIF($B$3:$B$28,M2,$D$3:$D$28)</f>
        <v>2900</v>
      </c>
      <c r="N3" s="35">
        <v>0</v>
      </c>
      <c r="P3" s="35">
        <f>SUMIF($B$3:$B$28,P2,$D$3:$D$28)</f>
        <v>15300</v>
      </c>
      <c r="Q3" s="35">
        <f>$E$20</f>
        <v>7800</v>
      </c>
      <c r="S3" s="35">
        <f>$D$17</f>
        <v>5200</v>
      </c>
      <c r="T3" s="35">
        <v>0</v>
      </c>
      <c r="V3" s="35">
        <f>$D$6</f>
        <v>10500</v>
      </c>
      <c r="W3" s="35">
        <v>0</v>
      </c>
    </row>
    <row r="4" spans="1:23" x14ac:dyDescent="0.3">
      <c r="A4" s="87"/>
      <c r="B4" s="52" t="s">
        <v>25</v>
      </c>
      <c r="C4" s="52"/>
      <c r="D4" s="52">
        <v>25000</v>
      </c>
      <c r="G4" s="35">
        <f>G3-H3</f>
        <v>6740</v>
      </c>
      <c r="J4" s="35">
        <f>J3-K3</f>
        <v>34000</v>
      </c>
      <c r="M4" s="35">
        <f>M3-N3</f>
        <v>2900</v>
      </c>
      <c r="P4" s="35">
        <f>P3-Q3</f>
        <v>7500</v>
      </c>
      <c r="S4" s="35">
        <f>S3-T3</f>
        <v>5200</v>
      </c>
      <c r="V4" s="35">
        <f>V3-W3</f>
        <v>10500</v>
      </c>
    </row>
    <row r="5" spans="1:23" x14ac:dyDescent="0.3">
      <c r="A5" s="87"/>
      <c r="C5" s="35" t="s">
        <v>17</v>
      </c>
      <c r="E5" s="35">
        <f>SUM($D$3:$D$4)</f>
        <v>53000</v>
      </c>
    </row>
    <row r="6" spans="1:23" x14ac:dyDescent="0.3">
      <c r="A6" s="87">
        <v>45537</v>
      </c>
      <c r="B6" s="35" t="s">
        <v>140</v>
      </c>
      <c r="D6" s="35">
        <v>10500</v>
      </c>
      <c r="G6" s="83" t="s">
        <v>17</v>
      </c>
      <c r="H6" s="83"/>
      <c r="J6" s="83" t="s">
        <v>13</v>
      </c>
      <c r="K6" s="83"/>
      <c r="M6" s="83" t="s">
        <v>112</v>
      </c>
      <c r="N6" s="83"/>
      <c r="P6" s="83" t="s">
        <v>5</v>
      </c>
      <c r="Q6" s="83"/>
      <c r="S6" s="83" t="s">
        <v>61</v>
      </c>
      <c r="T6" s="83"/>
    </row>
    <row r="7" spans="1:23" x14ac:dyDescent="0.3">
      <c r="A7" s="87"/>
      <c r="C7" s="35" t="s">
        <v>0</v>
      </c>
      <c r="E7" s="35">
        <v>10500</v>
      </c>
      <c r="G7" s="35">
        <v>0</v>
      </c>
      <c r="H7" s="35">
        <f>SUM($D$3:$D$4)</f>
        <v>53000</v>
      </c>
      <c r="J7" s="35">
        <f>$D$27</f>
        <v>460</v>
      </c>
      <c r="K7" s="35">
        <v>0</v>
      </c>
      <c r="M7" s="35">
        <f>$D$23</f>
        <v>5300</v>
      </c>
      <c r="N7" s="35">
        <v>0</v>
      </c>
      <c r="P7" s="35">
        <v>0</v>
      </c>
      <c r="Q7" s="35">
        <f>SUMIF($C$3:$C$28,P6,$E$3:$E$28)</f>
        <v>17900</v>
      </c>
      <c r="S7" s="35">
        <f>SUMIF($B$3:$B$28,S6,$D$3:$D$28)</f>
        <v>10200</v>
      </c>
      <c r="T7" s="35">
        <f>SUMIF($C$3:$C$28,S6,$E$3:$E$28)</f>
        <v>11900</v>
      </c>
    </row>
    <row r="8" spans="1:23" x14ac:dyDescent="0.3">
      <c r="A8" s="87">
        <v>45539</v>
      </c>
      <c r="B8" s="52" t="s">
        <v>25</v>
      </c>
      <c r="C8" s="52"/>
      <c r="D8" s="52">
        <v>9000</v>
      </c>
      <c r="H8" s="35">
        <f>H7-G7</f>
        <v>53000</v>
      </c>
      <c r="J8" s="35">
        <f>J7-K7</f>
        <v>460</v>
      </c>
      <c r="M8" s="35">
        <f>M7-N7</f>
        <v>5300</v>
      </c>
      <c r="T8" s="35">
        <f>T7-S7</f>
        <v>1700</v>
      </c>
    </row>
    <row r="9" spans="1:23" x14ac:dyDescent="0.3">
      <c r="A9" s="87"/>
      <c r="B9" s="35" t="s">
        <v>26</v>
      </c>
      <c r="D9" s="35">
        <v>1200</v>
      </c>
    </row>
    <row r="10" spans="1:23" x14ac:dyDescent="0.3">
      <c r="A10" s="87"/>
      <c r="C10" s="53" t="s">
        <v>61</v>
      </c>
      <c r="D10" s="53"/>
      <c r="E10" s="53">
        <f>SUM($D$8:$D$9)</f>
        <v>10200</v>
      </c>
      <c r="G10" s="82" t="s">
        <v>91</v>
      </c>
      <c r="H10" s="82"/>
      <c r="I10" s="82"/>
      <c r="K10" s="82" t="s">
        <v>116</v>
      </c>
      <c r="L10" s="82"/>
      <c r="M10" s="82"/>
      <c r="P10" s="82" t="s">
        <v>141</v>
      </c>
      <c r="Q10" s="82"/>
      <c r="R10" s="82"/>
      <c r="S10" s="82"/>
    </row>
    <row r="11" spans="1:23" x14ac:dyDescent="0.3">
      <c r="A11" s="87">
        <v>45543</v>
      </c>
      <c r="B11" s="35" t="s">
        <v>0</v>
      </c>
      <c r="D11" s="35">
        <v>2600</v>
      </c>
      <c r="G11" s="35" t="s">
        <v>139</v>
      </c>
      <c r="H11" s="35" t="s">
        <v>100</v>
      </c>
      <c r="I11" s="35" t="s">
        <v>101</v>
      </c>
      <c r="K11" s="55" t="s">
        <v>5</v>
      </c>
      <c r="M11" s="35">
        <f>$I$20</f>
        <v>17900</v>
      </c>
      <c r="P11" s="35" t="s">
        <v>17</v>
      </c>
      <c r="R11" s="35">
        <f>$D$4</f>
        <v>25000</v>
      </c>
    </row>
    <row r="12" spans="1:23" x14ac:dyDescent="0.3">
      <c r="A12" s="87"/>
      <c r="C12" s="42" t="s">
        <v>5</v>
      </c>
      <c r="D12" s="42"/>
      <c r="E12" s="42">
        <v>2600</v>
      </c>
      <c r="G12" s="35" t="s">
        <v>0</v>
      </c>
      <c r="H12" s="35">
        <f>$G$4</f>
        <v>6740</v>
      </c>
      <c r="K12" s="55" t="s">
        <v>6</v>
      </c>
      <c r="P12" s="35" t="s">
        <v>18</v>
      </c>
    </row>
    <row r="13" spans="1:23" x14ac:dyDescent="0.3">
      <c r="A13" s="87">
        <v>45547</v>
      </c>
      <c r="B13" s="39" t="s">
        <v>54</v>
      </c>
      <c r="C13" s="39"/>
      <c r="D13" s="39">
        <v>13400</v>
      </c>
      <c r="G13" s="35" t="s">
        <v>25</v>
      </c>
      <c r="H13" s="35">
        <f>$J$4</f>
        <v>34000</v>
      </c>
      <c r="L13" s="35" t="s">
        <v>13</v>
      </c>
      <c r="M13" s="35">
        <f>$J$8</f>
        <v>460</v>
      </c>
      <c r="Q13" s="35" t="s">
        <v>120</v>
      </c>
      <c r="R13" s="35">
        <f>$D$3</f>
        <v>28000</v>
      </c>
    </row>
    <row r="14" spans="1:23" x14ac:dyDescent="0.3">
      <c r="A14" s="87"/>
      <c r="C14" s="42" t="s">
        <v>5</v>
      </c>
      <c r="D14" s="42"/>
      <c r="E14" s="42">
        <v>13400</v>
      </c>
      <c r="G14" s="35" t="s">
        <v>26</v>
      </c>
      <c r="H14" s="35">
        <f>$M$4</f>
        <v>2900</v>
      </c>
      <c r="K14" s="82" t="s">
        <v>14</v>
      </c>
      <c r="L14" s="82"/>
      <c r="M14" s="35">
        <f>M11-M13</f>
        <v>17440</v>
      </c>
      <c r="Q14" s="35" t="s">
        <v>14</v>
      </c>
      <c r="R14" s="35">
        <f>$M$14</f>
        <v>17440</v>
      </c>
    </row>
    <row r="15" spans="1:23" x14ac:dyDescent="0.3">
      <c r="A15" s="87">
        <v>45548</v>
      </c>
      <c r="B15" s="53" t="s">
        <v>61</v>
      </c>
      <c r="C15" s="53"/>
      <c r="D15" s="53">
        <v>10200</v>
      </c>
      <c r="G15" s="35" t="s">
        <v>54</v>
      </c>
      <c r="H15" s="35">
        <f>$P$4</f>
        <v>7500</v>
      </c>
      <c r="P15" s="35" t="s">
        <v>20</v>
      </c>
    </row>
    <row r="16" spans="1:23" x14ac:dyDescent="0.3">
      <c r="A16" s="87"/>
      <c r="C16" s="35" t="s">
        <v>0</v>
      </c>
      <c r="E16" s="35">
        <v>10200</v>
      </c>
      <c r="G16" s="35" t="s">
        <v>138</v>
      </c>
      <c r="H16" s="35">
        <f>$S$4</f>
        <v>5200</v>
      </c>
      <c r="Q16" s="35" t="s">
        <v>121</v>
      </c>
      <c r="R16" s="35">
        <f>$H$19</f>
        <v>5300</v>
      </c>
    </row>
    <row r="17" spans="1:18" x14ac:dyDescent="0.3">
      <c r="A17" s="87">
        <v>45554</v>
      </c>
      <c r="B17" s="35" t="s">
        <v>138</v>
      </c>
      <c r="D17" s="35">
        <v>5200</v>
      </c>
      <c r="G17" s="35" t="s">
        <v>140</v>
      </c>
      <c r="H17" s="35">
        <f>$V$4</f>
        <v>10500</v>
      </c>
      <c r="P17" s="83" t="s">
        <v>48</v>
      </c>
      <c r="Q17" s="83"/>
      <c r="R17" s="35">
        <f>R11+R13+R14-R16</f>
        <v>65140</v>
      </c>
    </row>
    <row r="18" spans="1:18" x14ac:dyDescent="0.3">
      <c r="A18" s="88"/>
      <c r="C18" s="35" t="s">
        <v>0</v>
      </c>
      <c r="E18" s="35">
        <v>5200</v>
      </c>
      <c r="G18" s="35" t="s">
        <v>13</v>
      </c>
      <c r="H18" s="35">
        <f>$J$8</f>
        <v>460</v>
      </c>
      <c r="K18" s="82" t="s">
        <v>123</v>
      </c>
      <c r="L18" s="82"/>
      <c r="M18" s="82"/>
      <c r="N18" s="82"/>
    </row>
    <row r="19" spans="1:18" x14ac:dyDescent="0.3">
      <c r="A19" s="87">
        <v>45557</v>
      </c>
      <c r="B19" s="35" t="s">
        <v>0</v>
      </c>
      <c r="D19" s="35">
        <v>7800</v>
      </c>
      <c r="G19" s="35" t="s">
        <v>112</v>
      </c>
      <c r="H19" s="35">
        <f>$M$8</f>
        <v>5300</v>
      </c>
      <c r="K19" s="82" t="s">
        <v>142</v>
      </c>
      <c r="L19" s="82"/>
      <c r="M19" s="82" t="s">
        <v>143</v>
      </c>
      <c r="N19" s="82"/>
    </row>
    <row r="20" spans="1:18" x14ac:dyDescent="0.3">
      <c r="A20" s="88"/>
      <c r="C20" s="39" t="s">
        <v>54</v>
      </c>
      <c r="D20" s="39"/>
      <c r="E20" s="39">
        <v>7800</v>
      </c>
      <c r="G20" s="35" t="s">
        <v>5</v>
      </c>
      <c r="I20" s="35">
        <f>$Q$7</f>
        <v>17900</v>
      </c>
      <c r="K20" s="35" t="s">
        <v>0</v>
      </c>
      <c r="L20" s="35">
        <f>$G$4</f>
        <v>6740</v>
      </c>
      <c r="M20" s="56" t="s">
        <v>9</v>
      </c>
    </row>
    <row r="21" spans="1:18" x14ac:dyDescent="0.3">
      <c r="A21" s="87">
        <v>45559</v>
      </c>
      <c r="B21" s="39" t="s">
        <v>54</v>
      </c>
      <c r="C21" s="39"/>
      <c r="D21" s="39">
        <v>1900</v>
      </c>
      <c r="G21" s="35" t="s">
        <v>61</v>
      </c>
      <c r="I21" s="35">
        <f>$T$8</f>
        <v>1700</v>
      </c>
      <c r="K21" s="35" t="s">
        <v>25</v>
      </c>
      <c r="L21" s="35">
        <f>$J$4</f>
        <v>34000</v>
      </c>
      <c r="M21" s="54" t="s">
        <v>61</v>
      </c>
      <c r="N21" s="35">
        <f>$T$8</f>
        <v>1700</v>
      </c>
    </row>
    <row r="22" spans="1:18" x14ac:dyDescent="0.3">
      <c r="A22" s="88"/>
      <c r="C22" s="42" t="s">
        <v>5</v>
      </c>
      <c r="D22" s="42"/>
      <c r="E22" s="42">
        <v>1900</v>
      </c>
      <c r="G22" s="35" t="s">
        <v>17</v>
      </c>
      <c r="I22" s="35">
        <f>$H$8</f>
        <v>53000</v>
      </c>
      <c r="K22" s="35" t="s">
        <v>26</v>
      </c>
      <c r="L22" s="35">
        <f>$M$4</f>
        <v>2900</v>
      </c>
      <c r="M22" s="56" t="s">
        <v>144</v>
      </c>
    </row>
    <row r="23" spans="1:18" x14ac:dyDescent="0.3">
      <c r="A23" s="87">
        <v>45563</v>
      </c>
      <c r="B23" s="35" t="s">
        <v>112</v>
      </c>
      <c r="D23" s="35">
        <v>5300</v>
      </c>
      <c r="G23" s="47" t="s">
        <v>93</v>
      </c>
      <c r="H23" s="35">
        <f>SUM(H12:H19)</f>
        <v>72600</v>
      </c>
      <c r="I23" s="35">
        <f>SUM(I20:I22)</f>
        <v>72600</v>
      </c>
      <c r="K23" s="35" t="s">
        <v>54</v>
      </c>
      <c r="L23" s="35">
        <f>$P$4</f>
        <v>7500</v>
      </c>
      <c r="M23" s="54" t="s">
        <v>17</v>
      </c>
      <c r="N23" s="35">
        <f>$R$17</f>
        <v>65140</v>
      </c>
    </row>
    <row r="24" spans="1:18" x14ac:dyDescent="0.3">
      <c r="A24" s="88"/>
      <c r="C24" s="35" t="s">
        <v>0</v>
      </c>
      <c r="E24" s="35">
        <v>5300</v>
      </c>
      <c r="K24" s="35" t="s">
        <v>138</v>
      </c>
      <c r="L24" s="35">
        <f>$S$4</f>
        <v>5200</v>
      </c>
    </row>
    <row r="25" spans="1:18" x14ac:dyDescent="0.3">
      <c r="A25" s="87">
        <v>45564</v>
      </c>
      <c r="B25" s="35" t="s">
        <v>26</v>
      </c>
      <c r="D25" s="35">
        <v>1700</v>
      </c>
      <c r="K25" s="35" t="s">
        <v>140</v>
      </c>
      <c r="L25" s="35">
        <f>$V$4</f>
        <v>10500</v>
      </c>
    </row>
    <row r="26" spans="1:18" x14ac:dyDescent="0.3">
      <c r="A26" s="88"/>
      <c r="C26" s="53" t="s">
        <v>61</v>
      </c>
      <c r="D26" s="53"/>
      <c r="E26" s="53">
        <v>1700</v>
      </c>
      <c r="K26" s="48" t="s">
        <v>146</v>
      </c>
      <c r="L26" s="35">
        <f>SUM(L20:L25)</f>
        <v>66840</v>
      </c>
      <c r="M26" s="48" t="s">
        <v>145</v>
      </c>
      <c r="N26" s="35">
        <f>SUM(N21:N25)</f>
        <v>66840</v>
      </c>
    </row>
    <row r="27" spans="1:18" x14ac:dyDescent="0.3">
      <c r="A27" s="87">
        <v>45565</v>
      </c>
      <c r="B27" s="35" t="s">
        <v>13</v>
      </c>
      <c r="D27" s="35">
        <v>460</v>
      </c>
    </row>
    <row r="28" spans="1:18" x14ac:dyDescent="0.3">
      <c r="A28" s="88"/>
      <c r="C28" s="35" t="s">
        <v>0</v>
      </c>
      <c r="E28" s="35">
        <v>460</v>
      </c>
    </row>
    <row r="29" spans="1:18" x14ac:dyDescent="0.3">
      <c r="A29"/>
    </row>
    <row r="30" spans="1:18" x14ac:dyDescent="0.3">
      <c r="A30"/>
    </row>
    <row r="31" spans="1:18" x14ac:dyDescent="0.3">
      <c r="A31"/>
    </row>
    <row r="32" spans="1:18" x14ac:dyDescent="0.3">
      <c r="A32"/>
    </row>
    <row r="33" spans="1:1" x14ac:dyDescent="0.3">
      <c r="A33"/>
    </row>
  </sheetData>
  <mergeCells count="33">
    <mergeCell ref="A1:E1"/>
    <mergeCell ref="B2:C2"/>
    <mergeCell ref="A3:A5"/>
    <mergeCell ref="A6:A7"/>
    <mergeCell ref="A8:A10"/>
    <mergeCell ref="A25:A26"/>
    <mergeCell ref="A27:A28"/>
    <mergeCell ref="G2:H2"/>
    <mergeCell ref="J2:K2"/>
    <mergeCell ref="M2:N2"/>
    <mergeCell ref="A13:A14"/>
    <mergeCell ref="A15:A16"/>
    <mergeCell ref="A17:A18"/>
    <mergeCell ref="A19:A20"/>
    <mergeCell ref="A21:A22"/>
    <mergeCell ref="A23:A24"/>
    <mergeCell ref="A11:A12"/>
    <mergeCell ref="G6:H6"/>
    <mergeCell ref="G10:I10"/>
    <mergeCell ref="V2:W2"/>
    <mergeCell ref="P17:Q17"/>
    <mergeCell ref="K18:N18"/>
    <mergeCell ref="M19:N19"/>
    <mergeCell ref="K19:L19"/>
    <mergeCell ref="K10:M10"/>
    <mergeCell ref="K14:L14"/>
    <mergeCell ref="P10:S10"/>
    <mergeCell ref="S2:T2"/>
    <mergeCell ref="J6:K6"/>
    <mergeCell ref="M6:N6"/>
    <mergeCell ref="P6:Q6"/>
    <mergeCell ref="S6:T6"/>
    <mergeCell ref="P2:Q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D3BE9-F0F3-405C-B746-1236EC96C6F9}">
  <dimension ref="A1:P33"/>
  <sheetViews>
    <sheetView topLeftCell="C1" workbookViewId="0">
      <selection activeCell="N22" sqref="N22"/>
    </sheetView>
  </sheetViews>
  <sheetFormatPr defaultRowHeight="14.4" x14ac:dyDescent="0.3"/>
  <cols>
    <col min="1" max="1" width="11.33203125" style="35" bestFit="1" customWidth="1"/>
    <col min="2" max="3" width="17.77734375" style="35" bestFit="1" customWidth="1"/>
    <col min="4" max="4" width="11.109375" style="35" bestFit="1" customWidth="1"/>
    <col min="5" max="7" width="8.88671875" style="35"/>
    <col min="8" max="8" width="10.109375" style="35" bestFit="1" customWidth="1"/>
    <col min="9" max="15" width="8.88671875" style="35"/>
    <col min="16" max="16" width="9.5546875" style="35" bestFit="1" customWidth="1"/>
    <col min="17" max="16384" width="8.88671875" style="35"/>
  </cols>
  <sheetData>
    <row r="1" spans="1:16" x14ac:dyDescent="0.3">
      <c r="A1" s="83" t="s">
        <v>95</v>
      </c>
      <c r="B1" s="83"/>
      <c r="C1" s="83"/>
      <c r="D1" s="83"/>
      <c r="E1" s="83"/>
    </row>
    <row r="2" spans="1:16" x14ac:dyDescent="0.3">
      <c r="A2" s="35" t="s">
        <v>102</v>
      </c>
      <c r="B2" s="35" t="s">
        <v>99</v>
      </c>
      <c r="D2" s="35" t="s">
        <v>57</v>
      </c>
      <c r="E2" s="35" t="s">
        <v>58</v>
      </c>
      <c r="G2" s="83" t="s">
        <v>0</v>
      </c>
      <c r="H2" s="83"/>
      <c r="J2" s="83" t="s">
        <v>25</v>
      </c>
      <c r="K2" s="83"/>
    </row>
    <row r="3" spans="1:16" x14ac:dyDescent="0.3">
      <c r="A3" s="35" t="s">
        <v>56</v>
      </c>
      <c r="B3" s="35" t="s">
        <v>0</v>
      </c>
      <c r="D3" s="35">
        <v>23000</v>
      </c>
      <c r="G3" s="35">
        <f>SUMIF($B$3:$B$33,G2,$D$3:$D$34)</f>
        <v>26700</v>
      </c>
      <c r="H3" s="35">
        <f ca="1">SUMIF($C$3:$C$35,G2,$E$3:$E$34)</f>
        <v>22680</v>
      </c>
      <c r="J3" s="35">
        <f>SUMIF($B$2:$B$32,J2,$D$2:$D$33)</f>
        <v>17100</v>
      </c>
      <c r="K3" s="35">
        <v>0</v>
      </c>
    </row>
    <row r="4" spans="1:16" x14ac:dyDescent="0.3">
      <c r="B4" s="35" t="s">
        <v>25</v>
      </c>
      <c r="D4" s="35">
        <v>12000</v>
      </c>
      <c r="G4" s="35">
        <f ca="1">G3-$H$3</f>
        <v>4020</v>
      </c>
      <c r="J4" s="35">
        <f>J3-K3</f>
        <v>17100</v>
      </c>
      <c r="M4" s="83" t="s">
        <v>91</v>
      </c>
      <c r="N4" s="83"/>
      <c r="O4" s="83"/>
      <c r="P4" s="83"/>
    </row>
    <row r="5" spans="1:16" x14ac:dyDescent="0.3">
      <c r="C5" s="35" t="s">
        <v>103</v>
      </c>
      <c r="E5" s="35">
        <f>SUM($D$3:$D$4)</f>
        <v>35000</v>
      </c>
      <c r="M5" s="35" t="s">
        <v>109</v>
      </c>
      <c r="O5" s="35" t="s">
        <v>100</v>
      </c>
      <c r="P5" s="35" t="s">
        <v>101</v>
      </c>
    </row>
    <row r="6" spans="1:16" x14ac:dyDescent="0.3">
      <c r="A6" s="35" t="s">
        <v>62</v>
      </c>
      <c r="B6" s="35" t="s">
        <v>104</v>
      </c>
      <c r="D6" s="35">
        <v>8000</v>
      </c>
      <c r="G6" s="83" t="s">
        <v>104</v>
      </c>
      <c r="H6" s="83"/>
      <c r="J6" s="83" t="s">
        <v>66</v>
      </c>
      <c r="K6" s="83"/>
      <c r="M6" s="85" t="s">
        <v>0</v>
      </c>
      <c r="N6" s="85"/>
      <c r="O6" s="35">
        <v>4020</v>
      </c>
    </row>
    <row r="7" spans="1:16" x14ac:dyDescent="0.3">
      <c r="B7" s="35" t="s">
        <v>66</v>
      </c>
      <c r="D7" s="35">
        <v>33000</v>
      </c>
      <c r="G7" s="35">
        <v>8000</v>
      </c>
      <c r="H7" s="35">
        <v>0</v>
      </c>
      <c r="J7" s="35">
        <v>33000</v>
      </c>
      <c r="K7" s="35">
        <v>0</v>
      </c>
      <c r="M7" s="85" t="s">
        <v>25</v>
      </c>
      <c r="N7" s="85"/>
      <c r="O7" s="35">
        <v>17100</v>
      </c>
    </row>
    <row r="8" spans="1:16" x14ac:dyDescent="0.3">
      <c r="C8" s="35" t="s">
        <v>0</v>
      </c>
      <c r="E8" s="35">
        <v>15000</v>
      </c>
      <c r="G8" s="35">
        <f>G7-H7</f>
        <v>8000</v>
      </c>
      <c r="J8" s="35">
        <f>J7-K7</f>
        <v>33000</v>
      </c>
      <c r="M8" s="85" t="s">
        <v>104</v>
      </c>
      <c r="N8" s="85"/>
      <c r="O8" s="35">
        <v>8000</v>
      </c>
    </row>
    <row r="9" spans="1:16" x14ac:dyDescent="0.3">
      <c r="C9" s="35" t="s">
        <v>64</v>
      </c>
      <c r="E9" s="35">
        <v>26000</v>
      </c>
      <c r="M9" s="85" t="s">
        <v>66</v>
      </c>
      <c r="N9" s="85"/>
      <c r="O9" s="35">
        <v>33000</v>
      </c>
    </row>
    <row r="10" spans="1:16" x14ac:dyDescent="0.3">
      <c r="A10" s="35" t="s">
        <v>65</v>
      </c>
      <c r="B10" s="35" t="s">
        <v>26</v>
      </c>
      <c r="D10" s="35">
        <v>600</v>
      </c>
      <c r="G10" s="83" t="s">
        <v>64</v>
      </c>
      <c r="H10" s="83"/>
      <c r="J10" s="83" t="s">
        <v>105</v>
      </c>
      <c r="K10" s="83"/>
      <c r="M10" s="85" t="s">
        <v>64</v>
      </c>
      <c r="N10" s="85"/>
      <c r="P10" s="35">
        <v>26000</v>
      </c>
    </row>
    <row r="11" spans="1:16" x14ac:dyDescent="0.3">
      <c r="C11" s="35" t="s">
        <v>61</v>
      </c>
      <c r="E11" s="35">
        <v>600</v>
      </c>
      <c r="G11" s="35">
        <v>0</v>
      </c>
      <c r="H11" s="35">
        <v>26000</v>
      </c>
      <c r="J11" s="35">
        <v>7000</v>
      </c>
      <c r="K11" s="35">
        <v>0</v>
      </c>
      <c r="M11" s="85" t="s">
        <v>105</v>
      </c>
      <c r="N11" s="85"/>
      <c r="O11" s="35">
        <v>7000</v>
      </c>
    </row>
    <row r="12" spans="1:16" x14ac:dyDescent="0.3">
      <c r="A12" s="35" t="s">
        <v>67</v>
      </c>
      <c r="B12" s="35" t="s">
        <v>105</v>
      </c>
      <c r="D12" s="35">
        <v>7000</v>
      </c>
      <c r="H12" s="35">
        <f>H11-$G$11</f>
        <v>26000</v>
      </c>
      <c r="J12" s="35">
        <f>J11-K11</f>
        <v>7000</v>
      </c>
      <c r="M12" s="85" t="s">
        <v>88</v>
      </c>
      <c r="N12" s="85"/>
      <c r="O12" s="35">
        <v>1600</v>
      </c>
    </row>
    <row r="13" spans="1:16" x14ac:dyDescent="0.3">
      <c r="C13" s="35" t="s">
        <v>103</v>
      </c>
      <c r="E13" s="35">
        <v>7000</v>
      </c>
      <c r="M13" s="85" t="s">
        <v>108</v>
      </c>
      <c r="N13" s="85"/>
      <c r="O13" s="35">
        <v>430</v>
      </c>
    </row>
    <row r="14" spans="1:16" x14ac:dyDescent="0.3">
      <c r="A14" s="35" t="s">
        <v>69</v>
      </c>
      <c r="B14" s="35" t="s">
        <v>25</v>
      </c>
      <c r="D14" s="35">
        <v>1100</v>
      </c>
      <c r="G14" s="83" t="s">
        <v>88</v>
      </c>
      <c r="H14" s="83"/>
      <c r="J14" s="83" t="s">
        <v>108</v>
      </c>
      <c r="K14" s="83"/>
      <c r="M14" s="85" t="s">
        <v>54</v>
      </c>
      <c r="N14" s="85"/>
      <c r="O14" s="35">
        <v>1400</v>
      </c>
    </row>
    <row r="15" spans="1:16" x14ac:dyDescent="0.3">
      <c r="C15" s="35" t="s">
        <v>61</v>
      </c>
      <c r="E15" s="35">
        <v>1100</v>
      </c>
      <c r="G15" s="35">
        <f>SUM(D16+D28)</f>
        <v>1600</v>
      </c>
      <c r="H15" s="35">
        <v>0</v>
      </c>
      <c r="J15" s="35">
        <v>430</v>
      </c>
      <c r="K15" s="35">
        <v>0</v>
      </c>
      <c r="M15" s="85" t="s">
        <v>107</v>
      </c>
      <c r="N15" s="85"/>
      <c r="O15" s="35">
        <v>1050</v>
      </c>
    </row>
    <row r="16" spans="1:16" x14ac:dyDescent="0.3">
      <c r="A16" s="35" t="s">
        <v>70</v>
      </c>
      <c r="B16" s="35" t="s">
        <v>88</v>
      </c>
      <c r="D16" s="35">
        <v>800</v>
      </c>
      <c r="G16" s="35">
        <f>G15-H15</f>
        <v>1600</v>
      </c>
      <c r="J16" s="35">
        <f>J15-K15</f>
        <v>430</v>
      </c>
      <c r="M16" s="85" t="s">
        <v>103</v>
      </c>
      <c r="N16" s="85"/>
      <c r="P16" s="35">
        <v>42000</v>
      </c>
    </row>
    <row r="17" spans="1:16" x14ac:dyDescent="0.3">
      <c r="C17" s="35" t="s">
        <v>0</v>
      </c>
      <c r="E17" s="35">
        <v>800</v>
      </c>
      <c r="M17" s="85" t="s">
        <v>61</v>
      </c>
      <c r="N17" s="85"/>
      <c r="P17" s="35">
        <f>$H$28</f>
        <v>1100</v>
      </c>
    </row>
    <row r="18" spans="1:16" x14ac:dyDescent="0.3">
      <c r="A18" s="35" t="s">
        <v>71</v>
      </c>
      <c r="B18" s="35" t="s">
        <v>0</v>
      </c>
      <c r="D18" s="35">
        <v>2700</v>
      </c>
      <c r="G18" s="83" t="s">
        <v>54</v>
      </c>
      <c r="H18" s="83"/>
      <c r="J18" s="83" t="s">
        <v>107</v>
      </c>
      <c r="K18" s="83"/>
      <c r="M18" s="85" t="s">
        <v>5</v>
      </c>
      <c r="N18" s="85"/>
      <c r="P18" s="35">
        <v>5100</v>
      </c>
    </row>
    <row r="19" spans="1:16" x14ac:dyDescent="0.3">
      <c r="C19" s="35" t="s">
        <v>5</v>
      </c>
      <c r="E19" s="35">
        <v>2700</v>
      </c>
      <c r="G19" s="35">
        <v>2400</v>
      </c>
      <c r="H19" s="35">
        <v>1000</v>
      </c>
      <c r="J19" s="35">
        <v>1050</v>
      </c>
      <c r="K19" s="35">
        <v>0</v>
      </c>
      <c r="M19" s="35" t="s">
        <v>26</v>
      </c>
      <c r="O19" s="35">
        <v>600</v>
      </c>
    </row>
    <row r="20" spans="1:16" x14ac:dyDescent="0.3">
      <c r="A20" s="35" t="s">
        <v>72</v>
      </c>
      <c r="B20" s="35" t="s">
        <v>106</v>
      </c>
      <c r="D20" s="35">
        <v>430</v>
      </c>
      <c r="G20" s="35">
        <f>G19-H19</f>
        <v>1400</v>
      </c>
      <c r="J20" s="35">
        <f>J19-K19</f>
        <v>1050</v>
      </c>
      <c r="O20" s="35">
        <f>SUM(O6:O19)</f>
        <v>74200</v>
      </c>
      <c r="P20" s="35">
        <f>SUM(P10:P19)</f>
        <v>74200</v>
      </c>
    </row>
    <row r="21" spans="1:16" x14ac:dyDescent="0.3">
      <c r="C21" s="35" t="s">
        <v>0</v>
      </c>
      <c r="E21" s="35">
        <v>430</v>
      </c>
    </row>
    <row r="22" spans="1:16" x14ac:dyDescent="0.3">
      <c r="A22" s="35" t="s">
        <v>73</v>
      </c>
      <c r="B22" s="35" t="s">
        <v>61</v>
      </c>
      <c r="D22" s="35">
        <v>600</v>
      </c>
      <c r="G22" s="83" t="s">
        <v>103</v>
      </c>
      <c r="H22" s="83"/>
      <c r="J22" s="83" t="s">
        <v>26</v>
      </c>
      <c r="K22" s="83"/>
    </row>
    <row r="23" spans="1:16" x14ac:dyDescent="0.3">
      <c r="C23" s="35" t="s">
        <v>0</v>
      </c>
      <c r="E23" s="35">
        <v>600</v>
      </c>
      <c r="G23" s="35">
        <v>0</v>
      </c>
      <c r="H23" s="35">
        <f>SUM($E$5+$E$13)</f>
        <v>42000</v>
      </c>
      <c r="J23" s="35">
        <v>600</v>
      </c>
      <c r="K23" s="35">
        <v>0</v>
      </c>
    </row>
    <row r="24" spans="1:16" x14ac:dyDescent="0.3">
      <c r="A24" s="35" t="s">
        <v>74</v>
      </c>
      <c r="B24" s="35" t="s">
        <v>25</v>
      </c>
      <c r="D24" s="35">
        <v>4000</v>
      </c>
      <c r="H24" s="35">
        <f>H23-G23</f>
        <v>42000</v>
      </c>
      <c r="J24" s="35">
        <f>J23-K23</f>
        <v>600</v>
      </c>
    </row>
    <row r="25" spans="1:16" x14ac:dyDescent="0.3">
      <c r="C25" s="35" t="s">
        <v>0</v>
      </c>
      <c r="E25" s="35">
        <v>4000</v>
      </c>
    </row>
    <row r="26" spans="1:16" x14ac:dyDescent="0.3">
      <c r="A26" s="35" t="s">
        <v>75</v>
      </c>
      <c r="B26" s="35" t="s">
        <v>54</v>
      </c>
      <c r="D26" s="35">
        <v>2400</v>
      </c>
      <c r="G26" s="83" t="s">
        <v>61</v>
      </c>
      <c r="H26" s="83"/>
      <c r="J26" s="83" t="s">
        <v>5</v>
      </c>
      <c r="K26" s="83"/>
    </row>
    <row r="27" spans="1:16" x14ac:dyDescent="0.3">
      <c r="C27" s="35" t="s">
        <v>5</v>
      </c>
      <c r="E27" s="35">
        <v>2400</v>
      </c>
      <c r="G27" s="35">
        <f>SUMIF($B$3:$B$33,G26,$D$3:$D$33)</f>
        <v>600</v>
      </c>
      <c r="H27" s="35">
        <f>SUM(E11+E15)</f>
        <v>1700</v>
      </c>
      <c r="J27" s="35">
        <v>0</v>
      </c>
      <c r="K27" s="35">
        <f>SUM($E$27+$E$19)</f>
        <v>5100</v>
      </c>
    </row>
    <row r="28" spans="1:16" x14ac:dyDescent="0.3">
      <c r="A28" s="35" t="s">
        <v>76</v>
      </c>
      <c r="B28" s="35" t="s">
        <v>88</v>
      </c>
      <c r="D28" s="35">
        <v>800</v>
      </c>
      <c r="H28" s="35">
        <f>H27-G27</f>
        <v>1100</v>
      </c>
    </row>
    <row r="29" spans="1:16" x14ac:dyDescent="0.3">
      <c r="C29" s="35" t="s">
        <v>0</v>
      </c>
      <c r="E29" s="35">
        <v>800</v>
      </c>
    </row>
    <row r="30" spans="1:16" x14ac:dyDescent="0.3">
      <c r="A30" s="35" t="s">
        <v>77</v>
      </c>
      <c r="B30" s="35" t="s">
        <v>0</v>
      </c>
      <c r="D30" s="35">
        <v>1000</v>
      </c>
    </row>
    <row r="31" spans="1:16" x14ac:dyDescent="0.3">
      <c r="C31" s="35" t="s">
        <v>54</v>
      </c>
      <c r="E31" s="35">
        <v>1000</v>
      </c>
    </row>
    <row r="32" spans="1:16" x14ac:dyDescent="0.3">
      <c r="A32" s="35" t="s">
        <v>78</v>
      </c>
      <c r="B32" s="35" t="s">
        <v>107</v>
      </c>
      <c r="D32" s="35">
        <v>1050</v>
      </c>
    </row>
    <row r="33" spans="3:5" x14ac:dyDescent="0.3">
      <c r="C33" s="35" t="s">
        <v>0</v>
      </c>
      <c r="E33" s="35">
        <v>1050</v>
      </c>
    </row>
  </sheetData>
  <mergeCells count="29">
    <mergeCell ref="G26:H26"/>
    <mergeCell ref="J26:K26"/>
    <mergeCell ref="M4:P4"/>
    <mergeCell ref="M6:N6"/>
    <mergeCell ref="M7:N7"/>
    <mergeCell ref="M8:N8"/>
    <mergeCell ref="M9:N9"/>
    <mergeCell ref="M11:N11"/>
    <mergeCell ref="M14:N14"/>
    <mergeCell ref="G14:H14"/>
    <mergeCell ref="J14:K14"/>
    <mergeCell ref="J10:K10"/>
    <mergeCell ref="M10:N10"/>
    <mergeCell ref="G10:H10"/>
    <mergeCell ref="M12:N12"/>
    <mergeCell ref="G18:H18"/>
    <mergeCell ref="J22:K22"/>
    <mergeCell ref="M13:N13"/>
    <mergeCell ref="A1:E1"/>
    <mergeCell ref="G2:H2"/>
    <mergeCell ref="J2:K2"/>
    <mergeCell ref="G6:H6"/>
    <mergeCell ref="J6:K6"/>
    <mergeCell ref="G22:H22"/>
    <mergeCell ref="J18:K18"/>
    <mergeCell ref="M15:N15"/>
    <mergeCell ref="M16:N16"/>
    <mergeCell ref="M17:N17"/>
    <mergeCell ref="M18:N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1CC4D-D078-4C0A-BC8F-F5C827A86AA2}">
  <dimension ref="A1:AC33"/>
  <sheetViews>
    <sheetView tabSelected="1" topLeftCell="D1" zoomScale="81" workbookViewId="0">
      <selection activeCell="R3" sqref="R3"/>
    </sheetView>
  </sheetViews>
  <sheetFormatPr defaultRowHeight="14.4" x14ac:dyDescent="0.3"/>
  <cols>
    <col min="1" max="1" width="12.44140625" style="35" bestFit="1" customWidth="1"/>
    <col min="2" max="2" width="17.77734375" style="35" bestFit="1" customWidth="1"/>
    <col min="3" max="3" width="18" style="35" bestFit="1" customWidth="1"/>
    <col min="4" max="4" width="11.109375" style="35" bestFit="1" customWidth="1"/>
    <col min="5" max="5" width="9.5546875" style="35" bestFit="1" customWidth="1"/>
    <col min="6" max="6" width="8.88671875" style="35"/>
    <col min="7" max="7" width="9.5546875" style="35" bestFit="1" customWidth="1"/>
    <col min="8" max="8" width="18" style="35" bestFit="1" customWidth="1"/>
    <col min="9" max="9" width="9.5546875" style="35" bestFit="1" customWidth="1"/>
    <col min="10" max="10" width="17" style="35" bestFit="1" customWidth="1"/>
    <col min="11" max="12" width="8.88671875" style="35"/>
    <col min="13" max="13" width="9.88671875" style="35" bestFit="1" customWidth="1"/>
    <col min="14" max="14" width="17" style="35" bestFit="1" customWidth="1"/>
    <col min="15" max="15" width="9.5546875" style="35" bestFit="1" customWidth="1"/>
    <col min="16" max="18" width="8.88671875" style="35"/>
    <col min="19" max="19" width="22.77734375" style="35" bestFit="1" customWidth="1"/>
    <col min="20" max="20" width="12.5546875" style="35" bestFit="1" customWidth="1"/>
    <col min="21" max="21" width="8.88671875" style="35"/>
    <col min="22" max="22" width="11.88671875" style="35" bestFit="1" customWidth="1"/>
    <col min="23" max="24" width="8.88671875" style="35"/>
    <col min="25" max="25" width="18.77734375" style="35" bestFit="1" customWidth="1"/>
    <col min="26" max="26" width="9.5546875" style="35" bestFit="1" customWidth="1"/>
    <col min="27" max="27" width="10.77734375" style="35" bestFit="1" customWidth="1"/>
    <col min="28" max="28" width="16.5546875" style="35" bestFit="1" customWidth="1"/>
    <col min="29" max="29" width="9.5546875" style="35" bestFit="1" customWidth="1"/>
    <col min="30" max="16384" width="8.88671875" style="35"/>
  </cols>
  <sheetData>
    <row r="1" spans="1:28" x14ac:dyDescent="0.3">
      <c r="A1" s="83" t="s">
        <v>95</v>
      </c>
      <c r="B1" s="83"/>
      <c r="C1" s="83"/>
      <c r="D1" s="83"/>
      <c r="E1" s="83"/>
    </row>
    <row r="2" spans="1:28" x14ac:dyDescent="0.3">
      <c r="A2" s="35" t="s">
        <v>99</v>
      </c>
      <c r="B2" s="83" t="s">
        <v>147</v>
      </c>
      <c r="C2" s="83"/>
      <c r="D2" s="35" t="s">
        <v>57</v>
      </c>
      <c r="E2" s="35" t="s">
        <v>58</v>
      </c>
      <c r="G2" s="82" t="s">
        <v>0</v>
      </c>
      <c r="H2" s="82"/>
      <c r="I2" s="47"/>
      <c r="J2" s="82" t="s">
        <v>25</v>
      </c>
      <c r="K2" s="82"/>
      <c r="M2" s="82" t="s">
        <v>104</v>
      </c>
      <c r="N2" s="82"/>
      <c r="O2" s="82" t="s">
        <v>66</v>
      </c>
      <c r="P2" s="82"/>
      <c r="Q2" s="82" t="s">
        <v>26</v>
      </c>
      <c r="R2" s="82"/>
      <c r="S2" s="51"/>
      <c r="U2" s="82" t="s">
        <v>148</v>
      </c>
      <c r="V2" s="82"/>
      <c r="AA2" s="82" t="s">
        <v>54</v>
      </c>
      <c r="AB2" s="82"/>
    </row>
    <row r="3" spans="1:28" x14ac:dyDescent="0.3">
      <c r="A3" s="81" t="s">
        <v>56</v>
      </c>
      <c r="B3" s="35" t="s">
        <v>25</v>
      </c>
      <c r="D3" s="35">
        <v>30000</v>
      </c>
      <c r="G3" s="35">
        <v>80000</v>
      </c>
      <c r="H3" s="35">
        <f>$E$8</f>
        <v>40000</v>
      </c>
      <c r="J3" s="35">
        <f>$D$3</f>
        <v>30000</v>
      </c>
      <c r="M3" s="35">
        <f>$D$6</f>
        <v>30000</v>
      </c>
      <c r="O3" s="35">
        <f>$D$7</f>
        <v>170000</v>
      </c>
      <c r="Q3" s="35">
        <f>$D$10</f>
        <v>2400</v>
      </c>
      <c r="U3" s="35">
        <f>$E$13</f>
        <v>18000</v>
      </c>
      <c r="AA3" s="57">
        <f>$D$26</f>
        <v>5200</v>
      </c>
      <c r="AB3" s="57">
        <f>$D$30</f>
        <v>3800</v>
      </c>
    </row>
    <row r="4" spans="1:28" x14ac:dyDescent="0.3">
      <c r="A4" s="81"/>
      <c r="B4" s="35" t="s">
        <v>0</v>
      </c>
      <c r="D4" s="35">
        <v>80000</v>
      </c>
      <c r="G4" s="35">
        <f>$D$18</f>
        <v>6000</v>
      </c>
      <c r="H4" s="35">
        <f>$E$17</f>
        <v>1500</v>
      </c>
      <c r="J4" s="35">
        <f>$D$14</f>
        <v>6000</v>
      </c>
      <c r="M4" s="35">
        <f>M3-N3</f>
        <v>30000</v>
      </c>
      <c r="O4" s="35">
        <f>O3-P3</f>
        <v>170000</v>
      </c>
      <c r="Q4" s="35">
        <f>Q3-S3</f>
        <v>2400</v>
      </c>
      <c r="U4" s="35">
        <f>U3-V4</f>
        <v>18000</v>
      </c>
      <c r="AA4" s="35">
        <f>AA3-AB3</f>
        <v>1400</v>
      </c>
    </row>
    <row r="5" spans="1:28" x14ac:dyDescent="0.3">
      <c r="A5" s="81"/>
      <c r="C5" s="35" t="s">
        <v>17</v>
      </c>
      <c r="E5" s="35">
        <f>SUM(D3:D4)</f>
        <v>110000</v>
      </c>
      <c r="G5" s="35">
        <f>$D$30</f>
        <v>3800</v>
      </c>
      <c r="H5" s="35">
        <f>$E$23</f>
        <v>2400</v>
      </c>
      <c r="J5" s="57">
        <f>$D$24</f>
        <v>20000</v>
      </c>
      <c r="K5" s="57"/>
    </row>
    <row r="6" spans="1:28" x14ac:dyDescent="0.3">
      <c r="A6" s="81" t="s">
        <v>62</v>
      </c>
      <c r="B6" s="35" t="s">
        <v>104</v>
      </c>
      <c r="D6" s="35">
        <v>30000</v>
      </c>
      <c r="H6" s="35">
        <f>$E$25</f>
        <v>20000</v>
      </c>
      <c r="J6" s="35">
        <f>J5+J4+J3-K3</f>
        <v>56000</v>
      </c>
    </row>
    <row r="7" spans="1:28" x14ac:dyDescent="0.3">
      <c r="A7" s="81"/>
      <c r="B7" s="35" t="s">
        <v>66</v>
      </c>
      <c r="D7" s="35">
        <v>170000</v>
      </c>
      <c r="H7" s="35">
        <f>$D$28</f>
        <v>1500</v>
      </c>
      <c r="M7" s="82" t="s">
        <v>64</v>
      </c>
      <c r="N7" s="82"/>
      <c r="P7" s="82" t="s">
        <v>61</v>
      </c>
      <c r="Q7" s="82"/>
      <c r="S7" s="82" t="s">
        <v>17</v>
      </c>
      <c r="T7" s="82"/>
      <c r="V7" s="48" t="s">
        <v>149</v>
      </c>
      <c r="W7" s="48"/>
    </row>
    <row r="8" spans="1:28" x14ac:dyDescent="0.3">
      <c r="A8" s="81"/>
      <c r="C8" s="35" t="s">
        <v>0</v>
      </c>
      <c r="E8" s="35">
        <v>40000</v>
      </c>
      <c r="H8" s="35">
        <f>$E$33</f>
        <v>6400</v>
      </c>
      <c r="N8" s="35">
        <f>$E$9</f>
        <v>160000</v>
      </c>
      <c r="P8" s="35">
        <f>$D$22</f>
        <v>2400</v>
      </c>
      <c r="Q8" s="35">
        <f>$E$11</f>
        <v>2400</v>
      </c>
      <c r="T8" s="35">
        <f>$E$5</f>
        <v>110000</v>
      </c>
      <c r="W8" s="35">
        <f>$E$19</f>
        <v>6000</v>
      </c>
    </row>
    <row r="9" spans="1:28" x14ac:dyDescent="0.3">
      <c r="A9" s="81"/>
      <c r="C9" s="35" t="s">
        <v>64</v>
      </c>
      <c r="E9" s="35">
        <v>160000</v>
      </c>
      <c r="G9" s="57"/>
      <c r="H9" s="57">
        <f>$E$21</f>
        <v>800</v>
      </c>
      <c r="N9" s="35">
        <f>$N$8</f>
        <v>160000</v>
      </c>
      <c r="P9" s="57"/>
      <c r="Q9" s="57">
        <f>$E$15</f>
        <v>6000</v>
      </c>
      <c r="S9" s="57"/>
      <c r="T9" s="57">
        <f>$E$13</f>
        <v>18000</v>
      </c>
      <c r="V9" s="57"/>
      <c r="W9" s="57">
        <f>$E$27</f>
        <v>5200</v>
      </c>
    </row>
    <row r="10" spans="1:28" x14ac:dyDescent="0.3">
      <c r="A10" s="81" t="s">
        <v>65</v>
      </c>
      <c r="B10" s="35" t="s">
        <v>26</v>
      </c>
      <c r="D10" s="35">
        <v>2400</v>
      </c>
      <c r="G10" s="58">
        <f>SUM(G3:G9)</f>
        <v>89800</v>
      </c>
      <c r="H10" s="58">
        <f>SUM(H3:H9)</f>
        <v>72600</v>
      </c>
      <c r="Q10" s="35">
        <f>Q9+Q8-P8</f>
        <v>6000</v>
      </c>
      <c r="T10" s="35">
        <f>SUM(T8:T9)</f>
        <v>128000</v>
      </c>
      <c r="W10" s="35">
        <f>SUM(W8:W9)</f>
        <v>11200</v>
      </c>
    </row>
    <row r="11" spans="1:28" x14ac:dyDescent="0.3">
      <c r="A11" s="81"/>
      <c r="C11" s="35" t="s">
        <v>61</v>
      </c>
      <c r="E11" s="35">
        <v>2400</v>
      </c>
      <c r="G11" s="35">
        <f>G10-H10</f>
        <v>17200</v>
      </c>
    </row>
    <row r="12" spans="1:28" x14ac:dyDescent="0.3">
      <c r="A12" s="81" t="s">
        <v>67</v>
      </c>
      <c r="B12" s="35" t="s">
        <v>148</v>
      </c>
      <c r="D12" s="35">
        <v>18000</v>
      </c>
    </row>
    <row r="13" spans="1:28" x14ac:dyDescent="0.3">
      <c r="A13" s="81"/>
      <c r="C13" s="35" t="str">
        <f>$C$5</f>
        <v>Owner's capital</v>
      </c>
      <c r="E13" s="35">
        <f>$D$12</f>
        <v>18000</v>
      </c>
      <c r="M13" s="82" t="s">
        <v>12</v>
      </c>
      <c r="N13" s="82"/>
      <c r="P13" s="82" t="str">
        <f>$B$20</f>
        <v>Utilities expense</v>
      </c>
      <c r="Q13" s="82"/>
      <c r="S13" s="82" t="s">
        <v>112</v>
      </c>
      <c r="T13" s="82"/>
    </row>
    <row r="14" spans="1:28" x14ac:dyDescent="0.3">
      <c r="A14" s="81" t="s">
        <v>69</v>
      </c>
      <c r="B14" s="35" t="str">
        <f>$B$3</f>
        <v>Office equipment</v>
      </c>
      <c r="D14" s="35">
        <v>6000</v>
      </c>
      <c r="H14" s="48" t="s">
        <v>91</v>
      </c>
      <c r="I14" s="48"/>
      <c r="J14" s="48"/>
      <c r="M14" s="35">
        <f>$D$16</f>
        <v>1500</v>
      </c>
      <c r="P14" s="35">
        <f>$D$20</f>
        <v>800</v>
      </c>
      <c r="S14" s="35">
        <f>$D$32</f>
        <v>6400</v>
      </c>
    </row>
    <row r="15" spans="1:28" x14ac:dyDescent="0.3">
      <c r="A15" s="81"/>
      <c r="C15" s="35" t="str">
        <f>$C$11</f>
        <v>Account payable</v>
      </c>
      <c r="E15" s="35">
        <f>$D$14</f>
        <v>6000</v>
      </c>
      <c r="H15" s="51" t="s">
        <v>109</v>
      </c>
      <c r="I15" s="51" t="s">
        <v>100</v>
      </c>
      <c r="J15" s="51" t="s">
        <v>101</v>
      </c>
      <c r="M15" s="57">
        <f>$D$28</f>
        <v>1500</v>
      </c>
      <c r="N15" s="57"/>
      <c r="P15" s="35">
        <f>$P$14</f>
        <v>800</v>
      </c>
      <c r="S15" s="35">
        <f>$S$14</f>
        <v>6400</v>
      </c>
    </row>
    <row r="16" spans="1:28" x14ac:dyDescent="0.3">
      <c r="A16" s="81" t="s">
        <v>70</v>
      </c>
      <c r="B16" s="35" t="s">
        <v>12</v>
      </c>
      <c r="D16" s="35">
        <v>1500</v>
      </c>
      <c r="H16" s="35" t="s">
        <v>0</v>
      </c>
      <c r="I16" s="35">
        <f>$G$11</f>
        <v>17200</v>
      </c>
      <c r="M16" s="35">
        <f>SUM(M14:M15)</f>
        <v>3000</v>
      </c>
    </row>
    <row r="17" spans="1:29" x14ac:dyDescent="0.3">
      <c r="A17" s="81"/>
      <c r="C17" s="35" t="s">
        <v>0</v>
      </c>
      <c r="E17" s="35">
        <v>1500</v>
      </c>
      <c r="H17" s="35" t="s">
        <v>25</v>
      </c>
      <c r="I17" s="35">
        <f>$J$6</f>
        <v>56000</v>
      </c>
    </row>
    <row r="18" spans="1:29" x14ac:dyDescent="0.3">
      <c r="A18" s="81" t="s">
        <v>71</v>
      </c>
      <c r="B18" s="35" t="s">
        <v>0</v>
      </c>
      <c r="D18" s="35">
        <v>6000</v>
      </c>
      <c r="H18" s="35" t="s">
        <v>104</v>
      </c>
      <c r="I18" s="35">
        <f>$M$4</f>
        <v>30000</v>
      </c>
    </row>
    <row r="19" spans="1:29" x14ac:dyDescent="0.3">
      <c r="A19" s="81"/>
      <c r="C19" s="35" t="s">
        <v>149</v>
      </c>
      <c r="E19" s="35">
        <f>$D$18</f>
        <v>6000</v>
      </c>
      <c r="H19" s="35" t="s">
        <v>66</v>
      </c>
      <c r="I19" s="35">
        <f>$O$4</f>
        <v>170000</v>
      </c>
      <c r="M19" s="82" t="s">
        <v>116</v>
      </c>
      <c r="N19" s="82"/>
      <c r="O19" s="82"/>
      <c r="P19" s="82"/>
      <c r="S19" s="82" t="s">
        <v>151</v>
      </c>
      <c r="T19" s="82"/>
      <c r="U19" s="82"/>
      <c r="V19" s="82"/>
      <c r="Y19" s="82" t="s">
        <v>123</v>
      </c>
      <c r="Z19" s="82"/>
      <c r="AA19" s="82"/>
      <c r="AB19" s="82"/>
      <c r="AC19" s="82"/>
    </row>
    <row r="20" spans="1:29" x14ac:dyDescent="0.3">
      <c r="A20" s="81" t="s">
        <v>72</v>
      </c>
      <c r="B20" s="35" t="s">
        <v>106</v>
      </c>
      <c r="D20" s="35">
        <v>800</v>
      </c>
      <c r="H20" s="35" t="s">
        <v>26</v>
      </c>
      <c r="I20" s="35">
        <f>$Q$4</f>
        <v>2400</v>
      </c>
      <c r="M20" s="35" t="s">
        <v>5</v>
      </c>
      <c r="O20" s="35">
        <f>$W$10</f>
        <v>11200</v>
      </c>
      <c r="P20" s="35">
        <f>$O$20</f>
        <v>11200</v>
      </c>
      <c r="S20" s="35" t="s">
        <v>17</v>
      </c>
      <c r="U20" s="35">
        <f>$J$3</f>
        <v>30000</v>
      </c>
      <c r="V20" s="35">
        <f>$U$20</f>
        <v>30000</v>
      </c>
      <c r="Y20" s="35" t="s">
        <v>154</v>
      </c>
      <c r="AA20" s="35" t="s">
        <v>143</v>
      </c>
    </row>
    <row r="21" spans="1:29" x14ac:dyDescent="0.3">
      <c r="A21" s="81"/>
      <c r="C21" s="35" t="s">
        <v>0</v>
      </c>
      <c r="E21" s="35">
        <f>$D$20</f>
        <v>800</v>
      </c>
      <c r="H21" s="35" t="s">
        <v>148</v>
      </c>
      <c r="I21" s="35">
        <f>$U$4</f>
        <v>18000</v>
      </c>
      <c r="M21" s="35" t="s">
        <v>6</v>
      </c>
      <c r="S21" s="35" t="s">
        <v>18</v>
      </c>
      <c r="Y21" s="35" t="s">
        <v>0</v>
      </c>
      <c r="Z21" s="35">
        <f t="shared" ref="Z21:Z27" si="0">I16</f>
        <v>17200</v>
      </c>
      <c r="AA21" s="90" t="s">
        <v>155</v>
      </c>
      <c r="AB21" s="90"/>
    </row>
    <row r="22" spans="1:29" x14ac:dyDescent="0.3">
      <c r="A22" s="81" t="s">
        <v>73</v>
      </c>
      <c r="B22" s="35" t="str">
        <f>$C$15</f>
        <v>Account payable</v>
      </c>
      <c r="D22" s="35">
        <f>$D$10</f>
        <v>2400</v>
      </c>
      <c r="H22" s="35" t="s">
        <v>54</v>
      </c>
      <c r="I22" s="35">
        <f>$AA$4</f>
        <v>1400</v>
      </c>
      <c r="N22" s="35" t="str">
        <f>$M$13</f>
        <v>Salaries expense</v>
      </c>
      <c r="O22" s="35">
        <f>$M$16</f>
        <v>3000</v>
      </c>
      <c r="S22" s="59" t="s">
        <v>120</v>
      </c>
      <c r="T22" s="35" t="s">
        <v>0</v>
      </c>
      <c r="U22" s="35">
        <f>$D$4</f>
        <v>80000</v>
      </c>
      <c r="Y22" s="35" t="s">
        <v>25</v>
      </c>
      <c r="Z22" s="35">
        <f t="shared" si="0"/>
        <v>56000</v>
      </c>
      <c r="AB22" s="35" t="s">
        <v>64</v>
      </c>
      <c r="AC22" s="35">
        <f t="shared" ref="AC22:AC23" si="1">J23</f>
        <v>160000</v>
      </c>
    </row>
    <row r="23" spans="1:29" x14ac:dyDescent="0.3">
      <c r="A23" s="81"/>
      <c r="C23" s="35" t="s">
        <v>0</v>
      </c>
      <c r="E23" s="35">
        <f>$D$22</f>
        <v>2400</v>
      </c>
      <c r="H23" s="35" t="s">
        <v>64</v>
      </c>
      <c r="J23" s="35">
        <f>$N$9</f>
        <v>160000</v>
      </c>
      <c r="N23" s="35" t="str">
        <f>$P$13</f>
        <v>Utilities expense</v>
      </c>
      <c r="O23" s="35">
        <f>$P$15</f>
        <v>800</v>
      </c>
      <c r="T23" s="35" t="s">
        <v>105</v>
      </c>
      <c r="U23" s="35">
        <f>$T$9</f>
        <v>18000</v>
      </c>
      <c r="Y23" s="35" t="s">
        <v>104</v>
      </c>
      <c r="Z23" s="35">
        <f t="shared" si="0"/>
        <v>30000</v>
      </c>
      <c r="AB23" s="35" t="s">
        <v>61</v>
      </c>
      <c r="AC23" s="35">
        <f t="shared" si="1"/>
        <v>6000</v>
      </c>
    </row>
    <row r="24" spans="1:29" x14ac:dyDescent="0.3">
      <c r="A24" s="81" t="s">
        <v>74</v>
      </c>
      <c r="B24" s="35" t="s">
        <v>25</v>
      </c>
      <c r="D24" s="35">
        <v>20000</v>
      </c>
      <c r="H24" s="35" t="s">
        <v>61</v>
      </c>
      <c r="J24" s="35">
        <f>$Q$10</f>
        <v>6000</v>
      </c>
      <c r="M24" s="83" t="s">
        <v>117</v>
      </c>
      <c r="N24" s="83"/>
      <c r="P24" s="35">
        <f>SUM(O22:O23)</f>
        <v>3800</v>
      </c>
      <c r="S24" s="60" t="s">
        <v>152</v>
      </c>
      <c r="V24" s="35">
        <f>SUM(U22:U23)</f>
        <v>98000</v>
      </c>
      <c r="Y24" s="35" t="s">
        <v>66</v>
      </c>
      <c r="Z24" s="35">
        <f t="shared" si="0"/>
        <v>170000</v>
      </c>
      <c r="AA24" s="90" t="s">
        <v>156</v>
      </c>
      <c r="AB24" s="90"/>
    </row>
    <row r="25" spans="1:29" x14ac:dyDescent="0.3">
      <c r="A25" s="81"/>
      <c r="C25" s="35" t="s">
        <v>0</v>
      </c>
      <c r="E25" s="35">
        <v>20000</v>
      </c>
      <c r="H25" s="35" t="s">
        <v>17</v>
      </c>
      <c r="J25" s="35">
        <f>$T$10</f>
        <v>128000</v>
      </c>
      <c r="M25" s="89" t="s">
        <v>150</v>
      </c>
      <c r="N25" s="89"/>
      <c r="O25" s="89"/>
      <c r="P25" s="61">
        <f>P20-P24</f>
        <v>7400</v>
      </c>
      <c r="S25" s="35" t="s">
        <v>20</v>
      </c>
      <c r="Y25" s="35" t="s">
        <v>26</v>
      </c>
      <c r="Z25" s="35">
        <f t="shared" si="0"/>
        <v>2400</v>
      </c>
      <c r="AB25" s="35" t="s">
        <v>17</v>
      </c>
      <c r="AC25" s="35">
        <f>$V$27</f>
        <v>121600</v>
      </c>
    </row>
    <row r="26" spans="1:29" x14ac:dyDescent="0.3">
      <c r="A26" s="81" t="s">
        <v>75</v>
      </c>
      <c r="B26" s="35" t="s">
        <v>54</v>
      </c>
      <c r="D26" s="35">
        <v>5200</v>
      </c>
      <c r="H26" s="35" t="s">
        <v>149</v>
      </c>
      <c r="J26" s="35">
        <f>$W$10</f>
        <v>11200</v>
      </c>
      <c r="T26" s="35" t="s">
        <v>80</v>
      </c>
      <c r="U26" s="35">
        <f>$S$15</f>
        <v>6400</v>
      </c>
      <c r="V26" s="35">
        <f>$U$26</f>
        <v>6400</v>
      </c>
      <c r="Y26" s="35" t="s">
        <v>148</v>
      </c>
      <c r="Z26" s="35">
        <f t="shared" si="0"/>
        <v>18000</v>
      </c>
    </row>
    <row r="27" spans="1:29" x14ac:dyDescent="0.3">
      <c r="A27" s="81"/>
      <c r="C27" s="35" t="s">
        <v>149</v>
      </c>
      <c r="E27" s="35">
        <v>5200</v>
      </c>
      <c r="H27" s="35" t="s">
        <v>12</v>
      </c>
      <c r="I27" s="35">
        <f>$M$16</f>
        <v>3000</v>
      </c>
      <c r="S27" s="35" t="s">
        <v>153</v>
      </c>
      <c r="V27" s="35">
        <f>V20+V24-V26</f>
        <v>121600</v>
      </c>
      <c r="Y27" s="35" t="s">
        <v>54</v>
      </c>
      <c r="Z27" s="35">
        <f t="shared" si="0"/>
        <v>1400</v>
      </c>
    </row>
    <row r="28" spans="1:29" x14ac:dyDescent="0.3">
      <c r="A28" s="81" t="s">
        <v>76</v>
      </c>
      <c r="B28" s="35" t="str">
        <f>$B$16</f>
        <v>Salaries expense</v>
      </c>
      <c r="D28" s="35">
        <f>$D$16</f>
        <v>1500</v>
      </c>
      <c r="H28" s="35" t="str">
        <f>$B$20</f>
        <v>Utilities expense</v>
      </c>
      <c r="I28" s="35">
        <f>$P$15</f>
        <v>800</v>
      </c>
      <c r="Z28" s="35">
        <f>SUM(Z21:Z27)</f>
        <v>295000</v>
      </c>
      <c r="AA28" s="35">
        <f>SUM(AC22:AC25)</f>
        <v>287600</v>
      </c>
    </row>
    <row r="29" spans="1:29" x14ac:dyDescent="0.3">
      <c r="A29" s="81"/>
      <c r="C29" s="35" t="s">
        <v>0</v>
      </c>
      <c r="E29" s="35">
        <f>$E$17</f>
        <v>1500</v>
      </c>
      <c r="H29" s="35" t="s">
        <v>112</v>
      </c>
      <c r="I29" s="35">
        <f>$S$15</f>
        <v>6400</v>
      </c>
    </row>
    <row r="30" spans="1:29" x14ac:dyDescent="0.3">
      <c r="A30" s="81" t="s">
        <v>77</v>
      </c>
      <c r="B30" s="35" t="s">
        <v>0</v>
      </c>
      <c r="D30" s="35">
        <v>3800</v>
      </c>
      <c r="I30" s="35">
        <f>SUM(I16:I29)</f>
        <v>305200</v>
      </c>
      <c r="J30" s="35">
        <f>SUM(J23:J26)</f>
        <v>305200</v>
      </c>
    </row>
    <row r="31" spans="1:29" x14ac:dyDescent="0.3">
      <c r="A31" s="81"/>
      <c r="C31" s="35" t="str">
        <f>$B$26</f>
        <v>Account receivable</v>
      </c>
      <c r="E31" s="35">
        <f>$D$30</f>
        <v>3800</v>
      </c>
    </row>
    <row r="32" spans="1:29" x14ac:dyDescent="0.3">
      <c r="A32" s="81" t="s">
        <v>78</v>
      </c>
      <c r="B32" s="35" t="s">
        <v>112</v>
      </c>
      <c r="D32" s="35">
        <v>6400</v>
      </c>
    </row>
    <row r="33" spans="1:5" x14ac:dyDescent="0.3">
      <c r="A33" s="81"/>
      <c r="C33" s="35" t="s">
        <v>0</v>
      </c>
      <c r="E33" s="35">
        <f>$D$32</f>
        <v>6400</v>
      </c>
    </row>
  </sheetData>
  <mergeCells count="36">
    <mergeCell ref="AA21:AB21"/>
    <mergeCell ref="AA24:AB24"/>
    <mergeCell ref="P7:Q7"/>
    <mergeCell ref="M19:P19"/>
    <mergeCell ref="M24:N24"/>
    <mergeCell ref="M25:O25"/>
    <mergeCell ref="A30:A31"/>
    <mergeCell ref="A32:A33"/>
    <mergeCell ref="S13:T13"/>
    <mergeCell ref="S19:V19"/>
    <mergeCell ref="A20:A21"/>
    <mergeCell ref="A22:A23"/>
    <mergeCell ref="A24:A25"/>
    <mergeCell ref="AA2:AB2"/>
    <mergeCell ref="A28:A29"/>
    <mergeCell ref="A26:A27"/>
    <mergeCell ref="J2:K2"/>
    <mergeCell ref="S7:T7"/>
    <mergeCell ref="Q2:R2"/>
    <mergeCell ref="Y19:AC19"/>
    <mergeCell ref="A12:A13"/>
    <mergeCell ref="A14:A15"/>
    <mergeCell ref="A16:A17"/>
    <mergeCell ref="M13:N13"/>
    <mergeCell ref="A18:A19"/>
    <mergeCell ref="P13:Q13"/>
    <mergeCell ref="M7:N7"/>
    <mergeCell ref="A3:A5"/>
    <mergeCell ref="A6:A9"/>
    <mergeCell ref="A10:A11"/>
    <mergeCell ref="U2:V2"/>
    <mergeCell ref="A1:E1"/>
    <mergeCell ref="B2:C2"/>
    <mergeCell ref="G2:H2"/>
    <mergeCell ref="M2:N2"/>
    <mergeCell ref="O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2-2ADebit&amp;Credit</vt:lpstr>
      <vt:lpstr>2-2B</vt:lpstr>
      <vt:lpstr>2-4A</vt:lpstr>
      <vt:lpstr>2-4B</vt:lpstr>
      <vt:lpstr>2-5A</vt:lpstr>
      <vt:lpstr>2-5B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 Duy</dc:creator>
  <cp:lastModifiedBy>Bui Duy</cp:lastModifiedBy>
  <dcterms:created xsi:type="dcterms:W3CDTF">2024-09-08T06:35:23Z</dcterms:created>
  <dcterms:modified xsi:type="dcterms:W3CDTF">2024-09-22T17:42:43Z</dcterms:modified>
</cp:coreProperties>
</file>