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5\ACC101\Excersie\"/>
    </mc:Choice>
  </mc:AlternateContent>
  <xr:revisionPtr revIDLastSave="0" documentId="13_ncr:1_{CA67B86E-75C4-4FC8-AF0D-FF183D63FDE3}" xr6:coauthVersionLast="47" xr6:coauthVersionMax="47" xr10:uidLastSave="{00000000-0000-0000-0000-000000000000}"/>
  <bookViews>
    <workbookView xWindow="-108" yWindow="-108" windowWidth="23256" windowHeight="12456" activeTab="4" xr2:uid="{B3224CEB-0079-47FA-AF25-AB6F2CC49778}"/>
  </bookViews>
  <sheets>
    <sheet name="Sheet1" sheetId="1" r:id="rId1"/>
    <sheet name="Sheet2" sheetId="2" r:id="rId2"/>
    <sheet name="2-2ADebit&amp;Credit" sheetId="3" r:id="rId3"/>
    <sheet name="2-4A" sheetId="4" r:id="rId4"/>
    <sheet name="2-5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" i="5" l="1"/>
  <c r="P17" i="5"/>
  <c r="O20" i="5"/>
  <c r="H27" i="5"/>
  <c r="J24" i="5"/>
  <c r="J3" i="5"/>
  <c r="J4" i="5" s="1"/>
  <c r="K27" i="5"/>
  <c r="G27" i="5"/>
  <c r="J20" i="5"/>
  <c r="G20" i="5"/>
  <c r="J16" i="5"/>
  <c r="G15" i="5"/>
  <c r="G16" i="5" s="1"/>
  <c r="J12" i="5"/>
  <c r="H12" i="5"/>
  <c r="J8" i="5"/>
  <c r="G8" i="5"/>
  <c r="G3" i="5"/>
  <c r="H3" i="5"/>
  <c r="H28" i="5" l="1"/>
  <c r="G4" i="5"/>
  <c r="E5" i="5"/>
  <c r="P20" i="4"/>
  <c r="O20" i="4"/>
  <c r="O10" i="4"/>
  <c r="H26" i="4"/>
  <c r="K22" i="4"/>
  <c r="I21" i="4"/>
  <c r="H21" i="4"/>
  <c r="H22" i="4" s="1"/>
  <c r="L16" i="4"/>
  <c r="L12" i="4"/>
  <c r="K12" i="4"/>
  <c r="H12" i="4"/>
  <c r="H13" i="4" s="1"/>
  <c r="K8" i="4"/>
  <c r="K9" i="4" s="1"/>
  <c r="K3" i="4"/>
  <c r="K4" i="4" s="1"/>
  <c r="I3" i="4"/>
  <c r="H3" i="4"/>
  <c r="E10" i="4"/>
  <c r="E5" i="4"/>
  <c r="O11" i="3"/>
  <c r="J40" i="3"/>
  <c r="O15" i="3"/>
  <c r="K38" i="3"/>
  <c r="K40" i="3" s="1"/>
  <c r="U11" i="3"/>
  <c r="K11" i="3"/>
  <c r="O3" i="3"/>
  <c r="L3" i="3"/>
  <c r="E6" i="3"/>
  <c r="R7" i="3"/>
  <c r="Q7" i="3"/>
  <c r="I3" i="3"/>
  <c r="N7" i="3"/>
  <c r="N8" i="3" s="1"/>
  <c r="H3" i="3"/>
  <c r="E18" i="3"/>
  <c r="H19" i="1"/>
  <c r="E19" i="1"/>
  <c r="M26" i="2"/>
  <c r="M22" i="2"/>
  <c r="M27" i="2" s="1"/>
  <c r="M18" i="2"/>
  <c r="O9" i="2"/>
  <c r="L9" i="2"/>
  <c r="B16" i="1"/>
  <c r="E19" i="2"/>
  <c r="E8" i="2"/>
  <c r="H16" i="1"/>
  <c r="M16" i="1"/>
  <c r="L16" i="1"/>
  <c r="E16" i="1"/>
  <c r="C16" i="1"/>
  <c r="H23" i="5" l="1"/>
  <c r="H24" i="5" s="1"/>
  <c r="H4" i="4"/>
  <c r="H4" i="3"/>
  <c r="R8" i="3"/>
</calcChain>
</file>

<file path=xl/sharedStrings.xml><?xml version="1.0" encoding="utf-8"?>
<sst xmlns="http://schemas.openxmlformats.org/spreadsheetml/2006/main" count="297" uniqueCount="110">
  <si>
    <t>Cash</t>
  </si>
  <si>
    <t>Supplies</t>
  </si>
  <si>
    <t>Acc payble</t>
  </si>
  <si>
    <t>Not payable</t>
  </si>
  <si>
    <t>Owner cap</t>
  </si>
  <si>
    <t>Revenue</t>
  </si>
  <si>
    <t>Expense</t>
  </si>
  <si>
    <t>Owner widthdraw</t>
  </si>
  <si>
    <t>Asset</t>
  </si>
  <si>
    <t>Liabilities</t>
  </si>
  <si>
    <t>Equity</t>
  </si>
  <si>
    <t>Rent expense</t>
  </si>
  <si>
    <t>Salaries expense</t>
  </si>
  <si>
    <t>Utility expense</t>
  </si>
  <si>
    <t>Net income</t>
  </si>
  <si>
    <t>Income Statement</t>
  </si>
  <si>
    <t>Statement of Owner's equity</t>
  </si>
  <si>
    <t>Owner's capital</t>
  </si>
  <si>
    <t>Add</t>
  </si>
  <si>
    <t>Investment by owner</t>
  </si>
  <si>
    <t>Less</t>
  </si>
  <si>
    <t>Owner's widthdraw</t>
  </si>
  <si>
    <t>Balance sheet</t>
  </si>
  <si>
    <t>Assets</t>
  </si>
  <si>
    <t>Liabilites&amp;Equity</t>
  </si>
  <si>
    <t>Office equipment</t>
  </si>
  <si>
    <t>Office supplies</t>
  </si>
  <si>
    <t>Electrical equipment</t>
  </si>
  <si>
    <t>Account payble</t>
  </si>
  <si>
    <t>Owner capital</t>
  </si>
  <si>
    <t>TOTAL ASSETS</t>
  </si>
  <si>
    <t>Operating activities</t>
  </si>
  <si>
    <t>Cash paid for rent</t>
  </si>
  <si>
    <t>Cash paid for office supplies</t>
  </si>
  <si>
    <t>Cash paid for employee's salaries</t>
  </si>
  <si>
    <t>Cash received from customer</t>
  </si>
  <si>
    <t>Cash paid for utility</t>
  </si>
  <si>
    <t>Net cash from operating activities</t>
  </si>
  <si>
    <t>Cash paid for electrical equipment</t>
  </si>
  <si>
    <t>Cash paid for office equipment</t>
  </si>
  <si>
    <t>Net cash from investing activies</t>
  </si>
  <si>
    <t>Cash invested by owner</t>
  </si>
  <si>
    <t>Cash withdrew by owner</t>
  </si>
  <si>
    <t>Net cash from financing activities</t>
  </si>
  <si>
    <t>Financing activities</t>
  </si>
  <si>
    <t>Investing activites</t>
  </si>
  <si>
    <t>TOTAL Liabilites&amp;Equity</t>
  </si>
  <si>
    <t xml:space="preserve">Statement of Cash's flow				</t>
  </si>
  <si>
    <t>Owner's capital at the end of the period</t>
  </si>
  <si>
    <t>Net change at the end of the period</t>
  </si>
  <si>
    <t xml:space="preserve"> Date (Dec)</t>
  </si>
  <si>
    <t>Electrical Equip.</t>
  </si>
  <si>
    <t>Office Equip.</t>
  </si>
  <si>
    <t>Acc Rec.</t>
  </si>
  <si>
    <t>Account receivable</t>
  </si>
  <si>
    <t>General Journal</t>
  </si>
  <si>
    <t>a</t>
  </si>
  <si>
    <t>Debit</t>
  </si>
  <si>
    <t>Credit</t>
  </si>
  <si>
    <t>Drafting's equipment</t>
  </si>
  <si>
    <t>Shelton's capital</t>
  </si>
  <si>
    <t>Account payable</t>
  </si>
  <si>
    <t>b</t>
  </si>
  <si>
    <t>Office's land</t>
  </si>
  <si>
    <t>Note payable</t>
  </si>
  <si>
    <t>c</t>
  </si>
  <si>
    <t>Building</t>
  </si>
  <si>
    <t>d</t>
  </si>
  <si>
    <t>Insurance policy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</si>
  <si>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</si>
  <si>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</si>
  <si>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</si>
  <si>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</si>
  <si>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</si>
  <si>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</si>
  <si>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</si>
  <si>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</si>
  <si>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</si>
  <si>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</si>
  <si>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</si>
  <si>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Withdrew</t>
  </si>
  <si>
    <t>p</t>
  </si>
  <si>
    <t>q</t>
  </si>
  <si>
    <t>Account receivale</t>
  </si>
  <si>
    <t>Owner withdraw</t>
  </si>
  <si>
    <t>Salary Expense</t>
  </si>
  <si>
    <t>Advertising's Expense</t>
  </si>
  <si>
    <t>Maintenance expense</t>
  </si>
  <si>
    <t>Salary expense</t>
  </si>
  <si>
    <t>Statement</t>
  </si>
  <si>
    <t>Transaction</t>
  </si>
  <si>
    <t>TRIAL BALANCE</t>
  </si>
  <si>
    <t>Transcation category</t>
  </si>
  <si>
    <t>Total</t>
  </si>
  <si>
    <t>Date</t>
  </si>
  <si>
    <t>GENERAL JOURNAL</t>
  </si>
  <si>
    <t>Transations</t>
  </si>
  <si>
    <t>Birch's capital</t>
  </si>
  <si>
    <t>Birch withdrew</t>
  </si>
  <si>
    <t>Transactions</t>
  </si>
  <si>
    <t>Dr.</t>
  </si>
  <si>
    <t>Cr.</t>
  </si>
  <si>
    <t>Statements</t>
  </si>
  <si>
    <t>Pense's capital</t>
  </si>
  <si>
    <t>Land</t>
  </si>
  <si>
    <t>Automobile</t>
  </si>
  <si>
    <t>Utilities expense</t>
  </si>
  <si>
    <t>Pense withdrew</t>
  </si>
  <si>
    <t>Utilites expense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</si>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</sst>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£-809]* #,##0_-;\-[$£-809]* #,##0_-;_-[$£-809]* &quot;-&quot;??_-;_-@_-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6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8" borderId="0" xfId="0" applyFill="1" applyAlignment="1">
      <alignment horizontal="center"/>
    </xf>
    <xf numFmtId="0" fontId="0" fillId="0" borderId="0" xfId="0" applyAlignment="1">
      <alignment horizontal="left" indent="1"/>
    </xf>
    <xf numFmtId="0" fontId="3" fillId="10" borderId="0" xfId="0" applyFont="1" applyFill="1"/>
    <xf numFmtId="0" fontId="0" fillId="10" borderId="0" xfId="0" applyFill="1"/>
    <xf numFmtId="0" fontId="0" fillId="6" borderId="0" xfId="0" applyFill="1"/>
    <xf numFmtId="0" fontId="0" fillId="0" borderId="0" xfId="0" applyAlignment="1">
      <alignment horizontal="left" indent="2"/>
    </xf>
    <xf numFmtId="0" fontId="0" fillId="4" borderId="0" xfId="0" applyFill="1"/>
    <xf numFmtId="0" fontId="0" fillId="5" borderId="0" xfId="0" applyFill="1"/>
    <xf numFmtId="0" fontId="0" fillId="2" borderId="0" xfId="0" applyFill="1"/>
    <xf numFmtId="164" fontId="0" fillId="0" borderId="0" xfId="1" applyNumberFormat="1" applyFont="1"/>
    <xf numFmtId="164" fontId="0" fillId="0" borderId="0" xfId="0" applyNumberFormat="1"/>
    <xf numFmtId="164" fontId="0" fillId="11" borderId="0" xfId="1" applyNumberFormat="1" applyFont="1" applyFill="1"/>
    <xf numFmtId="164" fontId="0" fillId="0" borderId="0" xfId="1" applyNumberFormat="1" applyFont="1" applyFill="1"/>
    <xf numFmtId="164" fontId="0" fillId="12" borderId="0" xfId="1" applyNumberFormat="1" applyFont="1" applyFill="1" applyAlignment="1">
      <alignment vertical="top"/>
    </xf>
    <xf numFmtId="164" fontId="0" fillId="12" borderId="0" xfId="1" applyNumberFormat="1" applyFont="1" applyFill="1"/>
    <xf numFmtId="164" fontId="0" fillId="12" borderId="0" xfId="0" applyNumberFormat="1" applyFill="1"/>
    <xf numFmtId="164" fontId="0" fillId="13" borderId="0" xfId="1" applyNumberFormat="1" applyFont="1" applyFill="1"/>
    <xf numFmtId="164" fontId="0" fillId="14" borderId="0" xfId="1" applyNumberFormat="1" applyFont="1" applyFill="1" applyAlignment="1">
      <alignment vertical="top"/>
    </xf>
    <xf numFmtId="164" fontId="0" fillId="14" borderId="0" xfId="1" applyNumberFormat="1" applyFont="1" applyFill="1"/>
    <xf numFmtId="164" fontId="0" fillId="2" borderId="0" xfId="1" applyNumberFormat="1" applyFont="1" applyFill="1"/>
    <xf numFmtId="164" fontId="6" fillId="2" borderId="0" xfId="0" applyNumberFormat="1" applyFont="1" applyFill="1"/>
    <xf numFmtId="164" fontId="1" fillId="15" borderId="0" xfId="1" applyNumberFormat="1" applyFont="1" applyFill="1" applyAlignment="1">
      <alignment vertical="top"/>
    </xf>
    <xf numFmtId="164" fontId="1" fillId="15" borderId="0" xfId="1" applyNumberFormat="1" applyFont="1" applyFill="1"/>
    <xf numFmtId="164" fontId="0" fillId="0" borderId="0" xfId="1" applyNumberFormat="1" applyFont="1" applyAlignment="1"/>
    <xf numFmtId="164" fontId="0" fillId="16" borderId="0" xfId="1" applyNumberFormat="1" applyFont="1" applyFill="1"/>
    <xf numFmtId="164" fontId="0" fillId="6" borderId="0" xfId="1" applyNumberFormat="1" applyFont="1" applyFill="1"/>
    <xf numFmtId="164" fontId="2" fillId="0" borderId="1" xfId="1" applyNumberFormat="1" applyFont="1" applyBorder="1" applyAlignment="1"/>
    <xf numFmtId="165" fontId="0" fillId="0" borderId="0" xfId="0" applyNumberFormat="1"/>
    <xf numFmtId="16" fontId="0" fillId="0" borderId="0" xfId="0" applyNumberFormat="1" applyAlignment="1">
      <alignment horizontal="left"/>
    </xf>
    <xf numFmtId="165" fontId="0" fillId="17" borderId="0" xfId="0" applyNumberFormat="1" applyFill="1"/>
    <xf numFmtId="165" fontId="0" fillId="18" borderId="0" xfId="0" applyNumberFormat="1" applyFill="1"/>
    <xf numFmtId="165" fontId="0" fillId="11" borderId="0" xfId="0" applyNumberFormat="1" applyFill="1"/>
    <xf numFmtId="165" fontId="0" fillId="16" borderId="0" xfId="0" applyNumberFormat="1" applyFill="1"/>
    <xf numFmtId="165" fontId="6" fillId="0" borderId="0" xfId="0" applyNumberFormat="1" applyFont="1"/>
    <xf numFmtId="165" fontId="0" fillId="2" borderId="0" xfId="0" applyNumberFormat="1" applyFill="1"/>
    <xf numFmtId="165" fontId="0" fillId="19" borderId="0" xfId="0" applyNumberFormat="1" applyFill="1"/>
    <xf numFmtId="165" fontId="1" fillId="20" borderId="0" xfId="0" applyNumberFormat="1" applyFont="1" applyFill="1"/>
    <xf numFmtId="165" fontId="7" fillId="0" borderId="0" xfId="0" applyNumberFormat="1" applyFont="1"/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indent="6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3" fillId="10" borderId="0" xfId="0" applyFont="1" applyFill="1"/>
    <xf numFmtId="164" fontId="2" fillId="0" borderId="3" xfId="1" applyNumberFormat="1" applyFont="1" applyBorder="1" applyAlignment="1">
      <alignment horizontal="center"/>
    </xf>
    <xf numFmtId="164" fontId="0" fillId="11" borderId="0" xfId="1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left"/>
    </xf>
    <xf numFmtId="164" fontId="0" fillId="0" borderId="2" xfId="1" applyNumberFormat="1" applyFont="1" applyFill="1" applyBorder="1" applyAlignment="1">
      <alignment horizontal="left"/>
    </xf>
    <xf numFmtId="164" fontId="0" fillId="0" borderId="1" xfId="1" applyNumberFormat="1" applyFont="1" applyFill="1" applyBorder="1" applyAlignment="1">
      <alignment horizontal="left"/>
    </xf>
    <xf numFmtId="164" fontId="2" fillId="0" borderId="1" xfId="1" applyNumberFormat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251460</xdr:colOff>
      <xdr:row>7</xdr:row>
      <xdr:rowOff>91440</xdr:rowOff>
    </xdr:from>
    <xdr:to>
      <xdr:col>6</xdr:col>
      <xdr:colOff>304800</xdr:colOff>
      <xdr:row>7</xdr:row>
      <xdr:rowOff>99060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1663D2F-9EBA-8AAB-E4C7-E120FB9F490B}"/>
            </a:ext>
          </a:extLst>
        </xdr:cNvPr>
        <xdr:cNvCxnSpPr/>
      </xdr:nvCxnSpPr>
      <xdr:spPr>
        <a:xfrm flipV="1">
          <a:off x="4122420" y="1371600"/>
          <a:ext cx="662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121920</xdr:colOff>
      <xdr:row>7</xdr:row>
      <xdr:rowOff>83820</xdr:rowOff>
    </xdr:from>
    <xdr:to>
      <xdr:col>6</xdr:col>
      <xdr:colOff>312420</xdr:colOff>
      <xdr:row>15</xdr:row>
      <xdr:rowOff>144780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288DA78D-5112-82C9-511B-781B50C78428}"/>
            </a:ext>
          </a:extLst>
        </xdr:cNvPr>
        <xdr:cNvCxnSpPr/>
      </xdr:nvCxnSpPr>
      <xdr:spPr>
        <a:xfrm flipH="1">
          <a:off x="3992880" y="1363980"/>
          <a:ext cx="80010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297180</xdr:colOff>
      <xdr:row>0</xdr:row>
      <xdr:rowOff>175260</xdr:rowOff>
    </xdr:from>
    <xdr:to>
      <xdr:col>8</xdr:col>
      <xdr:colOff>601980</xdr:colOff>
      <xdr:row>18</xdr:row>
      <xdr:rowOff>60960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9EEEB43-DC61-1BB2-EA73-B869688468F6}"/>
            </a:ext>
          </a:extLst>
        </xdr:cNvPr>
        <xdr:cNvCxnSpPr/>
      </xdr:nvCxnSpPr>
      <xdr:spPr>
        <a:xfrm flipV="1">
          <a:off x="4168140" y="175260"/>
          <a:ext cx="2133600" cy="31775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594360</xdr:colOff>
      <xdr:row>1</xdr:row>
      <xdr:rowOff>7620</xdr:rowOff>
    </xdr:from>
    <xdr:to>
      <xdr:col>12</xdr:col>
      <xdr:colOff>30480</xdr:colOff>
      <xdr:row>6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427B866-0340-4700-AE83-ADC8135FE7FE}"/>
            </a:ext>
          </a:extLst>
        </xdr:cNvPr>
        <xdr:cNvCxnSpPr/>
      </xdr:nvCxnSpPr>
      <xdr:spPr>
        <a:xfrm>
          <a:off x="6294120" y="190500"/>
          <a:ext cx="200406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569E-DB4F-4BD0-8F53-75007AFF5250}">
  <dimension ref="A1:O19"/>
  <sheetViews>
    <sheetView zoomScale="91" workbookViewId="0">
      <selection activeCell="H22" sqref="H22"/>
    </sheetView>
  </sheetViews>
  <sheetFormatPr defaultRowHeight="14.4" x14ac:dyDescent="0.3"/>
  <cols>
    <col min="1" max="1" width="11.109375" customWidth="1"/>
    <col min="2" max="2" width="12.88671875" customWidth="1"/>
    <col min="3" max="3" width="13.109375" customWidth="1"/>
    <col min="4" max="4" width="16.44140625" customWidth="1"/>
    <col min="6" max="6" width="11.88671875" customWidth="1"/>
    <col min="7" max="7" width="13.33203125" customWidth="1"/>
    <col min="8" max="8" width="13.109375" customWidth="1"/>
    <col min="9" max="9" width="14.88671875" customWidth="1"/>
    <col min="10" max="10" width="18.33203125" customWidth="1"/>
    <col min="11" max="11" width="14.77734375" customWidth="1"/>
    <col min="12" max="12" width="19" customWidth="1"/>
    <col min="15" max="15" width="13.44140625" customWidth="1"/>
  </cols>
  <sheetData>
    <row r="1" spans="1:13" x14ac:dyDescent="0.3">
      <c r="A1" s="7" t="s">
        <v>50</v>
      </c>
      <c r="B1" s="3" t="s">
        <v>0</v>
      </c>
      <c r="C1" s="4" t="s">
        <v>53</v>
      </c>
      <c r="D1" s="3" t="s">
        <v>51</v>
      </c>
      <c r="E1" s="4" t="s">
        <v>1</v>
      </c>
      <c r="F1" s="3" t="s">
        <v>52</v>
      </c>
      <c r="G1" s="8"/>
      <c r="H1" s="1" t="s">
        <v>2</v>
      </c>
      <c r="I1" s="5" t="s">
        <v>3</v>
      </c>
      <c r="J1" s="2" t="s">
        <v>4</v>
      </c>
      <c r="K1" s="6" t="s">
        <v>7</v>
      </c>
      <c r="L1" s="2" t="s">
        <v>5</v>
      </c>
      <c r="M1" s="6" t="s">
        <v>6</v>
      </c>
    </row>
    <row r="2" spans="1:13" x14ac:dyDescent="0.3">
      <c r="A2" s="7">
        <v>1</v>
      </c>
      <c r="B2">
        <v>56000</v>
      </c>
      <c r="J2">
        <v>56000</v>
      </c>
    </row>
    <row r="3" spans="1:13" x14ac:dyDescent="0.3">
      <c r="A3" s="7">
        <v>2</v>
      </c>
      <c r="B3">
        <v>-800</v>
      </c>
      <c r="M3">
        <v>-800</v>
      </c>
    </row>
    <row r="4" spans="1:13" x14ac:dyDescent="0.3">
      <c r="A4" s="7">
        <v>3</v>
      </c>
      <c r="B4">
        <v>-3200</v>
      </c>
      <c r="D4">
        <v>14000</v>
      </c>
      <c r="H4">
        <v>10800</v>
      </c>
    </row>
    <row r="5" spans="1:13" x14ac:dyDescent="0.3">
      <c r="A5" s="7">
        <v>5</v>
      </c>
      <c r="B5">
        <v>-900</v>
      </c>
      <c r="E5">
        <v>900</v>
      </c>
    </row>
    <row r="6" spans="1:13" x14ac:dyDescent="0.3">
      <c r="A6" s="7">
        <v>6</v>
      </c>
      <c r="B6">
        <v>1000</v>
      </c>
      <c r="L6">
        <v>1000</v>
      </c>
    </row>
    <row r="7" spans="1:13" x14ac:dyDescent="0.3">
      <c r="A7" s="7">
        <v>8</v>
      </c>
      <c r="F7">
        <v>3800</v>
      </c>
      <c r="H7">
        <v>3800</v>
      </c>
    </row>
    <row r="8" spans="1:13" x14ac:dyDescent="0.3">
      <c r="A8" s="7">
        <v>15</v>
      </c>
      <c r="C8">
        <v>4000</v>
      </c>
      <c r="L8">
        <v>4000</v>
      </c>
    </row>
    <row r="9" spans="1:13" x14ac:dyDescent="0.3">
      <c r="A9" s="7">
        <v>18</v>
      </c>
      <c r="E9">
        <v>500</v>
      </c>
      <c r="H9">
        <v>500</v>
      </c>
    </row>
    <row r="10" spans="1:13" x14ac:dyDescent="0.3">
      <c r="A10" s="7">
        <v>20</v>
      </c>
      <c r="B10">
        <v>-3800</v>
      </c>
      <c r="H10">
        <v>-3800</v>
      </c>
    </row>
    <row r="11" spans="1:13" x14ac:dyDescent="0.3">
      <c r="A11" s="7">
        <v>24</v>
      </c>
      <c r="C11">
        <v>600</v>
      </c>
      <c r="L11">
        <v>600</v>
      </c>
    </row>
    <row r="12" spans="1:13" x14ac:dyDescent="0.3">
      <c r="A12" s="7">
        <v>28</v>
      </c>
      <c r="B12">
        <v>4000</v>
      </c>
      <c r="C12">
        <v>-4000</v>
      </c>
    </row>
    <row r="13" spans="1:13" x14ac:dyDescent="0.3">
      <c r="A13" s="7">
        <v>29</v>
      </c>
      <c r="B13">
        <v>-1200</v>
      </c>
      <c r="M13">
        <v>-1200</v>
      </c>
    </row>
    <row r="14" spans="1:13" x14ac:dyDescent="0.3">
      <c r="A14" s="7">
        <v>30</v>
      </c>
      <c r="B14">
        <v>-440</v>
      </c>
      <c r="M14">
        <v>-440</v>
      </c>
    </row>
    <row r="15" spans="1:13" x14ac:dyDescent="0.3">
      <c r="A15" s="7">
        <v>31</v>
      </c>
      <c r="B15">
        <v>-700</v>
      </c>
      <c r="K15">
        <v>-700</v>
      </c>
    </row>
    <row r="16" spans="1:13" x14ac:dyDescent="0.3">
      <c r="B16" s="14">
        <f>SUM(B2:B15)</f>
        <v>49960</v>
      </c>
      <c r="C16" s="15">
        <f>SUM(C2:C15)</f>
        <v>600</v>
      </c>
      <c r="D16" s="14">
        <v>14000</v>
      </c>
      <c r="E16" s="15">
        <f>SUM(E2:E15)</f>
        <v>1400</v>
      </c>
      <c r="F16" s="14">
        <v>3800</v>
      </c>
      <c r="H16" s="16">
        <f>SUM(H3:H11)</f>
        <v>11300</v>
      </c>
      <c r="J16">
        <v>56000</v>
      </c>
      <c r="K16">
        <v>-700</v>
      </c>
      <c r="L16">
        <f>SUM(L2:L14)</f>
        <v>5600</v>
      </c>
      <c r="M16">
        <f>SUM(M2:M15)</f>
        <v>-2440</v>
      </c>
    </row>
    <row r="18" spans="5:15" x14ac:dyDescent="0.3">
      <c r="E18" s="47" t="s">
        <v>8</v>
      </c>
      <c r="F18" s="47"/>
      <c r="H18" s="12"/>
      <c r="I18" s="12" t="s">
        <v>9</v>
      </c>
      <c r="J18" s="12"/>
      <c r="K18" s="46" t="s">
        <v>10</v>
      </c>
      <c r="L18" s="46"/>
      <c r="M18" s="46"/>
      <c r="N18" s="46"/>
      <c r="O18" s="46"/>
    </row>
    <row r="19" spans="5:15" x14ac:dyDescent="0.3">
      <c r="E19" s="48">
        <f>SUM(B16:F16)</f>
        <v>69760</v>
      </c>
      <c r="F19" s="48"/>
      <c r="H19" s="48">
        <f>SUM(H16:M16)</f>
        <v>69760</v>
      </c>
      <c r="I19" s="48"/>
      <c r="J19" s="48"/>
      <c r="K19" s="48"/>
      <c r="L19" s="48"/>
      <c r="M19" s="48"/>
      <c r="N19" s="48"/>
      <c r="O19" s="48"/>
    </row>
  </sheetData>
  <mergeCells count="4">
    <mergeCell ref="K18:O18"/>
    <mergeCell ref="E18:F18"/>
    <mergeCell ref="E19:F19"/>
    <mergeCell ref="H19:O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2ECE-D5A8-417C-A500-A2FB8E1EEC88}">
  <dimension ref="C2:O27"/>
  <sheetViews>
    <sheetView topLeftCell="A8" zoomScale="106" workbookViewId="0">
      <selection activeCell="G19" sqref="G19"/>
    </sheetView>
  </sheetViews>
  <sheetFormatPr defaultRowHeight="14.4" x14ac:dyDescent="0.3"/>
  <cols>
    <col min="4" max="4" width="24.77734375" customWidth="1"/>
    <col min="5" max="5" width="10.88671875" customWidth="1"/>
    <col min="11" max="11" width="9.77734375" customWidth="1"/>
    <col min="12" max="12" width="13.77734375" customWidth="1"/>
    <col min="13" max="13" width="9.77734375" customWidth="1"/>
    <col min="14" max="14" width="13.33203125" customWidth="1"/>
  </cols>
  <sheetData>
    <row r="2" spans="3:15" x14ac:dyDescent="0.3">
      <c r="C2" s="51" t="s">
        <v>15</v>
      </c>
      <c r="D2" s="51"/>
      <c r="E2" s="51"/>
      <c r="J2" s="51" t="s">
        <v>22</v>
      </c>
      <c r="K2" s="51"/>
      <c r="L2" s="51"/>
      <c r="M2" s="51"/>
      <c r="N2" s="51"/>
      <c r="O2" s="51"/>
    </row>
    <row r="3" spans="3:15" x14ac:dyDescent="0.3">
      <c r="C3" s="50" t="s">
        <v>5</v>
      </c>
      <c r="D3" s="50"/>
      <c r="E3">
        <v>5600</v>
      </c>
      <c r="J3" s="48" t="s">
        <v>23</v>
      </c>
      <c r="K3" s="48"/>
      <c r="L3" s="48"/>
      <c r="M3" s="48" t="s">
        <v>24</v>
      </c>
      <c r="N3" s="48"/>
      <c r="O3" s="48"/>
    </row>
    <row r="4" spans="3:15" x14ac:dyDescent="0.3">
      <c r="C4" s="50" t="s">
        <v>6</v>
      </c>
      <c r="D4" s="50"/>
      <c r="E4" s="50"/>
      <c r="J4" s="50" t="s">
        <v>0</v>
      </c>
      <c r="K4" s="50"/>
      <c r="L4" s="7">
        <v>49960</v>
      </c>
      <c r="M4" t="s">
        <v>28</v>
      </c>
      <c r="O4" s="7">
        <v>11300</v>
      </c>
    </row>
    <row r="5" spans="3:15" x14ac:dyDescent="0.3">
      <c r="C5" s="49" t="s">
        <v>11</v>
      </c>
      <c r="D5" s="49"/>
      <c r="E5">
        <v>-800</v>
      </c>
      <c r="J5" s="50" t="s">
        <v>54</v>
      </c>
      <c r="K5" s="50"/>
      <c r="L5" s="7">
        <v>600</v>
      </c>
      <c r="O5" s="7"/>
    </row>
    <row r="6" spans="3:15" x14ac:dyDescent="0.3">
      <c r="C6" s="49" t="s">
        <v>12</v>
      </c>
      <c r="D6" s="49"/>
      <c r="E6">
        <v>-1200</v>
      </c>
      <c r="J6" s="50" t="s">
        <v>25</v>
      </c>
      <c r="K6" s="50"/>
      <c r="L6" s="7">
        <v>3800</v>
      </c>
      <c r="M6" s="48" t="s">
        <v>10</v>
      </c>
      <c r="N6" s="48"/>
      <c r="O6" s="7"/>
    </row>
    <row r="7" spans="3:15" x14ac:dyDescent="0.3">
      <c r="C7" s="49" t="s">
        <v>13</v>
      </c>
      <c r="D7" s="49"/>
      <c r="E7">
        <v>-440</v>
      </c>
      <c r="J7" s="50" t="s">
        <v>26</v>
      </c>
      <c r="K7" s="50"/>
      <c r="L7" s="7">
        <v>1400</v>
      </c>
      <c r="M7" t="s">
        <v>29</v>
      </c>
      <c r="O7" s="7">
        <v>58460</v>
      </c>
    </row>
    <row r="8" spans="3:15" x14ac:dyDescent="0.3">
      <c r="C8" s="50" t="s">
        <v>14</v>
      </c>
      <c r="D8" s="50"/>
      <c r="E8">
        <f>SUM(E3:E7)</f>
        <v>3160</v>
      </c>
      <c r="J8" s="50" t="s">
        <v>27</v>
      </c>
      <c r="K8" s="50"/>
      <c r="L8" s="7">
        <v>14000</v>
      </c>
      <c r="O8" s="7"/>
    </row>
    <row r="9" spans="3:15" x14ac:dyDescent="0.3">
      <c r="J9" s="13" t="s">
        <v>30</v>
      </c>
      <c r="K9" s="13"/>
      <c r="L9" s="7">
        <f>SUM(L4:L8)</f>
        <v>69760</v>
      </c>
      <c r="M9" s="48" t="s">
        <v>46</v>
      </c>
      <c r="N9" s="52"/>
      <c r="O9" s="7">
        <f>SUM(O4:O8)</f>
        <v>69760</v>
      </c>
    </row>
    <row r="11" spans="3:15" x14ac:dyDescent="0.3">
      <c r="J11" s="51" t="s">
        <v>47</v>
      </c>
      <c r="K11" s="51"/>
      <c r="L11" s="51"/>
      <c r="M11" s="51"/>
    </row>
    <row r="12" spans="3:15" x14ac:dyDescent="0.3">
      <c r="C12" s="51" t="s">
        <v>16</v>
      </c>
      <c r="D12" s="51"/>
      <c r="E12" s="51"/>
      <c r="J12" s="53" t="s">
        <v>31</v>
      </c>
      <c r="K12" s="53"/>
      <c r="L12" s="53"/>
    </row>
    <row r="13" spans="3:15" x14ac:dyDescent="0.3">
      <c r="C13" s="50" t="s">
        <v>17</v>
      </c>
      <c r="D13" s="50"/>
      <c r="E13">
        <v>0</v>
      </c>
      <c r="J13" s="54" t="s">
        <v>32</v>
      </c>
      <c r="K13" s="54"/>
      <c r="L13" s="54"/>
      <c r="M13">
        <v>-800</v>
      </c>
    </row>
    <row r="14" spans="3:15" x14ac:dyDescent="0.3">
      <c r="C14" s="50" t="s">
        <v>18</v>
      </c>
      <c r="D14" s="50"/>
      <c r="E14" s="50"/>
      <c r="J14" s="54" t="s">
        <v>33</v>
      </c>
      <c r="K14" s="54"/>
      <c r="L14" s="54"/>
      <c r="M14">
        <v>-900</v>
      </c>
    </row>
    <row r="15" spans="3:15" x14ac:dyDescent="0.3">
      <c r="C15" s="49" t="s">
        <v>19</v>
      </c>
      <c r="D15" s="49"/>
      <c r="E15">
        <v>56000</v>
      </c>
      <c r="J15" s="54" t="s">
        <v>35</v>
      </c>
      <c r="K15" s="54"/>
      <c r="L15" s="54"/>
      <c r="M15">
        <v>5000</v>
      </c>
    </row>
    <row r="16" spans="3:15" x14ac:dyDescent="0.3">
      <c r="C16" s="49" t="s">
        <v>14</v>
      </c>
      <c r="D16" s="49"/>
      <c r="E16">
        <v>3160</v>
      </c>
      <c r="J16" s="54" t="s">
        <v>34</v>
      </c>
      <c r="K16" s="54"/>
      <c r="L16" s="54"/>
      <c r="M16">
        <v>-1200</v>
      </c>
    </row>
    <row r="17" spans="3:13" x14ac:dyDescent="0.3">
      <c r="C17" s="50" t="s">
        <v>20</v>
      </c>
      <c r="D17" s="50"/>
      <c r="E17" s="50"/>
      <c r="J17" s="54" t="s">
        <v>36</v>
      </c>
      <c r="K17" s="54"/>
      <c r="L17" s="54"/>
      <c r="M17">
        <v>-440</v>
      </c>
    </row>
    <row r="18" spans="3:13" x14ac:dyDescent="0.3">
      <c r="C18" s="49" t="s">
        <v>21</v>
      </c>
      <c r="D18" s="49"/>
      <c r="E18">
        <v>-700</v>
      </c>
      <c r="J18" s="55" t="s">
        <v>37</v>
      </c>
      <c r="K18" s="55"/>
      <c r="L18" s="55"/>
      <c r="M18" s="11">
        <f>SUM(M13:M17)</f>
        <v>1660</v>
      </c>
    </row>
    <row r="19" spans="3:13" x14ac:dyDescent="0.3">
      <c r="C19" s="50" t="s">
        <v>48</v>
      </c>
      <c r="D19" s="50"/>
      <c r="E19">
        <f>SUM(E13:E18)</f>
        <v>58460</v>
      </c>
      <c r="J19" s="53" t="s">
        <v>45</v>
      </c>
      <c r="K19" s="50"/>
      <c r="L19" s="50"/>
    </row>
    <row r="20" spans="3:13" x14ac:dyDescent="0.3">
      <c r="J20" s="54" t="s">
        <v>38</v>
      </c>
      <c r="K20" s="54"/>
      <c r="L20" s="54"/>
      <c r="M20">
        <v>-3200</v>
      </c>
    </row>
    <row r="21" spans="3:13" x14ac:dyDescent="0.3">
      <c r="J21" s="54" t="s">
        <v>39</v>
      </c>
      <c r="K21" s="54"/>
      <c r="L21" s="54"/>
      <c r="M21">
        <v>-3800</v>
      </c>
    </row>
    <row r="22" spans="3:13" x14ac:dyDescent="0.3">
      <c r="J22" s="10" t="s">
        <v>40</v>
      </c>
      <c r="K22" s="10"/>
      <c r="L22" s="10"/>
      <c r="M22" s="11">
        <f>SUM(M20:M21)</f>
        <v>-7000</v>
      </c>
    </row>
    <row r="23" spans="3:13" x14ac:dyDescent="0.3">
      <c r="J23" s="53" t="s">
        <v>44</v>
      </c>
      <c r="K23" s="50"/>
      <c r="L23" s="50"/>
    </row>
    <row r="24" spans="3:13" x14ac:dyDescent="0.3">
      <c r="J24" s="9" t="s">
        <v>41</v>
      </c>
      <c r="K24" s="9"/>
      <c r="L24" s="9"/>
      <c r="M24">
        <v>56000</v>
      </c>
    </row>
    <row r="25" spans="3:13" x14ac:dyDescent="0.3">
      <c r="J25" s="54" t="s">
        <v>42</v>
      </c>
      <c r="K25" s="54"/>
      <c r="L25" s="54"/>
      <c r="M25">
        <v>-700</v>
      </c>
    </row>
    <row r="26" spans="3:13" x14ac:dyDescent="0.3">
      <c r="J26" s="10" t="s">
        <v>43</v>
      </c>
      <c r="K26" s="10"/>
      <c r="L26" s="10"/>
      <c r="M26" s="11">
        <f>SUM(M24:M25)</f>
        <v>55300</v>
      </c>
    </row>
    <row r="27" spans="3:13" x14ac:dyDescent="0.3">
      <c r="J27" s="53" t="s">
        <v>49</v>
      </c>
      <c r="K27" s="53"/>
      <c r="L27" s="53"/>
      <c r="M27">
        <f>SUM(M22,M18,M26)</f>
        <v>49960</v>
      </c>
    </row>
  </sheetData>
  <mergeCells count="39">
    <mergeCell ref="J17:L17"/>
    <mergeCell ref="J14:L14"/>
    <mergeCell ref="J15:L15"/>
    <mergeCell ref="J16:L16"/>
    <mergeCell ref="C18:D18"/>
    <mergeCell ref="J18:L18"/>
    <mergeCell ref="C2:E2"/>
    <mergeCell ref="J2:O2"/>
    <mergeCell ref="J3:L3"/>
    <mergeCell ref="M3:O3"/>
    <mergeCell ref="J4:K4"/>
    <mergeCell ref="C3:D3"/>
    <mergeCell ref="J19:L19"/>
    <mergeCell ref="J21:L21"/>
    <mergeCell ref="J20:L20"/>
    <mergeCell ref="J27:L27"/>
    <mergeCell ref="J23:L23"/>
    <mergeCell ref="J25:L25"/>
    <mergeCell ref="J11:M11"/>
    <mergeCell ref="C4:E4"/>
    <mergeCell ref="C14:E14"/>
    <mergeCell ref="C17:E17"/>
    <mergeCell ref="C15:D15"/>
    <mergeCell ref="C16:D16"/>
    <mergeCell ref="J5:K5"/>
    <mergeCell ref="J6:K6"/>
    <mergeCell ref="J7:K7"/>
    <mergeCell ref="J8:K8"/>
    <mergeCell ref="M6:N6"/>
    <mergeCell ref="C8:D8"/>
    <mergeCell ref="C5:D5"/>
    <mergeCell ref="M9:N9"/>
    <mergeCell ref="J12:L12"/>
    <mergeCell ref="J13:L13"/>
    <mergeCell ref="C6:D6"/>
    <mergeCell ref="C7:D7"/>
    <mergeCell ref="C13:D13"/>
    <mergeCell ref="C19:D19"/>
    <mergeCell ref="C12:E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80F6-F07B-4C68-B5AE-D59F3B04929A}">
  <dimension ref="A1:V40"/>
  <sheetViews>
    <sheetView topLeftCell="B1" zoomScale="63" zoomScaleNormal="78" workbookViewId="0">
      <selection activeCell="D2" sqref="D2"/>
    </sheetView>
  </sheetViews>
  <sheetFormatPr defaultRowHeight="14.4" x14ac:dyDescent="0.3"/>
  <cols>
    <col min="1" max="1" width="11.21875" style="17" bestFit="1" customWidth="1"/>
    <col min="2" max="2" width="22.21875" style="17" bestFit="1" customWidth="1"/>
    <col min="3" max="3" width="18.33203125" style="17" customWidth="1"/>
    <col min="4" max="4" width="12.109375" style="17" customWidth="1"/>
    <col min="5" max="5" width="11.5546875" style="17" customWidth="1"/>
    <col min="6" max="7" width="8.88671875" style="17"/>
    <col min="8" max="9" width="12.5546875" style="17" bestFit="1" customWidth="1"/>
    <col min="10" max="10" width="13.21875" style="17" bestFit="1" customWidth="1"/>
    <col min="11" max="11" width="11.33203125" style="17" bestFit="1" customWidth="1"/>
    <col min="12" max="12" width="12.5546875" style="17" bestFit="1" customWidth="1"/>
    <col min="13" max="13" width="8.88671875" style="17"/>
    <col min="14" max="15" width="11.33203125" style="17" bestFit="1" customWidth="1"/>
    <col min="16" max="16" width="8.88671875" style="17"/>
    <col min="17" max="17" width="11.33203125" style="17" bestFit="1" customWidth="1"/>
    <col min="18" max="18" width="11" style="17" customWidth="1"/>
    <col min="19" max="19" width="8.88671875" style="17"/>
    <col min="20" max="20" width="11.33203125" style="17" bestFit="1" customWidth="1"/>
    <col min="21" max="21" width="9.77734375" style="17" bestFit="1" customWidth="1"/>
    <col min="22" max="23" width="8.88671875" style="17"/>
    <col min="24" max="24" width="9.77734375" style="17" bestFit="1" customWidth="1"/>
    <col min="25" max="16384" width="8.88671875" style="17"/>
  </cols>
  <sheetData>
    <row r="1" spans="1:22" x14ac:dyDescent="0.3">
      <c r="A1" s="63" t="s">
        <v>55</v>
      </c>
      <c r="B1" s="63"/>
      <c r="C1" s="63"/>
      <c r="D1" s="63"/>
      <c r="E1" s="63"/>
    </row>
    <row r="2" spans="1:22" x14ac:dyDescent="0.3">
      <c r="A2" s="20" t="s">
        <v>89</v>
      </c>
      <c r="B2" s="57" t="s">
        <v>90</v>
      </c>
      <c r="C2" s="57"/>
      <c r="D2" s="33" t="s">
        <v>57</v>
      </c>
      <c r="E2" s="32" t="s">
        <v>58</v>
      </c>
      <c r="H2" s="57" t="s">
        <v>0</v>
      </c>
      <c r="I2" s="57"/>
      <c r="L2" s="57" t="s">
        <v>25</v>
      </c>
      <c r="M2" s="57"/>
      <c r="O2" s="57" t="s">
        <v>59</v>
      </c>
      <c r="P2" s="57"/>
      <c r="R2" s="57" t="s">
        <v>63</v>
      </c>
      <c r="S2" s="57"/>
      <c r="U2" s="31"/>
      <c r="V2" s="31"/>
    </row>
    <row r="3" spans="1:22" x14ac:dyDescent="0.3">
      <c r="A3" s="20" t="s">
        <v>56</v>
      </c>
      <c r="B3" s="21" t="s">
        <v>0</v>
      </c>
      <c r="C3" s="22"/>
      <c r="D3" s="22">
        <v>105000</v>
      </c>
      <c r="H3" s="17">
        <f>SUMIF($B$3:$B$40,H2,$D$3:$D$40)</f>
        <v>117900</v>
      </c>
      <c r="I3" s="17">
        <f>SUMIF($C$6:$C$40,H2,$E$6:$E$40)</f>
        <v>115185</v>
      </c>
      <c r="L3" s="17">
        <f>SUMIF($B$3:$B$39,L2,$D$3:$D$40)</f>
        <v>8250</v>
      </c>
      <c r="M3" s="17">
        <v>0</v>
      </c>
      <c r="O3" s="17">
        <f>SUMIF($B$3:$B$39,O2,$D$3:$D$39)</f>
        <v>67500</v>
      </c>
      <c r="P3" s="17">
        <v>0</v>
      </c>
      <c r="R3" s="17">
        <v>54000</v>
      </c>
      <c r="S3" s="17">
        <v>0</v>
      </c>
    </row>
    <row r="4" spans="1:22" x14ac:dyDescent="0.3">
      <c r="A4" s="20"/>
      <c r="B4" s="29" t="s">
        <v>25</v>
      </c>
      <c r="C4" s="30"/>
      <c r="D4" s="30">
        <v>6000</v>
      </c>
      <c r="H4" s="17">
        <f>H3-I3</f>
        <v>2715</v>
      </c>
      <c r="L4" s="17">
        <v>8250</v>
      </c>
      <c r="O4" s="17">
        <v>67500</v>
      </c>
      <c r="R4" s="17">
        <v>54000</v>
      </c>
    </row>
    <row r="5" spans="1:22" x14ac:dyDescent="0.3">
      <c r="A5" s="20"/>
      <c r="B5" s="25" t="s">
        <v>59</v>
      </c>
      <c r="C5" s="26"/>
      <c r="D5" s="26">
        <v>45000</v>
      </c>
    </row>
    <row r="6" spans="1:22" x14ac:dyDescent="0.3">
      <c r="A6" s="20"/>
      <c r="C6" s="17" t="s">
        <v>60</v>
      </c>
      <c r="E6" s="17">
        <f>SUM(D3:D5)</f>
        <v>156000</v>
      </c>
      <c r="H6" s="57" t="s">
        <v>66</v>
      </c>
      <c r="I6" s="57"/>
      <c r="K6" s="57" t="s">
        <v>68</v>
      </c>
      <c r="L6" s="57"/>
      <c r="N6" s="57" t="s">
        <v>54</v>
      </c>
      <c r="O6" s="57"/>
      <c r="Q6" s="57" t="s">
        <v>61</v>
      </c>
      <c r="R6" s="57"/>
      <c r="T6" s="57" t="s">
        <v>84</v>
      </c>
      <c r="U6" s="57"/>
    </row>
    <row r="7" spans="1:22" x14ac:dyDescent="0.3">
      <c r="A7" s="20" t="s">
        <v>62</v>
      </c>
      <c r="B7" s="17" t="s">
        <v>63</v>
      </c>
      <c r="D7" s="17">
        <v>54000</v>
      </c>
      <c r="H7" s="18">
        <v>75000</v>
      </c>
      <c r="I7" s="17">
        <v>0</v>
      </c>
      <c r="K7" s="17">
        <v>6000</v>
      </c>
      <c r="L7" s="17">
        <v>0</v>
      </c>
      <c r="N7" s="17">
        <f>SUMIF($B$3:$B$39,N6,$D$3:$D$40)</f>
        <v>30000</v>
      </c>
      <c r="O7" s="17">
        <v>7200</v>
      </c>
      <c r="Q7" s="17">
        <f>SUMIF($B$3:$B$39,Q6,$D$3:$D$41)</f>
        <v>2250</v>
      </c>
      <c r="R7" s="17">
        <f>SUMIF($C$6:$C$40,Q6,$E$6:$E$40)</f>
        <v>3450</v>
      </c>
      <c r="T7" s="17">
        <v>9360</v>
      </c>
      <c r="U7" s="17">
        <v>0</v>
      </c>
    </row>
    <row r="8" spans="1:22" x14ac:dyDescent="0.3">
      <c r="A8" s="20"/>
      <c r="C8" s="22" t="s">
        <v>0</v>
      </c>
      <c r="D8" s="22"/>
      <c r="E8" s="22">
        <v>5400</v>
      </c>
      <c r="H8" s="18">
        <v>75000</v>
      </c>
      <c r="K8" s="17">
        <v>6000</v>
      </c>
      <c r="N8" s="17">
        <f>N7-O7</f>
        <v>22800</v>
      </c>
      <c r="R8" s="17">
        <f>R7-Q7</f>
        <v>1200</v>
      </c>
      <c r="T8" s="17">
        <v>9360</v>
      </c>
    </row>
    <row r="9" spans="1:22" x14ac:dyDescent="0.3">
      <c r="A9" s="20"/>
      <c r="C9" s="17" t="s">
        <v>64</v>
      </c>
      <c r="E9" s="17">
        <v>48600</v>
      </c>
      <c r="H9" s="18"/>
    </row>
    <row r="10" spans="1:22" x14ac:dyDescent="0.3">
      <c r="A10" s="20" t="s">
        <v>65</v>
      </c>
      <c r="B10" s="17" t="s">
        <v>66</v>
      </c>
      <c r="D10" s="18">
        <v>75000</v>
      </c>
      <c r="H10" s="57" t="s">
        <v>11</v>
      </c>
      <c r="I10" s="57"/>
      <c r="K10" s="57" t="s">
        <v>88</v>
      </c>
      <c r="L10" s="57"/>
      <c r="N10" s="57" t="s">
        <v>64</v>
      </c>
      <c r="O10" s="57"/>
      <c r="T10" s="57" t="s">
        <v>17</v>
      </c>
      <c r="U10" s="57"/>
    </row>
    <row r="11" spans="1:22" x14ac:dyDescent="0.3">
      <c r="A11" s="20"/>
      <c r="C11" s="22" t="s">
        <v>0</v>
      </c>
      <c r="D11" s="22"/>
      <c r="E11" s="23">
        <v>75000</v>
      </c>
      <c r="H11" s="17">
        <v>1200</v>
      </c>
      <c r="I11" s="17">
        <v>0</v>
      </c>
      <c r="K11" s="17">
        <f>SUMIF($B$3:$B$39,K10,D3:D40)</f>
        <v>3000</v>
      </c>
      <c r="L11" s="17">
        <v>0</v>
      </c>
      <c r="N11" s="17">
        <v>0</v>
      </c>
      <c r="O11" s="17">
        <f>SUMIF($C$3:$C$40,N10,$E$3:$E$40)</f>
        <v>60600</v>
      </c>
      <c r="U11" s="17">
        <f>SUM($D$3:$D$5)</f>
        <v>156000</v>
      </c>
    </row>
    <row r="12" spans="1:22" x14ac:dyDescent="0.3">
      <c r="A12" s="20" t="s">
        <v>67</v>
      </c>
      <c r="B12" s="17" t="s">
        <v>68</v>
      </c>
      <c r="D12" s="17">
        <v>6000</v>
      </c>
      <c r="H12" s="17">
        <v>1200</v>
      </c>
      <c r="K12" s="17">
        <v>3000</v>
      </c>
      <c r="O12" s="17">
        <v>60600</v>
      </c>
    </row>
    <row r="13" spans="1:22" x14ac:dyDescent="0.3">
      <c r="A13" s="20"/>
      <c r="C13" s="22" t="s">
        <v>0</v>
      </c>
      <c r="D13" s="22"/>
      <c r="E13" s="22">
        <v>6000</v>
      </c>
    </row>
    <row r="14" spans="1:22" x14ac:dyDescent="0.3">
      <c r="A14" s="20" t="s">
        <v>69</v>
      </c>
      <c r="B14" s="22" t="s">
        <v>0</v>
      </c>
      <c r="C14" s="22"/>
      <c r="D14" s="22">
        <v>5700</v>
      </c>
      <c r="H14" s="57" t="s">
        <v>87</v>
      </c>
      <c r="I14" s="57"/>
      <c r="K14" s="57" t="s">
        <v>86</v>
      </c>
      <c r="L14" s="57"/>
      <c r="N14" s="57" t="s">
        <v>5</v>
      </c>
      <c r="O14" s="57"/>
    </row>
    <row r="15" spans="1:22" x14ac:dyDescent="0.3">
      <c r="A15" s="20"/>
      <c r="C15" s="27" t="s">
        <v>5</v>
      </c>
      <c r="D15" s="27"/>
      <c r="E15" s="27">
        <v>5700</v>
      </c>
      <c r="H15" s="17">
        <v>675</v>
      </c>
      <c r="I15" s="17">
        <v>0</v>
      </c>
      <c r="K15" s="17">
        <v>3000</v>
      </c>
      <c r="L15" s="17">
        <v>0</v>
      </c>
      <c r="N15" s="17">
        <v>0</v>
      </c>
      <c r="O15" s="20">
        <f>SUMIF($C$8:$C$39,C20,$E$8:$E$40)</f>
        <v>35700</v>
      </c>
    </row>
    <row r="16" spans="1:22" x14ac:dyDescent="0.3">
      <c r="A16" s="20" t="s">
        <v>70</v>
      </c>
      <c r="B16" s="25" t="s">
        <v>59</v>
      </c>
      <c r="C16" s="26"/>
      <c r="D16" s="26">
        <v>22500</v>
      </c>
      <c r="H16" s="17">
        <v>675</v>
      </c>
      <c r="K16" s="17">
        <v>3000</v>
      </c>
      <c r="O16" s="20">
        <v>35700</v>
      </c>
    </row>
    <row r="17" spans="1:11" x14ac:dyDescent="0.3">
      <c r="A17" s="20"/>
      <c r="C17" s="22" t="s">
        <v>0</v>
      </c>
      <c r="D17" s="22"/>
      <c r="E17" s="22">
        <v>10500</v>
      </c>
    </row>
    <row r="18" spans="1:11" x14ac:dyDescent="0.3">
      <c r="A18" s="20"/>
      <c r="C18" s="17" t="s">
        <v>64</v>
      </c>
      <c r="E18" s="17">
        <f>D16-E17</f>
        <v>12000</v>
      </c>
    </row>
    <row r="19" spans="1:11" x14ac:dyDescent="0.3">
      <c r="A19" s="20" t="s">
        <v>71</v>
      </c>
      <c r="B19" s="19" t="s">
        <v>54</v>
      </c>
      <c r="C19" s="19"/>
      <c r="D19" s="19">
        <v>12000</v>
      </c>
    </row>
    <row r="20" spans="1:11" x14ac:dyDescent="0.3">
      <c r="A20" s="20"/>
      <c r="C20" s="27" t="s">
        <v>5</v>
      </c>
      <c r="D20" s="27"/>
      <c r="E20" s="27">
        <v>12000</v>
      </c>
    </row>
    <row r="21" spans="1:11" x14ac:dyDescent="0.3">
      <c r="A21" s="20" t="s">
        <v>72</v>
      </c>
      <c r="B21" s="29" t="s">
        <v>25</v>
      </c>
      <c r="C21" s="30"/>
      <c r="D21" s="30">
        <v>2250</v>
      </c>
    </row>
    <row r="22" spans="1:11" x14ac:dyDescent="0.3">
      <c r="A22" s="20"/>
      <c r="C22" s="24" t="s">
        <v>61</v>
      </c>
      <c r="D22" s="24"/>
      <c r="E22" s="24">
        <v>2250</v>
      </c>
      <c r="H22" s="61" t="s">
        <v>91</v>
      </c>
      <c r="I22" s="61"/>
      <c r="J22" s="61"/>
      <c r="K22" s="61"/>
    </row>
    <row r="23" spans="1:11" x14ac:dyDescent="0.3">
      <c r="A23" s="20" t="s">
        <v>73</v>
      </c>
      <c r="B23" s="19" t="s">
        <v>54</v>
      </c>
      <c r="C23" s="19"/>
      <c r="D23" s="19">
        <v>18000</v>
      </c>
      <c r="H23" s="62" t="s">
        <v>92</v>
      </c>
      <c r="I23" s="62"/>
      <c r="J23" s="34" t="s">
        <v>57</v>
      </c>
      <c r="K23" s="34" t="s">
        <v>58</v>
      </c>
    </row>
    <row r="24" spans="1:11" x14ac:dyDescent="0.3">
      <c r="A24" s="20"/>
      <c r="C24" s="28" t="s">
        <v>5</v>
      </c>
      <c r="D24" s="27"/>
      <c r="E24" s="27">
        <v>18000</v>
      </c>
      <c r="H24" s="60" t="s">
        <v>0</v>
      </c>
      <c r="I24" s="60"/>
      <c r="J24" s="17">
        <v>2715</v>
      </c>
    </row>
    <row r="25" spans="1:11" x14ac:dyDescent="0.3">
      <c r="A25" s="20" t="s">
        <v>74</v>
      </c>
      <c r="B25" s="17" t="s">
        <v>11</v>
      </c>
      <c r="D25" s="17">
        <v>1200</v>
      </c>
      <c r="H25" s="60" t="s">
        <v>25</v>
      </c>
      <c r="I25" s="60"/>
      <c r="J25" s="17">
        <v>8250</v>
      </c>
    </row>
    <row r="26" spans="1:11" x14ac:dyDescent="0.3">
      <c r="A26" s="20"/>
      <c r="C26" s="24" t="s">
        <v>61</v>
      </c>
      <c r="D26" s="24"/>
      <c r="E26" s="24">
        <v>1200</v>
      </c>
      <c r="H26" s="60" t="s">
        <v>59</v>
      </c>
      <c r="I26" s="60"/>
      <c r="J26" s="17">
        <v>67500</v>
      </c>
    </row>
    <row r="27" spans="1:11" x14ac:dyDescent="0.3">
      <c r="A27" s="20" t="s">
        <v>75</v>
      </c>
      <c r="B27" s="22" t="s">
        <v>0</v>
      </c>
      <c r="C27" s="22"/>
      <c r="D27" s="22">
        <v>7200</v>
      </c>
      <c r="H27" s="60" t="s">
        <v>63</v>
      </c>
      <c r="I27" s="60"/>
      <c r="J27" s="17">
        <v>54000</v>
      </c>
    </row>
    <row r="28" spans="1:11" x14ac:dyDescent="0.3">
      <c r="A28" s="20"/>
      <c r="C28" s="19" t="s">
        <v>83</v>
      </c>
      <c r="D28" s="19"/>
      <c r="E28" s="19">
        <v>7200</v>
      </c>
      <c r="H28" s="60" t="s">
        <v>66</v>
      </c>
      <c r="I28" s="60"/>
      <c r="J28" s="17">
        <v>75000</v>
      </c>
    </row>
    <row r="29" spans="1:11" x14ac:dyDescent="0.3">
      <c r="A29" s="20" t="s">
        <v>76</v>
      </c>
      <c r="B29" s="17" t="s">
        <v>85</v>
      </c>
      <c r="D29" s="17">
        <v>1500</v>
      </c>
      <c r="H29" s="60" t="s">
        <v>68</v>
      </c>
      <c r="I29" s="60"/>
      <c r="J29" s="17">
        <v>6000</v>
      </c>
    </row>
    <row r="30" spans="1:11" x14ac:dyDescent="0.3">
      <c r="A30" s="20"/>
      <c r="C30" s="22" t="s">
        <v>0</v>
      </c>
      <c r="D30" s="22"/>
      <c r="E30" s="22">
        <v>1500</v>
      </c>
      <c r="H30" s="60" t="s">
        <v>54</v>
      </c>
      <c r="I30" s="60"/>
      <c r="J30" s="17">
        <v>22800</v>
      </c>
    </row>
    <row r="31" spans="1:11" x14ac:dyDescent="0.3">
      <c r="A31" s="20" t="s">
        <v>77</v>
      </c>
      <c r="B31" s="24" t="s">
        <v>61</v>
      </c>
      <c r="C31" s="24"/>
      <c r="D31" s="24">
        <v>2250</v>
      </c>
      <c r="H31" s="60" t="s">
        <v>61</v>
      </c>
      <c r="I31" s="60"/>
      <c r="K31" s="17">
        <v>1200</v>
      </c>
    </row>
    <row r="32" spans="1:11" x14ac:dyDescent="0.3">
      <c r="A32" s="20"/>
      <c r="C32" s="22" t="s">
        <v>0</v>
      </c>
      <c r="D32" s="22"/>
      <c r="E32" s="22">
        <v>2250</v>
      </c>
      <c r="H32" s="60" t="s">
        <v>84</v>
      </c>
      <c r="I32" s="60"/>
      <c r="J32" s="17">
        <v>9360</v>
      </c>
    </row>
    <row r="33" spans="1:11" x14ac:dyDescent="0.3">
      <c r="A33" s="20" t="s">
        <v>78</v>
      </c>
      <c r="B33" s="17" t="s">
        <v>87</v>
      </c>
      <c r="D33" s="17">
        <v>675</v>
      </c>
      <c r="H33" s="60" t="s">
        <v>11</v>
      </c>
      <c r="I33" s="60"/>
      <c r="J33" s="17">
        <v>1200</v>
      </c>
    </row>
    <row r="34" spans="1:11" x14ac:dyDescent="0.3">
      <c r="A34" s="20"/>
      <c r="C34" s="22" t="s">
        <v>0</v>
      </c>
      <c r="D34" s="22"/>
      <c r="E34" s="22">
        <v>675</v>
      </c>
      <c r="H34" s="60" t="s">
        <v>88</v>
      </c>
      <c r="I34" s="60"/>
      <c r="J34" s="17">
        <v>3000</v>
      </c>
    </row>
    <row r="35" spans="1:11" x14ac:dyDescent="0.3">
      <c r="A35" s="20" t="s">
        <v>79</v>
      </c>
      <c r="B35" s="17" t="s">
        <v>80</v>
      </c>
      <c r="D35" s="17">
        <v>9360</v>
      </c>
      <c r="H35" s="60" t="s">
        <v>64</v>
      </c>
      <c r="I35" s="60"/>
      <c r="K35" s="17">
        <v>60600</v>
      </c>
    </row>
    <row r="36" spans="1:11" x14ac:dyDescent="0.3">
      <c r="A36" s="20"/>
      <c r="C36" s="22" t="s">
        <v>0</v>
      </c>
      <c r="D36" s="22"/>
      <c r="E36" s="22">
        <v>9360</v>
      </c>
      <c r="H36" s="60" t="s">
        <v>87</v>
      </c>
      <c r="I36" s="60"/>
      <c r="J36" s="17">
        <v>675</v>
      </c>
    </row>
    <row r="37" spans="1:11" x14ac:dyDescent="0.3">
      <c r="A37" s="20" t="s">
        <v>81</v>
      </c>
      <c r="B37" s="17" t="s">
        <v>85</v>
      </c>
      <c r="D37" s="17">
        <v>1500</v>
      </c>
      <c r="H37" s="60" t="s">
        <v>86</v>
      </c>
      <c r="I37" s="60"/>
      <c r="J37" s="17">
        <v>3000</v>
      </c>
    </row>
    <row r="38" spans="1:11" x14ac:dyDescent="0.3">
      <c r="A38" s="20"/>
      <c r="C38" s="22" t="s">
        <v>0</v>
      </c>
      <c r="D38" s="22"/>
      <c r="E38" s="22">
        <v>1500</v>
      </c>
      <c r="H38" s="59" t="s">
        <v>17</v>
      </c>
      <c r="I38" s="59"/>
      <c r="K38" s="17">
        <f>SUM($D$3:$D$5)</f>
        <v>156000</v>
      </c>
    </row>
    <row r="39" spans="1:11" x14ac:dyDescent="0.3">
      <c r="A39" s="20" t="s">
        <v>82</v>
      </c>
      <c r="B39" s="17" t="s">
        <v>86</v>
      </c>
      <c r="D39" s="17">
        <v>3000</v>
      </c>
      <c r="H39" s="58" t="s">
        <v>5</v>
      </c>
      <c r="I39" s="58"/>
      <c r="K39" s="17">
        <v>35700</v>
      </c>
    </row>
    <row r="40" spans="1:11" x14ac:dyDescent="0.3">
      <c r="A40" s="20"/>
      <c r="C40" s="22" t="s">
        <v>0</v>
      </c>
      <c r="D40" s="22"/>
      <c r="E40" s="22">
        <v>3000</v>
      </c>
      <c r="H40" s="56" t="s">
        <v>93</v>
      </c>
      <c r="I40" s="56"/>
      <c r="J40" s="17">
        <f>SUM(J24:J37)</f>
        <v>253500</v>
      </c>
      <c r="K40" s="17">
        <f>SUM(K24:K39)</f>
        <v>253500</v>
      </c>
    </row>
  </sheetData>
  <mergeCells count="37">
    <mergeCell ref="T6:U6"/>
    <mergeCell ref="A1:E1"/>
    <mergeCell ref="N10:O10"/>
    <mergeCell ref="H10:I10"/>
    <mergeCell ref="H14:I14"/>
    <mergeCell ref="K14:L14"/>
    <mergeCell ref="K10:L10"/>
    <mergeCell ref="B2:C2"/>
    <mergeCell ref="R2:S2"/>
    <mergeCell ref="H6:I6"/>
    <mergeCell ref="K6:L6"/>
    <mergeCell ref="N6:O6"/>
    <mergeCell ref="H2:I2"/>
    <mergeCell ref="L2:M2"/>
    <mergeCell ref="O2:P2"/>
    <mergeCell ref="Q6:R6"/>
    <mergeCell ref="H29:I29"/>
    <mergeCell ref="H30:I30"/>
    <mergeCell ref="H31:I31"/>
    <mergeCell ref="H32:I32"/>
    <mergeCell ref="H33:I33"/>
    <mergeCell ref="H40:I40"/>
    <mergeCell ref="N14:O14"/>
    <mergeCell ref="T10:U10"/>
    <mergeCell ref="H39:I39"/>
    <mergeCell ref="H38:I38"/>
    <mergeCell ref="H34:I34"/>
    <mergeCell ref="H35:I35"/>
    <mergeCell ref="H36:I36"/>
    <mergeCell ref="H37:I37"/>
    <mergeCell ref="H22:K22"/>
    <mergeCell ref="H23:I23"/>
    <mergeCell ref="H24:I24"/>
    <mergeCell ref="H25:I25"/>
    <mergeCell ref="H26:I26"/>
    <mergeCell ref="H27:I27"/>
    <mergeCell ref="H28:I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FBD2-5653-4CE5-B0CF-CDF025372467}">
  <dimension ref="A1:P28"/>
  <sheetViews>
    <sheetView workbookViewId="0">
      <selection activeCell="F26" sqref="F26"/>
    </sheetView>
  </sheetViews>
  <sheetFormatPr defaultRowHeight="14.4" x14ac:dyDescent="0.3"/>
  <cols>
    <col min="1" max="1" width="11.109375" bestFit="1" customWidth="1"/>
    <col min="2" max="2" width="16.33203125" style="35" bestFit="1" customWidth="1"/>
    <col min="3" max="3" width="17.77734375" style="35" bestFit="1" customWidth="1"/>
    <col min="4" max="4" width="12.109375" style="35" bestFit="1" customWidth="1"/>
    <col min="5" max="5" width="9.5546875" style="35" bestFit="1" customWidth="1"/>
    <col min="6" max="7" width="8.88671875" style="35"/>
    <col min="8" max="8" width="9.5546875" style="35" bestFit="1" customWidth="1"/>
    <col min="9" max="9" width="11.109375" style="35" bestFit="1" customWidth="1"/>
    <col min="10" max="13" width="8.88671875" style="35"/>
    <col min="14" max="14" width="17.77734375" style="35" bestFit="1" customWidth="1"/>
    <col min="15" max="16" width="11.109375" style="35" bestFit="1" customWidth="1"/>
    <col min="17" max="16384" width="8.88671875" style="35"/>
  </cols>
  <sheetData>
    <row r="1" spans="1:16" x14ac:dyDescent="0.3">
      <c r="A1" s="64" t="s">
        <v>95</v>
      </c>
      <c r="B1" s="64"/>
      <c r="C1" s="64"/>
      <c r="D1" s="64"/>
      <c r="E1" s="64"/>
    </row>
    <row r="2" spans="1:16" x14ac:dyDescent="0.3">
      <c r="A2" s="7" t="s">
        <v>94</v>
      </c>
      <c r="B2" s="64" t="s">
        <v>96</v>
      </c>
      <c r="C2" s="64"/>
      <c r="D2" s="35" t="s">
        <v>57</v>
      </c>
      <c r="E2" s="35" t="s">
        <v>58</v>
      </c>
      <c r="H2" s="64" t="s">
        <v>0</v>
      </c>
      <c r="I2" s="64"/>
      <c r="K2" s="64" t="s">
        <v>25</v>
      </c>
      <c r="L2" s="64"/>
    </row>
    <row r="3" spans="1:16" x14ac:dyDescent="0.3">
      <c r="A3" s="36">
        <v>45352</v>
      </c>
      <c r="B3" s="38" t="s">
        <v>0</v>
      </c>
      <c r="C3" s="38"/>
      <c r="D3" s="38">
        <v>150000</v>
      </c>
      <c r="H3" s="35">
        <f>SUMIF($B$3:$B$27,H2,$D$3:$D$27)</f>
        <v>157500</v>
      </c>
      <c r="I3" s="35">
        <f>SUMIF($C$3:$C$28,H2,$E$3:$E$28)</f>
        <v>21100</v>
      </c>
      <c r="K3" s="35">
        <f>SUMIF($B$3:$B$28,K2,$D$3:$D$28)</f>
        <v>25000</v>
      </c>
      <c r="L3" s="35">
        <v>0</v>
      </c>
    </row>
    <row r="4" spans="1:16" x14ac:dyDescent="0.3">
      <c r="A4" s="7"/>
      <c r="B4" s="39" t="s">
        <v>25</v>
      </c>
      <c r="C4" s="39"/>
      <c r="D4" s="39">
        <v>22000</v>
      </c>
      <c r="H4" s="35">
        <f>$H$3-I3</f>
        <v>136400</v>
      </c>
      <c r="K4" s="35">
        <f>$K$3-$L$3</f>
        <v>25000</v>
      </c>
    </row>
    <row r="5" spans="1:16" x14ac:dyDescent="0.3">
      <c r="A5" s="7"/>
      <c r="C5" s="35" t="s">
        <v>97</v>
      </c>
      <c r="E5" s="35">
        <f>SUM($D$3:$D$4)</f>
        <v>172000</v>
      </c>
    </row>
    <row r="6" spans="1:16" x14ac:dyDescent="0.3">
      <c r="A6" s="36">
        <v>45353</v>
      </c>
      <c r="B6" s="35" t="s">
        <v>11</v>
      </c>
      <c r="D6" s="35">
        <v>6000</v>
      </c>
    </row>
    <row r="7" spans="1:16" x14ac:dyDescent="0.3">
      <c r="A7" s="7"/>
      <c r="C7" s="37" t="s">
        <v>0</v>
      </c>
      <c r="D7" s="37"/>
      <c r="E7" s="37">
        <v>6000</v>
      </c>
      <c r="H7" s="64" t="s">
        <v>97</v>
      </c>
      <c r="I7" s="64"/>
      <c r="K7" s="64" t="s">
        <v>11</v>
      </c>
      <c r="L7" s="64"/>
      <c r="N7" s="64" t="s">
        <v>91</v>
      </c>
      <c r="O7" s="64"/>
      <c r="P7" s="64"/>
    </row>
    <row r="8" spans="1:16" x14ac:dyDescent="0.3">
      <c r="A8" s="36">
        <v>45354</v>
      </c>
      <c r="B8" s="39" t="s">
        <v>25</v>
      </c>
      <c r="C8" s="39"/>
      <c r="D8" s="39">
        <v>3000</v>
      </c>
      <c r="H8" s="35">
        <v>0</v>
      </c>
      <c r="I8" s="35">
        <v>172000</v>
      </c>
      <c r="K8" s="35">
        <f>SUMIF($B$3:$B$27,K7,D3:D28)</f>
        <v>6000</v>
      </c>
      <c r="L8" s="35">
        <v>0</v>
      </c>
      <c r="N8" s="35" t="s">
        <v>99</v>
      </c>
      <c r="O8" s="35" t="s">
        <v>100</v>
      </c>
      <c r="P8" s="35" t="s">
        <v>101</v>
      </c>
    </row>
    <row r="9" spans="1:16" x14ac:dyDescent="0.3">
      <c r="A9" s="7"/>
      <c r="B9" s="40" t="s">
        <v>26</v>
      </c>
      <c r="C9" s="40"/>
      <c r="D9" s="40">
        <v>1200</v>
      </c>
      <c r="I9" s="35">
        <v>172000</v>
      </c>
      <c r="K9" s="35">
        <f>K8-L8</f>
        <v>6000</v>
      </c>
      <c r="N9" s="45" t="s">
        <v>0</v>
      </c>
      <c r="O9" s="35">
        <v>136400</v>
      </c>
    </row>
    <row r="10" spans="1:16" x14ac:dyDescent="0.3">
      <c r="A10" s="7"/>
      <c r="C10" s="43" t="s">
        <v>61</v>
      </c>
      <c r="D10" s="43"/>
      <c r="E10" s="43">
        <f>SUM($D$8:$D$9)</f>
        <v>4200</v>
      </c>
      <c r="N10" s="45" t="s">
        <v>25</v>
      </c>
      <c r="O10" s="35">
        <f>$K$3-$L$3</f>
        <v>25000</v>
      </c>
    </row>
    <row r="11" spans="1:16" x14ac:dyDescent="0.3">
      <c r="A11" s="36">
        <v>45357</v>
      </c>
      <c r="B11" s="38" t="s">
        <v>0</v>
      </c>
      <c r="C11" s="38"/>
      <c r="D11" s="38">
        <v>4000</v>
      </c>
      <c r="H11" s="64" t="s">
        <v>26</v>
      </c>
      <c r="I11" s="64"/>
      <c r="K11" s="64" t="s">
        <v>61</v>
      </c>
      <c r="L11" s="64"/>
      <c r="N11" s="45" t="s">
        <v>97</v>
      </c>
      <c r="P11" s="35">
        <v>172000</v>
      </c>
    </row>
    <row r="12" spans="1:16" x14ac:dyDescent="0.3">
      <c r="A12" s="7"/>
      <c r="C12" s="42" t="s">
        <v>5</v>
      </c>
      <c r="D12" s="42"/>
      <c r="E12" s="42">
        <v>4000</v>
      </c>
      <c r="H12" s="35">
        <f>SUMIF($B$3:$B$27,$H$11,$D$3:$D$28)</f>
        <v>1800</v>
      </c>
      <c r="I12" s="35">
        <v>0</v>
      </c>
      <c r="K12" s="35">
        <f>SUMIF($B$3:$B$28,K11,$D$3:$D$28)</f>
        <v>4200</v>
      </c>
      <c r="L12" s="35">
        <f>SUMIF($C$5:$C$28,K11,$E$5:$E$28)</f>
        <v>4200</v>
      </c>
      <c r="N12" s="45" t="s">
        <v>11</v>
      </c>
      <c r="O12" s="35">
        <v>6000</v>
      </c>
    </row>
    <row r="13" spans="1:16" x14ac:dyDescent="0.3">
      <c r="A13" s="36">
        <v>45360</v>
      </c>
      <c r="B13" s="44" t="s">
        <v>54</v>
      </c>
      <c r="C13" s="44"/>
      <c r="D13" s="44">
        <v>7500</v>
      </c>
      <c r="H13" s="35">
        <f>H12-I12</f>
        <v>1800</v>
      </c>
      <c r="L13" s="35">
        <v>0</v>
      </c>
      <c r="N13" s="45" t="s">
        <v>26</v>
      </c>
      <c r="O13" s="35">
        <v>1800</v>
      </c>
    </row>
    <row r="14" spans="1:16" x14ac:dyDescent="0.3">
      <c r="A14" s="7"/>
      <c r="C14" s="42" t="s">
        <v>5</v>
      </c>
      <c r="D14" s="42"/>
      <c r="E14" s="42">
        <v>7500</v>
      </c>
      <c r="N14" s="45" t="s">
        <v>61</v>
      </c>
      <c r="P14" s="35">
        <v>0</v>
      </c>
    </row>
    <row r="15" spans="1:16" x14ac:dyDescent="0.3">
      <c r="A15" s="36">
        <v>45364</v>
      </c>
      <c r="B15" s="43" t="s">
        <v>61</v>
      </c>
      <c r="C15" s="43"/>
      <c r="D15" s="43">
        <v>4200</v>
      </c>
      <c r="H15" s="64" t="s">
        <v>68</v>
      </c>
      <c r="I15" s="64"/>
      <c r="K15" s="64" t="s">
        <v>5</v>
      </c>
      <c r="L15" s="64"/>
      <c r="N15" s="45" t="s">
        <v>5</v>
      </c>
      <c r="P15" s="35">
        <v>15320</v>
      </c>
    </row>
    <row r="16" spans="1:16" x14ac:dyDescent="0.3">
      <c r="A16" s="7"/>
      <c r="C16" s="37" t="s">
        <v>0</v>
      </c>
      <c r="D16" s="37"/>
      <c r="E16" s="37">
        <v>4200</v>
      </c>
      <c r="H16" s="35">
        <v>5000</v>
      </c>
      <c r="I16" s="35">
        <v>0</v>
      </c>
      <c r="K16" s="35">
        <v>0</v>
      </c>
      <c r="L16" s="35">
        <f>SUMIF($C$5:$C$28,K15,E5:E28)</f>
        <v>15320</v>
      </c>
      <c r="N16" s="45" t="s">
        <v>54</v>
      </c>
      <c r="O16" s="35">
        <v>7820</v>
      </c>
    </row>
    <row r="17" spans="1:16" x14ac:dyDescent="0.3">
      <c r="A17" s="36">
        <v>45370</v>
      </c>
      <c r="B17" s="35" t="s">
        <v>68</v>
      </c>
      <c r="D17" s="35">
        <v>5000</v>
      </c>
      <c r="H17" s="41">
        <v>5000</v>
      </c>
      <c r="L17" s="35">
        <v>15320</v>
      </c>
      <c r="N17" s="45" t="s">
        <v>68</v>
      </c>
      <c r="O17" s="35">
        <v>5000</v>
      </c>
    </row>
    <row r="18" spans="1:16" x14ac:dyDescent="0.3">
      <c r="A18" s="7"/>
      <c r="C18" s="37" t="s">
        <v>0</v>
      </c>
      <c r="D18" s="37"/>
      <c r="E18" s="37">
        <v>5000</v>
      </c>
      <c r="N18" s="45" t="s">
        <v>98</v>
      </c>
      <c r="O18" s="35">
        <v>5100</v>
      </c>
    </row>
    <row r="19" spans="1:16" x14ac:dyDescent="0.3">
      <c r="A19" s="36">
        <v>45373</v>
      </c>
      <c r="B19" s="38" t="s">
        <v>0</v>
      </c>
      <c r="C19" s="38"/>
      <c r="D19" s="38">
        <v>3500</v>
      </c>
      <c r="N19" s="45" t="s">
        <v>13</v>
      </c>
      <c r="O19" s="35">
        <v>200</v>
      </c>
    </row>
    <row r="20" spans="1:16" x14ac:dyDescent="0.3">
      <c r="A20" s="7"/>
      <c r="C20" s="44" t="s">
        <v>54</v>
      </c>
      <c r="D20" s="44"/>
      <c r="E20" s="44">
        <v>3500</v>
      </c>
      <c r="H20" s="64" t="s">
        <v>54</v>
      </c>
      <c r="I20" s="64"/>
      <c r="K20" s="35" t="s">
        <v>98</v>
      </c>
      <c r="N20" s="35" t="s">
        <v>93</v>
      </c>
      <c r="O20" s="35">
        <f>SUM(O9:O19)</f>
        <v>187320</v>
      </c>
      <c r="P20" s="35">
        <f>SUM(P9:P19)</f>
        <v>187320</v>
      </c>
    </row>
    <row r="21" spans="1:16" x14ac:dyDescent="0.3">
      <c r="A21" s="36">
        <v>45376</v>
      </c>
      <c r="B21" s="44" t="s">
        <v>54</v>
      </c>
      <c r="C21" s="44"/>
      <c r="D21" s="44">
        <v>3820</v>
      </c>
      <c r="H21" s="35">
        <f>SUMIF($B$3:$B$28,H20,$D$3:$D$29)</f>
        <v>11320</v>
      </c>
      <c r="I21" s="35">
        <f>SUMIF($C$4:$C$28,H20,$E$4:$E$28)</f>
        <v>3500</v>
      </c>
      <c r="K21" s="35">
        <v>5100</v>
      </c>
      <c r="L21" s="35">
        <v>0</v>
      </c>
    </row>
    <row r="22" spans="1:16" x14ac:dyDescent="0.3">
      <c r="A22" s="7"/>
      <c r="C22" s="42" t="s">
        <v>5</v>
      </c>
      <c r="D22" s="42"/>
      <c r="E22" s="42">
        <v>3820</v>
      </c>
      <c r="H22" s="35">
        <f>H21-I21</f>
        <v>7820</v>
      </c>
      <c r="K22" s="35">
        <f>K21-L21</f>
        <v>5100</v>
      </c>
    </row>
    <row r="23" spans="1:16" x14ac:dyDescent="0.3">
      <c r="A23" s="36">
        <v>45380</v>
      </c>
      <c r="B23" s="35" t="s">
        <v>98</v>
      </c>
      <c r="D23" s="35">
        <v>5100</v>
      </c>
    </row>
    <row r="24" spans="1:16" x14ac:dyDescent="0.3">
      <c r="A24" s="7"/>
      <c r="C24" s="37" t="s">
        <v>0</v>
      </c>
      <c r="D24" s="37"/>
      <c r="E24" s="37">
        <v>5100</v>
      </c>
      <c r="H24" s="64" t="s">
        <v>13</v>
      </c>
      <c r="I24" s="64"/>
    </row>
    <row r="25" spans="1:16" x14ac:dyDescent="0.3">
      <c r="A25" s="36">
        <v>45381</v>
      </c>
      <c r="B25" s="40" t="s">
        <v>26</v>
      </c>
      <c r="C25" s="40"/>
      <c r="D25" s="40">
        <v>600</v>
      </c>
      <c r="H25" s="35">
        <v>200</v>
      </c>
      <c r="I25" s="35">
        <v>0</v>
      </c>
    </row>
    <row r="26" spans="1:16" x14ac:dyDescent="0.3">
      <c r="A26" s="7"/>
      <c r="C26" s="37" t="s">
        <v>0</v>
      </c>
      <c r="D26" s="37"/>
      <c r="E26" s="37">
        <v>600</v>
      </c>
      <c r="H26" s="35">
        <f>H25-I25</f>
        <v>200</v>
      </c>
    </row>
    <row r="27" spans="1:16" x14ac:dyDescent="0.3">
      <c r="A27" s="36">
        <v>45382</v>
      </c>
      <c r="B27" s="35" t="s">
        <v>13</v>
      </c>
      <c r="D27" s="35">
        <v>200</v>
      </c>
    </row>
    <row r="28" spans="1:16" x14ac:dyDescent="0.3">
      <c r="C28" s="37" t="s">
        <v>0</v>
      </c>
      <c r="D28" s="37"/>
      <c r="E28" s="37">
        <v>200</v>
      </c>
    </row>
  </sheetData>
  <mergeCells count="13">
    <mergeCell ref="K2:L2"/>
    <mergeCell ref="H7:I7"/>
    <mergeCell ref="K7:L7"/>
    <mergeCell ref="H20:I20"/>
    <mergeCell ref="H24:I24"/>
    <mergeCell ref="A1:E1"/>
    <mergeCell ref="B2:C2"/>
    <mergeCell ref="H2:I2"/>
    <mergeCell ref="N7:P7"/>
    <mergeCell ref="H11:I11"/>
    <mergeCell ref="K11:L11"/>
    <mergeCell ref="H15:I15"/>
    <mergeCell ref="K15:L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3BE9-F0F3-405C-B746-1236EC96C6F9}">
  <dimension ref="A1:P33"/>
  <sheetViews>
    <sheetView tabSelected="1" workbookViewId="0">
      <selection activeCell="G18" sqref="G18:H18"/>
    </sheetView>
  </sheetViews>
  <sheetFormatPr defaultRowHeight="14.4" x14ac:dyDescent="0.3"/>
  <cols>
    <col min="1" max="1" width="11.33203125" style="35" bestFit="1" customWidth="1"/>
    <col min="2" max="3" width="17.77734375" style="35" bestFit="1" customWidth="1"/>
    <col min="4" max="4" width="11.109375" style="35" bestFit="1" customWidth="1"/>
    <col min="5" max="7" width="8.88671875" style="35"/>
    <col min="8" max="8" width="10.109375" style="35" bestFit="1" customWidth="1"/>
    <col min="9" max="15" width="8.88671875" style="35"/>
    <col min="16" max="16" width="9.5546875" style="35" bestFit="1" customWidth="1"/>
    <col min="17" max="16384" width="8.88671875" style="35"/>
  </cols>
  <sheetData>
    <row r="1" spans="1:16" x14ac:dyDescent="0.3">
      <c r="A1" s="64" t="s">
        <v>95</v>
      </c>
      <c r="B1" s="64"/>
      <c r="C1" s="64"/>
      <c r="D1" s="64"/>
      <c r="E1" s="64"/>
    </row>
    <row r="2" spans="1:16" x14ac:dyDescent="0.3">
      <c r="A2" s="35" t="s">
        <v>102</v>
      </c>
      <c r="B2" s="35" t="s">
        <v>99</v>
      </c>
      <c r="D2" s="35" t="s">
        <v>57</v>
      </c>
      <c r="E2" s="35" t="s">
        <v>58</v>
      </c>
      <c r="G2" s="64" t="s">
        <v>0</v>
      </c>
      <c r="H2" s="64"/>
      <c r="J2" s="64" t="s">
        <v>25</v>
      </c>
      <c r="K2" s="64"/>
    </row>
    <row r="3" spans="1:16" x14ac:dyDescent="0.3">
      <c r="A3" s="35" t="s">
        <v>56</v>
      </c>
      <c r="B3" s="35" t="s">
        <v>0</v>
      </c>
      <c r="D3" s="35">
        <v>23000</v>
      </c>
      <c r="G3" s="35">
        <f>SUMIF($B$3:$B$33,G2,$D$3:$D$34)</f>
        <v>26700</v>
      </c>
      <c r="H3" s="35">
        <f ca="1">SUMIF($C$3:$C$35,G2,$E$3:$E$34)</f>
        <v>22680</v>
      </c>
      <c r="J3" s="35">
        <f>SUMIF($B$2:$B$32,J2,$D$2:$D$33)</f>
        <v>17100</v>
      </c>
      <c r="K3" s="35">
        <v>0</v>
      </c>
    </row>
    <row r="4" spans="1:16" x14ac:dyDescent="0.3">
      <c r="B4" s="35" t="s">
        <v>25</v>
      </c>
      <c r="D4" s="35">
        <v>12000</v>
      </c>
      <c r="G4" s="35">
        <f ca="1">G3-$H$3</f>
        <v>4020</v>
      </c>
      <c r="J4" s="35">
        <f>J3-K3</f>
        <v>17100</v>
      </c>
      <c r="M4" s="64" t="s">
        <v>91</v>
      </c>
      <c r="N4" s="64"/>
      <c r="O4" s="64"/>
      <c r="P4" s="64"/>
    </row>
    <row r="5" spans="1:16" x14ac:dyDescent="0.3">
      <c r="C5" s="35" t="s">
        <v>103</v>
      </c>
      <c r="E5" s="35">
        <f>SUM($D$3:$D$4)</f>
        <v>35000</v>
      </c>
      <c r="M5" s="35" t="s">
        <v>109</v>
      </c>
      <c r="O5" s="35" t="s">
        <v>100</v>
      </c>
      <c r="P5" s="35" t="s">
        <v>101</v>
      </c>
    </row>
    <row r="6" spans="1:16" x14ac:dyDescent="0.3">
      <c r="A6" s="35" t="s">
        <v>62</v>
      </c>
      <c r="B6" s="35" t="s">
        <v>104</v>
      </c>
      <c r="D6" s="35">
        <v>8000</v>
      </c>
      <c r="G6" s="64" t="s">
        <v>104</v>
      </c>
      <c r="H6" s="64"/>
      <c r="J6" s="64" t="s">
        <v>66</v>
      </c>
      <c r="K6" s="64"/>
      <c r="M6" s="65" t="s">
        <v>0</v>
      </c>
      <c r="N6" s="65"/>
      <c r="O6" s="35">
        <v>4020</v>
      </c>
    </row>
    <row r="7" spans="1:16" x14ac:dyDescent="0.3">
      <c r="B7" s="35" t="s">
        <v>66</v>
      </c>
      <c r="D7" s="35">
        <v>33000</v>
      </c>
      <c r="G7" s="35">
        <v>8000</v>
      </c>
      <c r="H7" s="35">
        <v>0</v>
      </c>
      <c r="J7" s="35">
        <v>33000</v>
      </c>
      <c r="K7" s="35">
        <v>0</v>
      </c>
      <c r="M7" s="65" t="s">
        <v>25</v>
      </c>
      <c r="N7" s="65"/>
      <c r="O7" s="35">
        <v>17100</v>
      </c>
    </row>
    <row r="8" spans="1:16" x14ac:dyDescent="0.3">
      <c r="C8" s="35" t="s">
        <v>0</v>
      </c>
      <c r="E8" s="35">
        <v>15000</v>
      </c>
      <c r="G8" s="35">
        <f>G7-H7</f>
        <v>8000</v>
      </c>
      <c r="J8" s="35">
        <f>J7-K7</f>
        <v>33000</v>
      </c>
      <c r="M8" s="65" t="s">
        <v>104</v>
      </c>
      <c r="N8" s="65"/>
      <c r="O8" s="35">
        <v>8000</v>
      </c>
    </row>
    <row r="9" spans="1:16" x14ac:dyDescent="0.3">
      <c r="C9" s="35" t="s">
        <v>64</v>
      </c>
      <c r="E9" s="35">
        <v>26000</v>
      </c>
      <c r="M9" s="65" t="s">
        <v>66</v>
      </c>
      <c r="N9" s="65"/>
      <c r="O9" s="35">
        <v>33000</v>
      </c>
    </row>
    <row r="10" spans="1:16" x14ac:dyDescent="0.3">
      <c r="A10" s="35" t="s">
        <v>65</v>
      </c>
      <c r="B10" s="35" t="s">
        <v>26</v>
      </c>
      <c r="D10" s="35">
        <v>600</v>
      </c>
      <c r="G10" s="64" t="s">
        <v>64</v>
      </c>
      <c r="H10" s="64"/>
      <c r="J10" s="64" t="s">
        <v>105</v>
      </c>
      <c r="K10" s="64"/>
      <c r="M10" s="65" t="s">
        <v>64</v>
      </c>
      <c r="N10" s="65"/>
      <c r="P10" s="35">
        <v>26000</v>
      </c>
    </row>
    <row r="11" spans="1:16" x14ac:dyDescent="0.3">
      <c r="C11" s="35" t="s">
        <v>61</v>
      </c>
      <c r="E11" s="35">
        <v>600</v>
      </c>
      <c r="G11" s="35">
        <v>0</v>
      </c>
      <c r="H11" s="35">
        <v>26000</v>
      </c>
      <c r="J11" s="35">
        <v>7000</v>
      </c>
      <c r="K11" s="35">
        <v>0</v>
      </c>
      <c r="M11" s="65" t="s">
        <v>105</v>
      </c>
      <c r="N11" s="65"/>
      <c r="O11" s="35">
        <v>7000</v>
      </c>
    </row>
    <row r="12" spans="1:16" x14ac:dyDescent="0.3">
      <c r="A12" s="35" t="s">
        <v>67</v>
      </c>
      <c r="B12" s="35" t="s">
        <v>105</v>
      </c>
      <c r="D12" s="35">
        <v>7000</v>
      </c>
      <c r="H12" s="35">
        <f>H11-$G$11</f>
        <v>26000</v>
      </c>
      <c r="J12" s="35">
        <f>J11-K11</f>
        <v>7000</v>
      </c>
      <c r="M12" s="65" t="s">
        <v>88</v>
      </c>
      <c r="N12" s="65"/>
      <c r="O12" s="35">
        <v>1600</v>
      </c>
    </row>
    <row r="13" spans="1:16" x14ac:dyDescent="0.3">
      <c r="C13" s="35" t="s">
        <v>103</v>
      </c>
      <c r="E13" s="35">
        <v>7000</v>
      </c>
      <c r="M13" s="65" t="s">
        <v>108</v>
      </c>
      <c r="N13" s="65"/>
      <c r="O13" s="35">
        <v>430</v>
      </c>
    </row>
    <row r="14" spans="1:16" x14ac:dyDescent="0.3">
      <c r="A14" s="35" t="s">
        <v>69</v>
      </c>
      <c r="B14" s="35" t="s">
        <v>25</v>
      </c>
      <c r="D14" s="35">
        <v>1100</v>
      </c>
      <c r="G14" s="64" t="s">
        <v>88</v>
      </c>
      <c r="H14" s="64"/>
      <c r="J14" s="64" t="s">
        <v>108</v>
      </c>
      <c r="K14" s="64"/>
      <c r="M14" s="65" t="s">
        <v>54</v>
      </c>
      <c r="N14" s="65"/>
      <c r="O14" s="35">
        <v>1400</v>
      </c>
    </row>
    <row r="15" spans="1:16" x14ac:dyDescent="0.3">
      <c r="C15" s="35" t="s">
        <v>61</v>
      </c>
      <c r="E15" s="35">
        <v>1100</v>
      </c>
      <c r="G15" s="35">
        <f>SUM(D16+D28)</f>
        <v>1600</v>
      </c>
      <c r="H15" s="35">
        <v>0</v>
      </c>
      <c r="J15" s="35">
        <v>430</v>
      </c>
      <c r="K15" s="35">
        <v>0</v>
      </c>
      <c r="M15" s="65" t="s">
        <v>107</v>
      </c>
      <c r="N15" s="65"/>
      <c r="O15" s="35">
        <v>1050</v>
      </c>
    </row>
    <row r="16" spans="1:16" x14ac:dyDescent="0.3">
      <c r="A16" s="35" t="s">
        <v>70</v>
      </c>
      <c r="B16" s="35" t="s">
        <v>88</v>
      </c>
      <c r="D16" s="35">
        <v>800</v>
      </c>
      <c r="G16" s="35">
        <f>G15-H15</f>
        <v>1600</v>
      </c>
      <c r="J16" s="35">
        <f>J15-K15</f>
        <v>430</v>
      </c>
      <c r="M16" s="65" t="s">
        <v>103</v>
      </c>
      <c r="N16" s="65"/>
      <c r="P16" s="35">
        <v>42000</v>
      </c>
    </row>
    <row r="17" spans="1:16" x14ac:dyDescent="0.3">
      <c r="C17" s="35" t="s">
        <v>0</v>
      </c>
      <c r="E17" s="35">
        <v>800</v>
      </c>
      <c r="M17" s="65" t="s">
        <v>61</v>
      </c>
      <c r="N17" s="65"/>
      <c r="P17" s="35">
        <f>$H$28</f>
        <v>1100</v>
      </c>
    </row>
    <row r="18" spans="1:16" x14ac:dyDescent="0.3">
      <c r="A18" s="35" t="s">
        <v>71</v>
      </c>
      <c r="B18" s="35" t="s">
        <v>0</v>
      </c>
      <c r="D18" s="35">
        <v>2700</v>
      </c>
      <c r="G18" s="64" t="s">
        <v>54</v>
      </c>
      <c r="H18" s="64"/>
      <c r="J18" s="64" t="s">
        <v>107</v>
      </c>
      <c r="K18" s="64"/>
      <c r="M18" s="65" t="s">
        <v>5</v>
      </c>
      <c r="N18" s="65"/>
      <c r="P18" s="35">
        <v>5100</v>
      </c>
    </row>
    <row r="19" spans="1:16" x14ac:dyDescent="0.3">
      <c r="C19" s="35" t="s">
        <v>5</v>
      </c>
      <c r="E19" s="35">
        <v>2700</v>
      </c>
      <c r="G19" s="35">
        <v>2400</v>
      </c>
      <c r="H19" s="35">
        <v>1000</v>
      </c>
      <c r="J19" s="35">
        <v>1050</v>
      </c>
      <c r="K19" s="35">
        <v>0</v>
      </c>
      <c r="M19" s="35" t="s">
        <v>26</v>
      </c>
      <c r="O19" s="35">
        <v>600</v>
      </c>
    </row>
    <row r="20" spans="1:16" x14ac:dyDescent="0.3">
      <c r="A20" s="35" t="s">
        <v>72</v>
      </c>
      <c r="B20" s="35" t="s">
        <v>106</v>
      </c>
      <c r="D20" s="35">
        <v>430</v>
      </c>
      <c r="G20" s="35">
        <f>G19-H19</f>
        <v>1400</v>
      </c>
      <c r="J20" s="35">
        <f>J19-K19</f>
        <v>1050</v>
      </c>
      <c r="O20" s="35">
        <f>SUM(O6:O19)</f>
        <v>74200</v>
      </c>
      <c r="P20" s="35">
        <f>SUM(P10:P19)</f>
        <v>74200</v>
      </c>
    </row>
    <row r="21" spans="1:16" x14ac:dyDescent="0.3">
      <c r="C21" s="35" t="s">
        <v>0</v>
      </c>
      <c r="E21" s="35">
        <v>430</v>
      </c>
    </row>
    <row r="22" spans="1:16" x14ac:dyDescent="0.3">
      <c r="A22" s="35" t="s">
        <v>73</v>
      </c>
      <c r="B22" s="35" t="s">
        <v>61</v>
      </c>
      <c r="D22" s="35">
        <v>600</v>
      </c>
      <c r="G22" s="64" t="s">
        <v>103</v>
      </c>
      <c r="H22" s="64"/>
      <c r="J22" s="64" t="s">
        <v>26</v>
      </c>
      <c r="K22" s="64"/>
    </row>
    <row r="23" spans="1:16" x14ac:dyDescent="0.3">
      <c r="C23" s="35" t="s">
        <v>0</v>
      </c>
      <c r="E23" s="35">
        <v>600</v>
      </c>
      <c r="G23" s="35">
        <v>0</v>
      </c>
      <c r="H23" s="35">
        <f>SUM($E$5+$E$13)</f>
        <v>42000</v>
      </c>
      <c r="J23" s="35">
        <v>600</v>
      </c>
      <c r="K23" s="35">
        <v>0</v>
      </c>
    </row>
    <row r="24" spans="1:16" x14ac:dyDescent="0.3">
      <c r="A24" s="35" t="s">
        <v>74</v>
      </c>
      <c r="B24" s="35" t="s">
        <v>25</v>
      </c>
      <c r="D24" s="35">
        <v>4000</v>
      </c>
      <c r="H24" s="35">
        <f>H23-G23</f>
        <v>42000</v>
      </c>
      <c r="J24" s="35">
        <f>J23-K23</f>
        <v>600</v>
      </c>
    </row>
    <row r="25" spans="1:16" x14ac:dyDescent="0.3">
      <c r="C25" s="35" t="s">
        <v>0</v>
      </c>
      <c r="E25" s="35">
        <v>4000</v>
      </c>
    </row>
    <row r="26" spans="1:16" x14ac:dyDescent="0.3">
      <c r="A26" s="35" t="s">
        <v>75</v>
      </c>
      <c r="B26" s="35" t="s">
        <v>54</v>
      </c>
      <c r="D26" s="35">
        <v>2400</v>
      </c>
      <c r="G26" s="64" t="s">
        <v>61</v>
      </c>
      <c r="H26" s="64"/>
      <c r="J26" s="64" t="s">
        <v>5</v>
      </c>
      <c r="K26" s="64"/>
    </row>
    <row r="27" spans="1:16" x14ac:dyDescent="0.3">
      <c r="C27" s="35" t="s">
        <v>5</v>
      </c>
      <c r="E27" s="35">
        <v>2400</v>
      </c>
      <c r="G27" s="35">
        <f>SUMIF($B$3:$B$33,G26,$D$3:$D$33)</f>
        <v>600</v>
      </c>
      <c r="H27" s="35">
        <f>SUM(E11+E15)</f>
        <v>1700</v>
      </c>
      <c r="J27" s="35">
        <v>0</v>
      </c>
      <c r="K27" s="35">
        <f>SUM($E$27+$E$19)</f>
        <v>5100</v>
      </c>
    </row>
    <row r="28" spans="1:16" x14ac:dyDescent="0.3">
      <c r="A28" s="35" t="s">
        <v>76</v>
      </c>
      <c r="B28" s="35" t="s">
        <v>88</v>
      </c>
      <c r="D28" s="35">
        <v>800</v>
      </c>
      <c r="H28" s="35">
        <f>H27-G27</f>
        <v>1100</v>
      </c>
    </row>
    <row r="29" spans="1:16" x14ac:dyDescent="0.3">
      <c r="C29" s="35" t="s">
        <v>0</v>
      </c>
      <c r="E29" s="35">
        <v>800</v>
      </c>
    </row>
    <row r="30" spans="1:16" x14ac:dyDescent="0.3">
      <c r="A30" s="35" t="s">
        <v>77</v>
      </c>
      <c r="B30" s="35" t="s">
        <v>0</v>
      </c>
      <c r="D30" s="35">
        <v>1000</v>
      </c>
    </row>
    <row r="31" spans="1:16" x14ac:dyDescent="0.3">
      <c r="C31" s="35" t="s">
        <v>54</v>
      </c>
      <c r="E31" s="35">
        <v>1000</v>
      </c>
    </row>
    <row r="32" spans="1:16" x14ac:dyDescent="0.3">
      <c r="A32" s="35" t="s">
        <v>78</v>
      </c>
      <c r="B32" s="35" t="s">
        <v>107</v>
      </c>
      <c r="D32" s="35">
        <v>1050</v>
      </c>
    </row>
    <row r="33" spans="3:5" x14ac:dyDescent="0.3">
      <c r="C33" s="35" t="s">
        <v>0</v>
      </c>
      <c r="E33" s="35">
        <v>1050</v>
      </c>
    </row>
  </sheetData>
  <mergeCells count="29">
    <mergeCell ref="J22:K22"/>
    <mergeCell ref="M13:N13"/>
    <mergeCell ref="A1:E1"/>
    <mergeCell ref="G2:H2"/>
    <mergeCell ref="J2:K2"/>
    <mergeCell ref="G6:H6"/>
    <mergeCell ref="J6:K6"/>
    <mergeCell ref="G22:H22"/>
    <mergeCell ref="G26:H26"/>
    <mergeCell ref="J26:K26"/>
    <mergeCell ref="M4:P4"/>
    <mergeCell ref="M6:N6"/>
    <mergeCell ref="M7:N7"/>
    <mergeCell ref="M8:N8"/>
    <mergeCell ref="M9:N9"/>
    <mergeCell ref="M11:N11"/>
    <mergeCell ref="M14:N14"/>
    <mergeCell ref="G14:H14"/>
    <mergeCell ref="J14:K14"/>
    <mergeCell ref="J10:K10"/>
    <mergeCell ref="M10:N10"/>
    <mergeCell ref="G10:H10"/>
    <mergeCell ref="M12:N12"/>
    <mergeCell ref="G18:H18"/>
    <mergeCell ref="J18:K18"/>
    <mergeCell ref="M15:N15"/>
    <mergeCell ref="M16:N16"/>
    <mergeCell ref="M17:N17"/>
    <mergeCell ref="M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2-2ADebit&amp;Credit</vt:lpstr>
      <vt:lpstr>2-4A</vt:lpstr>
      <vt:lpstr>2-5A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Duy</dc:creator>
  <cp:lastModifiedBy>Bui Duy</cp:lastModifiedBy>
  <dcterms:created xsi:type="dcterms:W3CDTF">2024-09-08T06:35:23Z</dcterms:created>
  <dcterms:modified xsi:type="dcterms:W3CDTF">2024-09-16T16:25:15Z</dcterms:modified>
</cp:coreProperties>
</file>