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<sst xmlns="http://schemas.openxmlformats.org/spreadsheetml/2006/main" count="365" uniqueCount="160">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</sst>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C19" sqref="C19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8.09765625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44818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149</v>
      </c>
      <c r="G5" s="92"/>
      <c r="H5" s="93">
        <v>44817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81950796</v>
      </c>
      <c r="D10" s="21">
        <f>SUM(D11:D57)</f>
        <v>3828</v>
      </c>
      <c r="E10" s="11">
        <f>(C10-D10)/$B10</f>
        <v>0.65079262128088333</v>
      </c>
      <c r="F10" s="21">
        <f>SUM(F11:F57)</f>
        <v>215989</v>
      </c>
      <c r="G10" s="11">
        <f>F10/$B10</f>
        <v>1.7153050431083273E-3</v>
      </c>
      <c r="H10" s="21">
        <f>SUM(H11:H57)</f>
        <v>30045</v>
      </c>
      <c r="I10" s="11">
        <f>H10/$B10</f>
        <v>2.3860631800781378E-4</v>
      </c>
    </row>
    <row r="11" spans="1:9" x14ac:dyDescent="0.45">
      <c r="A11" s="12" t="s">
        <v>12</v>
      </c>
      <c r="B11" s="20">
        <v>5181747</v>
      </c>
      <c r="C11" s="21">
        <v>3493991</v>
      </c>
      <c r="D11" s="21">
        <v>71</v>
      </c>
      <c r="E11" s="11">
        <f t="shared" ref="E11:E57" si="0">(C11-D11)/$B11</f>
        <v>0.67427452556058798</v>
      </c>
      <c r="F11" s="21">
        <v>9538</v>
      </c>
      <c r="G11" s="11">
        <f t="shared" ref="G11:G57" si="1">F11/$B11</f>
        <v>1.8406919519613752E-3</v>
      </c>
      <c r="H11" s="21">
        <v>1632</v>
      </c>
      <c r="I11" s="11">
        <f t="shared" ref="I11:I57" si="2">H11/$B11</f>
        <v>3.1495169486275577E-4</v>
      </c>
    </row>
    <row r="12" spans="1:9" x14ac:dyDescent="0.45">
      <c r="A12" s="12" t="s">
        <v>13</v>
      </c>
      <c r="B12" s="20">
        <v>1242614</v>
      </c>
      <c r="C12" s="21">
        <v>895871</v>
      </c>
      <c r="D12" s="21">
        <v>40</v>
      </c>
      <c r="E12" s="11">
        <f t="shared" si="0"/>
        <v>0.72092459927217944</v>
      </c>
      <c r="F12" s="21">
        <v>1817</v>
      </c>
      <c r="G12" s="11">
        <f t="shared" si="1"/>
        <v>1.4622400842095775E-3</v>
      </c>
      <c r="H12" s="21">
        <v>403</v>
      </c>
      <c r="I12" s="11">
        <f t="shared" si="2"/>
        <v>3.2431632027323047E-4</v>
      </c>
    </row>
    <row r="13" spans="1:9" x14ac:dyDescent="0.45">
      <c r="A13" s="12" t="s">
        <v>14</v>
      </c>
      <c r="B13" s="20">
        <v>1206138</v>
      </c>
      <c r="C13" s="21">
        <v>884398</v>
      </c>
      <c r="D13" s="21">
        <v>60</v>
      </c>
      <c r="E13" s="11">
        <f t="shared" si="0"/>
        <v>0.73319802543324231</v>
      </c>
      <c r="F13" s="21">
        <v>2568</v>
      </c>
      <c r="G13" s="11">
        <f t="shared" si="1"/>
        <v>2.129109604373629E-3</v>
      </c>
      <c r="H13" s="21">
        <v>461</v>
      </c>
      <c r="I13" s="11">
        <f t="shared" si="2"/>
        <v>3.8221165405616934E-4</v>
      </c>
    </row>
    <row r="14" spans="1:9" x14ac:dyDescent="0.45">
      <c r="A14" s="12" t="s">
        <v>15</v>
      </c>
      <c r="B14" s="20">
        <v>2268244</v>
      </c>
      <c r="C14" s="21">
        <v>1548143</v>
      </c>
      <c r="D14" s="21">
        <v>29</v>
      </c>
      <c r="E14" s="11">
        <f t="shared" si="0"/>
        <v>0.68251651938680313</v>
      </c>
      <c r="F14" s="21">
        <v>4652</v>
      </c>
      <c r="G14" s="11">
        <f t="shared" si="1"/>
        <v>2.0509257381481003E-3</v>
      </c>
      <c r="H14" s="21">
        <v>850</v>
      </c>
      <c r="I14" s="11">
        <f t="shared" si="2"/>
        <v>3.7473922558595987E-4</v>
      </c>
    </row>
    <row r="15" spans="1:9" x14ac:dyDescent="0.45">
      <c r="A15" s="12" t="s">
        <v>16</v>
      </c>
      <c r="B15" s="20">
        <v>956417</v>
      </c>
      <c r="C15" s="21">
        <v>730274</v>
      </c>
      <c r="D15" s="21">
        <v>5</v>
      </c>
      <c r="E15" s="11">
        <f t="shared" si="0"/>
        <v>0.76354665381313802</v>
      </c>
      <c r="F15" s="21">
        <v>1356</v>
      </c>
      <c r="G15" s="11">
        <f t="shared" si="1"/>
        <v>1.4177916118178577E-3</v>
      </c>
      <c r="H15" s="21">
        <v>243</v>
      </c>
      <c r="I15" s="11">
        <f t="shared" si="2"/>
        <v>2.5407327556912937E-4</v>
      </c>
    </row>
    <row r="16" spans="1:9" x14ac:dyDescent="0.45">
      <c r="A16" s="12" t="s">
        <v>17</v>
      </c>
      <c r="B16" s="20">
        <v>1056157</v>
      </c>
      <c r="C16" s="21">
        <v>781399</v>
      </c>
      <c r="D16" s="21">
        <v>37</v>
      </c>
      <c r="E16" s="11">
        <f t="shared" si="0"/>
        <v>0.7398161447587811</v>
      </c>
      <c r="F16" s="21">
        <v>2390</v>
      </c>
      <c r="G16" s="11">
        <f t="shared" si="1"/>
        <v>2.2629211376717666E-3</v>
      </c>
      <c r="H16" s="21">
        <v>562</v>
      </c>
      <c r="I16" s="11">
        <f t="shared" si="2"/>
        <v>5.3211785747762875E-4</v>
      </c>
    </row>
    <row r="17" spans="1:9" x14ac:dyDescent="0.45">
      <c r="A17" s="12" t="s">
        <v>18</v>
      </c>
      <c r="B17" s="20">
        <v>1840525</v>
      </c>
      <c r="C17" s="21">
        <v>1324616</v>
      </c>
      <c r="D17" s="21">
        <v>82</v>
      </c>
      <c r="E17" s="11">
        <f t="shared" si="0"/>
        <v>0.71965009983564476</v>
      </c>
      <c r="F17" s="21">
        <v>2679</v>
      </c>
      <c r="G17" s="11">
        <f t="shared" si="1"/>
        <v>1.4555629507884979E-3</v>
      </c>
      <c r="H17" s="21">
        <v>406</v>
      </c>
      <c r="I17" s="11">
        <f t="shared" si="2"/>
        <v>2.2058923405006724E-4</v>
      </c>
    </row>
    <row r="18" spans="1:9" x14ac:dyDescent="0.45">
      <c r="A18" s="12" t="s">
        <v>19</v>
      </c>
      <c r="B18" s="20">
        <v>2890374</v>
      </c>
      <c r="C18" s="21">
        <v>2000903</v>
      </c>
      <c r="D18" s="21">
        <v>46</v>
      </c>
      <c r="E18" s="11">
        <f t="shared" si="0"/>
        <v>0.69224847718668936</v>
      </c>
      <c r="F18" s="21">
        <v>4852</v>
      </c>
      <c r="G18" s="11">
        <f t="shared" si="1"/>
        <v>1.6786754932060694E-3</v>
      </c>
      <c r="H18" s="21">
        <v>575</v>
      </c>
      <c r="I18" s="11">
        <f t="shared" si="2"/>
        <v>1.9893619303245879E-4</v>
      </c>
    </row>
    <row r="19" spans="1:9" x14ac:dyDescent="0.45">
      <c r="A19" s="12" t="s">
        <v>20</v>
      </c>
      <c r="B19" s="20">
        <v>1942493</v>
      </c>
      <c r="C19" s="21">
        <v>1333830</v>
      </c>
      <c r="D19" s="21">
        <v>40</v>
      </c>
      <c r="E19" s="11">
        <f t="shared" si="0"/>
        <v>0.68663825300786152</v>
      </c>
      <c r="F19" s="21">
        <v>3610</v>
      </c>
      <c r="G19" s="11">
        <f t="shared" si="1"/>
        <v>1.8584365554985269E-3</v>
      </c>
      <c r="H19" s="21">
        <v>249</v>
      </c>
      <c r="I19" s="11">
        <f t="shared" si="2"/>
        <v>1.2818579011610338E-4</v>
      </c>
    </row>
    <row r="20" spans="1:9" x14ac:dyDescent="0.45">
      <c r="A20" s="12" t="s">
        <v>21</v>
      </c>
      <c r="B20" s="20">
        <v>1943567</v>
      </c>
      <c r="C20" s="21">
        <v>1304662</v>
      </c>
      <c r="D20" s="21">
        <v>44</v>
      </c>
      <c r="E20" s="11">
        <f t="shared" si="0"/>
        <v>0.67124930604399025</v>
      </c>
      <c r="F20" s="21">
        <v>3420</v>
      </c>
      <c r="G20" s="11">
        <f t="shared" si="1"/>
        <v>1.7596511980291906E-3</v>
      </c>
      <c r="H20" s="21">
        <v>341</v>
      </c>
      <c r="I20" s="11">
        <f t="shared" si="2"/>
        <v>1.7545060190875849E-4</v>
      </c>
    </row>
    <row r="21" spans="1:9" x14ac:dyDescent="0.45">
      <c r="A21" s="12" t="s">
        <v>22</v>
      </c>
      <c r="B21" s="20">
        <v>7385810</v>
      </c>
      <c r="C21" s="21">
        <v>4851682</v>
      </c>
      <c r="D21" s="21">
        <v>132</v>
      </c>
      <c r="E21" s="11">
        <f t="shared" si="0"/>
        <v>0.65687446603690047</v>
      </c>
      <c r="F21" s="21">
        <v>14139</v>
      </c>
      <c r="G21" s="11">
        <f t="shared" si="1"/>
        <v>1.9143465645609621E-3</v>
      </c>
      <c r="H21" s="21">
        <v>1501</v>
      </c>
      <c r="I21" s="11">
        <f t="shared" si="2"/>
        <v>2.0322754037810343E-4</v>
      </c>
    </row>
    <row r="22" spans="1:9" x14ac:dyDescent="0.45">
      <c r="A22" s="12" t="s">
        <v>23</v>
      </c>
      <c r="B22" s="20">
        <v>6310821</v>
      </c>
      <c r="C22" s="21">
        <v>4220004</v>
      </c>
      <c r="D22" s="21">
        <v>218</v>
      </c>
      <c r="E22" s="11">
        <f t="shared" si="0"/>
        <v>0.66865880049521287</v>
      </c>
      <c r="F22" s="21">
        <v>11120</v>
      </c>
      <c r="G22" s="11">
        <f t="shared" si="1"/>
        <v>1.7620528295763736E-3</v>
      </c>
      <c r="H22" s="21">
        <v>1685</v>
      </c>
      <c r="I22" s="11">
        <f t="shared" si="2"/>
        <v>2.670017102370674E-4</v>
      </c>
    </row>
    <row r="23" spans="1:9" x14ac:dyDescent="0.45">
      <c r="A23" s="12" t="s">
        <v>24</v>
      </c>
      <c r="B23" s="20">
        <v>13794837</v>
      </c>
      <c r="C23" s="21">
        <v>8777963</v>
      </c>
      <c r="D23" s="21">
        <v>569</v>
      </c>
      <c r="E23" s="11">
        <f t="shared" si="0"/>
        <v>0.63628109560120205</v>
      </c>
      <c r="F23" s="21">
        <v>20913</v>
      </c>
      <c r="G23" s="11">
        <f t="shared" si="1"/>
        <v>1.5160019650830234E-3</v>
      </c>
      <c r="H23" s="21">
        <v>2381</v>
      </c>
      <c r="I23" s="11">
        <f t="shared" si="2"/>
        <v>1.7260080709906179E-4</v>
      </c>
    </row>
    <row r="24" spans="1:9" x14ac:dyDescent="0.45">
      <c r="A24" s="12" t="s">
        <v>25</v>
      </c>
      <c r="B24" s="20">
        <v>9215144</v>
      </c>
      <c r="C24" s="21">
        <v>5980448</v>
      </c>
      <c r="D24" s="21">
        <v>284</v>
      </c>
      <c r="E24" s="11">
        <f t="shared" si="0"/>
        <v>0.64894959861723267</v>
      </c>
      <c r="F24" s="21">
        <v>17146</v>
      </c>
      <c r="G24" s="11">
        <f t="shared" si="1"/>
        <v>1.8606328886450391E-3</v>
      </c>
      <c r="H24" s="21">
        <v>1996</v>
      </c>
      <c r="I24" s="11">
        <f t="shared" si="2"/>
        <v>2.1659997933835869E-4</v>
      </c>
    </row>
    <row r="25" spans="1:9" x14ac:dyDescent="0.45">
      <c r="A25" s="12" t="s">
        <v>26</v>
      </c>
      <c r="B25" s="20">
        <v>2188274</v>
      </c>
      <c r="C25" s="21">
        <v>1603334</v>
      </c>
      <c r="D25" s="21">
        <v>4</v>
      </c>
      <c r="E25" s="11">
        <f t="shared" si="0"/>
        <v>0.73269160991722249</v>
      </c>
      <c r="F25" s="21">
        <v>2489</v>
      </c>
      <c r="G25" s="11">
        <f t="shared" si="1"/>
        <v>1.1374261175702859E-3</v>
      </c>
      <c r="H25" s="21">
        <v>315</v>
      </c>
      <c r="I25" s="11">
        <f t="shared" si="2"/>
        <v>1.4394906670736846E-4</v>
      </c>
    </row>
    <row r="26" spans="1:9" x14ac:dyDescent="0.45">
      <c r="A26" s="12" t="s">
        <v>27</v>
      </c>
      <c r="B26" s="20">
        <v>1037280</v>
      </c>
      <c r="C26" s="21">
        <v>721983</v>
      </c>
      <c r="D26" s="21">
        <v>10</v>
      </c>
      <c r="E26" s="11">
        <f t="shared" si="0"/>
        <v>0.69602518124325163</v>
      </c>
      <c r="F26" s="21">
        <v>1973</v>
      </c>
      <c r="G26" s="11">
        <f t="shared" si="1"/>
        <v>1.9020900817522752E-3</v>
      </c>
      <c r="H26" s="21">
        <v>246</v>
      </c>
      <c r="I26" s="11">
        <f t="shared" si="2"/>
        <v>2.3715872281351226E-4</v>
      </c>
    </row>
    <row r="27" spans="1:9" x14ac:dyDescent="0.45">
      <c r="A27" s="12" t="s">
        <v>28</v>
      </c>
      <c r="B27" s="20">
        <v>1124501</v>
      </c>
      <c r="C27" s="21">
        <v>743697</v>
      </c>
      <c r="D27" s="21">
        <v>53</v>
      </c>
      <c r="E27" s="11">
        <f t="shared" si="0"/>
        <v>0.661310216709456</v>
      </c>
      <c r="F27" s="21">
        <v>1940</v>
      </c>
      <c r="G27" s="11">
        <f t="shared" si="1"/>
        <v>1.7252096707784164E-3</v>
      </c>
      <c r="H27" s="21">
        <v>212</v>
      </c>
      <c r="I27" s="11">
        <f t="shared" si="2"/>
        <v>1.8852806711599189E-4</v>
      </c>
    </row>
    <row r="28" spans="1:9" x14ac:dyDescent="0.45">
      <c r="A28" s="12" t="s">
        <v>29</v>
      </c>
      <c r="B28" s="20">
        <v>767548</v>
      </c>
      <c r="C28" s="21">
        <v>519114</v>
      </c>
      <c r="D28" s="21">
        <v>48</v>
      </c>
      <c r="E28" s="11">
        <f t="shared" si="0"/>
        <v>0.67626519774659044</v>
      </c>
      <c r="F28" s="21">
        <v>1061</v>
      </c>
      <c r="G28" s="11">
        <f t="shared" si="1"/>
        <v>1.3823239719209742E-3</v>
      </c>
      <c r="H28" s="21">
        <v>106</v>
      </c>
      <c r="I28" s="11">
        <f t="shared" si="2"/>
        <v>1.381021121806063E-4</v>
      </c>
    </row>
    <row r="29" spans="1:9" x14ac:dyDescent="0.45">
      <c r="A29" s="12" t="s">
        <v>30</v>
      </c>
      <c r="B29" s="20">
        <v>816231</v>
      </c>
      <c r="C29" s="21">
        <v>546442</v>
      </c>
      <c r="D29" s="21">
        <v>6</v>
      </c>
      <c r="E29" s="11">
        <f t="shared" si="0"/>
        <v>0.66946244384249065</v>
      </c>
      <c r="F29" s="21">
        <v>919</v>
      </c>
      <c r="G29" s="11">
        <f t="shared" si="1"/>
        <v>1.1259067592384998E-3</v>
      </c>
      <c r="H29" s="21">
        <v>113</v>
      </c>
      <c r="I29" s="11">
        <f t="shared" si="2"/>
        <v>1.3844120108155657E-4</v>
      </c>
    </row>
    <row r="30" spans="1:9" x14ac:dyDescent="0.45">
      <c r="A30" s="12" t="s">
        <v>31</v>
      </c>
      <c r="B30" s="20">
        <v>2056494</v>
      </c>
      <c r="C30" s="21">
        <v>1439382</v>
      </c>
      <c r="D30" s="21">
        <v>19</v>
      </c>
      <c r="E30" s="11">
        <f t="shared" si="0"/>
        <v>0.69991111085177005</v>
      </c>
      <c r="F30" s="21">
        <v>3896</v>
      </c>
      <c r="G30" s="11">
        <f t="shared" si="1"/>
        <v>1.894486441487308E-3</v>
      </c>
      <c r="H30" s="21">
        <v>499</v>
      </c>
      <c r="I30" s="11">
        <f t="shared" si="2"/>
        <v>2.4264597903033027E-4</v>
      </c>
    </row>
    <row r="31" spans="1:9" x14ac:dyDescent="0.45">
      <c r="A31" s="12" t="s">
        <v>32</v>
      </c>
      <c r="B31" s="20">
        <v>1996605</v>
      </c>
      <c r="C31" s="21">
        <v>1350297</v>
      </c>
      <c r="D31" s="21">
        <v>45</v>
      </c>
      <c r="E31" s="11">
        <f t="shared" si="0"/>
        <v>0.67627397507268583</v>
      </c>
      <c r="F31" s="21">
        <v>3045</v>
      </c>
      <c r="G31" s="11">
        <f t="shared" si="1"/>
        <v>1.5250888383030194E-3</v>
      </c>
      <c r="H31" s="21">
        <v>402</v>
      </c>
      <c r="I31" s="11">
        <f t="shared" si="2"/>
        <v>2.0134177766759073E-4</v>
      </c>
    </row>
    <row r="32" spans="1:9" x14ac:dyDescent="0.45">
      <c r="A32" s="12" t="s">
        <v>33</v>
      </c>
      <c r="B32" s="20">
        <v>3658300</v>
      </c>
      <c r="C32" s="21">
        <v>2467378</v>
      </c>
      <c r="D32" s="21">
        <v>52</v>
      </c>
      <c r="E32" s="11">
        <f t="shared" si="0"/>
        <v>0.67444605417817016</v>
      </c>
      <c r="F32" s="21">
        <v>6616</v>
      </c>
      <c r="G32" s="11">
        <f t="shared" si="1"/>
        <v>1.8084902823715934E-3</v>
      </c>
      <c r="H32" s="21">
        <v>785</v>
      </c>
      <c r="I32" s="11">
        <f t="shared" si="2"/>
        <v>2.1458054287510592E-4</v>
      </c>
    </row>
    <row r="33" spans="1:9" x14ac:dyDescent="0.45">
      <c r="A33" s="12" t="s">
        <v>34</v>
      </c>
      <c r="B33" s="20">
        <v>7528445</v>
      </c>
      <c r="C33" s="21">
        <v>4646638</v>
      </c>
      <c r="D33" s="21">
        <v>158</v>
      </c>
      <c r="E33" s="11">
        <f t="shared" si="0"/>
        <v>0.61718987121510482</v>
      </c>
      <c r="F33" s="21">
        <v>12282</v>
      </c>
      <c r="G33" s="11">
        <f t="shared" si="1"/>
        <v>1.6314125958282221E-3</v>
      </c>
      <c r="H33" s="21">
        <v>1194</v>
      </c>
      <c r="I33" s="11">
        <f t="shared" si="2"/>
        <v>1.5859848879815153E-4</v>
      </c>
    </row>
    <row r="34" spans="1:9" x14ac:dyDescent="0.45">
      <c r="A34" s="12" t="s">
        <v>35</v>
      </c>
      <c r="B34" s="20">
        <v>1784880</v>
      </c>
      <c r="C34" s="21">
        <v>1171663</v>
      </c>
      <c r="D34" s="21">
        <v>44</v>
      </c>
      <c r="E34" s="11">
        <f t="shared" si="0"/>
        <v>0.656413316301376</v>
      </c>
      <c r="F34" s="21">
        <v>3238</v>
      </c>
      <c r="G34" s="11">
        <f t="shared" si="1"/>
        <v>1.8141275603962171E-3</v>
      </c>
      <c r="H34" s="21">
        <v>639</v>
      </c>
      <c r="I34" s="11">
        <f t="shared" si="2"/>
        <v>3.5800726099233563E-4</v>
      </c>
    </row>
    <row r="35" spans="1:9" x14ac:dyDescent="0.45">
      <c r="A35" s="12" t="s">
        <v>36</v>
      </c>
      <c r="B35" s="20">
        <v>1415176</v>
      </c>
      <c r="C35" s="21">
        <v>901007</v>
      </c>
      <c r="D35" s="21">
        <v>14</v>
      </c>
      <c r="E35" s="11">
        <f t="shared" si="0"/>
        <v>0.63666498018621009</v>
      </c>
      <c r="F35" s="21">
        <v>2635</v>
      </c>
      <c r="G35" s="11">
        <f t="shared" si="1"/>
        <v>1.861959219206657E-3</v>
      </c>
      <c r="H35" s="21">
        <v>216</v>
      </c>
      <c r="I35" s="11">
        <f t="shared" si="2"/>
        <v>1.5263119216267094E-4</v>
      </c>
    </row>
    <row r="36" spans="1:9" x14ac:dyDescent="0.45">
      <c r="A36" s="12" t="s">
        <v>37</v>
      </c>
      <c r="B36" s="20">
        <v>2511426</v>
      </c>
      <c r="C36" s="21">
        <v>1560850</v>
      </c>
      <c r="D36" s="21">
        <v>77</v>
      </c>
      <c r="E36" s="11">
        <f t="shared" si="0"/>
        <v>0.62146883881906134</v>
      </c>
      <c r="F36" s="21">
        <v>6262</v>
      </c>
      <c r="G36" s="11">
        <f t="shared" si="1"/>
        <v>2.4934041456925269E-3</v>
      </c>
      <c r="H36" s="21">
        <v>1477</v>
      </c>
      <c r="I36" s="11">
        <f t="shared" si="2"/>
        <v>5.8811209249247246E-4</v>
      </c>
    </row>
    <row r="37" spans="1:9" x14ac:dyDescent="0.45">
      <c r="A37" s="12" t="s">
        <v>38</v>
      </c>
      <c r="B37" s="20">
        <v>8800726</v>
      </c>
      <c r="C37" s="21">
        <v>5150698</v>
      </c>
      <c r="D37" s="21">
        <v>457</v>
      </c>
      <c r="E37" s="11">
        <f t="shared" si="0"/>
        <v>0.58520637956459498</v>
      </c>
      <c r="F37" s="21">
        <v>15172</v>
      </c>
      <c r="G37" s="11">
        <f t="shared" si="1"/>
        <v>1.7239486833245349E-3</v>
      </c>
      <c r="H37" s="21">
        <v>2875</v>
      </c>
      <c r="I37" s="11">
        <f t="shared" si="2"/>
        <v>3.2667759455299483E-4</v>
      </c>
    </row>
    <row r="38" spans="1:9" x14ac:dyDescent="0.45">
      <c r="A38" s="12" t="s">
        <v>39</v>
      </c>
      <c r="B38" s="20">
        <v>5488603</v>
      </c>
      <c r="C38" s="21">
        <v>3418631</v>
      </c>
      <c r="D38" s="21">
        <v>84</v>
      </c>
      <c r="E38" s="11">
        <f t="shared" si="0"/>
        <v>0.62284464735379841</v>
      </c>
      <c r="F38" s="21">
        <v>10901</v>
      </c>
      <c r="G38" s="11">
        <f t="shared" si="1"/>
        <v>1.9861155926198344E-3</v>
      </c>
      <c r="H38" s="21">
        <v>1437</v>
      </c>
      <c r="I38" s="11">
        <f t="shared" si="2"/>
        <v>2.618152560861115E-4</v>
      </c>
    </row>
    <row r="39" spans="1:9" x14ac:dyDescent="0.45">
      <c r="A39" s="12" t="s">
        <v>40</v>
      </c>
      <c r="B39" s="20">
        <v>1335166</v>
      </c>
      <c r="C39" s="21">
        <v>863098</v>
      </c>
      <c r="D39" s="21">
        <v>44</v>
      </c>
      <c r="E39" s="11">
        <f t="shared" si="0"/>
        <v>0.64640202042292871</v>
      </c>
      <c r="F39" s="21">
        <v>2182</v>
      </c>
      <c r="G39" s="11">
        <f t="shared" si="1"/>
        <v>1.6342537182642458E-3</v>
      </c>
      <c r="H39" s="21">
        <v>432</v>
      </c>
      <c r="I39" s="11">
        <f t="shared" si="2"/>
        <v>3.2355527327688094E-4</v>
      </c>
    </row>
    <row r="40" spans="1:9" x14ac:dyDescent="0.45">
      <c r="A40" s="12" t="s">
        <v>41</v>
      </c>
      <c r="B40" s="20">
        <v>934751</v>
      </c>
      <c r="C40" s="21">
        <v>604907</v>
      </c>
      <c r="D40" s="21">
        <v>15</v>
      </c>
      <c r="E40" s="11">
        <f t="shared" si="0"/>
        <v>0.6471156489803167</v>
      </c>
      <c r="F40" s="21">
        <v>926</v>
      </c>
      <c r="G40" s="11">
        <f t="shared" si="1"/>
        <v>9.9063814855506979E-4</v>
      </c>
      <c r="H40" s="21">
        <v>107</v>
      </c>
      <c r="I40" s="11">
        <f t="shared" si="2"/>
        <v>1.1446898692806961E-4</v>
      </c>
    </row>
    <row r="41" spans="1:9" x14ac:dyDescent="0.45">
      <c r="A41" s="12" t="s">
        <v>42</v>
      </c>
      <c r="B41" s="20">
        <v>551609</v>
      </c>
      <c r="C41" s="21">
        <v>356337</v>
      </c>
      <c r="D41" s="21">
        <v>1</v>
      </c>
      <c r="E41" s="11">
        <f t="shared" si="0"/>
        <v>0.64599381083339824</v>
      </c>
      <c r="F41" s="21">
        <v>717</v>
      </c>
      <c r="G41" s="11">
        <f t="shared" si="1"/>
        <v>1.2998337590575933E-3</v>
      </c>
      <c r="H41" s="21">
        <v>58</v>
      </c>
      <c r="I41" s="11">
        <f t="shared" si="2"/>
        <v>1.0514694285263655E-4</v>
      </c>
    </row>
    <row r="42" spans="1:9" x14ac:dyDescent="0.45">
      <c r="A42" s="12" t="s">
        <v>43</v>
      </c>
      <c r="B42" s="20">
        <v>666176</v>
      </c>
      <c r="C42" s="21">
        <v>458723</v>
      </c>
      <c r="D42" s="21">
        <v>12</v>
      </c>
      <c r="E42" s="11">
        <f t="shared" si="0"/>
        <v>0.68857328994139688</v>
      </c>
      <c r="F42" s="21">
        <v>1000</v>
      </c>
      <c r="G42" s="11">
        <f t="shared" si="1"/>
        <v>1.5011048131424729E-3</v>
      </c>
      <c r="H42" s="21">
        <v>132</v>
      </c>
      <c r="I42" s="11">
        <f t="shared" si="2"/>
        <v>1.9814583533480642E-4</v>
      </c>
    </row>
    <row r="43" spans="1:9" x14ac:dyDescent="0.45">
      <c r="A43" s="12" t="s">
        <v>44</v>
      </c>
      <c r="B43" s="20">
        <v>1879187</v>
      </c>
      <c r="C43" s="21">
        <v>1210230</v>
      </c>
      <c r="D43" s="21">
        <v>33</v>
      </c>
      <c r="E43" s="11">
        <f t="shared" si="0"/>
        <v>0.64400030438695033</v>
      </c>
      <c r="F43" s="21">
        <v>4041</v>
      </c>
      <c r="G43" s="11">
        <f t="shared" si="1"/>
        <v>2.1503980178662367E-3</v>
      </c>
      <c r="H43" s="21">
        <v>502</v>
      </c>
      <c r="I43" s="11">
        <f t="shared" si="2"/>
        <v>2.6713679905193043E-4</v>
      </c>
    </row>
    <row r="44" spans="1:9" x14ac:dyDescent="0.45">
      <c r="A44" s="12" t="s">
        <v>45</v>
      </c>
      <c r="B44" s="20">
        <v>2788648</v>
      </c>
      <c r="C44" s="21">
        <v>1753277</v>
      </c>
      <c r="D44" s="21">
        <v>26</v>
      </c>
      <c r="E44" s="11">
        <f t="shared" si="0"/>
        <v>0.62871004156853072</v>
      </c>
      <c r="F44" s="21">
        <v>4275</v>
      </c>
      <c r="G44" s="11">
        <f t="shared" si="1"/>
        <v>1.533000938088995E-3</v>
      </c>
      <c r="H44" s="21">
        <v>478</v>
      </c>
      <c r="I44" s="11">
        <f t="shared" si="2"/>
        <v>1.7140922769743618E-4</v>
      </c>
    </row>
    <row r="45" spans="1:9" x14ac:dyDescent="0.45">
      <c r="A45" s="12" t="s">
        <v>46</v>
      </c>
      <c r="B45" s="20">
        <v>1340431</v>
      </c>
      <c r="C45" s="21">
        <v>920853</v>
      </c>
      <c r="D45" s="21">
        <v>52</v>
      </c>
      <c r="E45" s="11">
        <f t="shared" si="0"/>
        <v>0.68694397548251274</v>
      </c>
      <c r="F45" s="21">
        <v>1645</v>
      </c>
      <c r="G45" s="11">
        <f t="shared" si="1"/>
        <v>1.2272172159551666E-3</v>
      </c>
      <c r="H45" s="21">
        <v>227</v>
      </c>
      <c r="I45" s="11">
        <f t="shared" si="2"/>
        <v>1.6934851551478591E-4</v>
      </c>
    </row>
    <row r="46" spans="1:9" x14ac:dyDescent="0.45">
      <c r="A46" s="12" t="s">
        <v>47</v>
      </c>
      <c r="B46" s="20">
        <v>726558</v>
      </c>
      <c r="C46" s="21">
        <v>485529</v>
      </c>
      <c r="D46" s="21">
        <v>3</v>
      </c>
      <c r="E46" s="11">
        <f t="shared" si="0"/>
        <v>0.66825497757921593</v>
      </c>
      <c r="F46" s="21">
        <v>680</v>
      </c>
      <c r="G46" s="11">
        <f t="shared" si="1"/>
        <v>9.3591977515903755E-4</v>
      </c>
      <c r="H46" s="21">
        <v>85</v>
      </c>
      <c r="I46" s="11">
        <f t="shared" si="2"/>
        <v>1.1698997189487969E-4</v>
      </c>
    </row>
    <row r="47" spans="1:9" x14ac:dyDescent="0.45">
      <c r="A47" s="12" t="s">
        <v>48</v>
      </c>
      <c r="B47" s="20">
        <v>964857</v>
      </c>
      <c r="C47" s="21">
        <v>622468</v>
      </c>
      <c r="D47" s="21">
        <v>13</v>
      </c>
      <c r="E47" s="11">
        <f t="shared" si="0"/>
        <v>0.64512668716711385</v>
      </c>
      <c r="F47" s="21">
        <v>1522</v>
      </c>
      <c r="G47" s="11">
        <f t="shared" si="1"/>
        <v>1.577435827278032E-3</v>
      </c>
      <c r="H47" s="21">
        <v>151</v>
      </c>
      <c r="I47" s="11">
        <f t="shared" si="2"/>
        <v>1.5649987511102682E-4</v>
      </c>
    </row>
    <row r="48" spans="1:9" x14ac:dyDescent="0.45">
      <c r="A48" s="12" t="s">
        <v>49</v>
      </c>
      <c r="B48" s="20">
        <v>1341487</v>
      </c>
      <c r="C48" s="21">
        <v>899682</v>
      </c>
      <c r="D48" s="21">
        <v>40</v>
      </c>
      <c r="E48" s="11">
        <f t="shared" si="0"/>
        <v>0.67063042727957856</v>
      </c>
      <c r="F48" s="21">
        <v>2039</v>
      </c>
      <c r="G48" s="11">
        <f t="shared" si="1"/>
        <v>1.5199550946077003E-3</v>
      </c>
      <c r="H48" s="21">
        <v>627</v>
      </c>
      <c r="I48" s="11">
        <f t="shared" si="2"/>
        <v>4.6739178240266213E-4</v>
      </c>
    </row>
    <row r="49" spans="1:9" x14ac:dyDescent="0.45">
      <c r="A49" s="12" t="s">
        <v>50</v>
      </c>
      <c r="B49" s="20">
        <v>692927</v>
      </c>
      <c r="C49" s="21">
        <v>447922</v>
      </c>
      <c r="D49" s="21">
        <v>16</v>
      </c>
      <c r="E49" s="11">
        <f t="shared" si="0"/>
        <v>0.64639709522070865</v>
      </c>
      <c r="F49" s="21">
        <v>1097</v>
      </c>
      <c r="G49" s="11">
        <f t="shared" si="1"/>
        <v>1.5831393494552817E-3</v>
      </c>
      <c r="H49" s="21">
        <v>313</v>
      </c>
      <c r="I49" s="11">
        <f t="shared" si="2"/>
        <v>4.5170703407429642E-4</v>
      </c>
    </row>
    <row r="50" spans="1:9" x14ac:dyDescent="0.45">
      <c r="A50" s="12" t="s">
        <v>51</v>
      </c>
      <c r="B50" s="20">
        <v>5108414</v>
      </c>
      <c r="C50" s="21">
        <v>3149393</v>
      </c>
      <c r="D50" s="21">
        <v>378</v>
      </c>
      <c r="E50" s="11">
        <f t="shared" si="0"/>
        <v>0.61643692151810714</v>
      </c>
      <c r="F50" s="21">
        <v>7687</v>
      </c>
      <c r="G50" s="11">
        <f t="shared" si="1"/>
        <v>1.504772322681756E-3</v>
      </c>
      <c r="H50" s="21">
        <v>959</v>
      </c>
      <c r="I50" s="11">
        <f t="shared" si="2"/>
        <v>1.8772949882292234E-4</v>
      </c>
    </row>
    <row r="51" spans="1:9" x14ac:dyDescent="0.45">
      <c r="A51" s="12" t="s">
        <v>52</v>
      </c>
      <c r="B51" s="20">
        <v>812168</v>
      </c>
      <c r="C51" s="21">
        <v>512307</v>
      </c>
      <c r="D51" s="21">
        <v>10</v>
      </c>
      <c r="E51" s="11">
        <f t="shared" si="0"/>
        <v>0.63077712985490686</v>
      </c>
      <c r="F51" s="21">
        <v>1324</v>
      </c>
      <c r="G51" s="11">
        <f t="shared" si="1"/>
        <v>1.6302045882132762E-3</v>
      </c>
      <c r="H51" s="21">
        <v>236</v>
      </c>
      <c r="I51" s="11">
        <f t="shared" si="2"/>
        <v>2.9058027403197368E-4</v>
      </c>
    </row>
    <row r="52" spans="1:9" x14ac:dyDescent="0.45">
      <c r="A52" s="12" t="s">
        <v>53</v>
      </c>
      <c r="B52" s="20">
        <v>1319965</v>
      </c>
      <c r="C52" s="21">
        <v>905783</v>
      </c>
      <c r="D52" s="21">
        <v>11</v>
      </c>
      <c r="E52" s="11">
        <f t="shared" si="0"/>
        <v>0.68620910402927349</v>
      </c>
      <c r="F52" s="21">
        <v>2479</v>
      </c>
      <c r="G52" s="11">
        <f t="shared" si="1"/>
        <v>1.8780801006087282E-3</v>
      </c>
      <c r="H52" s="21">
        <v>144</v>
      </c>
      <c r="I52" s="11">
        <f t="shared" si="2"/>
        <v>1.0909380172959132E-4</v>
      </c>
    </row>
    <row r="53" spans="1:9" x14ac:dyDescent="0.45">
      <c r="A53" s="12" t="s">
        <v>54</v>
      </c>
      <c r="B53" s="20">
        <v>1747317</v>
      </c>
      <c r="C53" s="21">
        <v>1173338</v>
      </c>
      <c r="D53" s="21">
        <v>57</v>
      </c>
      <c r="E53" s="11">
        <f t="shared" si="0"/>
        <v>0.67147575397022974</v>
      </c>
      <c r="F53" s="21">
        <v>2806</v>
      </c>
      <c r="G53" s="11">
        <f t="shared" si="1"/>
        <v>1.6058906311791164E-3</v>
      </c>
      <c r="H53" s="21">
        <v>432</v>
      </c>
      <c r="I53" s="11">
        <f t="shared" si="2"/>
        <v>2.4723619125779694E-4</v>
      </c>
    </row>
    <row r="54" spans="1:9" x14ac:dyDescent="0.45">
      <c r="A54" s="12" t="s">
        <v>55</v>
      </c>
      <c r="B54" s="20">
        <v>1131106</v>
      </c>
      <c r="C54" s="21">
        <v>744443</v>
      </c>
      <c r="D54" s="21">
        <v>116</v>
      </c>
      <c r="E54" s="11">
        <f t="shared" si="0"/>
        <v>0.65805238412668665</v>
      </c>
      <c r="F54" s="21">
        <v>1724</v>
      </c>
      <c r="G54" s="11">
        <f t="shared" si="1"/>
        <v>1.5241719166903898E-3</v>
      </c>
      <c r="H54" s="21">
        <v>296</v>
      </c>
      <c r="I54" s="11">
        <f t="shared" si="2"/>
        <v>2.6169076991899962E-4</v>
      </c>
    </row>
    <row r="55" spans="1:9" x14ac:dyDescent="0.45">
      <c r="A55" s="12" t="s">
        <v>56</v>
      </c>
      <c r="B55" s="20">
        <v>1078190</v>
      </c>
      <c r="C55" s="21">
        <v>693028</v>
      </c>
      <c r="D55" s="21">
        <v>123</v>
      </c>
      <c r="E55" s="11">
        <f t="shared" si="0"/>
        <v>0.6426557471317671</v>
      </c>
      <c r="F55" s="21">
        <v>2088</v>
      </c>
      <c r="G55" s="11">
        <f t="shared" si="1"/>
        <v>1.93657889611293E-3</v>
      </c>
      <c r="H55" s="21">
        <v>202</v>
      </c>
      <c r="I55" s="11">
        <f t="shared" si="2"/>
        <v>1.8735102347452675E-4</v>
      </c>
    </row>
    <row r="56" spans="1:9" x14ac:dyDescent="0.45">
      <c r="A56" s="12" t="s">
        <v>57</v>
      </c>
      <c r="B56" s="20">
        <v>1605061</v>
      </c>
      <c r="C56" s="21">
        <v>1063360</v>
      </c>
      <c r="D56" s="21">
        <v>65</v>
      </c>
      <c r="E56" s="11">
        <f t="shared" si="0"/>
        <v>0.66246391881679267</v>
      </c>
      <c r="F56" s="21">
        <v>2607</v>
      </c>
      <c r="G56" s="11">
        <f t="shared" si="1"/>
        <v>1.6242373342819992E-3</v>
      </c>
      <c r="H56" s="21">
        <v>434</v>
      </c>
      <c r="I56" s="11">
        <f t="shared" si="2"/>
        <v>2.7039470774007968E-4</v>
      </c>
    </row>
    <row r="57" spans="1:9" x14ac:dyDescent="0.45">
      <c r="A57" s="12" t="s">
        <v>58</v>
      </c>
      <c r="B57" s="20">
        <v>1485316</v>
      </c>
      <c r="C57" s="21">
        <v>716820</v>
      </c>
      <c r="D57" s="21">
        <v>85</v>
      </c>
      <c r="E57" s="11">
        <f t="shared" si="0"/>
        <v>0.48254714821627182</v>
      </c>
      <c r="F57" s="21">
        <v>2521</v>
      </c>
      <c r="G57" s="11">
        <f t="shared" si="1"/>
        <v>1.6972819251930228E-3</v>
      </c>
      <c r="H57" s="21">
        <v>429</v>
      </c>
      <c r="I57" s="11">
        <f t="shared" si="2"/>
        <v>2.8882742796818993E-4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59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60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61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62</v>
      </c>
    </row>
    <row r="63" spans="1:9" s="70" customFormat="1" x14ac:dyDescent="0.45">
      <c r="A63" s="77" t="s">
        <v>157</v>
      </c>
      <c r="B63" s="59"/>
      <c r="C63" s="59"/>
      <c r="D63" s="59"/>
      <c r="F63" s="59"/>
      <c r="H63" s="59"/>
    </row>
    <row r="64" spans="1:9" x14ac:dyDescent="0.45">
      <c r="A64" s="49" t="s">
        <v>63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C17" sqref="C17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44818</v>
      </c>
      <c r="I3" s="101"/>
    </row>
    <row r="4" spans="1:9" x14ac:dyDescent="0.45">
      <c r="A4" s="2" t="s">
        <v>65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66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44817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67</v>
      </c>
      <c r="B10" s="20">
        <f>SUM(B11:B30)</f>
        <v>27484752</v>
      </c>
      <c r="C10" s="21">
        <f>SUM(C11:C30)</f>
        <v>17109701</v>
      </c>
      <c r="D10" s="21">
        <f>SUM(D11:D30)</f>
        <v>704</v>
      </c>
      <c r="E10" s="11">
        <f>(C10-D10)/$B10</f>
        <v>0.62249049945948209</v>
      </c>
      <c r="F10" s="21">
        <f>SUM(F11:F30)</f>
        <v>48762</v>
      </c>
      <c r="G10" s="11">
        <f>F10/$B10</f>
        <v>1.7741473526848633E-3</v>
      </c>
      <c r="H10" s="21">
        <f>SUM(H11:H30)</f>
        <v>7160</v>
      </c>
      <c r="I10" s="11">
        <f>H10/$B10</f>
        <v>2.6050808098977934E-4</v>
      </c>
    </row>
    <row r="11" spans="1:9" x14ac:dyDescent="0.45">
      <c r="A11" s="12" t="s">
        <v>68</v>
      </c>
      <c r="B11" s="20">
        <v>1960668</v>
      </c>
      <c r="C11" s="21">
        <v>1233275</v>
      </c>
      <c r="D11" s="21">
        <v>14</v>
      </c>
      <c r="E11" s="11">
        <f t="shared" ref="E11:E30" si="0">(C11-D11)/$B11</f>
        <v>0.62900042230505115</v>
      </c>
      <c r="F11" s="21">
        <v>3522</v>
      </c>
      <c r="G11" s="11">
        <f t="shared" ref="G11:G30" si="1">F11/$B11</f>
        <v>1.7963265580914259E-3</v>
      </c>
      <c r="H11" s="21">
        <v>834</v>
      </c>
      <c r="I11" s="11">
        <f t="shared" ref="I11:I30" si="2">H11/$B11</f>
        <v>4.2536523266560171E-4</v>
      </c>
    </row>
    <row r="12" spans="1:9" x14ac:dyDescent="0.45">
      <c r="A12" s="12" t="s">
        <v>69</v>
      </c>
      <c r="B12" s="20">
        <v>1065365</v>
      </c>
      <c r="C12" s="21">
        <v>689634</v>
      </c>
      <c r="D12" s="21">
        <v>10</v>
      </c>
      <c r="E12" s="11">
        <f t="shared" si="0"/>
        <v>0.64731242344173123</v>
      </c>
      <c r="F12" s="21">
        <v>1955</v>
      </c>
      <c r="G12" s="11">
        <f t="shared" si="1"/>
        <v>1.8350518366944662E-3</v>
      </c>
      <c r="H12" s="21">
        <v>324</v>
      </c>
      <c r="I12" s="11">
        <f t="shared" si="2"/>
        <v>3.0412112280767622E-4</v>
      </c>
    </row>
    <row r="13" spans="1:9" x14ac:dyDescent="0.45">
      <c r="A13" s="12" t="s">
        <v>70</v>
      </c>
      <c r="B13" s="20">
        <v>1332226</v>
      </c>
      <c r="C13" s="21">
        <v>865663</v>
      </c>
      <c r="D13" s="21">
        <v>3</v>
      </c>
      <c r="E13" s="11">
        <f t="shared" si="0"/>
        <v>0.64978464614862641</v>
      </c>
      <c r="F13" s="21">
        <v>1904</v>
      </c>
      <c r="G13" s="11">
        <f t="shared" si="1"/>
        <v>1.4291869397534652E-3</v>
      </c>
      <c r="H13" s="21">
        <v>180</v>
      </c>
      <c r="I13" s="11">
        <f t="shared" si="2"/>
        <v>1.3511221069097885E-4</v>
      </c>
    </row>
    <row r="14" spans="1:9" x14ac:dyDescent="0.45">
      <c r="A14" s="12" t="s">
        <v>71</v>
      </c>
      <c r="B14" s="20">
        <v>976328</v>
      </c>
      <c r="C14" s="21">
        <v>647118</v>
      </c>
      <c r="D14" s="21">
        <v>0</v>
      </c>
      <c r="E14" s="11">
        <f t="shared" si="0"/>
        <v>0.66280799075720453</v>
      </c>
      <c r="F14" s="21">
        <v>1529</v>
      </c>
      <c r="G14" s="11">
        <f t="shared" si="1"/>
        <v>1.5660720577510836E-3</v>
      </c>
      <c r="H14" s="21">
        <v>180</v>
      </c>
      <c r="I14" s="11">
        <f t="shared" si="2"/>
        <v>1.8436427102367238E-4</v>
      </c>
    </row>
    <row r="15" spans="1:9" x14ac:dyDescent="0.45">
      <c r="A15" s="12" t="s">
        <v>72</v>
      </c>
      <c r="B15" s="20">
        <v>3755776</v>
      </c>
      <c r="C15" s="21">
        <v>2449422</v>
      </c>
      <c r="D15" s="21">
        <v>71</v>
      </c>
      <c r="E15" s="11">
        <f t="shared" si="0"/>
        <v>0.65215577286824344</v>
      </c>
      <c r="F15" s="21">
        <v>6855</v>
      </c>
      <c r="G15" s="11">
        <f t="shared" si="1"/>
        <v>1.8251887226501261E-3</v>
      </c>
      <c r="H15" s="21">
        <v>903</v>
      </c>
      <c r="I15" s="11">
        <f t="shared" si="2"/>
        <v>2.4042967418717198E-4</v>
      </c>
    </row>
    <row r="16" spans="1:9" x14ac:dyDescent="0.45">
      <c r="A16" s="12" t="s">
        <v>73</v>
      </c>
      <c r="B16" s="20">
        <v>1522390</v>
      </c>
      <c r="C16" s="21">
        <v>950379</v>
      </c>
      <c r="D16" s="21">
        <v>62</v>
      </c>
      <c r="E16" s="11">
        <f t="shared" si="0"/>
        <v>0.62422703774985389</v>
      </c>
      <c r="F16" s="21">
        <v>2899</v>
      </c>
      <c r="G16" s="11">
        <f t="shared" si="1"/>
        <v>1.9042426710632625E-3</v>
      </c>
      <c r="H16" s="21">
        <v>386</v>
      </c>
      <c r="I16" s="11">
        <f t="shared" si="2"/>
        <v>2.5354869645754374E-4</v>
      </c>
    </row>
    <row r="17" spans="1:9" x14ac:dyDescent="0.45">
      <c r="A17" s="12" t="s">
        <v>74</v>
      </c>
      <c r="B17" s="20">
        <v>719112</v>
      </c>
      <c r="C17" s="21">
        <v>471657</v>
      </c>
      <c r="D17" s="21">
        <v>17</v>
      </c>
      <c r="E17" s="11">
        <f t="shared" si="0"/>
        <v>0.65586445505011737</v>
      </c>
      <c r="F17" s="21">
        <v>985</v>
      </c>
      <c r="G17" s="11">
        <f t="shared" si="1"/>
        <v>1.3697449076082724E-3</v>
      </c>
      <c r="H17" s="21">
        <v>79</v>
      </c>
      <c r="I17" s="11">
        <f t="shared" si="2"/>
        <v>1.0985771340208479E-4</v>
      </c>
    </row>
    <row r="18" spans="1:9" x14ac:dyDescent="0.45">
      <c r="A18" s="12" t="s">
        <v>75</v>
      </c>
      <c r="B18" s="20">
        <v>779613</v>
      </c>
      <c r="C18" s="21">
        <v>547049</v>
      </c>
      <c r="D18" s="21">
        <v>3</v>
      </c>
      <c r="E18" s="11">
        <f t="shared" si="0"/>
        <v>0.70168917142223131</v>
      </c>
      <c r="F18" s="21">
        <v>1053</v>
      </c>
      <c r="G18" s="11">
        <f t="shared" si="1"/>
        <v>1.3506701401849379E-3</v>
      </c>
      <c r="H18" s="21">
        <v>77</v>
      </c>
      <c r="I18" s="11">
        <f t="shared" si="2"/>
        <v>9.8766952321215778E-5</v>
      </c>
    </row>
    <row r="19" spans="1:9" x14ac:dyDescent="0.45">
      <c r="A19" s="12" t="s">
        <v>76</v>
      </c>
      <c r="B19" s="20">
        <v>689079</v>
      </c>
      <c r="C19" s="21">
        <v>464576</v>
      </c>
      <c r="D19" s="21">
        <v>12</v>
      </c>
      <c r="E19" s="11">
        <f t="shared" si="0"/>
        <v>0.67418104455367234</v>
      </c>
      <c r="F19" s="21">
        <v>1269</v>
      </c>
      <c r="G19" s="11">
        <f t="shared" si="1"/>
        <v>1.841588555158407E-3</v>
      </c>
      <c r="H19" s="21">
        <v>126</v>
      </c>
      <c r="I19" s="11">
        <f t="shared" si="2"/>
        <v>1.8285276434196949E-4</v>
      </c>
    </row>
    <row r="20" spans="1:9" x14ac:dyDescent="0.45">
      <c r="A20" s="12" t="s">
        <v>77</v>
      </c>
      <c r="B20" s="20">
        <v>795771</v>
      </c>
      <c r="C20" s="21">
        <v>525893</v>
      </c>
      <c r="D20" s="21">
        <v>5</v>
      </c>
      <c r="E20" s="11">
        <f t="shared" si="0"/>
        <v>0.66085343647858497</v>
      </c>
      <c r="F20" s="21">
        <v>1329</v>
      </c>
      <c r="G20" s="11">
        <f t="shared" si="1"/>
        <v>1.6700784522180375E-3</v>
      </c>
      <c r="H20" s="21">
        <v>116</v>
      </c>
      <c r="I20" s="11">
        <f t="shared" si="2"/>
        <v>1.4577057972708229E-4</v>
      </c>
    </row>
    <row r="21" spans="1:9" x14ac:dyDescent="0.45">
      <c r="A21" s="12" t="s">
        <v>78</v>
      </c>
      <c r="B21" s="20">
        <v>2293433</v>
      </c>
      <c r="C21" s="21">
        <v>1383734</v>
      </c>
      <c r="D21" s="21">
        <v>30</v>
      </c>
      <c r="E21" s="11">
        <f t="shared" si="0"/>
        <v>0.6033330818907725</v>
      </c>
      <c r="F21" s="21">
        <v>3618</v>
      </c>
      <c r="G21" s="11">
        <f t="shared" si="1"/>
        <v>1.5775477199464732E-3</v>
      </c>
      <c r="H21" s="21">
        <v>389</v>
      </c>
      <c r="I21" s="11">
        <f t="shared" si="2"/>
        <v>1.696147216857872E-4</v>
      </c>
    </row>
    <row r="22" spans="1:9" x14ac:dyDescent="0.45">
      <c r="A22" s="12" t="s">
        <v>79</v>
      </c>
      <c r="B22" s="20">
        <v>1388807</v>
      </c>
      <c r="C22" s="21">
        <v>840009</v>
      </c>
      <c r="D22" s="21">
        <v>44</v>
      </c>
      <c r="E22" s="11">
        <f t="shared" si="0"/>
        <v>0.60481045962469948</v>
      </c>
      <c r="F22" s="21">
        <v>3819</v>
      </c>
      <c r="G22" s="11">
        <f t="shared" si="1"/>
        <v>2.7498421306920255E-3</v>
      </c>
      <c r="H22" s="21">
        <v>1075</v>
      </c>
      <c r="I22" s="11">
        <f t="shared" si="2"/>
        <v>7.7404563773080057E-4</v>
      </c>
    </row>
    <row r="23" spans="1:9" x14ac:dyDescent="0.45">
      <c r="A23" s="12" t="s">
        <v>80</v>
      </c>
      <c r="B23" s="20">
        <v>2732197</v>
      </c>
      <c r="C23" s="21">
        <v>1503939</v>
      </c>
      <c r="D23" s="21">
        <v>113</v>
      </c>
      <c r="E23" s="11">
        <f t="shared" si="0"/>
        <v>0.55040906640333764</v>
      </c>
      <c r="F23" s="21">
        <v>5348</v>
      </c>
      <c r="G23" s="11">
        <f t="shared" si="1"/>
        <v>1.9573991187311897E-3</v>
      </c>
      <c r="H23" s="21">
        <v>815</v>
      </c>
      <c r="I23" s="11">
        <f t="shared" si="2"/>
        <v>2.9829474228981295E-4</v>
      </c>
    </row>
    <row r="24" spans="1:9" x14ac:dyDescent="0.45">
      <c r="A24" s="12" t="s">
        <v>81</v>
      </c>
      <c r="B24" s="20">
        <v>826154</v>
      </c>
      <c r="C24" s="21">
        <v>492834</v>
      </c>
      <c r="D24" s="21">
        <v>16</v>
      </c>
      <c r="E24" s="11">
        <f t="shared" si="0"/>
        <v>0.59652074552686307</v>
      </c>
      <c r="F24" s="21">
        <v>942</v>
      </c>
      <c r="G24" s="11">
        <f t="shared" si="1"/>
        <v>1.1402232513550742E-3</v>
      </c>
      <c r="H24" s="21">
        <v>220</v>
      </c>
      <c r="I24" s="11">
        <f t="shared" si="2"/>
        <v>2.6629417759884962E-4</v>
      </c>
    </row>
    <row r="25" spans="1:9" x14ac:dyDescent="0.45">
      <c r="A25" s="12" t="s">
        <v>82</v>
      </c>
      <c r="B25" s="20">
        <v>1517627</v>
      </c>
      <c r="C25" s="21">
        <v>909919</v>
      </c>
      <c r="D25" s="21">
        <v>7</v>
      </c>
      <c r="E25" s="11">
        <f t="shared" si="0"/>
        <v>0.59956234305267364</v>
      </c>
      <c r="F25" s="21">
        <v>3681</v>
      </c>
      <c r="G25" s="11">
        <f t="shared" si="1"/>
        <v>2.4254971742068373E-3</v>
      </c>
      <c r="H25" s="21">
        <v>390</v>
      </c>
      <c r="I25" s="11">
        <f t="shared" si="2"/>
        <v>2.5698014070651086E-4</v>
      </c>
    </row>
    <row r="26" spans="1:9" x14ac:dyDescent="0.45">
      <c r="A26" s="12" t="s">
        <v>83</v>
      </c>
      <c r="B26" s="20">
        <v>704487</v>
      </c>
      <c r="C26" s="21">
        <v>433278</v>
      </c>
      <c r="D26" s="21">
        <v>11</v>
      </c>
      <c r="E26" s="11">
        <f t="shared" si="0"/>
        <v>0.61501063894720553</v>
      </c>
      <c r="F26" s="21">
        <v>1609</v>
      </c>
      <c r="G26" s="11">
        <f t="shared" si="1"/>
        <v>2.2839314281171974E-3</v>
      </c>
      <c r="H26" s="21">
        <v>199</v>
      </c>
      <c r="I26" s="11">
        <f t="shared" si="2"/>
        <v>2.8247504922021273E-4</v>
      </c>
    </row>
    <row r="27" spans="1:9" x14ac:dyDescent="0.45">
      <c r="A27" s="12" t="s">
        <v>84</v>
      </c>
      <c r="B27" s="20">
        <v>1189149</v>
      </c>
      <c r="C27" s="21">
        <v>713601</v>
      </c>
      <c r="D27" s="21">
        <v>4</v>
      </c>
      <c r="E27" s="11">
        <f t="shared" si="0"/>
        <v>0.60009048487615935</v>
      </c>
      <c r="F27" s="21">
        <v>1859</v>
      </c>
      <c r="G27" s="11">
        <f t="shared" si="1"/>
        <v>1.5633028325298176E-3</v>
      </c>
      <c r="H27" s="21">
        <v>159</v>
      </c>
      <c r="I27" s="11">
        <f t="shared" si="2"/>
        <v>1.3370906421314739E-4</v>
      </c>
    </row>
    <row r="28" spans="1:9" x14ac:dyDescent="0.45">
      <c r="A28" s="12" t="s">
        <v>85</v>
      </c>
      <c r="B28" s="20">
        <v>936583</v>
      </c>
      <c r="C28" s="21">
        <v>603214</v>
      </c>
      <c r="D28" s="21">
        <v>268</v>
      </c>
      <c r="E28" s="11">
        <f t="shared" si="0"/>
        <v>0.64377209494513565</v>
      </c>
      <c r="F28" s="21">
        <v>1431</v>
      </c>
      <c r="G28" s="11">
        <f t="shared" si="1"/>
        <v>1.5278944845251302E-3</v>
      </c>
      <c r="H28" s="21">
        <v>120</v>
      </c>
      <c r="I28" s="11">
        <f t="shared" si="2"/>
        <v>1.2812532364990609E-4</v>
      </c>
    </row>
    <row r="29" spans="1:9" x14ac:dyDescent="0.45">
      <c r="A29" s="12" t="s">
        <v>86</v>
      </c>
      <c r="B29" s="20">
        <v>1568265</v>
      </c>
      <c r="C29" s="21">
        <v>918971</v>
      </c>
      <c r="D29" s="21">
        <v>5</v>
      </c>
      <c r="E29" s="11">
        <f t="shared" si="0"/>
        <v>0.58597622213082612</v>
      </c>
      <c r="F29" s="21">
        <v>1908</v>
      </c>
      <c r="G29" s="11">
        <f t="shared" si="1"/>
        <v>1.2166311178276631E-3</v>
      </c>
      <c r="H29" s="21">
        <v>281</v>
      </c>
      <c r="I29" s="11">
        <f t="shared" si="2"/>
        <v>1.7917890152493361E-4</v>
      </c>
    </row>
    <row r="30" spans="1:9" x14ac:dyDescent="0.45">
      <c r="A30" s="12" t="s">
        <v>87</v>
      </c>
      <c r="B30" s="20">
        <v>731722</v>
      </c>
      <c r="C30" s="21">
        <v>465536</v>
      </c>
      <c r="D30" s="21">
        <v>9</v>
      </c>
      <c r="E30" s="11">
        <f t="shared" si="0"/>
        <v>0.63620746677016682</v>
      </c>
      <c r="F30" s="21">
        <v>1247</v>
      </c>
      <c r="G30" s="11">
        <f t="shared" si="1"/>
        <v>1.7041991357373428E-3</v>
      </c>
      <c r="H30" s="21">
        <v>307</v>
      </c>
      <c r="I30" s="11">
        <f t="shared" si="2"/>
        <v>4.1955824753116619E-4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88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44817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155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67</v>
      </c>
      <c r="B39" s="20">
        <v>9522872</v>
      </c>
      <c r="C39" s="21">
        <v>5980873</v>
      </c>
      <c r="D39" s="21">
        <v>510</v>
      </c>
      <c r="E39" s="11">
        <f t="shared" ref="E39" si="3">(C39-D39)/$B39</f>
        <v>0.6279999353136323</v>
      </c>
      <c r="F39" s="21">
        <v>14410</v>
      </c>
      <c r="G39" s="11">
        <f t="shared" ref="G39" si="4">F39/$B39</f>
        <v>1.5131989593055539E-3</v>
      </c>
      <c r="H39" s="21">
        <v>1778</v>
      </c>
      <c r="I39" s="11">
        <f t="shared" ref="I39" si="5">H39/$B39</f>
        <v>1.8670837957288514E-4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89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90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61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91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157</v>
      </c>
      <c r="B45" s="59"/>
      <c r="C45" s="59"/>
      <c r="D45" s="59"/>
      <c r="F45" s="59"/>
      <c r="H45" s="59"/>
    </row>
    <row r="46" spans="1:9" x14ac:dyDescent="0.45">
      <c r="A46" s="49" t="s">
        <v>158</v>
      </c>
      <c r="B46" s="50"/>
      <c r="C46" s="50"/>
      <c r="D46" s="50"/>
      <c r="F46" s="50"/>
      <c r="H46" s="50"/>
    </row>
  </sheetData>
  <mergeCells count="30"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>
      <selection activeCell="J54" sqref="J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92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44818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接種回数（9月13日まで）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93</v>
      </c>
      <c r="D4" s="115"/>
      <c r="E4" s="116"/>
      <c r="F4" s="114" t="s">
        <v>94</v>
      </c>
      <c r="G4" s="115"/>
      <c r="H4" s="116"/>
      <c r="I4" s="123" t="s">
        <v>95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96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97</v>
      </c>
      <c r="M5" s="61" t="s">
        <v>98</v>
      </c>
      <c r="N5" s="62" t="s">
        <v>99</v>
      </c>
      <c r="O5" s="63" t="s">
        <v>100</v>
      </c>
      <c r="P5" s="63" t="s">
        <v>101</v>
      </c>
      <c r="Q5" s="63" t="s">
        <v>102</v>
      </c>
      <c r="R5" s="63" t="s">
        <v>103</v>
      </c>
      <c r="S5" s="63" t="s">
        <v>104</v>
      </c>
      <c r="T5" s="63" t="s">
        <v>148</v>
      </c>
      <c r="U5" s="63" t="s">
        <v>153</v>
      </c>
      <c r="V5" s="64"/>
      <c r="W5" s="65"/>
      <c r="X5" s="61" t="s">
        <v>105</v>
      </c>
      <c r="Y5" s="61" t="s">
        <v>106</v>
      </c>
      <c r="Z5" s="61" t="s">
        <v>107</v>
      </c>
      <c r="AA5" s="61" t="s">
        <v>147</v>
      </c>
      <c r="AB5" s="61" t="s">
        <v>154</v>
      </c>
    </row>
    <row r="6" spans="1:30" x14ac:dyDescent="0.45">
      <c r="A6" s="113"/>
      <c r="B6" s="113"/>
      <c r="C6" s="52" t="s">
        <v>7</v>
      </c>
      <c r="D6" s="78" t="s">
        <v>150</v>
      </c>
      <c r="E6" s="60" t="s">
        <v>108</v>
      </c>
      <c r="F6" s="52" t="s">
        <v>7</v>
      </c>
      <c r="G6" s="78" t="s">
        <v>150</v>
      </c>
      <c r="H6" s="60" t="s">
        <v>108</v>
      </c>
      <c r="I6" s="52" t="s">
        <v>7</v>
      </c>
      <c r="J6" s="78" t="s">
        <v>150</v>
      </c>
      <c r="K6" s="60" t="s">
        <v>108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108</v>
      </c>
      <c r="X6" s="66" t="s">
        <v>109</v>
      </c>
      <c r="Y6" s="66" t="s">
        <v>109</v>
      </c>
      <c r="Z6" s="66" t="s">
        <v>109</v>
      </c>
      <c r="AA6" s="66" t="s">
        <v>109</v>
      </c>
      <c r="AB6" s="66" t="s">
        <v>109</v>
      </c>
      <c r="AD6" s="58" t="s">
        <v>110</v>
      </c>
    </row>
    <row r="7" spans="1:30" x14ac:dyDescent="0.45">
      <c r="A7" s="28" t="s">
        <v>11</v>
      </c>
      <c r="B7" s="30">
        <f>C7+F7+I7+V7</f>
        <v>320398059</v>
      </c>
      <c r="C7" s="30">
        <f>SUM(C8:C54)</f>
        <v>104173050</v>
      </c>
      <c r="D7" s="30">
        <f>SUM(D8:D54)</f>
        <v>1582189</v>
      </c>
      <c r="E7" s="73">
        <f t="shared" ref="E7:E54" si="0">(C7-D7)/AD7</f>
        <v>0.81473881193081776</v>
      </c>
      <c r="F7" s="30">
        <f>SUM(F8:F54)</f>
        <v>102748526</v>
      </c>
      <c r="G7" s="30">
        <f>SUM(G8:G54)</f>
        <v>1486776</v>
      </c>
      <c r="H7" s="73">
        <f>(F7-G7)/AD7</f>
        <v>0.80418350216434475</v>
      </c>
      <c r="I7" s="30">
        <f>SUM(I8:I54)</f>
        <v>81950796</v>
      </c>
      <c r="J7" s="30">
        <f>SUM(J8:J54)</f>
        <v>3828</v>
      </c>
      <c r="K7" s="73">
        <f>(I7-J7)/AD7</f>
        <v>0.65079262128088333</v>
      </c>
      <c r="L7" s="53">
        <f>SUM(L8:L54)</f>
        <v>1040033</v>
      </c>
      <c r="M7" s="53">
        <f t="shared" ref="M7" si="1">SUM(M8:M54)</f>
        <v>5307473</v>
      </c>
      <c r="N7" s="53">
        <f t="shared" ref="N7:U7" si="2">SUM(N8:N54)</f>
        <v>23301620</v>
      </c>
      <c r="O7" s="53">
        <f t="shared" si="2"/>
        <v>25516255</v>
      </c>
      <c r="P7" s="53">
        <f t="shared" si="2"/>
        <v>13759453</v>
      </c>
      <c r="Q7" s="53">
        <f t="shared" si="2"/>
        <v>6563942</v>
      </c>
      <c r="R7" s="53">
        <f t="shared" si="2"/>
        <v>2733263</v>
      </c>
      <c r="S7" s="53">
        <f t="shared" ref="S7:T7" si="3">SUM(S8:S54)</f>
        <v>1864474</v>
      </c>
      <c r="T7" s="53">
        <f t="shared" si="3"/>
        <v>1546056</v>
      </c>
      <c r="U7" s="53">
        <f t="shared" si="2"/>
        <v>318227</v>
      </c>
      <c r="V7" s="53">
        <f>SUM(V8:V54)</f>
        <v>31525687</v>
      </c>
      <c r="W7" s="54">
        <f>V7/AD7</f>
        <v>0.25036538850846402</v>
      </c>
      <c r="X7" s="53">
        <f>SUM(X8:X54)</f>
        <v>6919</v>
      </c>
      <c r="Y7" s="53">
        <f t="shared" ref="Y7" si="4">SUM(Y8:Y54)</f>
        <v>757263</v>
      </c>
      <c r="Z7" s="53">
        <f t="shared" ref="Z7:AB7" si="5">SUM(Z8:Z54)</f>
        <v>12690304</v>
      </c>
      <c r="AA7" s="53">
        <f t="shared" ref="AA7" si="6">SUM(AA8:AA54)</f>
        <v>14878315</v>
      </c>
      <c r="AB7" s="53">
        <f t="shared" si="5"/>
        <v>3192886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13555659</v>
      </c>
      <c r="C8" s="32">
        <f>SUM(一般接種!D7+一般接種!G7+一般接種!J7+一般接種!M7+医療従事者等!C5)</f>
        <v>4335387</v>
      </c>
      <c r="D8" s="32">
        <v>64872</v>
      </c>
      <c r="E8" s="73">
        <f t="shared" si="0"/>
        <v>0.82414579484486605</v>
      </c>
      <c r="F8" s="32">
        <f>SUM(一般接種!E7+一般接種!H7+一般接種!K7+一般接種!N7+医療従事者等!D5)</f>
        <v>4272190</v>
      </c>
      <c r="G8" s="32">
        <v>60432</v>
      </c>
      <c r="H8" s="73">
        <f t="shared" ref="H8:H54" si="7">(F8-G8)/AD8</f>
        <v>0.81280656890427105</v>
      </c>
      <c r="I8" s="29">
        <f>SUM(L8:U8)</f>
        <v>3493991</v>
      </c>
      <c r="J8" s="32">
        <v>71</v>
      </c>
      <c r="K8" s="73">
        <f t="shared" ref="K8:K54" si="8">(I8-J8)/AD8</f>
        <v>0.67427452556058798</v>
      </c>
      <c r="L8" s="67">
        <v>42158</v>
      </c>
      <c r="M8" s="67">
        <v>231843</v>
      </c>
      <c r="N8" s="67">
        <v>924029</v>
      </c>
      <c r="O8" s="67">
        <v>1076085</v>
      </c>
      <c r="P8" s="67">
        <v>656683</v>
      </c>
      <c r="Q8" s="67">
        <v>306540</v>
      </c>
      <c r="R8" s="67">
        <v>121109</v>
      </c>
      <c r="S8" s="67">
        <v>68369</v>
      </c>
      <c r="T8" s="67">
        <v>56324</v>
      </c>
      <c r="U8" s="67">
        <v>10851</v>
      </c>
      <c r="V8" s="67">
        <f>SUM(X8:AB8)</f>
        <v>1454091</v>
      </c>
      <c r="W8" s="68">
        <f t="shared" ref="W8:W54" si="9">V8/AD8</f>
        <v>0.28061790743546527</v>
      </c>
      <c r="X8" s="67">
        <v>157</v>
      </c>
      <c r="Y8" s="67">
        <v>26834</v>
      </c>
      <c r="Z8" s="67">
        <v>526218</v>
      </c>
      <c r="AA8" s="67">
        <v>748930</v>
      </c>
      <c r="AB8" s="67">
        <v>151952</v>
      </c>
      <c r="AD8" s="59">
        <v>5181747</v>
      </c>
    </row>
    <row r="9" spans="1:30" x14ac:dyDescent="0.45">
      <c r="A9" s="31" t="s">
        <v>13</v>
      </c>
      <c r="B9" s="30">
        <f>C9+F9+I9+V9</f>
        <v>3420720</v>
      </c>
      <c r="C9" s="32">
        <f>SUM(一般接種!D8+一般接種!G8+一般接種!J8+一般接種!M8+医療従事者等!C6)</f>
        <v>1098883</v>
      </c>
      <c r="D9" s="32">
        <v>18204</v>
      </c>
      <c r="E9" s="73">
        <f t="shared" si="0"/>
        <v>0.86968197686489934</v>
      </c>
      <c r="F9" s="32">
        <f>SUM(一般接種!E8+一般接種!H8+一般接種!K8+一般接種!N8+医療従事者等!D6)</f>
        <v>1085095</v>
      </c>
      <c r="G9" s="32">
        <v>17112</v>
      </c>
      <c r="H9" s="73">
        <f t="shared" si="7"/>
        <v>0.85946480564358685</v>
      </c>
      <c r="I9" s="29">
        <f t="shared" ref="I9:I54" si="10">SUM(L9:U9)</f>
        <v>895871</v>
      </c>
      <c r="J9" s="32">
        <v>40</v>
      </c>
      <c r="K9" s="73">
        <f t="shared" si="8"/>
        <v>0.72092459927217944</v>
      </c>
      <c r="L9" s="67">
        <v>10727</v>
      </c>
      <c r="M9" s="67">
        <v>43977</v>
      </c>
      <c r="N9" s="67">
        <v>228423</v>
      </c>
      <c r="O9" s="67">
        <v>263838</v>
      </c>
      <c r="P9" s="67">
        <v>181689</v>
      </c>
      <c r="Q9" s="67">
        <v>92301</v>
      </c>
      <c r="R9" s="67">
        <v>41313</v>
      </c>
      <c r="S9" s="67">
        <v>18912</v>
      </c>
      <c r="T9" s="67">
        <v>11920</v>
      </c>
      <c r="U9" s="67">
        <v>2771</v>
      </c>
      <c r="V9" s="67">
        <f t="shared" ref="V9:V54" si="11">SUM(X9:AB9)</f>
        <v>340871</v>
      </c>
      <c r="W9" s="68">
        <f t="shared" si="9"/>
        <v>0.27431768835696363</v>
      </c>
      <c r="X9" s="67">
        <v>70</v>
      </c>
      <c r="Y9" s="67">
        <v>5725</v>
      </c>
      <c r="Z9" s="67">
        <v>121375</v>
      </c>
      <c r="AA9" s="67">
        <v>170685</v>
      </c>
      <c r="AB9" s="67">
        <v>43016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3369937</v>
      </c>
      <c r="C10" s="32">
        <f>SUM(一般接種!D9+一般接種!G9+一般接種!J9+一般接種!M9+医療従事者等!C7)</f>
        <v>1064178</v>
      </c>
      <c r="D10" s="32">
        <v>19477</v>
      </c>
      <c r="E10" s="73">
        <f t="shared" si="0"/>
        <v>0.86615379003065984</v>
      </c>
      <c r="F10" s="32">
        <f>SUM(一般接種!E9+一般接種!H9+一般接種!K9+一般接種!N9+医療従事者等!D7)</f>
        <v>1049062</v>
      </c>
      <c r="G10" s="32">
        <v>18351</v>
      </c>
      <c r="H10" s="73">
        <f t="shared" si="7"/>
        <v>0.8545547856049639</v>
      </c>
      <c r="I10" s="29">
        <f t="shared" si="10"/>
        <v>884398</v>
      </c>
      <c r="J10" s="32">
        <v>60</v>
      </c>
      <c r="K10" s="73">
        <f t="shared" si="8"/>
        <v>0.73319802543324231</v>
      </c>
      <c r="L10" s="67">
        <v>10460</v>
      </c>
      <c r="M10" s="67">
        <v>47805</v>
      </c>
      <c r="N10" s="67">
        <v>221633</v>
      </c>
      <c r="O10" s="67">
        <v>256825</v>
      </c>
      <c r="P10" s="67">
        <v>168641</v>
      </c>
      <c r="Q10" s="67">
        <v>106799</v>
      </c>
      <c r="R10" s="67">
        <v>40206</v>
      </c>
      <c r="S10" s="67">
        <v>17212</v>
      </c>
      <c r="T10" s="67">
        <v>12143</v>
      </c>
      <c r="U10" s="67">
        <v>2674</v>
      </c>
      <c r="V10" s="67">
        <f t="shared" si="11"/>
        <v>372299</v>
      </c>
      <c r="W10" s="68">
        <f t="shared" si="9"/>
        <v>0.30867031799014705</v>
      </c>
      <c r="X10" s="67">
        <v>6</v>
      </c>
      <c r="Y10" s="67">
        <v>5459</v>
      </c>
      <c r="Z10" s="67">
        <v>132516</v>
      </c>
      <c r="AA10" s="67">
        <v>183105</v>
      </c>
      <c r="AB10" s="67">
        <v>51213</v>
      </c>
      <c r="AD10" s="59">
        <v>1206138</v>
      </c>
    </row>
    <row r="11" spans="1:30" x14ac:dyDescent="0.45">
      <c r="A11" s="31" t="s">
        <v>15</v>
      </c>
      <c r="B11" s="30">
        <f t="shared" si="12"/>
        <v>6027383</v>
      </c>
      <c r="C11" s="32">
        <f>SUM(一般接種!D10+一般接種!G10+一般接種!J10+一般接種!M10+医療従事者等!C8)</f>
        <v>1943462</v>
      </c>
      <c r="D11" s="32">
        <v>27849</v>
      </c>
      <c r="E11" s="73">
        <f t="shared" si="0"/>
        <v>0.84453568487340869</v>
      </c>
      <c r="F11" s="32">
        <f>SUM(一般接種!E10+一般接種!H10+一般接種!K10+一般接種!N10+医療従事者等!D8)</f>
        <v>1909443</v>
      </c>
      <c r="G11" s="32">
        <v>26217</v>
      </c>
      <c r="H11" s="73">
        <f t="shared" si="7"/>
        <v>0.83025723863922929</v>
      </c>
      <c r="I11" s="29">
        <f t="shared" si="10"/>
        <v>1548143</v>
      </c>
      <c r="J11" s="32">
        <v>29</v>
      </c>
      <c r="K11" s="73">
        <f t="shared" si="8"/>
        <v>0.68251651938680313</v>
      </c>
      <c r="L11" s="67">
        <v>18981</v>
      </c>
      <c r="M11" s="67">
        <v>126078</v>
      </c>
      <c r="N11" s="67">
        <v>460713</v>
      </c>
      <c r="O11" s="67">
        <v>394178</v>
      </c>
      <c r="P11" s="67">
        <v>269945</v>
      </c>
      <c r="Q11" s="67">
        <v>151306</v>
      </c>
      <c r="R11" s="67">
        <v>60503</v>
      </c>
      <c r="S11" s="67">
        <v>35624</v>
      </c>
      <c r="T11" s="67">
        <v>24981</v>
      </c>
      <c r="U11" s="67">
        <v>5834</v>
      </c>
      <c r="V11" s="67">
        <f t="shared" si="11"/>
        <v>626335</v>
      </c>
      <c r="W11" s="68">
        <f t="shared" si="9"/>
        <v>0.27613210924397902</v>
      </c>
      <c r="X11" s="67">
        <v>26</v>
      </c>
      <c r="Y11" s="67">
        <v>24638</v>
      </c>
      <c r="Z11" s="67">
        <v>276359</v>
      </c>
      <c r="AA11" s="67">
        <v>269892</v>
      </c>
      <c r="AB11" s="67">
        <v>55420</v>
      </c>
      <c r="AD11" s="59">
        <v>2268244</v>
      </c>
    </row>
    <row r="12" spans="1:30" x14ac:dyDescent="0.45">
      <c r="A12" s="31" t="s">
        <v>16</v>
      </c>
      <c r="B12" s="30">
        <f t="shared" si="12"/>
        <v>2696710</v>
      </c>
      <c r="C12" s="32">
        <f>SUM(一般接種!D11+一般接種!G11+一般接種!J11+一般接種!M11+医療従事者等!C9)</f>
        <v>859257</v>
      </c>
      <c r="D12" s="32">
        <v>16269</v>
      </c>
      <c r="E12" s="73">
        <f t="shared" si="0"/>
        <v>0.8814021498990503</v>
      </c>
      <c r="F12" s="32">
        <f>SUM(一般接種!E11+一般接種!H11+一般接種!K11+一般接種!N11+医療従事者等!D9)</f>
        <v>849522</v>
      </c>
      <c r="G12" s="32">
        <v>15274</v>
      </c>
      <c r="H12" s="73">
        <f t="shared" si="7"/>
        <v>0.87226387653084381</v>
      </c>
      <c r="I12" s="29">
        <f t="shared" si="10"/>
        <v>730274</v>
      </c>
      <c r="J12" s="32">
        <v>5</v>
      </c>
      <c r="K12" s="73">
        <f t="shared" si="8"/>
        <v>0.76354665381313802</v>
      </c>
      <c r="L12" s="67">
        <v>4887</v>
      </c>
      <c r="M12" s="67">
        <v>29840</v>
      </c>
      <c r="N12" s="67">
        <v>127771</v>
      </c>
      <c r="O12" s="67">
        <v>229443</v>
      </c>
      <c r="P12" s="67">
        <v>189337</v>
      </c>
      <c r="Q12" s="67">
        <v>89893</v>
      </c>
      <c r="R12" s="67">
        <v>30904</v>
      </c>
      <c r="S12" s="67">
        <v>14011</v>
      </c>
      <c r="T12" s="67">
        <v>11801</v>
      </c>
      <c r="U12" s="67">
        <v>2387</v>
      </c>
      <c r="V12" s="67">
        <f t="shared" si="11"/>
        <v>257657</v>
      </c>
      <c r="W12" s="68">
        <f t="shared" si="9"/>
        <v>0.26939818091899242</v>
      </c>
      <c r="X12" s="67">
        <v>3</v>
      </c>
      <c r="Y12" s="67">
        <v>1518</v>
      </c>
      <c r="Z12" s="67">
        <v>58101</v>
      </c>
      <c r="AA12" s="67">
        <v>138743</v>
      </c>
      <c r="AB12" s="67">
        <v>59292</v>
      </c>
      <c r="AD12" s="59">
        <v>956417</v>
      </c>
    </row>
    <row r="13" spans="1:30" x14ac:dyDescent="0.45">
      <c r="A13" s="31" t="s">
        <v>17</v>
      </c>
      <c r="B13" s="30">
        <f t="shared" si="12"/>
        <v>2977278</v>
      </c>
      <c r="C13" s="32">
        <f>SUM(一般接種!D12+一般接種!G12+一般接種!J12+一般接種!M12+医療従事者等!C10)</f>
        <v>937236</v>
      </c>
      <c r="D13" s="32">
        <v>17277</v>
      </c>
      <c r="E13" s="73">
        <f t="shared" si="0"/>
        <v>0.87104379367840201</v>
      </c>
      <c r="F13" s="32">
        <f>SUM(一般接種!E12+一般接種!H12+一般接種!K12+一般接種!N12+医療従事者等!D10)</f>
        <v>927599</v>
      </c>
      <c r="G13" s="32">
        <v>16111</v>
      </c>
      <c r="H13" s="73">
        <f t="shared" si="7"/>
        <v>0.86302320583019376</v>
      </c>
      <c r="I13" s="29">
        <f t="shared" si="10"/>
        <v>781399</v>
      </c>
      <c r="J13" s="32">
        <v>37</v>
      </c>
      <c r="K13" s="73">
        <f t="shared" si="8"/>
        <v>0.7398161447587811</v>
      </c>
      <c r="L13" s="67">
        <v>9649</v>
      </c>
      <c r="M13" s="67">
        <v>34749</v>
      </c>
      <c r="N13" s="67">
        <v>192904</v>
      </c>
      <c r="O13" s="67">
        <v>270883</v>
      </c>
      <c r="P13" s="67">
        <v>142547</v>
      </c>
      <c r="Q13" s="67">
        <v>77144</v>
      </c>
      <c r="R13" s="67">
        <v>25827</v>
      </c>
      <c r="S13" s="67">
        <v>13618</v>
      </c>
      <c r="T13" s="67">
        <v>10565</v>
      </c>
      <c r="U13" s="67">
        <v>3513</v>
      </c>
      <c r="V13" s="67">
        <f t="shared" si="11"/>
        <v>331044</v>
      </c>
      <c r="W13" s="68">
        <f t="shared" si="9"/>
        <v>0.31344203560644868</v>
      </c>
      <c r="X13" s="67">
        <v>2</v>
      </c>
      <c r="Y13" s="67">
        <v>3617</v>
      </c>
      <c r="Z13" s="67">
        <v>100155</v>
      </c>
      <c r="AA13" s="67">
        <v>176557</v>
      </c>
      <c r="AB13" s="67">
        <v>50713</v>
      </c>
      <c r="AD13" s="59">
        <v>1056157</v>
      </c>
    </row>
    <row r="14" spans="1:30" x14ac:dyDescent="0.45">
      <c r="A14" s="31" t="s">
        <v>18</v>
      </c>
      <c r="B14" s="30">
        <f t="shared" si="12"/>
        <v>5042472</v>
      </c>
      <c r="C14" s="32">
        <f>SUM(一般接種!D13+一般接種!G13+一般接種!J13+一般接種!M13+医療従事者等!C11)</f>
        <v>1603387</v>
      </c>
      <c r="D14" s="32">
        <v>23258</v>
      </c>
      <c r="E14" s="73">
        <f t="shared" si="0"/>
        <v>0.85852080248842044</v>
      </c>
      <c r="F14" s="32">
        <f>SUM(一般接種!E13+一般接種!H13+一般接種!K13+一般接種!N13+医療従事者等!D11)</f>
        <v>1584068</v>
      </c>
      <c r="G14" s="32">
        <v>21657</v>
      </c>
      <c r="H14" s="73">
        <f t="shared" si="7"/>
        <v>0.84889420138275762</v>
      </c>
      <c r="I14" s="29">
        <f t="shared" si="10"/>
        <v>1324616</v>
      </c>
      <c r="J14" s="32">
        <v>82</v>
      </c>
      <c r="K14" s="73">
        <f t="shared" si="8"/>
        <v>0.71965009983564476</v>
      </c>
      <c r="L14" s="67">
        <v>19151</v>
      </c>
      <c r="M14" s="67">
        <v>75620</v>
      </c>
      <c r="N14" s="67">
        <v>346513</v>
      </c>
      <c r="O14" s="67">
        <v>419681</v>
      </c>
      <c r="P14" s="67">
        <v>237440</v>
      </c>
      <c r="Q14" s="67">
        <v>129151</v>
      </c>
      <c r="R14" s="67">
        <v>49870</v>
      </c>
      <c r="S14" s="67">
        <v>23688</v>
      </c>
      <c r="T14" s="67">
        <v>18946</v>
      </c>
      <c r="U14" s="67">
        <v>4556</v>
      </c>
      <c r="V14" s="67">
        <f t="shared" si="11"/>
        <v>530401</v>
      </c>
      <c r="W14" s="68">
        <f t="shared" si="9"/>
        <v>0.28817918800342296</v>
      </c>
      <c r="X14" s="67">
        <v>189</v>
      </c>
      <c r="Y14" s="67">
        <v>13237</v>
      </c>
      <c r="Z14" s="67">
        <v>199345</v>
      </c>
      <c r="AA14" s="67">
        <v>238382</v>
      </c>
      <c r="AB14" s="67">
        <v>79248</v>
      </c>
      <c r="AD14" s="59">
        <v>1840525</v>
      </c>
    </row>
    <row r="15" spans="1:30" x14ac:dyDescent="0.45">
      <c r="A15" s="31" t="s">
        <v>19</v>
      </c>
      <c r="B15" s="30">
        <f t="shared" si="12"/>
        <v>7757534</v>
      </c>
      <c r="C15" s="32">
        <f>SUM(一般接種!D14+一般接種!G14+一般接種!J14+一般接種!M14+医療従事者等!C12)</f>
        <v>2487494</v>
      </c>
      <c r="D15" s="32">
        <v>40120</v>
      </c>
      <c r="E15" s="73">
        <f t="shared" si="0"/>
        <v>0.84673263736803606</v>
      </c>
      <c r="F15" s="32">
        <f>SUM(一般接種!E14+一般接種!H14+一般接種!K14+一般接種!N14+医療従事者等!D12)</f>
        <v>2454099</v>
      </c>
      <c r="G15" s="32">
        <v>37719</v>
      </c>
      <c r="H15" s="73">
        <f t="shared" si="7"/>
        <v>0.83600945759960477</v>
      </c>
      <c r="I15" s="29">
        <f t="shared" si="10"/>
        <v>2000903</v>
      </c>
      <c r="J15" s="32">
        <v>46</v>
      </c>
      <c r="K15" s="73">
        <f t="shared" si="8"/>
        <v>0.69224847718668936</v>
      </c>
      <c r="L15" s="67">
        <v>21299</v>
      </c>
      <c r="M15" s="67">
        <v>142204</v>
      </c>
      <c r="N15" s="67">
        <v>555783</v>
      </c>
      <c r="O15" s="67">
        <v>593335</v>
      </c>
      <c r="P15" s="67">
        <v>347193</v>
      </c>
      <c r="Q15" s="67">
        <v>181650</v>
      </c>
      <c r="R15" s="67">
        <v>71425</v>
      </c>
      <c r="S15" s="67">
        <v>42171</v>
      </c>
      <c r="T15" s="67">
        <v>37559</v>
      </c>
      <c r="U15" s="67">
        <v>8284</v>
      </c>
      <c r="V15" s="67">
        <f t="shared" si="11"/>
        <v>815038</v>
      </c>
      <c r="W15" s="68">
        <f t="shared" si="9"/>
        <v>0.28198357721180717</v>
      </c>
      <c r="X15" s="67">
        <v>91</v>
      </c>
      <c r="Y15" s="67">
        <v>26731</v>
      </c>
      <c r="Z15" s="67">
        <v>335664</v>
      </c>
      <c r="AA15" s="67">
        <v>367552</v>
      </c>
      <c r="AB15" s="67">
        <v>85000</v>
      </c>
      <c r="AD15" s="59">
        <v>2890374</v>
      </c>
    </row>
    <row r="16" spans="1:30" x14ac:dyDescent="0.45">
      <c r="A16" s="33" t="s">
        <v>20</v>
      </c>
      <c r="B16" s="30">
        <f t="shared" si="12"/>
        <v>5112808</v>
      </c>
      <c r="C16" s="32">
        <f>SUM(一般接種!D15+一般接種!G15+一般接種!J15+一般接種!M15+医療従事者等!C13)</f>
        <v>1642258</v>
      </c>
      <c r="D16" s="32">
        <v>26809</v>
      </c>
      <c r="E16" s="73">
        <f t="shared" si="0"/>
        <v>0.83163697372397227</v>
      </c>
      <c r="F16" s="32">
        <f>SUM(一般接種!E15+一般接種!H15+一般接種!K15+一般接種!N15+医療従事者等!D13)</f>
        <v>1621871</v>
      </c>
      <c r="G16" s="32">
        <v>25260</v>
      </c>
      <c r="H16" s="73">
        <f t="shared" si="7"/>
        <v>0.82193912667896363</v>
      </c>
      <c r="I16" s="29">
        <f t="shared" si="10"/>
        <v>1333830</v>
      </c>
      <c r="J16" s="32">
        <v>40</v>
      </c>
      <c r="K16" s="73">
        <f t="shared" si="8"/>
        <v>0.68663825300786152</v>
      </c>
      <c r="L16" s="67">
        <v>14857</v>
      </c>
      <c r="M16" s="67">
        <v>72361</v>
      </c>
      <c r="N16" s="67">
        <v>367265</v>
      </c>
      <c r="O16" s="67">
        <v>348262</v>
      </c>
      <c r="P16" s="67">
        <v>253903</v>
      </c>
      <c r="Q16" s="67">
        <v>148067</v>
      </c>
      <c r="R16" s="67">
        <v>63681</v>
      </c>
      <c r="S16" s="67">
        <v>33477</v>
      </c>
      <c r="T16" s="67">
        <v>26066</v>
      </c>
      <c r="U16" s="67">
        <v>5891</v>
      </c>
      <c r="V16" s="67">
        <f t="shared" si="11"/>
        <v>514849</v>
      </c>
      <c r="W16" s="68">
        <f t="shared" si="9"/>
        <v>0.26504548536339639</v>
      </c>
      <c r="X16" s="67">
        <v>250</v>
      </c>
      <c r="Y16" s="67">
        <v>9115</v>
      </c>
      <c r="Z16" s="67">
        <v>219721</v>
      </c>
      <c r="AA16" s="67">
        <v>231006</v>
      </c>
      <c r="AB16" s="67">
        <v>54757</v>
      </c>
      <c r="AD16" s="59">
        <v>1942493</v>
      </c>
    </row>
    <row r="17" spans="1:30" x14ac:dyDescent="0.45">
      <c r="A17" s="31" t="s">
        <v>21</v>
      </c>
      <c r="B17" s="30">
        <f t="shared" si="12"/>
        <v>5030475</v>
      </c>
      <c r="C17" s="32">
        <f>SUM(一般接種!D16+一般接種!G16+一般接種!J16+一般接種!M16+医療従事者等!C14)</f>
        <v>1620657</v>
      </c>
      <c r="D17" s="32">
        <v>27125</v>
      </c>
      <c r="E17" s="73">
        <f t="shared" si="0"/>
        <v>0.81990072891750065</v>
      </c>
      <c r="F17" s="32">
        <f>SUM(一般接種!E16+一般接種!H16+一般接種!K16+一般接種!N16+医療従事者等!D14)</f>
        <v>1595554</v>
      </c>
      <c r="G17" s="32">
        <v>25576</v>
      </c>
      <c r="H17" s="73">
        <f t="shared" si="7"/>
        <v>0.80778177443844235</v>
      </c>
      <c r="I17" s="29">
        <f t="shared" si="10"/>
        <v>1304662</v>
      </c>
      <c r="J17" s="32">
        <v>44</v>
      </c>
      <c r="K17" s="73">
        <f t="shared" si="8"/>
        <v>0.67124930604399025</v>
      </c>
      <c r="L17" s="67">
        <v>16396</v>
      </c>
      <c r="M17" s="67">
        <v>72389</v>
      </c>
      <c r="N17" s="67">
        <v>402750</v>
      </c>
      <c r="O17" s="67">
        <v>435753</v>
      </c>
      <c r="P17" s="67">
        <v>217812</v>
      </c>
      <c r="Q17" s="67">
        <v>78436</v>
      </c>
      <c r="R17" s="67">
        <v>38076</v>
      </c>
      <c r="S17" s="67">
        <v>17337</v>
      </c>
      <c r="T17" s="67">
        <v>19947</v>
      </c>
      <c r="U17" s="67">
        <v>5766</v>
      </c>
      <c r="V17" s="67">
        <f t="shared" si="11"/>
        <v>509602</v>
      </c>
      <c r="W17" s="68">
        <f t="shared" si="9"/>
        <v>0.26219934790002092</v>
      </c>
      <c r="X17" s="67">
        <v>53</v>
      </c>
      <c r="Y17" s="67">
        <v>7103</v>
      </c>
      <c r="Z17" s="67">
        <v>196069</v>
      </c>
      <c r="AA17" s="67">
        <v>242288</v>
      </c>
      <c r="AB17" s="67">
        <v>64089</v>
      </c>
      <c r="AD17" s="59">
        <v>1943567</v>
      </c>
    </row>
    <row r="18" spans="1:30" x14ac:dyDescent="0.45">
      <c r="A18" s="31" t="s">
        <v>22</v>
      </c>
      <c r="B18" s="30">
        <f t="shared" si="12"/>
        <v>18849166</v>
      </c>
      <c r="C18" s="32">
        <f>SUM(一般接種!D17+一般接種!G17+一般接種!J17+一般接種!M17+医療従事者等!C15)</f>
        <v>6159699</v>
      </c>
      <c r="D18" s="32">
        <v>78871</v>
      </c>
      <c r="E18" s="73">
        <f t="shared" si="0"/>
        <v>0.82331227042125377</v>
      </c>
      <c r="F18" s="32">
        <f>SUM(一般接種!E17+一般接種!H17+一般接種!K17+一般接種!N17+医療従事者等!D15)</f>
        <v>6072694</v>
      </c>
      <c r="G18" s="32">
        <v>73961</v>
      </c>
      <c r="H18" s="73">
        <f t="shared" si="7"/>
        <v>0.81219703729177983</v>
      </c>
      <c r="I18" s="29">
        <f t="shared" si="10"/>
        <v>4851682</v>
      </c>
      <c r="J18" s="32">
        <v>132</v>
      </c>
      <c r="K18" s="73">
        <f t="shared" si="8"/>
        <v>0.65687446603690047</v>
      </c>
      <c r="L18" s="67">
        <v>50606</v>
      </c>
      <c r="M18" s="67">
        <v>272946</v>
      </c>
      <c r="N18" s="67">
        <v>1320064</v>
      </c>
      <c r="O18" s="67">
        <v>1420421</v>
      </c>
      <c r="P18" s="67">
        <v>839490</v>
      </c>
      <c r="Q18" s="67">
        <v>479100</v>
      </c>
      <c r="R18" s="67">
        <v>202796</v>
      </c>
      <c r="S18" s="67">
        <v>130695</v>
      </c>
      <c r="T18" s="67">
        <v>114211</v>
      </c>
      <c r="U18" s="67">
        <v>21353</v>
      </c>
      <c r="V18" s="67">
        <f t="shared" si="11"/>
        <v>1765091</v>
      </c>
      <c r="W18" s="68">
        <f t="shared" si="9"/>
        <v>0.23898407892973147</v>
      </c>
      <c r="X18" s="67">
        <v>227</v>
      </c>
      <c r="Y18" s="67">
        <v>45081</v>
      </c>
      <c r="Z18" s="67">
        <v>706621</v>
      </c>
      <c r="AA18" s="67">
        <v>840556</v>
      </c>
      <c r="AB18" s="67">
        <v>172606</v>
      </c>
      <c r="AD18" s="59">
        <v>7385810</v>
      </c>
    </row>
    <row r="19" spans="1:30" x14ac:dyDescent="0.45">
      <c r="A19" s="31" t="s">
        <v>23</v>
      </c>
      <c r="B19" s="30">
        <f t="shared" si="12"/>
        <v>16258932</v>
      </c>
      <c r="C19" s="32">
        <f>SUM(一般接種!D18+一般接種!G18+一般接種!J18+一般接種!M18+医療従事者等!C16)</f>
        <v>5262125</v>
      </c>
      <c r="D19" s="32">
        <v>72019</v>
      </c>
      <c r="E19" s="73">
        <f t="shared" si="0"/>
        <v>0.82241375567457864</v>
      </c>
      <c r="F19" s="32">
        <f>SUM(一般接種!E18+一般接種!H18+一般接種!K18+一般接種!N18+医療従事者等!D16)</f>
        <v>5196817</v>
      </c>
      <c r="G19" s="32">
        <v>68053</v>
      </c>
      <c r="H19" s="73">
        <f t="shared" si="7"/>
        <v>0.81269362575804316</v>
      </c>
      <c r="I19" s="29">
        <f t="shared" si="10"/>
        <v>4220004</v>
      </c>
      <c r="J19" s="32">
        <v>218</v>
      </c>
      <c r="K19" s="73">
        <f t="shared" si="8"/>
        <v>0.66865880049521287</v>
      </c>
      <c r="L19" s="67">
        <v>43684</v>
      </c>
      <c r="M19" s="67">
        <v>215135</v>
      </c>
      <c r="N19" s="67">
        <v>1090927</v>
      </c>
      <c r="O19" s="67">
        <v>1327384</v>
      </c>
      <c r="P19" s="67">
        <v>756917</v>
      </c>
      <c r="Q19" s="67">
        <v>394897</v>
      </c>
      <c r="R19" s="67">
        <v>169975</v>
      </c>
      <c r="S19" s="67">
        <v>115259</v>
      </c>
      <c r="T19" s="67">
        <v>87775</v>
      </c>
      <c r="U19" s="67">
        <v>18051</v>
      </c>
      <c r="V19" s="67">
        <f t="shared" si="11"/>
        <v>1579986</v>
      </c>
      <c r="W19" s="68">
        <f t="shared" si="9"/>
        <v>0.25036140305674964</v>
      </c>
      <c r="X19" s="67">
        <v>253</v>
      </c>
      <c r="Y19" s="67">
        <v>35596</v>
      </c>
      <c r="Z19" s="67">
        <v>641613</v>
      </c>
      <c r="AA19" s="67">
        <v>734435</v>
      </c>
      <c r="AB19" s="67">
        <v>168089</v>
      </c>
      <c r="AD19" s="59">
        <v>6310821</v>
      </c>
    </row>
    <row r="20" spans="1:30" x14ac:dyDescent="0.45">
      <c r="A20" s="31" t="s">
        <v>24</v>
      </c>
      <c r="B20" s="30">
        <f t="shared" si="12"/>
        <v>34357623</v>
      </c>
      <c r="C20" s="32">
        <f>SUM(一般接種!D19+一般接種!G19+一般接種!J19+一般接種!M19+医療従事者等!C17)</f>
        <v>11350362</v>
      </c>
      <c r="D20" s="32">
        <v>172156</v>
      </c>
      <c r="E20" s="73">
        <f t="shared" si="0"/>
        <v>0.81031809219637752</v>
      </c>
      <c r="F20" s="32">
        <f>SUM(一般接種!E19+一般接種!H19+一般接種!K19+一般接種!N19+医療従事者等!D17)</f>
        <v>11203609</v>
      </c>
      <c r="G20" s="32">
        <v>161889</v>
      </c>
      <c r="H20" s="73">
        <f t="shared" si="7"/>
        <v>0.80042410069796399</v>
      </c>
      <c r="I20" s="29">
        <f t="shared" si="10"/>
        <v>8777963</v>
      </c>
      <c r="J20" s="32">
        <v>569</v>
      </c>
      <c r="K20" s="73">
        <f t="shared" si="8"/>
        <v>0.63628109560120205</v>
      </c>
      <c r="L20" s="67">
        <v>105350</v>
      </c>
      <c r="M20" s="67">
        <v>616801</v>
      </c>
      <c r="N20" s="67">
        <v>2644434</v>
      </c>
      <c r="O20" s="67">
        <v>2947362</v>
      </c>
      <c r="P20" s="67">
        <v>1271419</v>
      </c>
      <c r="Q20" s="67">
        <v>519575</v>
      </c>
      <c r="R20" s="67">
        <v>237314</v>
      </c>
      <c r="S20" s="67">
        <v>231563</v>
      </c>
      <c r="T20" s="67">
        <v>174743</v>
      </c>
      <c r="U20" s="67">
        <v>29402</v>
      </c>
      <c r="V20" s="67">
        <f t="shared" si="11"/>
        <v>3025689</v>
      </c>
      <c r="W20" s="68">
        <f t="shared" si="9"/>
        <v>0.21933488594319744</v>
      </c>
      <c r="X20" s="67">
        <v>1401</v>
      </c>
      <c r="Y20" s="67">
        <v>145490</v>
      </c>
      <c r="Z20" s="67">
        <v>1521616</v>
      </c>
      <c r="AA20" s="67">
        <v>1195366</v>
      </c>
      <c r="AB20" s="67">
        <v>161816</v>
      </c>
      <c r="AD20" s="59">
        <v>13794837</v>
      </c>
    </row>
    <row r="21" spans="1:30" x14ac:dyDescent="0.45">
      <c r="A21" s="31" t="s">
        <v>25</v>
      </c>
      <c r="B21" s="30">
        <f t="shared" si="12"/>
        <v>23386213</v>
      </c>
      <c r="C21" s="32">
        <f>SUM(一般接種!D20+一般接種!G20+一般接種!J20+一般接種!M20+医療従事者等!C18)</f>
        <v>7648790</v>
      </c>
      <c r="D21" s="32">
        <v>121479</v>
      </c>
      <c r="E21" s="73">
        <f t="shared" si="0"/>
        <v>0.81684138630931868</v>
      </c>
      <c r="F21" s="32">
        <f>SUM(一般接種!E20+一般接種!H20+一般接種!K20+一般接種!N20+医療従事者等!D18)</f>
        <v>7556319</v>
      </c>
      <c r="G21" s="32">
        <v>114349</v>
      </c>
      <c r="H21" s="73">
        <f t="shared" si="7"/>
        <v>0.80758043498831922</v>
      </c>
      <c r="I21" s="29">
        <f t="shared" si="10"/>
        <v>5980448</v>
      </c>
      <c r="J21" s="32">
        <v>284</v>
      </c>
      <c r="K21" s="73">
        <f t="shared" si="8"/>
        <v>0.64894959861723267</v>
      </c>
      <c r="L21" s="67">
        <v>51962</v>
      </c>
      <c r="M21" s="67">
        <v>308822</v>
      </c>
      <c r="N21" s="67">
        <v>1462312</v>
      </c>
      <c r="O21" s="67">
        <v>2067881</v>
      </c>
      <c r="P21" s="67">
        <v>1104295</v>
      </c>
      <c r="Q21" s="67">
        <v>478774</v>
      </c>
      <c r="R21" s="67">
        <v>191706</v>
      </c>
      <c r="S21" s="67">
        <v>162750</v>
      </c>
      <c r="T21" s="67">
        <v>124603</v>
      </c>
      <c r="U21" s="67">
        <v>27343</v>
      </c>
      <c r="V21" s="67">
        <f t="shared" si="11"/>
        <v>2200656</v>
      </c>
      <c r="W21" s="68">
        <f t="shared" si="9"/>
        <v>0.23880863934410573</v>
      </c>
      <c r="X21" s="67">
        <v>678</v>
      </c>
      <c r="Y21" s="67">
        <v>47788</v>
      </c>
      <c r="Z21" s="67">
        <v>895639</v>
      </c>
      <c r="AA21" s="67">
        <v>1039771</v>
      </c>
      <c r="AB21" s="67">
        <v>216780</v>
      </c>
      <c r="AD21" s="59">
        <v>9215144</v>
      </c>
    </row>
    <row r="22" spans="1:30" x14ac:dyDescent="0.45">
      <c r="A22" s="31" t="s">
        <v>26</v>
      </c>
      <c r="B22" s="30">
        <f t="shared" si="12"/>
        <v>6048715</v>
      </c>
      <c r="C22" s="32">
        <f>SUM(一般接種!D21+一般接種!G21+一般接種!J21+一般接種!M21+医療従事者等!C19)</f>
        <v>1912346</v>
      </c>
      <c r="D22" s="32">
        <v>29263</v>
      </c>
      <c r="E22" s="73">
        <f t="shared" si="0"/>
        <v>0.86053346153178256</v>
      </c>
      <c r="F22" s="32">
        <f>SUM(一般接種!E21+一般接種!H21+一般接種!K21+一般接種!N21+医療従事者等!D19)</f>
        <v>1881357</v>
      </c>
      <c r="G22" s="32">
        <v>27406</v>
      </c>
      <c r="H22" s="73">
        <f t="shared" si="7"/>
        <v>0.84722068625775382</v>
      </c>
      <c r="I22" s="29">
        <f t="shared" si="10"/>
        <v>1603334</v>
      </c>
      <c r="J22" s="32">
        <v>4</v>
      </c>
      <c r="K22" s="73">
        <f t="shared" si="8"/>
        <v>0.73269160991722249</v>
      </c>
      <c r="L22" s="67">
        <v>16836</v>
      </c>
      <c r="M22" s="67">
        <v>65146</v>
      </c>
      <c r="N22" s="67">
        <v>344213</v>
      </c>
      <c r="O22" s="67">
        <v>568166</v>
      </c>
      <c r="P22" s="67">
        <v>356835</v>
      </c>
      <c r="Q22" s="67">
        <v>150127</v>
      </c>
      <c r="R22" s="67">
        <v>50204</v>
      </c>
      <c r="S22" s="67">
        <v>28412</v>
      </c>
      <c r="T22" s="67">
        <v>19218</v>
      </c>
      <c r="U22" s="67">
        <v>4177</v>
      </c>
      <c r="V22" s="67">
        <f t="shared" si="11"/>
        <v>651678</v>
      </c>
      <c r="W22" s="68">
        <f t="shared" si="9"/>
        <v>0.29780457109118874</v>
      </c>
      <c r="X22" s="67">
        <v>9</v>
      </c>
      <c r="Y22" s="67">
        <v>6127</v>
      </c>
      <c r="Z22" s="67">
        <v>190104</v>
      </c>
      <c r="AA22" s="67">
        <v>351270</v>
      </c>
      <c r="AB22" s="67">
        <v>104168</v>
      </c>
      <c r="AD22" s="59">
        <v>2188274</v>
      </c>
    </row>
    <row r="23" spans="1:30" x14ac:dyDescent="0.45">
      <c r="A23" s="31" t="s">
        <v>27</v>
      </c>
      <c r="B23" s="30">
        <f t="shared" si="12"/>
        <v>2819847</v>
      </c>
      <c r="C23" s="32">
        <f>SUM(一般接種!D22+一般接種!G22+一般接種!J22+一般接種!M22+医療従事者等!C20)</f>
        <v>900308</v>
      </c>
      <c r="D23" s="32">
        <v>14118</v>
      </c>
      <c r="E23" s="73">
        <f t="shared" si="0"/>
        <v>0.85434019743945699</v>
      </c>
      <c r="F23" s="32">
        <f>SUM(一般接種!E22+一般接種!H22+一般接種!K22+一般接種!N22+医療従事者等!D20)</f>
        <v>892332</v>
      </c>
      <c r="G23" s="32">
        <v>13209</v>
      </c>
      <c r="H23" s="73">
        <f t="shared" si="7"/>
        <v>0.84752718648773717</v>
      </c>
      <c r="I23" s="29">
        <f t="shared" si="10"/>
        <v>721983</v>
      </c>
      <c r="J23" s="32">
        <v>10</v>
      </c>
      <c r="K23" s="73">
        <f t="shared" si="8"/>
        <v>0.69602518124325163</v>
      </c>
      <c r="L23" s="67">
        <v>10213</v>
      </c>
      <c r="M23" s="67">
        <v>39376</v>
      </c>
      <c r="N23" s="67">
        <v>213133</v>
      </c>
      <c r="O23" s="67">
        <v>219802</v>
      </c>
      <c r="P23" s="67">
        <v>127801</v>
      </c>
      <c r="Q23" s="67">
        <v>63104</v>
      </c>
      <c r="R23" s="67">
        <v>20069</v>
      </c>
      <c r="S23" s="67">
        <v>13747</v>
      </c>
      <c r="T23" s="67">
        <v>11748</v>
      </c>
      <c r="U23" s="67">
        <v>2990</v>
      </c>
      <c r="V23" s="67">
        <f t="shared" si="11"/>
        <v>305224</v>
      </c>
      <c r="W23" s="68">
        <f t="shared" si="9"/>
        <v>0.29425420330094093</v>
      </c>
      <c r="X23" s="67">
        <v>104</v>
      </c>
      <c r="Y23" s="67">
        <v>3819</v>
      </c>
      <c r="Z23" s="67">
        <v>125927</v>
      </c>
      <c r="AA23" s="67">
        <v>141315</v>
      </c>
      <c r="AB23" s="67">
        <v>34059</v>
      </c>
      <c r="AD23" s="59">
        <v>1037280</v>
      </c>
    </row>
    <row r="24" spans="1:30" x14ac:dyDescent="0.45">
      <c r="A24" s="31" t="s">
        <v>28</v>
      </c>
      <c r="B24" s="30">
        <f t="shared" si="12"/>
        <v>2903795</v>
      </c>
      <c r="C24" s="32">
        <f>SUM(一般接種!D23+一般接種!G23+一般接種!J23+一般接種!M23+医療従事者等!C21)</f>
        <v>941653</v>
      </c>
      <c r="D24" s="32">
        <v>13987</v>
      </c>
      <c r="E24" s="73">
        <f t="shared" si="0"/>
        <v>0.82495791466614965</v>
      </c>
      <c r="F24" s="32">
        <f>SUM(一般接種!E23+一般接種!H23+一般接種!K23+一般接種!N23+医療従事者等!D21)</f>
        <v>930435</v>
      </c>
      <c r="G24" s="32">
        <v>13211</v>
      </c>
      <c r="H24" s="73">
        <f t="shared" si="7"/>
        <v>0.81567201807735168</v>
      </c>
      <c r="I24" s="29">
        <f t="shared" si="10"/>
        <v>743697</v>
      </c>
      <c r="J24" s="32">
        <v>53</v>
      </c>
      <c r="K24" s="73">
        <f t="shared" si="8"/>
        <v>0.661310216709456</v>
      </c>
      <c r="L24" s="67">
        <v>9379</v>
      </c>
      <c r="M24" s="67">
        <v>55491</v>
      </c>
      <c r="N24" s="67">
        <v>204856</v>
      </c>
      <c r="O24" s="67">
        <v>217001</v>
      </c>
      <c r="P24" s="67">
        <v>131554</v>
      </c>
      <c r="Q24" s="67">
        <v>68177</v>
      </c>
      <c r="R24" s="67">
        <v>26881</v>
      </c>
      <c r="S24" s="67">
        <v>13884</v>
      </c>
      <c r="T24" s="67">
        <v>13170</v>
      </c>
      <c r="U24" s="67">
        <v>3304</v>
      </c>
      <c r="V24" s="67">
        <f t="shared" si="11"/>
        <v>288010</v>
      </c>
      <c r="W24" s="68">
        <f t="shared" si="9"/>
        <v>0.25612249344375859</v>
      </c>
      <c r="X24" s="67">
        <v>39</v>
      </c>
      <c r="Y24" s="67">
        <v>6872</v>
      </c>
      <c r="Z24" s="67">
        <v>103598</v>
      </c>
      <c r="AA24" s="67">
        <v>139878</v>
      </c>
      <c r="AB24" s="67">
        <v>37623</v>
      </c>
      <c r="AD24" s="59">
        <v>1124501</v>
      </c>
    </row>
    <row r="25" spans="1:30" x14ac:dyDescent="0.45">
      <c r="A25" s="31" t="s">
        <v>29</v>
      </c>
      <c r="B25" s="30">
        <f t="shared" si="12"/>
        <v>2007306</v>
      </c>
      <c r="C25" s="32">
        <f>SUM(一般接種!D24+一般接種!G24+一般接種!J24+一般接種!M24+医療従事者等!C22)</f>
        <v>650255</v>
      </c>
      <c r="D25" s="32">
        <v>8935</v>
      </c>
      <c r="E25" s="73">
        <f t="shared" si="0"/>
        <v>0.83554383569496626</v>
      </c>
      <c r="F25" s="32">
        <f>SUM(一般接種!E24+一般接種!H24+一般接種!K24+一般接種!N24+医療従事者等!D22)</f>
        <v>643627</v>
      </c>
      <c r="G25" s="32">
        <v>8314</v>
      </c>
      <c r="H25" s="73">
        <f t="shared" si="7"/>
        <v>0.82771761505469366</v>
      </c>
      <c r="I25" s="29">
        <f t="shared" si="10"/>
        <v>519114</v>
      </c>
      <c r="J25" s="32">
        <v>48</v>
      </c>
      <c r="K25" s="73">
        <f t="shared" si="8"/>
        <v>0.67626519774659044</v>
      </c>
      <c r="L25" s="67">
        <v>7676</v>
      </c>
      <c r="M25" s="67">
        <v>32414</v>
      </c>
      <c r="N25" s="67">
        <v>143808</v>
      </c>
      <c r="O25" s="67">
        <v>172185</v>
      </c>
      <c r="P25" s="67">
        <v>92089</v>
      </c>
      <c r="Q25" s="67">
        <v>34605</v>
      </c>
      <c r="R25" s="67">
        <v>15977</v>
      </c>
      <c r="S25" s="67">
        <v>10587</v>
      </c>
      <c r="T25" s="67">
        <v>8383</v>
      </c>
      <c r="U25" s="67">
        <v>1390</v>
      </c>
      <c r="V25" s="67">
        <f t="shared" si="11"/>
        <v>194310</v>
      </c>
      <c r="W25" s="68">
        <f t="shared" si="9"/>
        <v>0.25315680582843025</v>
      </c>
      <c r="X25" s="67">
        <v>146</v>
      </c>
      <c r="Y25" s="67">
        <v>3811</v>
      </c>
      <c r="Z25" s="67">
        <v>69350</v>
      </c>
      <c r="AA25" s="67">
        <v>100887</v>
      </c>
      <c r="AB25" s="67">
        <v>20116</v>
      </c>
      <c r="AD25" s="59">
        <v>767548</v>
      </c>
    </row>
    <row r="26" spans="1:30" x14ac:dyDescent="0.45">
      <c r="A26" s="31" t="s">
        <v>30</v>
      </c>
      <c r="B26" s="30">
        <f t="shared" si="12"/>
        <v>2132832</v>
      </c>
      <c r="C26" s="32">
        <f>SUM(一般接種!D25+一般接種!G25+一般接種!J25+一般接種!M25+医療従事者等!C23)</f>
        <v>684860</v>
      </c>
      <c r="D26" s="32">
        <v>10313</v>
      </c>
      <c r="E26" s="73">
        <f t="shared" si="0"/>
        <v>0.82641678642443128</v>
      </c>
      <c r="F26" s="32">
        <f>SUM(一般接種!E25+一般接種!H25+一般接種!K25+一般接種!N25+医療従事者等!D23)</f>
        <v>676500</v>
      </c>
      <c r="G26" s="32">
        <v>9637</v>
      </c>
      <c r="H26" s="73">
        <f t="shared" si="7"/>
        <v>0.8170027847508855</v>
      </c>
      <c r="I26" s="29">
        <f t="shared" si="10"/>
        <v>546442</v>
      </c>
      <c r="J26" s="32">
        <v>6</v>
      </c>
      <c r="K26" s="73">
        <f t="shared" si="8"/>
        <v>0.66946244384249065</v>
      </c>
      <c r="L26" s="67">
        <v>6872</v>
      </c>
      <c r="M26" s="67">
        <v>38037</v>
      </c>
      <c r="N26" s="67">
        <v>169312</v>
      </c>
      <c r="O26" s="67">
        <v>165335</v>
      </c>
      <c r="P26" s="67">
        <v>96491</v>
      </c>
      <c r="Q26" s="67">
        <v>34691</v>
      </c>
      <c r="R26" s="67">
        <v>12464</v>
      </c>
      <c r="S26" s="67">
        <v>13005</v>
      </c>
      <c r="T26" s="67">
        <v>8822</v>
      </c>
      <c r="U26" s="67">
        <v>1413</v>
      </c>
      <c r="V26" s="67">
        <f t="shared" si="11"/>
        <v>225030</v>
      </c>
      <c r="W26" s="68">
        <f t="shared" si="9"/>
        <v>0.27569401309188207</v>
      </c>
      <c r="X26" s="67">
        <v>117</v>
      </c>
      <c r="Y26" s="67">
        <v>6418</v>
      </c>
      <c r="Z26" s="67">
        <v>90123</v>
      </c>
      <c r="AA26" s="67">
        <v>109822</v>
      </c>
      <c r="AB26" s="67">
        <v>18550</v>
      </c>
      <c r="AD26" s="59">
        <v>816231</v>
      </c>
    </row>
    <row r="27" spans="1:30" x14ac:dyDescent="0.45">
      <c r="A27" s="31" t="s">
        <v>31</v>
      </c>
      <c r="B27" s="30">
        <f t="shared" si="12"/>
        <v>5520267</v>
      </c>
      <c r="C27" s="32">
        <f>SUM(一般接種!D26+一般接種!G26+一般接種!J26+一般接種!M26+医療従事者等!C24)</f>
        <v>1739394</v>
      </c>
      <c r="D27" s="32">
        <v>29768</v>
      </c>
      <c r="E27" s="73">
        <f t="shared" si="0"/>
        <v>0.8313304099112373</v>
      </c>
      <c r="F27" s="32">
        <f>SUM(一般接種!E26+一般接種!H26+一般接種!K26+一般接種!N26+医療従事者等!D24)</f>
        <v>1716697</v>
      </c>
      <c r="G27" s="32">
        <v>28076</v>
      </c>
      <c r="H27" s="73">
        <f t="shared" si="7"/>
        <v>0.82111642436107279</v>
      </c>
      <c r="I27" s="29">
        <f t="shared" si="10"/>
        <v>1439382</v>
      </c>
      <c r="J27" s="32">
        <v>19</v>
      </c>
      <c r="K27" s="73">
        <f t="shared" si="8"/>
        <v>0.69991111085177005</v>
      </c>
      <c r="L27" s="67">
        <v>14392</v>
      </c>
      <c r="M27" s="67">
        <v>69429</v>
      </c>
      <c r="N27" s="67">
        <v>457881</v>
      </c>
      <c r="O27" s="67">
        <v>433206</v>
      </c>
      <c r="P27" s="67">
        <v>235748</v>
      </c>
      <c r="Q27" s="67">
        <v>123350</v>
      </c>
      <c r="R27" s="67">
        <v>48351</v>
      </c>
      <c r="S27" s="67">
        <v>27746</v>
      </c>
      <c r="T27" s="67">
        <v>24114</v>
      </c>
      <c r="U27" s="67">
        <v>5165</v>
      </c>
      <c r="V27" s="67">
        <f t="shared" si="11"/>
        <v>624794</v>
      </c>
      <c r="W27" s="68">
        <f t="shared" si="9"/>
        <v>0.30381513391237708</v>
      </c>
      <c r="X27" s="67">
        <v>13</v>
      </c>
      <c r="Y27" s="67">
        <v>6594</v>
      </c>
      <c r="Z27" s="67">
        <v>257388</v>
      </c>
      <c r="AA27" s="67">
        <v>305431</v>
      </c>
      <c r="AB27" s="67">
        <v>55368</v>
      </c>
      <c r="AD27" s="59">
        <v>2056494</v>
      </c>
    </row>
    <row r="28" spans="1:30" x14ac:dyDescent="0.45">
      <c r="A28" s="31" t="s">
        <v>32</v>
      </c>
      <c r="B28" s="30">
        <f t="shared" si="12"/>
        <v>5274805</v>
      </c>
      <c r="C28" s="32">
        <f>SUM(一般接種!D27+一般接種!G27+一般接種!J27+一般接種!M27+医療従事者等!C25)</f>
        <v>1674531</v>
      </c>
      <c r="D28" s="32">
        <v>25300</v>
      </c>
      <c r="E28" s="73">
        <f t="shared" si="0"/>
        <v>0.82601766498631424</v>
      </c>
      <c r="F28" s="32">
        <f>SUM(一般接種!E27+一般接種!H27+一般接種!K27+一般接種!N27+医療従事者等!D25)</f>
        <v>1660370</v>
      </c>
      <c r="G28" s="32">
        <v>23802</v>
      </c>
      <c r="H28" s="73">
        <f t="shared" si="7"/>
        <v>0.81967539898978514</v>
      </c>
      <c r="I28" s="29">
        <f t="shared" si="10"/>
        <v>1350297</v>
      </c>
      <c r="J28" s="32">
        <v>45</v>
      </c>
      <c r="K28" s="73">
        <f t="shared" si="8"/>
        <v>0.67627397507268583</v>
      </c>
      <c r="L28" s="67">
        <v>15513</v>
      </c>
      <c r="M28" s="67">
        <v>85362</v>
      </c>
      <c r="N28" s="67">
        <v>466912</v>
      </c>
      <c r="O28" s="67">
        <v>403713</v>
      </c>
      <c r="P28" s="67">
        <v>192501</v>
      </c>
      <c r="Q28" s="67">
        <v>97955</v>
      </c>
      <c r="R28" s="67">
        <v>38056</v>
      </c>
      <c r="S28" s="67">
        <v>22410</v>
      </c>
      <c r="T28" s="67">
        <v>22596</v>
      </c>
      <c r="U28" s="67">
        <v>5279</v>
      </c>
      <c r="V28" s="67">
        <f t="shared" si="11"/>
        <v>589607</v>
      </c>
      <c r="W28" s="68">
        <f t="shared" si="9"/>
        <v>0.29530477986381881</v>
      </c>
      <c r="X28" s="67">
        <v>43</v>
      </c>
      <c r="Y28" s="67">
        <v>9429</v>
      </c>
      <c r="Z28" s="67">
        <v>257360</v>
      </c>
      <c r="AA28" s="67">
        <v>275064</v>
      </c>
      <c r="AB28" s="67">
        <v>47711</v>
      </c>
      <c r="AD28" s="59">
        <v>1996605</v>
      </c>
    </row>
    <row r="29" spans="1:30" x14ac:dyDescent="0.45">
      <c r="A29" s="31" t="s">
        <v>33</v>
      </c>
      <c r="B29" s="30">
        <f t="shared" si="12"/>
        <v>9689719</v>
      </c>
      <c r="C29" s="32">
        <f>SUM(一般接種!D28+一般接種!G28+一般接種!J28+一般接種!M28+医療従事者等!C26)</f>
        <v>3152288</v>
      </c>
      <c r="D29" s="32">
        <v>44173</v>
      </c>
      <c r="E29" s="73">
        <f t="shared" si="0"/>
        <v>0.84960637454555399</v>
      </c>
      <c r="F29" s="32">
        <f>SUM(一般接種!E28+一般接種!H28+一般接種!K28+一般接種!N28+医療従事者等!D26)</f>
        <v>3117291</v>
      </c>
      <c r="G29" s="32">
        <v>41124</v>
      </c>
      <c r="H29" s="73">
        <f t="shared" si="7"/>
        <v>0.84087335647705219</v>
      </c>
      <c r="I29" s="29">
        <f t="shared" si="10"/>
        <v>2467378</v>
      </c>
      <c r="J29" s="32">
        <v>52</v>
      </c>
      <c r="K29" s="73">
        <f t="shared" si="8"/>
        <v>0.67444605417817016</v>
      </c>
      <c r="L29" s="67">
        <v>23596</v>
      </c>
      <c r="M29" s="67">
        <v>116042</v>
      </c>
      <c r="N29" s="67">
        <v>657930</v>
      </c>
      <c r="O29" s="67">
        <v>757526</v>
      </c>
      <c r="P29" s="67">
        <v>454055</v>
      </c>
      <c r="Q29" s="67">
        <v>252077</v>
      </c>
      <c r="R29" s="67">
        <v>88167</v>
      </c>
      <c r="S29" s="67">
        <v>53146</v>
      </c>
      <c r="T29" s="67">
        <v>53589</v>
      </c>
      <c r="U29" s="67">
        <v>11250</v>
      </c>
      <c r="V29" s="67">
        <f t="shared" si="11"/>
        <v>952762</v>
      </c>
      <c r="W29" s="68">
        <f t="shared" si="9"/>
        <v>0.26043845502009128</v>
      </c>
      <c r="X29" s="67">
        <v>26</v>
      </c>
      <c r="Y29" s="67">
        <v>12199</v>
      </c>
      <c r="Z29" s="67">
        <v>353810</v>
      </c>
      <c r="AA29" s="67">
        <v>457254</v>
      </c>
      <c r="AB29" s="67">
        <v>129473</v>
      </c>
      <c r="AD29" s="59">
        <v>3658300</v>
      </c>
    </row>
    <row r="30" spans="1:30" x14ac:dyDescent="0.45">
      <c r="A30" s="31" t="s">
        <v>34</v>
      </c>
      <c r="B30" s="30">
        <f t="shared" si="12"/>
        <v>18276942</v>
      </c>
      <c r="C30" s="32">
        <f>SUM(一般接種!D29+一般接種!G29+一般接種!J29+一般接種!M29+医療従事者等!C27)</f>
        <v>6035844</v>
      </c>
      <c r="D30" s="32">
        <v>94290</v>
      </c>
      <c r="E30" s="73">
        <f t="shared" si="0"/>
        <v>0.78921397446617458</v>
      </c>
      <c r="F30" s="32">
        <f>SUM(一般接種!E29+一般接種!H29+一般接種!K29+一般接種!N29+医療従事者等!D27)</f>
        <v>5930228</v>
      </c>
      <c r="G30" s="32">
        <v>89094</v>
      </c>
      <c r="H30" s="73">
        <f t="shared" si="7"/>
        <v>0.77587523054229657</v>
      </c>
      <c r="I30" s="29">
        <f t="shared" si="10"/>
        <v>4646638</v>
      </c>
      <c r="J30" s="32">
        <v>158</v>
      </c>
      <c r="K30" s="73">
        <f t="shared" si="8"/>
        <v>0.61718987121510482</v>
      </c>
      <c r="L30" s="67">
        <v>43255</v>
      </c>
      <c r="M30" s="67">
        <v>375833</v>
      </c>
      <c r="N30" s="67">
        <v>1356724</v>
      </c>
      <c r="O30" s="67">
        <v>1362814</v>
      </c>
      <c r="P30" s="67">
        <v>761717</v>
      </c>
      <c r="Q30" s="67">
        <v>370722</v>
      </c>
      <c r="R30" s="67">
        <v>150569</v>
      </c>
      <c r="S30" s="67">
        <v>109106</v>
      </c>
      <c r="T30" s="67">
        <v>94952</v>
      </c>
      <c r="U30" s="67">
        <v>20946</v>
      </c>
      <c r="V30" s="67">
        <f t="shared" si="11"/>
        <v>1664232</v>
      </c>
      <c r="W30" s="68">
        <f t="shared" si="9"/>
        <v>0.22105919615538136</v>
      </c>
      <c r="X30" s="67">
        <v>67</v>
      </c>
      <c r="Y30" s="67">
        <v>45287</v>
      </c>
      <c r="Z30" s="67">
        <v>693188</v>
      </c>
      <c r="AA30" s="67">
        <v>754248</v>
      </c>
      <c r="AB30" s="67">
        <v>171442</v>
      </c>
      <c r="AD30" s="59">
        <v>7528445</v>
      </c>
    </row>
    <row r="31" spans="1:30" x14ac:dyDescent="0.45">
      <c r="A31" s="31" t="s">
        <v>35</v>
      </c>
      <c r="B31" s="30">
        <f t="shared" si="12"/>
        <v>4566803</v>
      </c>
      <c r="C31" s="32">
        <f>SUM(一般接種!D30+一般接種!G30+一般接種!J30+一般接種!M30+医療従事者等!C28)</f>
        <v>1485281</v>
      </c>
      <c r="D31" s="32">
        <v>23231</v>
      </c>
      <c r="E31" s="73">
        <f t="shared" si="0"/>
        <v>0.81913069786204118</v>
      </c>
      <c r="F31" s="32">
        <f>SUM(一般接種!E30+一般接種!H30+一般接種!K30+一般接種!N30+医療従事者等!D28)</f>
        <v>1469476</v>
      </c>
      <c r="G31" s="32">
        <v>21964</v>
      </c>
      <c r="H31" s="73">
        <f t="shared" si="7"/>
        <v>0.81098561247814982</v>
      </c>
      <c r="I31" s="29">
        <f t="shared" si="10"/>
        <v>1171663</v>
      </c>
      <c r="J31" s="32">
        <v>44</v>
      </c>
      <c r="K31" s="73">
        <f t="shared" si="8"/>
        <v>0.656413316301376</v>
      </c>
      <c r="L31" s="67">
        <v>16834</v>
      </c>
      <c r="M31" s="67">
        <v>67565</v>
      </c>
      <c r="N31" s="67">
        <v>347276</v>
      </c>
      <c r="O31" s="67">
        <v>354049</v>
      </c>
      <c r="P31" s="67">
        <v>197070</v>
      </c>
      <c r="Q31" s="67">
        <v>98845</v>
      </c>
      <c r="R31" s="67">
        <v>40860</v>
      </c>
      <c r="S31" s="67">
        <v>24622</v>
      </c>
      <c r="T31" s="67">
        <v>20617</v>
      </c>
      <c r="U31" s="67">
        <v>3925</v>
      </c>
      <c r="V31" s="67">
        <f t="shared" si="11"/>
        <v>440383</v>
      </c>
      <c r="W31" s="68">
        <f t="shared" si="9"/>
        <v>0.2467297521401999</v>
      </c>
      <c r="X31" s="67">
        <v>82</v>
      </c>
      <c r="Y31" s="67">
        <v>5591</v>
      </c>
      <c r="Z31" s="67">
        <v>162643</v>
      </c>
      <c r="AA31" s="67">
        <v>229819</v>
      </c>
      <c r="AB31" s="67">
        <v>42248</v>
      </c>
      <c r="AD31" s="59">
        <v>1784880</v>
      </c>
    </row>
    <row r="32" spans="1:30" x14ac:dyDescent="0.45">
      <c r="A32" s="31" t="s">
        <v>36</v>
      </c>
      <c r="B32" s="30">
        <f t="shared" si="12"/>
        <v>3546980</v>
      </c>
      <c r="C32" s="32">
        <f>SUM(一般接種!D31+一般接種!G31+一般接種!J31+一般接種!M31+医療従事者等!C29)</f>
        <v>1161751</v>
      </c>
      <c r="D32" s="32">
        <v>12293</v>
      </c>
      <c r="E32" s="73">
        <f t="shared" si="0"/>
        <v>0.81223678185610837</v>
      </c>
      <c r="F32" s="32">
        <f>SUM(一般接種!E31+一般接種!H31+一般接種!K31+一般接種!N31+医療従事者等!D29)</f>
        <v>1149433</v>
      </c>
      <c r="G32" s="32">
        <v>11580</v>
      </c>
      <c r="H32" s="73">
        <f t="shared" si="7"/>
        <v>0.80403638840681302</v>
      </c>
      <c r="I32" s="29">
        <f t="shared" si="10"/>
        <v>901007</v>
      </c>
      <c r="J32" s="32">
        <v>14</v>
      </c>
      <c r="K32" s="73">
        <f t="shared" si="8"/>
        <v>0.63666498018621009</v>
      </c>
      <c r="L32" s="67">
        <v>8770</v>
      </c>
      <c r="M32" s="67">
        <v>53148</v>
      </c>
      <c r="N32" s="67">
        <v>238948</v>
      </c>
      <c r="O32" s="67">
        <v>286166</v>
      </c>
      <c r="P32" s="67">
        <v>161338</v>
      </c>
      <c r="Q32" s="67">
        <v>83283</v>
      </c>
      <c r="R32" s="67">
        <v>25269</v>
      </c>
      <c r="S32" s="67">
        <v>21634</v>
      </c>
      <c r="T32" s="67">
        <v>18232</v>
      </c>
      <c r="U32" s="67">
        <v>4219</v>
      </c>
      <c r="V32" s="67">
        <f t="shared" si="11"/>
        <v>334789</v>
      </c>
      <c r="W32" s="68">
        <f t="shared" si="9"/>
        <v>0.2365705749673539</v>
      </c>
      <c r="X32" s="67">
        <v>9</v>
      </c>
      <c r="Y32" s="67">
        <v>7096</v>
      </c>
      <c r="Z32" s="67">
        <v>134700</v>
      </c>
      <c r="AA32" s="67">
        <v>153669</v>
      </c>
      <c r="AB32" s="67">
        <v>39315</v>
      </c>
      <c r="AD32" s="59">
        <v>1415176</v>
      </c>
    </row>
    <row r="33" spans="1:30" x14ac:dyDescent="0.45">
      <c r="A33" s="31" t="s">
        <v>37</v>
      </c>
      <c r="B33" s="30">
        <f t="shared" si="12"/>
        <v>6216831</v>
      </c>
      <c r="C33" s="32">
        <f>SUM(一般接種!D32+一般接種!G32+一般接種!J32+一般接種!M32+医療従事者等!C30)</f>
        <v>2036931</v>
      </c>
      <c r="D33" s="32">
        <v>32176</v>
      </c>
      <c r="E33" s="73">
        <f t="shared" si="0"/>
        <v>0.79825366146563748</v>
      </c>
      <c r="F33" s="32">
        <f>SUM(一般接種!E32+一般接種!H32+一般接種!K32+一般接種!N32+医療従事者等!D30)</f>
        <v>2005470</v>
      </c>
      <c r="G33" s="32">
        <v>30061</v>
      </c>
      <c r="H33" s="73">
        <f t="shared" si="7"/>
        <v>0.78656866656632529</v>
      </c>
      <c r="I33" s="29">
        <f t="shared" si="10"/>
        <v>1560850</v>
      </c>
      <c r="J33" s="32">
        <v>77</v>
      </c>
      <c r="K33" s="73">
        <f t="shared" si="8"/>
        <v>0.62146883881906134</v>
      </c>
      <c r="L33" s="67">
        <v>26266</v>
      </c>
      <c r="M33" s="67">
        <v>97794</v>
      </c>
      <c r="N33" s="67">
        <v>451994</v>
      </c>
      <c r="O33" s="67">
        <v>475987</v>
      </c>
      <c r="P33" s="67">
        <v>253018</v>
      </c>
      <c r="Q33" s="67">
        <v>126198</v>
      </c>
      <c r="R33" s="67">
        <v>51409</v>
      </c>
      <c r="S33" s="67">
        <v>37076</v>
      </c>
      <c r="T33" s="67">
        <v>33890</v>
      </c>
      <c r="U33" s="67">
        <v>7218</v>
      </c>
      <c r="V33" s="67">
        <f t="shared" si="11"/>
        <v>613580</v>
      </c>
      <c r="W33" s="68">
        <f t="shared" si="9"/>
        <v>0.2443153809827564</v>
      </c>
      <c r="X33" s="67">
        <v>15</v>
      </c>
      <c r="Y33" s="67">
        <v>8348</v>
      </c>
      <c r="Z33" s="67">
        <v>243519</v>
      </c>
      <c r="AA33" s="67">
        <v>297922</v>
      </c>
      <c r="AB33" s="67">
        <v>63776</v>
      </c>
      <c r="AD33" s="59">
        <v>2511426</v>
      </c>
    </row>
    <row r="34" spans="1:30" x14ac:dyDescent="0.45">
      <c r="A34" s="31" t="s">
        <v>38</v>
      </c>
      <c r="B34" s="30">
        <f t="shared" si="12"/>
        <v>20790168</v>
      </c>
      <c r="C34" s="32">
        <f>SUM(一般接種!D33+一般接種!G33+一般接種!J33+一般接種!M33+医療従事者等!C31)</f>
        <v>6922926</v>
      </c>
      <c r="D34" s="32">
        <v>109318</v>
      </c>
      <c r="E34" s="73">
        <f t="shared" si="0"/>
        <v>0.7742097640581016</v>
      </c>
      <c r="F34" s="32">
        <f>SUM(一般接種!E33+一般接種!H33+一般接種!K33+一般接種!N33+医療従事者等!D31)</f>
        <v>6833358</v>
      </c>
      <c r="G34" s="32">
        <v>102861</v>
      </c>
      <c r="H34" s="73">
        <f t="shared" si="7"/>
        <v>0.76476611134126893</v>
      </c>
      <c r="I34" s="29">
        <f t="shared" si="10"/>
        <v>5150698</v>
      </c>
      <c r="J34" s="32">
        <v>457</v>
      </c>
      <c r="K34" s="73">
        <f t="shared" si="8"/>
        <v>0.58520637956459498</v>
      </c>
      <c r="L34" s="67">
        <v>65720</v>
      </c>
      <c r="M34" s="67">
        <v>376346</v>
      </c>
      <c r="N34" s="67">
        <v>1531313</v>
      </c>
      <c r="O34" s="67">
        <v>1563177</v>
      </c>
      <c r="P34" s="67">
        <v>775465</v>
      </c>
      <c r="Q34" s="67">
        <v>371137</v>
      </c>
      <c r="R34" s="67">
        <v>199068</v>
      </c>
      <c r="S34" s="67">
        <v>138315</v>
      </c>
      <c r="T34" s="67">
        <v>109504</v>
      </c>
      <c r="U34" s="67">
        <v>20653</v>
      </c>
      <c r="V34" s="67">
        <f t="shared" si="11"/>
        <v>1883186</v>
      </c>
      <c r="W34" s="68">
        <f t="shared" si="9"/>
        <v>0.21398075567856562</v>
      </c>
      <c r="X34" s="67">
        <v>463</v>
      </c>
      <c r="Y34" s="67">
        <v>49879</v>
      </c>
      <c r="Z34" s="67">
        <v>797538</v>
      </c>
      <c r="AA34" s="67">
        <v>871914</v>
      </c>
      <c r="AB34" s="67">
        <v>163392</v>
      </c>
      <c r="AD34" s="59">
        <v>8800726</v>
      </c>
    </row>
    <row r="35" spans="1:30" x14ac:dyDescent="0.45">
      <c r="A35" s="31" t="s">
        <v>39</v>
      </c>
      <c r="B35" s="30">
        <f t="shared" si="12"/>
        <v>13570275</v>
      </c>
      <c r="C35" s="32">
        <f>SUM(一般接種!D34+一般接種!G34+一般接種!J34+一般接種!M34+医療従事者等!C32)</f>
        <v>4446904</v>
      </c>
      <c r="D35" s="32">
        <v>66127</v>
      </c>
      <c r="E35" s="73">
        <f t="shared" si="0"/>
        <v>0.79815883932578102</v>
      </c>
      <c r="F35" s="32">
        <f>SUM(一般接種!E34+一般接種!H34+一般接種!K34+一般接種!N34+医療従事者等!D32)</f>
        <v>4394384</v>
      </c>
      <c r="G35" s="32">
        <v>62192</v>
      </c>
      <c r="H35" s="73">
        <f t="shared" si="7"/>
        <v>0.78930686005163786</v>
      </c>
      <c r="I35" s="29">
        <f t="shared" si="10"/>
        <v>3418631</v>
      </c>
      <c r="J35" s="32">
        <v>84</v>
      </c>
      <c r="K35" s="73">
        <f t="shared" si="8"/>
        <v>0.62284464735379841</v>
      </c>
      <c r="L35" s="67">
        <v>45811</v>
      </c>
      <c r="M35" s="67">
        <v>244311</v>
      </c>
      <c r="N35" s="67">
        <v>1011148</v>
      </c>
      <c r="O35" s="67">
        <v>1038559</v>
      </c>
      <c r="P35" s="67">
        <v>545664</v>
      </c>
      <c r="Q35" s="67">
        <v>254009</v>
      </c>
      <c r="R35" s="67">
        <v>116173</v>
      </c>
      <c r="S35" s="67">
        <v>81068</v>
      </c>
      <c r="T35" s="67">
        <v>67422</v>
      </c>
      <c r="U35" s="67">
        <v>14466</v>
      </c>
      <c r="V35" s="67">
        <f t="shared" si="11"/>
        <v>1310356</v>
      </c>
      <c r="W35" s="68">
        <f t="shared" si="9"/>
        <v>0.23874126075433039</v>
      </c>
      <c r="X35" s="67">
        <v>108</v>
      </c>
      <c r="Y35" s="67">
        <v>26907</v>
      </c>
      <c r="Z35" s="67">
        <v>537868</v>
      </c>
      <c r="AA35" s="67">
        <v>619086</v>
      </c>
      <c r="AB35" s="67">
        <v>126387</v>
      </c>
      <c r="AD35" s="59">
        <v>5488603</v>
      </c>
    </row>
    <row r="36" spans="1:30" x14ac:dyDescent="0.45">
      <c r="A36" s="31" t="s">
        <v>40</v>
      </c>
      <c r="B36" s="30">
        <f t="shared" si="12"/>
        <v>3410398</v>
      </c>
      <c r="C36" s="32">
        <f>SUM(一般接種!D35+一般接種!G35+一般接種!J35+一般接種!M35+医療従事者等!C33)</f>
        <v>1097099</v>
      </c>
      <c r="D36" s="32">
        <v>13155</v>
      </c>
      <c r="E36" s="73">
        <f t="shared" si="0"/>
        <v>0.81184212300193381</v>
      </c>
      <c r="F36" s="32">
        <f>SUM(一般接種!E35+一般接種!H35+一般接種!K35+一般接種!N35+医療従事者等!D33)</f>
        <v>1085837</v>
      </c>
      <c r="G36" s="32">
        <v>12253</v>
      </c>
      <c r="H36" s="73">
        <f t="shared" si="7"/>
        <v>0.80408278820760859</v>
      </c>
      <c r="I36" s="29">
        <f t="shared" si="10"/>
        <v>863098</v>
      </c>
      <c r="J36" s="32">
        <v>44</v>
      </c>
      <c r="K36" s="73">
        <f t="shared" si="8"/>
        <v>0.64640202042292871</v>
      </c>
      <c r="L36" s="67">
        <v>7601</v>
      </c>
      <c r="M36" s="67">
        <v>54601</v>
      </c>
      <c r="N36" s="67">
        <v>307998</v>
      </c>
      <c r="O36" s="67">
        <v>254535</v>
      </c>
      <c r="P36" s="67">
        <v>131884</v>
      </c>
      <c r="Q36" s="67">
        <v>53900</v>
      </c>
      <c r="R36" s="67">
        <v>20417</v>
      </c>
      <c r="S36" s="67">
        <v>14670</v>
      </c>
      <c r="T36" s="67">
        <v>14775</v>
      </c>
      <c r="U36" s="67">
        <v>2717</v>
      </c>
      <c r="V36" s="67">
        <f t="shared" si="11"/>
        <v>364364</v>
      </c>
      <c r="W36" s="68">
        <f t="shared" si="9"/>
        <v>0.27289790183392926</v>
      </c>
      <c r="X36" s="67">
        <v>71</v>
      </c>
      <c r="Y36" s="67">
        <v>5861</v>
      </c>
      <c r="Z36" s="67">
        <v>159336</v>
      </c>
      <c r="AA36" s="67">
        <v>169253</v>
      </c>
      <c r="AB36" s="67">
        <v>29843</v>
      </c>
      <c r="AD36" s="59">
        <v>1335166</v>
      </c>
    </row>
    <row r="37" spans="1:30" x14ac:dyDescent="0.45">
      <c r="A37" s="31" t="s">
        <v>41</v>
      </c>
      <c r="B37" s="30">
        <f t="shared" si="12"/>
        <v>2352872</v>
      </c>
      <c r="C37" s="32">
        <f>SUM(一般接種!D36+一般接種!G36+一般接種!J36+一般接種!M36+医療従事者等!C34)</f>
        <v>751733</v>
      </c>
      <c r="D37" s="32">
        <v>12844</v>
      </c>
      <c r="E37" s="73">
        <f t="shared" si="0"/>
        <v>0.79046612413359285</v>
      </c>
      <c r="F37" s="32">
        <f>SUM(一般接種!E36+一般接種!H36+一般接種!K36+一般接種!N36+医療従事者等!D34)</f>
        <v>742642</v>
      </c>
      <c r="G37" s="32">
        <v>12142</v>
      </c>
      <c r="H37" s="73">
        <f t="shared" si="7"/>
        <v>0.78149154159770895</v>
      </c>
      <c r="I37" s="29">
        <f t="shared" si="10"/>
        <v>604907</v>
      </c>
      <c r="J37" s="32">
        <v>15</v>
      </c>
      <c r="K37" s="73">
        <f t="shared" si="8"/>
        <v>0.6471156489803167</v>
      </c>
      <c r="L37" s="67">
        <v>7692</v>
      </c>
      <c r="M37" s="67">
        <v>44860</v>
      </c>
      <c r="N37" s="67">
        <v>212631</v>
      </c>
      <c r="O37" s="67">
        <v>197570</v>
      </c>
      <c r="P37" s="67">
        <v>83874</v>
      </c>
      <c r="Q37" s="67">
        <v>30047</v>
      </c>
      <c r="R37" s="67">
        <v>10781</v>
      </c>
      <c r="S37" s="67">
        <v>8355</v>
      </c>
      <c r="T37" s="67">
        <v>7601</v>
      </c>
      <c r="U37" s="67">
        <v>1496</v>
      </c>
      <c r="V37" s="67">
        <f t="shared" si="11"/>
        <v>253590</v>
      </c>
      <c r="W37" s="68">
        <f t="shared" si="9"/>
        <v>0.27129149901952498</v>
      </c>
      <c r="X37" s="67">
        <v>2</v>
      </c>
      <c r="Y37" s="67">
        <v>3038</v>
      </c>
      <c r="Z37" s="67">
        <v>91277</v>
      </c>
      <c r="AA37" s="67">
        <v>130925</v>
      </c>
      <c r="AB37" s="67">
        <v>28348</v>
      </c>
      <c r="AD37" s="59">
        <v>934751</v>
      </c>
    </row>
    <row r="38" spans="1:30" x14ac:dyDescent="0.45">
      <c r="A38" s="31" t="s">
        <v>42</v>
      </c>
      <c r="B38" s="30">
        <f t="shared" si="12"/>
        <v>1395761</v>
      </c>
      <c r="C38" s="32">
        <f>SUM(一般接種!D37+一般接種!G37+一般接種!J37+一般接種!M37+医療従事者等!C35)</f>
        <v>446077</v>
      </c>
      <c r="D38" s="32">
        <v>6755</v>
      </c>
      <c r="E38" s="73">
        <f t="shared" si="0"/>
        <v>0.79643733151562068</v>
      </c>
      <c r="F38" s="32">
        <f>SUM(一般接種!E37+一般接種!H37+一般接種!K37+一般接種!N37+医療従事者等!D35)</f>
        <v>440638</v>
      </c>
      <c r="G38" s="32">
        <v>6321</v>
      </c>
      <c r="H38" s="73">
        <f t="shared" si="7"/>
        <v>0.78736387549876818</v>
      </c>
      <c r="I38" s="29">
        <f t="shared" si="10"/>
        <v>356337</v>
      </c>
      <c r="J38" s="32">
        <v>1</v>
      </c>
      <c r="K38" s="73">
        <f t="shared" si="8"/>
        <v>0.64599381083339824</v>
      </c>
      <c r="L38" s="67">
        <v>4921</v>
      </c>
      <c r="M38" s="67">
        <v>23227</v>
      </c>
      <c r="N38" s="67">
        <v>108426</v>
      </c>
      <c r="O38" s="67">
        <v>110750</v>
      </c>
      <c r="P38" s="67">
        <v>59684</v>
      </c>
      <c r="Q38" s="67">
        <v>25079</v>
      </c>
      <c r="R38" s="67">
        <v>9455</v>
      </c>
      <c r="S38" s="67">
        <v>7483</v>
      </c>
      <c r="T38" s="67">
        <v>6022</v>
      </c>
      <c r="U38" s="67">
        <v>1290</v>
      </c>
      <c r="V38" s="67">
        <f t="shared" si="11"/>
        <v>152709</v>
      </c>
      <c r="W38" s="68">
        <f t="shared" si="9"/>
        <v>0.27684283613936683</v>
      </c>
      <c r="X38" s="67">
        <v>17</v>
      </c>
      <c r="Y38" s="67">
        <v>2693</v>
      </c>
      <c r="Z38" s="67">
        <v>57823</v>
      </c>
      <c r="AA38" s="67">
        <v>73569</v>
      </c>
      <c r="AB38" s="67">
        <v>18607</v>
      </c>
      <c r="AD38" s="59">
        <v>551609</v>
      </c>
    </row>
    <row r="39" spans="1:30" x14ac:dyDescent="0.45">
      <c r="A39" s="31" t="s">
        <v>43</v>
      </c>
      <c r="B39" s="30">
        <f t="shared" si="12"/>
        <v>1764893</v>
      </c>
      <c r="C39" s="32">
        <f>SUM(一般接種!D38+一般接種!G38+一般接種!J38+一般接種!M38+医療従事者等!C36)</f>
        <v>567345</v>
      </c>
      <c r="D39" s="32">
        <v>9465</v>
      </c>
      <c r="E39" s="73">
        <f t="shared" si="0"/>
        <v>0.8374363531559228</v>
      </c>
      <c r="F39" s="32">
        <f>SUM(一般接種!E38+一般接種!H38+一般接種!K38+一般接種!N38+医療従事者等!D36)</f>
        <v>558507</v>
      </c>
      <c r="G39" s="32">
        <v>8833</v>
      </c>
      <c r="H39" s="73">
        <f t="shared" si="7"/>
        <v>0.82511828705927559</v>
      </c>
      <c r="I39" s="29">
        <f t="shared" si="10"/>
        <v>458723</v>
      </c>
      <c r="J39" s="32">
        <v>12</v>
      </c>
      <c r="K39" s="73">
        <f t="shared" si="8"/>
        <v>0.68857328994139688</v>
      </c>
      <c r="L39" s="67">
        <v>4906</v>
      </c>
      <c r="M39" s="67">
        <v>30279</v>
      </c>
      <c r="N39" s="67">
        <v>111474</v>
      </c>
      <c r="O39" s="67">
        <v>142710</v>
      </c>
      <c r="P39" s="67">
        <v>82682</v>
      </c>
      <c r="Q39" s="67">
        <v>45578</v>
      </c>
      <c r="R39" s="67">
        <v>20789</v>
      </c>
      <c r="S39" s="67">
        <v>11284</v>
      </c>
      <c r="T39" s="67">
        <v>7089</v>
      </c>
      <c r="U39" s="67">
        <v>1932</v>
      </c>
      <c r="V39" s="67">
        <f t="shared" si="11"/>
        <v>180318</v>
      </c>
      <c r="W39" s="68">
        <f t="shared" si="9"/>
        <v>0.27067621769622441</v>
      </c>
      <c r="X39" s="67">
        <v>25</v>
      </c>
      <c r="Y39" s="67">
        <v>2148</v>
      </c>
      <c r="Z39" s="67">
        <v>47671</v>
      </c>
      <c r="AA39" s="67">
        <v>99326</v>
      </c>
      <c r="AB39" s="67">
        <v>31148</v>
      </c>
      <c r="AD39" s="59">
        <v>666176</v>
      </c>
    </row>
    <row r="40" spans="1:30" x14ac:dyDescent="0.45">
      <c r="A40" s="31" t="s">
        <v>44</v>
      </c>
      <c r="B40" s="30">
        <f t="shared" si="12"/>
        <v>4703108</v>
      </c>
      <c r="C40" s="32">
        <f>SUM(一般接種!D39+一般接種!G39+一般接種!J39+一般接種!M39+医療従事者等!C37)</f>
        <v>1522583</v>
      </c>
      <c r="D40" s="32">
        <v>24253</v>
      </c>
      <c r="E40" s="73">
        <f t="shared" si="0"/>
        <v>0.7973288448674879</v>
      </c>
      <c r="F40" s="32">
        <f>SUM(一般接種!E39+一般接種!H39+一般接種!K39+一般接種!N39+医療従事者等!D37)</f>
        <v>1492464</v>
      </c>
      <c r="G40" s="32">
        <v>22991</v>
      </c>
      <c r="H40" s="73">
        <f t="shared" si="7"/>
        <v>0.78197273608214612</v>
      </c>
      <c r="I40" s="29">
        <f t="shared" si="10"/>
        <v>1210230</v>
      </c>
      <c r="J40" s="32">
        <v>33</v>
      </c>
      <c r="K40" s="73">
        <f t="shared" si="8"/>
        <v>0.64400030438695033</v>
      </c>
      <c r="L40" s="67">
        <v>21861</v>
      </c>
      <c r="M40" s="67">
        <v>138171</v>
      </c>
      <c r="N40" s="67">
        <v>363112</v>
      </c>
      <c r="O40" s="67">
        <v>318495</v>
      </c>
      <c r="P40" s="67">
        <v>164008</v>
      </c>
      <c r="Q40" s="67">
        <v>92226</v>
      </c>
      <c r="R40" s="67">
        <v>51186</v>
      </c>
      <c r="S40" s="67">
        <v>29777</v>
      </c>
      <c r="T40" s="67">
        <v>25834</v>
      </c>
      <c r="U40" s="67">
        <v>5560</v>
      </c>
      <c r="V40" s="67">
        <f t="shared" si="11"/>
        <v>477831</v>
      </c>
      <c r="W40" s="68">
        <f t="shared" si="9"/>
        <v>0.25427538611112144</v>
      </c>
      <c r="X40" s="67">
        <v>253</v>
      </c>
      <c r="Y40" s="67">
        <v>7542</v>
      </c>
      <c r="Z40" s="67">
        <v>163017</v>
      </c>
      <c r="AA40" s="67">
        <v>246578</v>
      </c>
      <c r="AB40" s="67">
        <v>60441</v>
      </c>
      <c r="AD40" s="59">
        <v>1879187</v>
      </c>
    </row>
    <row r="41" spans="1:30" x14ac:dyDescent="0.45">
      <c r="A41" s="31" t="s">
        <v>45</v>
      </c>
      <c r="B41" s="30">
        <f t="shared" si="12"/>
        <v>6916115</v>
      </c>
      <c r="C41" s="32">
        <f>SUM(一般接種!D40+一般接種!G40+一般接種!J40+一般接種!M40+医療従事者等!C38)</f>
        <v>2253188</v>
      </c>
      <c r="D41" s="32">
        <v>31497</v>
      </c>
      <c r="E41" s="73">
        <f t="shared" si="0"/>
        <v>0.7966910847120181</v>
      </c>
      <c r="F41" s="32">
        <f>SUM(一般接種!E40+一般接種!H40+一般接種!K40+一般接種!N40+医療従事者等!D38)</f>
        <v>2225598</v>
      </c>
      <c r="G41" s="32">
        <v>29618</v>
      </c>
      <c r="H41" s="73">
        <f t="shared" si="7"/>
        <v>0.78747120468413367</v>
      </c>
      <c r="I41" s="29">
        <f t="shared" si="10"/>
        <v>1753277</v>
      </c>
      <c r="J41" s="32">
        <v>26</v>
      </c>
      <c r="K41" s="73">
        <f t="shared" si="8"/>
        <v>0.62871004156853072</v>
      </c>
      <c r="L41" s="67">
        <v>22444</v>
      </c>
      <c r="M41" s="67">
        <v>122092</v>
      </c>
      <c r="N41" s="67">
        <v>546395</v>
      </c>
      <c r="O41" s="67">
        <v>533100</v>
      </c>
      <c r="P41" s="67">
        <v>293422</v>
      </c>
      <c r="Q41" s="67">
        <v>116935</v>
      </c>
      <c r="R41" s="67">
        <v>46140</v>
      </c>
      <c r="S41" s="67">
        <v>32939</v>
      </c>
      <c r="T41" s="67">
        <v>32858</v>
      </c>
      <c r="U41" s="67">
        <v>6952</v>
      </c>
      <c r="V41" s="67">
        <f t="shared" si="11"/>
        <v>684052</v>
      </c>
      <c r="W41" s="68">
        <f t="shared" si="9"/>
        <v>0.24529879712319375</v>
      </c>
      <c r="X41" s="67">
        <v>56</v>
      </c>
      <c r="Y41" s="67">
        <v>15706</v>
      </c>
      <c r="Z41" s="67">
        <v>273911</v>
      </c>
      <c r="AA41" s="67">
        <v>320108</v>
      </c>
      <c r="AB41" s="67">
        <v>74271</v>
      </c>
      <c r="AD41" s="59">
        <v>2788648</v>
      </c>
    </row>
    <row r="42" spans="1:30" x14ac:dyDescent="0.45">
      <c r="A42" s="31" t="s">
        <v>46</v>
      </c>
      <c r="B42" s="30">
        <f t="shared" si="12"/>
        <v>3573686</v>
      </c>
      <c r="C42" s="32">
        <f>SUM(一般接種!D41+一般接種!G41+一般接種!J41+一般接種!M41+医療従事者等!C39)</f>
        <v>1127126</v>
      </c>
      <c r="D42" s="32">
        <v>20147</v>
      </c>
      <c r="E42" s="73">
        <f t="shared" si="0"/>
        <v>0.82583810729534013</v>
      </c>
      <c r="F42" s="32">
        <f>SUM(一般接種!E41+一般接種!H41+一般接種!K41+一般接種!N41+医療従事者等!D39)</f>
        <v>1103769</v>
      </c>
      <c r="G42" s="32">
        <v>19075</v>
      </c>
      <c r="H42" s="73">
        <f t="shared" si="7"/>
        <v>0.80921285765548545</v>
      </c>
      <c r="I42" s="29">
        <f t="shared" si="10"/>
        <v>920853</v>
      </c>
      <c r="J42" s="32">
        <v>52</v>
      </c>
      <c r="K42" s="73">
        <f t="shared" si="8"/>
        <v>0.68694397548251274</v>
      </c>
      <c r="L42" s="67">
        <v>44835</v>
      </c>
      <c r="M42" s="67">
        <v>47019</v>
      </c>
      <c r="N42" s="67">
        <v>287924</v>
      </c>
      <c r="O42" s="67">
        <v>310325</v>
      </c>
      <c r="P42" s="67">
        <v>133952</v>
      </c>
      <c r="Q42" s="67">
        <v>42137</v>
      </c>
      <c r="R42" s="67">
        <v>18923</v>
      </c>
      <c r="S42" s="67">
        <v>17420</v>
      </c>
      <c r="T42" s="67">
        <v>15714</v>
      </c>
      <c r="U42" s="67">
        <v>2604</v>
      </c>
      <c r="V42" s="67">
        <f t="shared" si="11"/>
        <v>421938</v>
      </c>
      <c r="W42" s="68">
        <f t="shared" si="9"/>
        <v>0.31477785876333808</v>
      </c>
      <c r="X42" s="67">
        <v>403</v>
      </c>
      <c r="Y42" s="67">
        <v>9176</v>
      </c>
      <c r="Z42" s="67">
        <v>143789</v>
      </c>
      <c r="AA42" s="67">
        <v>224451</v>
      </c>
      <c r="AB42" s="67">
        <v>44119</v>
      </c>
      <c r="AD42" s="59">
        <v>1340431</v>
      </c>
    </row>
    <row r="43" spans="1:30" x14ac:dyDescent="0.45">
      <c r="A43" s="31" t="s">
        <v>47</v>
      </c>
      <c r="B43" s="30">
        <f t="shared" si="12"/>
        <v>1879259</v>
      </c>
      <c r="C43" s="32">
        <f>SUM(一般接種!D42+一般接種!G42+一般接種!J42+一般接種!M42+医療従事者等!C40)</f>
        <v>601378</v>
      </c>
      <c r="D43" s="32">
        <v>10750</v>
      </c>
      <c r="E43" s="73">
        <f t="shared" si="0"/>
        <v>0.81291238965092949</v>
      </c>
      <c r="F43" s="32">
        <f>SUM(一般接種!E42+一般接種!H42+一般接種!K42+一般接種!N42+医療従事者等!D40)</f>
        <v>593789</v>
      </c>
      <c r="G43" s="32">
        <v>10061</v>
      </c>
      <c r="H43" s="73">
        <f t="shared" si="7"/>
        <v>0.80341555663828623</v>
      </c>
      <c r="I43" s="29">
        <f t="shared" si="10"/>
        <v>485529</v>
      </c>
      <c r="J43" s="32">
        <v>3</v>
      </c>
      <c r="K43" s="73">
        <f t="shared" si="8"/>
        <v>0.66825497757921593</v>
      </c>
      <c r="L43" s="67">
        <v>7960</v>
      </c>
      <c r="M43" s="67">
        <v>39918</v>
      </c>
      <c r="N43" s="67">
        <v>153348</v>
      </c>
      <c r="O43" s="67">
        <v>160815</v>
      </c>
      <c r="P43" s="67">
        <v>67453</v>
      </c>
      <c r="Q43" s="67">
        <v>29088</v>
      </c>
      <c r="R43" s="67">
        <v>11875</v>
      </c>
      <c r="S43" s="67">
        <v>7793</v>
      </c>
      <c r="T43" s="67">
        <v>6252</v>
      </c>
      <c r="U43" s="67">
        <v>1027</v>
      </c>
      <c r="V43" s="67">
        <f t="shared" si="11"/>
        <v>198563</v>
      </c>
      <c r="W43" s="68">
        <f t="shared" si="9"/>
        <v>0.27329270340427053</v>
      </c>
      <c r="X43" s="67">
        <v>10</v>
      </c>
      <c r="Y43" s="67">
        <v>3515</v>
      </c>
      <c r="Z43" s="67">
        <v>74777</v>
      </c>
      <c r="AA43" s="67">
        <v>101533</v>
      </c>
      <c r="AB43" s="67">
        <v>18728</v>
      </c>
      <c r="AD43" s="59">
        <v>726558</v>
      </c>
    </row>
    <row r="44" spans="1:30" x14ac:dyDescent="0.45">
      <c r="A44" s="31" t="s">
        <v>48</v>
      </c>
      <c r="B44" s="30">
        <f t="shared" si="12"/>
        <v>2417970</v>
      </c>
      <c r="C44" s="32">
        <f>SUM(一般接種!D43+一般接種!G43+一般接種!J43+一般接種!M43+医療従事者等!C41)</f>
        <v>782887</v>
      </c>
      <c r="D44" s="32">
        <v>12263</v>
      </c>
      <c r="E44" s="73">
        <f t="shared" si="0"/>
        <v>0.79869244872556244</v>
      </c>
      <c r="F44" s="32">
        <f>SUM(一般接種!E43+一般接種!H43+一般接種!K43+一般接種!N43+医療従事者等!D41)</f>
        <v>774390</v>
      </c>
      <c r="G44" s="32">
        <v>11548</v>
      </c>
      <c r="H44" s="73">
        <f t="shared" si="7"/>
        <v>0.79062700483076764</v>
      </c>
      <c r="I44" s="29">
        <f t="shared" si="10"/>
        <v>622468</v>
      </c>
      <c r="J44" s="32">
        <v>13</v>
      </c>
      <c r="K44" s="73">
        <f t="shared" si="8"/>
        <v>0.64512668716711385</v>
      </c>
      <c r="L44" s="67">
        <v>9453</v>
      </c>
      <c r="M44" s="67">
        <v>48528</v>
      </c>
      <c r="N44" s="67">
        <v>170772</v>
      </c>
      <c r="O44" s="67">
        <v>187213</v>
      </c>
      <c r="P44" s="67">
        <v>114100</v>
      </c>
      <c r="Q44" s="67">
        <v>52851</v>
      </c>
      <c r="R44" s="67">
        <v>16697</v>
      </c>
      <c r="S44" s="67">
        <v>10456</v>
      </c>
      <c r="T44" s="67">
        <v>10661</v>
      </c>
      <c r="U44" s="67">
        <v>1737</v>
      </c>
      <c r="V44" s="67">
        <f t="shared" si="11"/>
        <v>238225</v>
      </c>
      <c r="W44" s="68">
        <f t="shared" si="9"/>
        <v>0.24690187250545936</v>
      </c>
      <c r="X44" s="67">
        <v>150</v>
      </c>
      <c r="Y44" s="67">
        <v>7877</v>
      </c>
      <c r="Z44" s="67">
        <v>98435</v>
      </c>
      <c r="AA44" s="67">
        <v>111716</v>
      </c>
      <c r="AB44" s="67">
        <v>20047</v>
      </c>
      <c r="AD44" s="59">
        <v>964857</v>
      </c>
    </row>
    <row r="45" spans="1:30" x14ac:dyDescent="0.45">
      <c r="A45" s="31" t="s">
        <v>49</v>
      </c>
      <c r="B45" s="30">
        <f t="shared" si="12"/>
        <v>3520584</v>
      </c>
      <c r="C45" s="32">
        <f>SUM(一般接種!D44+一般接種!G44+一般接種!J44+一般接種!M44+医療従事者等!C42)</f>
        <v>1118698</v>
      </c>
      <c r="D45" s="32">
        <v>20898</v>
      </c>
      <c r="E45" s="73">
        <f t="shared" si="0"/>
        <v>0.81834561199624001</v>
      </c>
      <c r="F45" s="32">
        <f>SUM(一般接種!E44+一般接種!H44+一般接種!K44+一般接種!N44+医療従事者等!D42)</f>
        <v>1107440</v>
      </c>
      <c r="G45" s="32">
        <v>19631</v>
      </c>
      <c r="H45" s="73">
        <f t="shared" si="7"/>
        <v>0.81089790657680616</v>
      </c>
      <c r="I45" s="29">
        <f t="shared" si="10"/>
        <v>899682</v>
      </c>
      <c r="J45" s="32">
        <v>40</v>
      </c>
      <c r="K45" s="73">
        <f t="shared" si="8"/>
        <v>0.67063042727957856</v>
      </c>
      <c r="L45" s="67">
        <v>12493</v>
      </c>
      <c r="M45" s="67">
        <v>59390</v>
      </c>
      <c r="N45" s="67">
        <v>280612</v>
      </c>
      <c r="O45" s="67">
        <v>272870</v>
      </c>
      <c r="P45" s="67">
        <v>142725</v>
      </c>
      <c r="Q45" s="67">
        <v>71820</v>
      </c>
      <c r="R45" s="67">
        <v>28063</v>
      </c>
      <c r="S45" s="67">
        <v>15502</v>
      </c>
      <c r="T45" s="67">
        <v>13212</v>
      </c>
      <c r="U45" s="67">
        <v>2995</v>
      </c>
      <c r="V45" s="67">
        <f t="shared" si="11"/>
        <v>394764</v>
      </c>
      <c r="W45" s="68">
        <f t="shared" si="9"/>
        <v>0.29427344431962443</v>
      </c>
      <c r="X45" s="67">
        <v>212</v>
      </c>
      <c r="Y45" s="67">
        <v>6031</v>
      </c>
      <c r="Z45" s="67">
        <v>167559</v>
      </c>
      <c r="AA45" s="67">
        <v>184820</v>
      </c>
      <c r="AB45" s="67">
        <v>36142</v>
      </c>
      <c r="AD45" s="59">
        <v>1341487</v>
      </c>
    </row>
    <row r="46" spans="1:30" x14ac:dyDescent="0.45">
      <c r="A46" s="31" t="s">
        <v>50</v>
      </c>
      <c r="B46" s="30">
        <f t="shared" si="12"/>
        <v>1769876</v>
      </c>
      <c r="C46" s="32">
        <f>SUM(一般接種!D45+一般接種!G45+一般接種!J45+一般接種!M45+医療従事者等!C43)</f>
        <v>567795</v>
      </c>
      <c r="D46" s="32">
        <v>8927</v>
      </c>
      <c r="E46" s="73">
        <f t="shared" si="0"/>
        <v>0.80653228983716896</v>
      </c>
      <c r="F46" s="32">
        <f>SUM(一般接種!E45+一般接種!H45+一般接種!K45+一般接種!N45+医療従事者等!D43)</f>
        <v>560437</v>
      </c>
      <c r="G46" s="32">
        <v>8414</v>
      </c>
      <c r="H46" s="73">
        <f t="shared" si="7"/>
        <v>0.79665390437953787</v>
      </c>
      <c r="I46" s="29">
        <f t="shared" si="10"/>
        <v>447922</v>
      </c>
      <c r="J46" s="32">
        <v>16</v>
      </c>
      <c r="K46" s="73">
        <f t="shared" si="8"/>
        <v>0.64639709522070865</v>
      </c>
      <c r="L46" s="67">
        <v>10605</v>
      </c>
      <c r="M46" s="67">
        <v>33567</v>
      </c>
      <c r="N46" s="67">
        <v>141050</v>
      </c>
      <c r="O46" s="67">
        <v>125489</v>
      </c>
      <c r="P46" s="67">
        <v>73423</v>
      </c>
      <c r="Q46" s="67">
        <v>36106</v>
      </c>
      <c r="R46" s="67">
        <v>13305</v>
      </c>
      <c r="S46" s="67">
        <v>6370</v>
      </c>
      <c r="T46" s="67">
        <v>6582</v>
      </c>
      <c r="U46" s="67">
        <v>1425</v>
      </c>
      <c r="V46" s="67">
        <f t="shared" si="11"/>
        <v>193722</v>
      </c>
      <c r="W46" s="68">
        <f t="shared" si="9"/>
        <v>0.27957057525540208</v>
      </c>
      <c r="X46" s="67">
        <v>167</v>
      </c>
      <c r="Y46" s="67">
        <v>5522</v>
      </c>
      <c r="Z46" s="67">
        <v>74386</v>
      </c>
      <c r="AA46" s="67">
        <v>93819</v>
      </c>
      <c r="AB46" s="67">
        <v>19828</v>
      </c>
      <c r="AD46" s="59">
        <v>692927</v>
      </c>
    </row>
    <row r="47" spans="1:30" x14ac:dyDescent="0.45">
      <c r="A47" s="31" t="s">
        <v>51</v>
      </c>
      <c r="B47" s="30">
        <f t="shared" si="12"/>
        <v>12579468</v>
      </c>
      <c r="C47" s="32">
        <f>SUM(一般接種!D46+一般接種!G46+一般接種!J46+一般接種!M46+医療従事者等!C44)</f>
        <v>4150156</v>
      </c>
      <c r="D47" s="32">
        <v>51904</v>
      </c>
      <c r="E47" s="73">
        <f t="shared" si="0"/>
        <v>0.80225525965593236</v>
      </c>
      <c r="F47" s="32">
        <f>SUM(一般接種!E46+一般接種!H46+一般接種!K46+一般接種!N46+医療従事者等!D44)</f>
        <v>4068679</v>
      </c>
      <c r="G47" s="32">
        <v>48297</v>
      </c>
      <c r="H47" s="73">
        <f t="shared" si="7"/>
        <v>0.78701178095588964</v>
      </c>
      <c r="I47" s="29">
        <f t="shared" si="10"/>
        <v>3149393</v>
      </c>
      <c r="J47" s="32">
        <v>378</v>
      </c>
      <c r="K47" s="73">
        <f t="shared" si="8"/>
        <v>0.61643692151810714</v>
      </c>
      <c r="L47" s="67">
        <v>44133</v>
      </c>
      <c r="M47" s="67">
        <v>231094</v>
      </c>
      <c r="N47" s="67">
        <v>930923</v>
      </c>
      <c r="O47" s="67">
        <v>1025386</v>
      </c>
      <c r="P47" s="67">
        <v>491627</v>
      </c>
      <c r="Q47" s="67">
        <v>193831</v>
      </c>
      <c r="R47" s="67">
        <v>85810</v>
      </c>
      <c r="S47" s="67">
        <v>73301</v>
      </c>
      <c r="T47" s="67">
        <v>60564</v>
      </c>
      <c r="U47" s="67">
        <v>12724</v>
      </c>
      <c r="V47" s="67">
        <f t="shared" si="11"/>
        <v>1211240</v>
      </c>
      <c r="W47" s="68">
        <f t="shared" si="9"/>
        <v>0.23710685938923509</v>
      </c>
      <c r="X47" s="67">
        <v>99</v>
      </c>
      <c r="Y47" s="67">
        <v>39960</v>
      </c>
      <c r="Z47" s="67">
        <v>497721</v>
      </c>
      <c r="AA47" s="67">
        <v>563360</v>
      </c>
      <c r="AB47" s="67">
        <v>110100</v>
      </c>
      <c r="AD47" s="59">
        <v>5108414</v>
      </c>
    </row>
    <row r="48" spans="1:30" x14ac:dyDescent="0.45">
      <c r="A48" s="31" t="s">
        <v>52</v>
      </c>
      <c r="B48" s="30">
        <f t="shared" si="12"/>
        <v>2050111</v>
      </c>
      <c r="C48" s="32">
        <f>SUM(一般接種!D47+一般接種!G47+一般接種!J47+一般接種!M47+医療従事者等!C45)</f>
        <v>660112</v>
      </c>
      <c r="D48" s="32">
        <v>11369</v>
      </c>
      <c r="E48" s="73">
        <f t="shared" si="0"/>
        <v>0.79877931659459622</v>
      </c>
      <c r="F48" s="32">
        <f>SUM(一般接種!E47+一般接種!H47+一般接種!K47+一般接種!N47+医療従事者等!D45)</f>
        <v>652179</v>
      </c>
      <c r="G48" s="32">
        <v>10589</v>
      </c>
      <c r="H48" s="73">
        <f t="shared" si="7"/>
        <v>0.78997202549226264</v>
      </c>
      <c r="I48" s="29">
        <f t="shared" si="10"/>
        <v>512307</v>
      </c>
      <c r="J48" s="32">
        <v>10</v>
      </c>
      <c r="K48" s="73">
        <f t="shared" si="8"/>
        <v>0.63077712985490686</v>
      </c>
      <c r="L48" s="67">
        <v>8419</v>
      </c>
      <c r="M48" s="67">
        <v>56693</v>
      </c>
      <c r="N48" s="67">
        <v>165987</v>
      </c>
      <c r="O48" s="67">
        <v>147298</v>
      </c>
      <c r="P48" s="67">
        <v>63394</v>
      </c>
      <c r="Q48" s="67">
        <v>32435</v>
      </c>
      <c r="R48" s="67">
        <v>15380</v>
      </c>
      <c r="S48" s="67">
        <v>10216</v>
      </c>
      <c r="T48" s="67">
        <v>10221</v>
      </c>
      <c r="U48" s="67">
        <v>2264</v>
      </c>
      <c r="V48" s="67">
        <f t="shared" si="11"/>
        <v>225513</v>
      </c>
      <c r="W48" s="68">
        <f t="shared" si="9"/>
        <v>0.27766792092276477</v>
      </c>
      <c r="X48" s="67">
        <v>42</v>
      </c>
      <c r="Y48" s="67">
        <v>6137</v>
      </c>
      <c r="Z48" s="67">
        <v>83735</v>
      </c>
      <c r="AA48" s="67">
        <v>110688</v>
      </c>
      <c r="AB48" s="67">
        <v>24911</v>
      </c>
      <c r="AD48" s="59">
        <v>812168</v>
      </c>
    </row>
    <row r="49" spans="1:30" x14ac:dyDescent="0.45">
      <c r="A49" s="31" t="s">
        <v>53</v>
      </c>
      <c r="B49" s="30">
        <f t="shared" si="12"/>
        <v>3475837</v>
      </c>
      <c r="C49" s="32">
        <f>SUM(一般接種!D48+一般接種!G48+一般接種!J48+一般接種!M48+医療従事者等!C46)</f>
        <v>1105946</v>
      </c>
      <c r="D49" s="32">
        <v>17926</v>
      </c>
      <c r="E49" s="73">
        <f t="shared" si="0"/>
        <v>0.82427943165159678</v>
      </c>
      <c r="F49" s="32">
        <f>SUM(一般接種!E48+一般接種!H48+一般接種!K48+一般接種!N48+医療従事者等!D46)</f>
        <v>1089944</v>
      </c>
      <c r="G49" s="32">
        <v>16730</v>
      </c>
      <c r="H49" s="73">
        <f t="shared" si="7"/>
        <v>0.81306246756542788</v>
      </c>
      <c r="I49" s="29">
        <f t="shared" si="10"/>
        <v>905783</v>
      </c>
      <c r="J49" s="32">
        <v>11</v>
      </c>
      <c r="K49" s="73">
        <f t="shared" si="8"/>
        <v>0.68620910402927349</v>
      </c>
      <c r="L49" s="67">
        <v>14906</v>
      </c>
      <c r="M49" s="67">
        <v>66035</v>
      </c>
      <c r="N49" s="67">
        <v>278248</v>
      </c>
      <c r="O49" s="67">
        <v>302667</v>
      </c>
      <c r="P49" s="67">
        <v>132880</v>
      </c>
      <c r="Q49" s="67">
        <v>52061</v>
      </c>
      <c r="R49" s="67">
        <v>25104</v>
      </c>
      <c r="S49" s="67">
        <v>16903</v>
      </c>
      <c r="T49" s="67">
        <v>14328</v>
      </c>
      <c r="U49" s="67">
        <v>2651</v>
      </c>
      <c r="V49" s="67">
        <f t="shared" si="11"/>
        <v>374164</v>
      </c>
      <c r="W49" s="68">
        <f t="shared" si="9"/>
        <v>0.28346509187743613</v>
      </c>
      <c r="X49" s="67">
        <v>97</v>
      </c>
      <c r="Y49" s="67">
        <v>7050</v>
      </c>
      <c r="Z49" s="67">
        <v>145788</v>
      </c>
      <c r="AA49" s="67">
        <v>189546</v>
      </c>
      <c r="AB49" s="67">
        <v>31683</v>
      </c>
      <c r="AD49" s="59">
        <v>1319965</v>
      </c>
    </row>
    <row r="50" spans="1:30" x14ac:dyDescent="0.45">
      <c r="A50" s="31" t="s">
        <v>54</v>
      </c>
      <c r="B50" s="30">
        <f t="shared" si="12"/>
        <v>4580821</v>
      </c>
      <c r="C50" s="32">
        <f>SUM(一般接種!D49+一般接種!G49+一般接種!J49+一般接種!M49+医療従事者等!C47)</f>
        <v>1466688</v>
      </c>
      <c r="D50" s="32">
        <v>21658</v>
      </c>
      <c r="E50" s="73">
        <f t="shared" si="0"/>
        <v>0.82699933669734804</v>
      </c>
      <c r="F50" s="32">
        <f>SUM(一般接種!E49+一般接種!H49+一般接種!K49+一般接種!N49+医療従事者等!D47)</f>
        <v>1449972</v>
      </c>
      <c r="G50" s="32">
        <v>20336</v>
      </c>
      <c r="H50" s="73">
        <f t="shared" si="7"/>
        <v>0.81818925815979582</v>
      </c>
      <c r="I50" s="29">
        <f t="shared" si="10"/>
        <v>1173338</v>
      </c>
      <c r="J50" s="32">
        <v>57</v>
      </c>
      <c r="K50" s="73">
        <f t="shared" si="8"/>
        <v>0.67147575397022974</v>
      </c>
      <c r="L50" s="67">
        <v>21318</v>
      </c>
      <c r="M50" s="67">
        <v>78209</v>
      </c>
      <c r="N50" s="67">
        <v>344535</v>
      </c>
      <c r="O50" s="67">
        <v>429789</v>
      </c>
      <c r="P50" s="67">
        <v>176808</v>
      </c>
      <c r="Q50" s="67">
        <v>66124</v>
      </c>
      <c r="R50" s="67">
        <v>22417</v>
      </c>
      <c r="S50" s="67">
        <v>15351</v>
      </c>
      <c r="T50" s="67">
        <v>15588</v>
      </c>
      <c r="U50" s="67">
        <v>3199</v>
      </c>
      <c r="V50" s="67">
        <f t="shared" si="11"/>
        <v>490823</v>
      </c>
      <c r="W50" s="68">
        <f t="shared" si="9"/>
        <v>0.28090094699473533</v>
      </c>
      <c r="X50" s="67">
        <v>152</v>
      </c>
      <c r="Y50" s="67">
        <v>11109</v>
      </c>
      <c r="Z50" s="67">
        <v>185770</v>
      </c>
      <c r="AA50" s="67">
        <v>248383</v>
      </c>
      <c r="AB50" s="67">
        <v>45409</v>
      </c>
      <c r="AD50" s="59">
        <v>1747317</v>
      </c>
    </row>
    <row r="51" spans="1:30" x14ac:dyDescent="0.45">
      <c r="A51" s="31" t="s">
        <v>55</v>
      </c>
      <c r="B51" s="30">
        <f t="shared" si="12"/>
        <v>2903822</v>
      </c>
      <c r="C51" s="32">
        <f>SUM(一般接種!D50+一般接種!G50+一般接種!J50+一般接種!M50+医療従事者等!C48)</f>
        <v>929667</v>
      </c>
      <c r="D51" s="32">
        <v>15100</v>
      </c>
      <c r="E51" s="73">
        <f t="shared" si="0"/>
        <v>0.80855994044766799</v>
      </c>
      <c r="F51" s="32">
        <f>SUM(一般接種!E50+一般接種!H50+一般接種!K50+一般接種!N50+医療従事者等!D48)</f>
        <v>914295</v>
      </c>
      <c r="G51" s="32">
        <v>14282</v>
      </c>
      <c r="H51" s="73">
        <f t="shared" si="7"/>
        <v>0.79569288819969131</v>
      </c>
      <c r="I51" s="29">
        <f t="shared" si="10"/>
        <v>744443</v>
      </c>
      <c r="J51" s="32">
        <v>116</v>
      </c>
      <c r="K51" s="73">
        <f t="shared" si="8"/>
        <v>0.65805238412668665</v>
      </c>
      <c r="L51" s="67">
        <v>19538</v>
      </c>
      <c r="M51" s="67">
        <v>50912</v>
      </c>
      <c r="N51" s="67">
        <v>216615</v>
      </c>
      <c r="O51" s="67">
        <v>219022</v>
      </c>
      <c r="P51" s="67">
        <v>116394</v>
      </c>
      <c r="Q51" s="67">
        <v>63455</v>
      </c>
      <c r="R51" s="67">
        <v>24949</v>
      </c>
      <c r="S51" s="67">
        <v>17684</v>
      </c>
      <c r="T51" s="67">
        <v>13395</v>
      </c>
      <c r="U51" s="67">
        <v>2479</v>
      </c>
      <c r="V51" s="67">
        <f t="shared" si="11"/>
        <v>315417</v>
      </c>
      <c r="W51" s="68">
        <f t="shared" si="9"/>
        <v>0.27885715397142263</v>
      </c>
      <c r="X51" s="67">
        <v>244</v>
      </c>
      <c r="Y51" s="67">
        <v>8485</v>
      </c>
      <c r="Z51" s="67">
        <v>113425</v>
      </c>
      <c r="AA51" s="67">
        <v>163827</v>
      </c>
      <c r="AB51" s="67">
        <v>29436</v>
      </c>
      <c r="AD51" s="59">
        <v>1131106</v>
      </c>
    </row>
    <row r="52" spans="1:30" x14ac:dyDescent="0.45">
      <c r="A52" s="31" t="s">
        <v>56</v>
      </c>
      <c r="B52" s="30">
        <f t="shared" si="12"/>
        <v>2714461</v>
      </c>
      <c r="C52" s="32">
        <f>SUM(一般接種!D51+一般接種!G51+一般接種!J51+一般接種!M51+医療従事者等!C49)</f>
        <v>875644</v>
      </c>
      <c r="D52" s="32">
        <v>21565</v>
      </c>
      <c r="E52" s="73">
        <f t="shared" si="0"/>
        <v>0.79214145929752644</v>
      </c>
      <c r="F52" s="32">
        <f>SUM(一般接種!E51+一般接種!H51+一般接種!K51+一般接種!N51+医療従事者等!D49)</f>
        <v>863323</v>
      </c>
      <c r="G52" s="32">
        <v>20600</v>
      </c>
      <c r="H52" s="73">
        <f t="shared" si="7"/>
        <v>0.78160899284912677</v>
      </c>
      <c r="I52" s="29">
        <f t="shared" si="10"/>
        <v>693028</v>
      </c>
      <c r="J52" s="32">
        <v>123</v>
      </c>
      <c r="K52" s="73">
        <f t="shared" si="8"/>
        <v>0.6426557471317671</v>
      </c>
      <c r="L52" s="67">
        <v>10947</v>
      </c>
      <c r="M52" s="67">
        <v>46253</v>
      </c>
      <c r="N52" s="67">
        <v>186614</v>
      </c>
      <c r="O52" s="67">
        <v>215484</v>
      </c>
      <c r="P52" s="67">
        <v>122026</v>
      </c>
      <c r="Q52" s="67">
        <v>56995</v>
      </c>
      <c r="R52" s="67">
        <v>24115</v>
      </c>
      <c r="S52" s="67">
        <v>13764</v>
      </c>
      <c r="T52" s="67">
        <v>13234</v>
      </c>
      <c r="U52" s="67">
        <v>3596</v>
      </c>
      <c r="V52" s="67">
        <f t="shared" si="11"/>
        <v>282466</v>
      </c>
      <c r="W52" s="68">
        <f t="shared" si="9"/>
        <v>0.26198165443938454</v>
      </c>
      <c r="X52" s="67">
        <v>156</v>
      </c>
      <c r="Y52" s="67">
        <v>5656</v>
      </c>
      <c r="Z52" s="67">
        <v>93113</v>
      </c>
      <c r="AA52" s="67">
        <v>141907</v>
      </c>
      <c r="AB52" s="67">
        <v>41634</v>
      </c>
      <c r="AD52" s="59">
        <v>1078190</v>
      </c>
    </row>
    <row r="53" spans="1:30" x14ac:dyDescent="0.45">
      <c r="A53" s="31" t="s">
        <v>57</v>
      </c>
      <c r="B53" s="30">
        <f t="shared" si="12"/>
        <v>4129270</v>
      </c>
      <c r="C53" s="32">
        <f>SUM(一般接種!D52+一般接種!G52+一般接種!J52+一般接種!M52+医療従事者等!C50)</f>
        <v>1327726</v>
      </c>
      <c r="D53" s="32">
        <v>19971</v>
      </c>
      <c r="E53" s="73">
        <f t="shared" si="0"/>
        <v>0.81476965672955737</v>
      </c>
      <c r="F53" s="32">
        <f>SUM(一般接種!E52+一般接種!H52+一般接種!K52+一般接種!N52+医療従事者等!D50)</f>
        <v>1303931</v>
      </c>
      <c r="G53" s="32">
        <v>18771</v>
      </c>
      <c r="H53" s="73">
        <f t="shared" si="7"/>
        <v>0.80069231013649944</v>
      </c>
      <c r="I53" s="29">
        <f t="shared" si="10"/>
        <v>1063360</v>
      </c>
      <c r="J53" s="32">
        <v>65</v>
      </c>
      <c r="K53" s="73">
        <f t="shared" si="8"/>
        <v>0.66246391881679267</v>
      </c>
      <c r="L53" s="67">
        <v>17328</v>
      </c>
      <c r="M53" s="67">
        <v>70768</v>
      </c>
      <c r="N53" s="67">
        <v>342542</v>
      </c>
      <c r="O53" s="67">
        <v>302182</v>
      </c>
      <c r="P53" s="67">
        <v>172211</v>
      </c>
      <c r="Q53" s="67">
        <v>82526</v>
      </c>
      <c r="R53" s="67">
        <v>34347</v>
      </c>
      <c r="S53" s="67">
        <v>19389</v>
      </c>
      <c r="T53" s="67">
        <v>18745</v>
      </c>
      <c r="U53" s="67">
        <v>3322</v>
      </c>
      <c r="V53" s="67">
        <f t="shared" si="11"/>
        <v>434253</v>
      </c>
      <c r="W53" s="68">
        <f t="shared" si="9"/>
        <v>0.27055233414804797</v>
      </c>
      <c r="X53" s="67">
        <v>102</v>
      </c>
      <c r="Y53" s="67">
        <v>6583</v>
      </c>
      <c r="Z53" s="67">
        <v>170144</v>
      </c>
      <c r="AA53" s="67">
        <v>216018</v>
      </c>
      <c r="AB53" s="67">
        <v>41406</v>
      </c>
      <c r="AD53" s="59">
        <v>1605061</v>
      </c>
    </row>
    <row r="54" spans="1:30" x14ac:dyDescent="0.45">
      <c r="A54" s="31" t="s">
        <v>58</v>
      </c>
      <c r="B54" s="30">
        <f t="shared" si="12"/>
        <v>3051552</v>
      </c>
      <c r="C54" s="32">
        <f>SUM(一般接種!D53+一般接種!G53+一般接種!J53+一般接種!M53+医療従事者等!C51)</f>
        <v>1062755</v>
      </c>
      <c r="D54" s="32">
        <v>12665</v>
      </c>
      <c r="E54" s="73">
        <f t="shared" si="0"/>
        <v>0.70698087141052812</v>
      </c>
      <c r="F54" s="32">
        <f>SUM(一般接種!E53+一般接種!H53+一般接種!K53+一般接種!N53+医療従事者等!D51)</f>
        <v>1041792</v>
      </c>
      <c r="G54" s="32">
        <v>11792</v>
      </c>
      <c r="H54" s="73">
        <f t="shared" si="7"/>
        <v>0.69345513008679638</v>
      </c>
      <c r="I54" s="29">
        <f t="shared" si="10"/>
        <v>716820</v>
      </c>
      <c r="J54" s="32">
        <v>85</v>
      </c>
      <c r="K54" s="73">
        <f t="shared" si="8"/>
        <v>0.48254714821627182</v>
      </c>
      <c r="L54" s="67">
        <v>17373</v>
      </c>
      <c r="M54" s="67">
        <v>58993</v>
      </c>
      <c r="N54" s="67">
        <v>211445</v>
      </c>
      <c r="O54" s="67">
        <v>191538</v>
      </c>
      <c r="P54" s="67">
        <v>118249</v>
      </c>
      <c r="Q54" s="67">
        <v>58835</v>
      </c>
      <c r="R54" s="67">
        <v>25288</v>
      </c>
      <c r="S54" s="67">
        <v>16373</v>
      </c>
      <c r="T54" s="67">
        <v>15540</v>
      </c>
      <c r="U54" s="67">
        <v>3186</v>
      </c>
      <c r="V54" s="67">
        <f t="shared" si="11"/>
        <v>230185</v>
      </c>
      <c r="W54" s="68">
        <f t="shared" si="9"/>
        <v>0.15497375642624195</v>
      </c>
      <c r="X54" s="67">
        <v>14</v>
      </c>
      <c r="Y54" s="67">
        <v>6865</v>
      </c>
      <c r="Z54" s="67">
        <v>100499</v>
      </c>
      <c r="AA54" s="67">
        <v>103641</v>
      </c>
      <c r="AB54" s="67">
        <v>19166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111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112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113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114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151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152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F21" sqref="F21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36"/>
      <c r="U2" s="136"/>
      <c r="V2" s="151">
        <f>'進捗状況 (都道府県別)'!H3</f>
        <v>44818</v>
      </c>
      <c r="W2" s="151"/>
    </row>
    <row r="3" spans="1:23" ht="37.5" customHeight="1" x14ac:dyDescent="0.45">
      <c r="A3" s="137" t="s">
        <v>2</v>
      </c>
      <c r="B3" s="150" t="str">
        <f>_xlfn.CONCAT("接種回数
（",TEXT('進捗状況 (都道府県別)'!H3-1,"m月d日"),"まで）")</f>
        <v>接種回数
（9月13日まで）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2"/>
      <c r="P3" s="133" t="str">
        <f>_xlfn.CONCAT("接種回数
（",TEXT('進捗状況 (都道府県別)'!H3-1,"m月d日"),"まで）","※4")</f>
        <v>接種回数
（9月13日まで）※4</v>
      </c>
      <c r="Q3" s="134"/>
      <c r="R3" s="134"/>
      <c r="S3" s="134"/>
      <c r="T3" s="134"/>
      <c r="U3" s="134"/>
      <c r="V3" s="134"/>
      <c r="W3" s="135"/>
    </row>
    <row r="4" spans="1:23" ht="18.75" customHeight="1" x14ac:dyDescent="0.45">
      <c r="A4" s="138"/>
      <c r="B4" s="140" t="s">
        <v>11</v>
      </c>
      <c r="C4" s="141" t="s">
        <v>117</v>
      </c>
      <c r="D4" s="141"/>
      <c r="E4" s="141"/>
      <c r="F4" s="142" t="s">
        <v>145</v>
      </c>
      <c r="G4" s="143"/>
      <c r="H4" s="144"/>
      <c r="I4" s="142" t="s">
        <v>118</v>
      </c>
      <c r="J4" s="143"/>
      <c r="K4" s="144"/>
      <c r="L4" s="147" t="s">
        <v>119</v>
      </c>
      <c r="M4" s="148"/>
      <c r="N4" s="149"/>
      <c r="P4" s="113" t="s">
        <v>120</v>
      </c>
      <c r="Q4" s="113"/>
      <c r="R4" s="145" t="s">
        <v>146</v>
      </c>
      <c r="S4" s="145"/>
      <c r="T4" s="146" t="s">
        <v>118</v>
      </c>
      <c r="U4" s="146"/>
      <c r="V4" s="132" t="s">
        <v>121</v>
      </c>
      <c r="W4" s="132"/>
    </row>
    <row r="5" spans="1:23" ht="36" x14ac:dyDescent="0.45">
      <c r="A5" s="139"/>
      <c r="B5" s="140"/>
      <c r="C5" s="34" t="s">
        <v>122</v>
      </c>
      <c r="D5" s="34" t="s">
        <v>93</v>
      </c>
      <c r="E5" s="34" t="s">
        <v>94</v>
      </c>
      <c r="F5" s="34" t="s">
        <v>122</v>
      </c>
      <c r="G5" s="34" t="s">
        <v>93</v>
      </c>
      <c r="H5" s="34" t="s">
        <v>94</v>
      </c>
      <c r="I5" s="34" t="s">
        <v>122</v>
      </c>
      <c r="J5" s="34" t="s">
        <v>93</v>
      </c>
      <c r="K5" s="34" t="s">
        <v>94</v>
      </c>
      <c r="L5" s="55" t="s">
        <v>122</v>
      </c>
      <c r="M5" s="55" t="s">
        <v>93</v>
      </c>
      <c r="N5" s="55" t="s">
        <v>94</v>
      </c>
      <c r="P5" s="35" t="s">
        <v>123</v>
      </c>
      <c r="Q5" s="35" t="s">
        <v>124</v>
      </c>
      <c r="R5" s="35" t="s">
        <v>125</v>
      </c>
      <c r="S5" s="35" t="s">
        <v>126</v>
      </c>
      <c r="T5" s="35" t="s">
        <v>125</v>
      </c>
      <c r="U5" s="35" t="s">
        <v>124</v>
      </c>
      <c r="V5" s="35" t="s">
        <v>127</v>
      </c>
      <c r="W5" s="35" t="s">
        <v>124</v>
      </c>
    </row>
    <row r="6" spans="1:23" x14ac:dyDescent="0.45">
      <c r="A6" s="28" t="s">
        <v>128</v>
      </c>
      <c r="B6" s="36">
        <f>SUM(B7:B53)</f>
        <v>194627461</v>
      </c>
      <c r="C6" s="36">
        <f>SUM(C7:C53)</f>
        <v>162077921</v>
      </c>
      <c r="D6" s="36">
        <f>SUM(D7:D53)</f>
        <v>81310737</v>
      </c>
      <c r="E6" s="37">
        <f>SUM(E7:E53)</f>
        <v>80767184</v>
      </c>
      <c r="F6" s="37">
        <f t="shared" ref="F6:T6" si="0">SUM(F7:F53)</f>
        <v>32377637</v>
      </c>
      <c r="G6" s="37">
        <f>SUM(G7:G53)</f>
        <v>16239647</v>
      </c>
      <c r="H6" s="37">
        <f t="shared" ref="H6:N6" si="1">SUM(H7:H53)</f>
        <v>16137990</v>
      </c>
      <c r="I6" s="37">
        <f>SUM(I7:I53)</f>
        <v>117766</v>
      </c>
      <c r="J6" s="37">
        <f t="shared" si="1"/>
        <v>58707</v>
      </c>
      <c r="K6" s="37">
        <f t="shared" si="1"/>
        <v>59059</v>
      </c>
      <c r="L6" s="56">
        <f>SUM(L7:L53)</f>
        <v>54137</v>
      </c>
      <c r="M6" s="56">
        <f t="shared" si="1"/>
        <v>31795</v>
      </c>
      <c r="N6" s="56">
        <f t="shared" si="1"/>
        <v>22342</v>
      </c>
      <c r="O6" s="38"/>
      <c r="P6" s="37">
        <f>SUM(P7:P53)</f>
        <v>177130860</v>
      </c>
      <c r="Q6" s="39">
        <f>C6/P6</f>
        <v>0.91501797597550194</v>
      </c>
      <c r="R6" s="37">
        <f t="shared" si="0"/>
        <v>34262000</v>
      </c>
      <c r="S6" s="40">
        <f>F6/R6</f>
        <v>0.94500137178214927</v>
      </c>
      <c r="T6" s="37">
        <f t="shared" si="0"/>
        <v>205240</v>
      </c>
      <c r="U6" s="40">
        <f>I6/T6</f>
        <v>0.57379653089066462</v>
      </c>
      <c r="V6" s="37">
        <f t="shared" ref="V6" si="2">SUM(V7:V53)</f>
        <v>552850</v>
      </c>
      <c r="W6" s="40">
        <f>L6/V6</f>
        <v>9.7923487383557925E-2</v>
      </c>
    </row>
    <row r="7" spans="1:23" x14ac:dyDescent="0.45">
      <c r="A7" s="41" t="s">
        <v>12</v>
      </c>
      <c r="B7" s="36">
        <v>7985567</v>
      </c>
      <c r="C7" s="36">
        <v>6483402</v>
      </c>
      <c r="D7" s="36">
        <v>3252998</v>
      </c>
      <c r="E7" s="37">
        <v>3230404</v>
      </c>
      <c r="F7" s="42">
        <v>1498869</v>
      </c>
      <c r="G7" s="37">
        <v>751454</v>
      </c>
      <c r="H7" s="37">
        <v>747415</v>
      </c>
      <c r="I7" s="37">
        <v>871</v>
      </c>
      <c r="J7" s="37">
        <v>428</v>
      </c>
      <c r="K7" s="37">
        <v>443</v>
      </c>
      <c r="L7" s="56">
        <v>2425</v>
      </c>
      <c r="M7" s="56">
        <v>1386</v>
      </c>
      <c r="N7" s="56">
        <v>1039</v>
      </c>
      <c r="O7" s="38"/>
      <c r="P7" s="37">
        <v>7433760</v>
      </c>
      <c r="Q7" s="39">
        <v>0.87215648608510365</v>
      </c>
      <c r="R7" s="43">
        <v>1518500</v>
      </c>
      <c r="S7" s="39">
        <v>0.9870721106354956</v>
      </c>
      <c r="T7" s="37">
        <v>900</v>
      </c>
      <c r="U7" s="40">
        <v>0.96777777777777774</v>
      </c>
      <c r="V7" s="37">
        <v>19240</v>
      </c>
      <c r="W7" s="40">
        <v>0.12603950103950104</v>
      </c>
    </row>
    <row r="8" spans="1:23" x14ac:dyDescent="0.45">
      <c r="A8" s="41" t="s">
        <v>13</v>
      </c>
      <c r="B8" s="36">
        <v>2056343</v>
      </c>
      <c r="C8" s="36">
        <v>1864666</v>
      </c>
      <c r="D8" s="36">
        <v>934845</v>
      </c>
      <c r="E8" s="37">
        <v>929821</v>
      </c>
      <c r="F8" s="42">
        <v>188714</v>
      </c>
      <c r="G8" s="37">
        <v>94816</v>
      </c>
      <c r="H8" s="37">
        <v>93898</v>
      </c>
      <c r="I8" s="37">
        <v>2428</v>
      </c>
      <c r="J8" s="37">
        <v>1217</v>
      </c>
      <c r="K8" s="37">
        <v>1211</v>
      </c>
      <c r="L8" s="56">
        <v>535</v>
      </c>
      <c r="M8" s="56">
        <v>333</v>
      </c>
      <c r="N8" s="56">
        <v>202</v>
      </c>
      <c r="O8" s="38"/>
      <c r="P8" s="37">
        <v>1921955</v>
      </c>
      <c r="Q8" s="39">
        <v>0.97019233020544182</v>
      </c>
      <c r="R8" s="43">
        <v>186500</v>
      </c>
      <c r="S8" s="39">
        <v>1.0118713136729223</v>
      </c>
      <c r="T8" s="37">
        <v>3900</v>
      </c>
      <c r="U8" s="40">
        <v>0.62256410256410255</v>
      </c>
      <c r="V8" s="37">
        <v>2800</v>
      </c>
      <c r="W8" s="40">
        <v>0.19107142857142856</v>
      </c>
    </row>
    <row r="9" spans="1:23" x14ac:dyDescent="0.45">
      <c r="A9" s="41" t="s">
        <v>14</v>
      </c>
      <c r="B9" s="36">
        <v>1976900</v>
      </c>
      <c r="C9" s="36">
        <v>1731650</v>
      </c>
      <c r="D9" s="36">
        <v>868603</v>
      </c>
      <c r="E9" s="37">
        <v>863047</v>
      </c>
      <c r="F9" s="42">
        <v>244945</v>
      </c>
      <c r="G9" s="37">
        <v>122944</v>
      </c>
      <c r="H9" s="37">
        <v>122001</v>
      </c>
      <c r="I9" s="37">
        <v>99</v>
      </c>
      <c r="J9" s="37">
        <v>50</v>
      </c>
      <c r="K9" s="37">
        <v>49</v>
      </c>
      <c r="L9" s="56">
        <v>206</v>
      </c>
      <c r="M9" s="56">
        <v>143</v>
      </c>
      <c r="N9" s="56">
        <v>63</v>
      </c>
      <c r="O9" s="38"/>
      <c r="P9" s="37">
        <v>1879585</v>
      </c>
      <c r="Q9" s="39">
        <v>0.9212937962369353</v>
      </c>
      <c r="R9" s="43">
        <v>227500</v>
      </c>
      <c r="S9" s="39">
        <v>1.0766813186813187</v>
      </c>
      <c r="T9" s="37">
        <v>360</v>
      </c>
      <c r="U9" s="40">
        <v>0.27500000000000002</v>
      </c>
      <c r="V9" s="37">
        <v>2040</v>
      </c>
      <c r="W9" s="40">
        <v>0.10098039215686275</v>
      </c>
    </row>
    <row r="10" spans="1:23" x14ac:dyDescent="0.45">
      <c r="A10" s="41" t="s">
        <v>15</v>
      </c>
      <c r="B10" s="36">
        <v>3573647</v>
      </c>
      <c r="C10" s="36">
        <v>2830786</v>
      </c>
      <c r="D10" s="36">
        <v>1420051</v>
      </c>
      <c r="E10" s="37">
        <v>1410735</v>
      </c>
      <c r="F10" s="42">
        <v>741915</v>
      </c>
      <c r="G10" s="37">
        <v>371858</v>
      </c>
      <c r="H10" s="37">
        <v>370057</v>
      </c>
      <c r="I10" s="37">
        <v>56</v>
      </c>
      <c r="J10" s="37">
        <v>20</v>
      </c>
      <c r="K10" s="37">
        <v>36</v>
      </c>
      <c r="L10" s="56">
        <v>890</v>
      </c>
      <c r="M10" s="56">
        <v>521</v>
      </c>
      <c r="N10" s="56">
        <v>369</v>
      </c>
      <c r="O10" s="38"/>
      <c r="P10" s="37">
        <v>3171035</v>
      </c>
      <c r="Q10" s="39">
        <v>0.89270096356552353</v>
      </c>
      <c r="R10" s="43">
        <v>854400</v>
      </c>
      <c r="S10" s="39">
        <v>0.86834620786516858</v>
      </c>
      <c r="T10" s="37">
        <v>340</v>
      </c>
      <c r="U10" s="40">
        <v>0.16470588235294117</v>
      </c>
      <c r="V10" s="37">
        <v>13000</v>
      </c>
      <c r="W10" s="40">
        <v>6.8461538461538463E-2</v>
      </c>
    </row>
    <row r="11" spans="1:23" x14ac:dyDescent="0.45">
      <c r="A11" s="41" t="s">
        <v>16</v>
      </c>
      <c r="B11" s="36">
        <v>1598811</v>
      </c>
      <c r="C11" s="36">
        <v>1502116</v>
      </c>
      <c r="D11" s="36">
        <v>752780</v>
      </c>
      <c r="E11" s="37">
        <v>749336</v>
      </c>
      <c r="F11" s="42">
        <v>96276</v>
      </c>
      <c r="G11" s="37">
        <v>48446</v>
      </c>
      <c r="H11" s="37">
        <v>47830</v>
      </c>
      <c r="I11" s="37">
        <v>67</v>
      </c>
      <c r="J11" s="37">
        <v>34</v>
      </c>
      <c r="K11" s="37">
        <v>33</v>
      </c>
      <c r="L11" s="56">
        <v>352</v>
      </c>
      <c r="M11" s="56">
        <v>214</v>
      </c>
      <c r="N11" s="56">
        <v>138</v>
      </c>
      <c r="O11" s="38"/>
      <c r="P11" s="37">
        <v>1523455</v>
      </c>
      <c r="Q11" s="39">
        <v>0.9859930224391269</v>
      </c>
      <c r="R11" s="43">
        <v>87900</v>
      </c>
      <c r="S11" s="39">
        <v>1.0952901023890784</v>
      </c>
      <c r="T11" s="37">
        <v>140</v>
      </c>
      <c r="U11" s="40">
        <v>0.47857142857142859</v>
      </c>
      <c r="V11" s="37">
        <v>2550</v>
      </c>
      <c r="W11" s="40">
        <v>0.1380392156862745</v>
      </c>
    </row>
    <row r="12" spans="1:23" x14ac:dyDescent="0.45">
      <c r="A12" s="41" t="s">
        <v>17</v>
      </c>
      <c r="B12" s="36">
        <v>1750277</v>
      </c>
      <c r="C12" s="36">
        <v>1671646</v>
      </c>
      <c r="D12" s="36">
        <v>838284</v>
      </c>
      <c r="E12" s="37">
        <v>833362</v>
      </c>
      <c r="F12" s="42">
        <v>78117</v>
      </c>
      <c r="G12" s="37">
        <v>39117</v>
      </c>
      <c r="H12" s="37">
        <v>39000</v>
      </c>
      <c r="I12" s="37">
        <v>161</v>
      </c>
      <c r="J12" s="37">
        <v>80</v>
      </c>
      <c r="K12" s="37">
        <v>81</v>
      </c>
      <c r="L12" s="56">
        <v>353</v>
      </c>
      <c r="M12" s="56">
        <v>244</v>
      </c>
      <c r="N12" s="56">
        <v>109</v>
      </c>
      <c r="O12" s="38"/>
      <c r="P12" s="37">
        <v>1736595</v>
      </c>
      <c r="Q12" s="39">
        <v>0.96259980018369284</v>
      </c>
      <c r="R12" s="43">
        <v>61700</v>
      </c>
      <c r="S12" s="39">
        <v>1.2660777957860616</v>
      </c>
      <c r="T12" s="37">
        <v>340</v>
      </c>
      <c r="U12" s="40">
        <v>0.47352941176470587</v>
      </c>
      <c r="V12" s="37">
        <v>1390</v>
      </c>
      <c r="W12" s="40">
        <v>0.25395683453237411</v>
      </c>
    </row>
    <row r="13" spans="1:23" x14ac:dyDescent="0.45">
      <c r="A13" s="41" t="s">
        <v>18</v>
      </c>
      <c r="B13" s="36">
        <v>2985332</v>
      </c>
      <c r="C13" s="36">
        <v>2775979</v>
      </c>
      <c r="D13" s="36">
        <v>1392942</v>
      </c>
      <c r="E13" s="37">
        <v>1383037</v>
      </c>
      <c r="F13" s="42">
        <v>208302</v>
      </c>
      <c r="G13" s="37">
        <v>104637</v>
      </c>
      <c r="H13" s="37">
        <v>103665</v>
      </c>
      <c r="I13" s="37">
        <v>254</v>
      </c>
      <c r="J13" s="37">
        <v>126</v>
      </c>
      <c r="K13" s="37">
        <v>128</v>
      </c>
      <c r="L13" s="56">
        <v>797</v>
      </c>
      <c r="M13" s="56">
        <v>468</v>
      </c>
      <c r="N13" s="56">
        <v>329</v>
      </c>
      <c r="O13" s="38"/>
      <c r="P13" s="37">
        <v>2910040</v>
      </c>
      <c r="Q13" s="39">
        <v>0.95393156107819821</v>
      </c>
      <c r="R13" s="43">
        <v>178600</v>
      </c>
      <c r="S13" s="39">
        <v>1.1663045912653975</v>
      </c>
      <c r="T13" s="37">
        <v>660</v>
      </c>
      <c r="U13" s="40">
        <v>0.38484848484848483</v>
      </c>
      <c r="V13" s="37">
        <v>11240</v>
      </c>
      <c r="W13" s="40">
        <v>7.0907473309608546E-2</v>
      </c>
    </row>
    <row r="14" spans="1:23" x14ac:dyDescent="0.45">
      <c r="A14" s="41" t="s">
        <v>19</v>
      </c>
      <c r="B14" s="36">
        <v>4669220</v>
      </c>
      <c r="C14" s="36">
        <v>3796045</v>
      </c>
      <c r="D14" s="36">
        <v>1904177</v>
      </c>
      <c r="E14" s="37">
        <v>1891868</v>
      </c>
      <c r="F14" s="42">
        <v>871590</v>
      </c>
      <c r="G14" s="37">
        <v>437223</v>
      </c>
      <c r="H14" s="37">
        <v>434367</v>
      </c>
      <c r="I14" s="37">
        <v>370</v>
      </c>
      <c r="J14" s="37">
        <v>176</v>
      </c>
      <c r="K14" s="37">
        <v>194</v>
      </c>
      <c r="L14" s="56">
        <v>1215</v>
      </c>
      <c r="M14" s="56">
        <v>728</v>
      </c>
      <c r="N14" s="56">
        <v>487</v>
      </c>
      <c r="O14" s="38"/>
      <c r="P14" s="37">
        <v>4064675</v>
      </c>
      <c r="Q14" s="39">
        <v>0.9339110753012233</v>
      </c>
      <c r="R14" s="43">
        <v>892500</v>
      </c>
      <c r="S14" s="39">
        <v>0.97657142857142853</v>
      </c>
      <c r="T14" s="37">
        <v>960</v>
      </c>
      <c r="U14" s="40">
        <v>0.38541666666666669</v>
      </c>
      <c r="V14" s="37">
        <v>7270</v>
      </c>
      <c r="W14" s="40">
        <v>0.16712517193947729</v>
      </c>
    </row>
    <row r="15" spans="1:23" x14ac:dyDescent="0.45">
      <c r="A15" s="44" t="s">
        <v>20</v>
      </c>
      <c r="B15" s="36">
        <v>3103393</v>
      </c>
      <c r="C15" s="36">
        <v>2718614</v>
      </c>
      <c r="D15" s="36">
        <v>1363501</v>
      </c>
      <c r="E15" s="37">
        <v>1355113</v>
      </c>
      <c r="F15" s="42">
        <v>382816</v>
      </c>
      <c r="G15" s="37">
        <v>192475</v>
      </c>
      <c r="H15" s="37">
        <v>190341</v>
      </c>
      <c r="I15" s="37">
        <v>837</v>
      </c>
      <c r="J15" s="37">
        <v>412</v>
      </c>
      <c r="K15" s="37">
        <v>425</v>
      </c>
      <c r="L15" s="56">
        <v>1126</v>
      </c>
      <c r="M15" s="56">
        <v>700</v>
      </c>
      <c r="N15" s="56">
        <v>426</v>
      </c>
      <c r="O15" s="38"/>
      <c r="P15" s="37">
        <v>2869350</v>
      </c>
      <c r="Q15" s="39">
        <v>0.94746684789237978</v>
      </c>
      <c r="R15" s="43">
        <v>375900</v>
      </c>
      <c r="S15" s="39">
        <v>1.0183985102420856</v>
      </c>
      <c r="T15" s="37">
        <v>1320</v>
      </c>
      <c r="U15" s="40">
        <v>0.63409090909090904</v>
      </c>
      <c r="V15" s="37">
        <v>10910</v>
      </c>
      <c r="W15" s="40">
        <v>0.10320806599450046</v>
      </c>
    </row>
    <row r="16" spans="1:23" x14ac:dyDescent="0.45">
      <c r="A16" s="41" t="s">
        <v>21</v>
      </c>
      <c r="B16" s="36">
        <v>3022608</v>
      </c>
      <c r="C16" s="36">
        <v>2170330</v>
      </c>
      <c r="D16" s="36">
        <v>1089143</v>
      </c>
      <c r="E16" s="37">
        <v>1081187</v>
      </c>
      <c r="F16" s="42">
        <v>851568</v>
      </c>
      <c r="G16" s="37">
        <v>427013</v>
      </c>
      <c r="H16" s="37">
        <v>424555</v>
      </c>
      <c r="I16" s="37">
        <v>226</v>
      </c>
      <c r="J16" s="37">
        <v>94</v>
      </c>
      <c r="K16" s="37">
        <v>132</v>
      </c>
      <c r="L16" s="56">
        <v>484</v>
      </c>
      <c r="M16" s="56">
        <v>302</v>
      </c>
      <c r="N16" s="56">
        <v>182</v>
      </c>
      <c r="O16" s="38"/>
      <c r="P16" s="37">
        <v>2506095</v>
      </c>
      <c r="Q16" s="39">
        <v>0.86602064167559489</v>
      </c>
      <c r="R16" s="43">
        <v>887500</v>
      </c>
      <c r="S16" s="39">
        <v>0.9595132394366197</v>
      </c>
      <c r="T16" s="37">
        <v>440</v>
      </c>
      <c r="U16" s="40">
        <v>0.51363636363636367</v>
      </c>
      <c r="V16" s="37">
        <v>3040</v>
      </c>
      <c r="W16" s="40">
        <v>0.15921052631578947</v>
      </c>
    </row>
    <row r="17" spans="1:23" x14ac:dyDescent="0.45">
      <c r="A17" s="41" t="s">
        <v>22</v>
      </c>
      <c r="B17" s="36">
        <v>11638208</v>
      </c>
      <c r="C17" s="36">
        <v>9936921</v>
      </c>
      <c r="D17" s="36">
        <v>4990958</v>
      </c>
      <c r="E17" s="37">
        <v>4945963</v>
      </c>
      <c r="F17" s="42">
        <v>1680619</v>
      </c>
      <c r="G17" s="37">
        <v>841642</v>
      </c>
      <c r="H17" s="37">
        <v>838977</v>
      </c>
      <c r="I17" s="37">
        <v>18107</v>
      </c>
      <c r="J17" s="37">
        <v>9063</v>
      </c>
      <c r="K17" s="37">
        <v>9044</v>
      </c>
      <c r="L17" s="56">
        <v>2561</v>
      </c>
      <c r="M17" s="56">
        <v>1407</v>
      </c>
      <c r="N17" s="56">
        <v>1154</v>
      </c>
      <c r="O17" s="38"/>
      <c r="P17" s="37">
        <v>10836010</v>
      </c>
      <c r="Q17" s="39">
        <v>0.91702766977882078</v>
      </c>
      <c r="R17" s="43">
        <v>659400</v>
      </c>
      <c r="S17" s="39">
        <v>2.5487094328177129</v>
      </c>
      <c r="T17" s="37">
        <v>37920</v>
      </c>
      <c r="U17" s="40">
        <v>0.47750527426160339</v>
      </c>
      <c r="V17" s="37">
        <v>26270</v>
      </c>
      <c r="W17" s="40">
        <v>9.7487628473543961E-2</v>
      </c>
    </row>
    <row r="18" spans="1:23" x14ac:dyDescent="0.45">
      <c r="A18" s="41" t="s">
        <v>23</v>
      </c>
      <c r="B18" s="36">
        <v>9948562</v>
      </c>
      <c r="C18" s="36">
        <v>8236836</v>
      </c>
      <c r="D18" s="36">
        <v>4133399</v>
      </c>
      <c r="E18" s="37">
        <v>4103437</v>
      </c>
      <c r="F18" s="42">
        <v>1708383</v>
      </c>
      <c r="G18" s="37">
        <v>856088</v>
      </c>
      <c r="H18" s="37">
        <v>852295</v>
      </c>
      <c r="I18" s="37">
        <v>828</v>
      </c>
      <c r="J18" s="37">
        <v>373</v>
      </c>
      <c r="K18" s="37">
        <v>455</v>
      </c>
      <c r="L18" s="56">
        <v>2515</v>
      </c>
      <c r="M18" s="56">
        <v>1504</v>
      </c>
      <c r="N18" s="56">
        <v>1011</v>
      </c>
      <c r="O18" s="38"/>
      <c r="P18" s="37">
        <v>8816645</v>
      </c>
      <c r="Q18" s="39">
        <v>0.93423700285085765</v>
      </c>
      <c r="R18" s="43">
        <v>643300</v>
      </c>
      <c r="S18" s="39">
        <v>2.6556552152961292</v>
      </c>
      <c r="T18" s="37">
        <v>4860</v>
      </c>
      <c r="U18" s="40">
        <v>0.17037037037037037</v>
      </c>
      <c r="V18" s="37">
        <v>19590</v>
      </c>
      <c r="W18" s="40">
        <v>0.12838182746299132</v>
      </c>
    </row>
    <row r="19" spans="1:23" x14ac:dyDescent="0.45">
      <c r="A19" s="41" t="s">
        <v>24</v>
      </c>
      <c r="B19" s="36">
        <v>21397542</v>
      </c>
      <c r="C19" s="36">
        <v>16004317</v>
      </c>
      <c r="D19" s="36">
        <v>8034136</v>
      </c>
      <c r="E19" s="37">
        <v>7970181</v>
      </c>
      <c r="F19" s="42">
        <v>5371626</v>
      </c>
      <c r="G19" s="37">
        <v>2694418</v>
      </c>
      <c r="H19" s="37">
        <v>2677208</v>
      </c>
      <c r="I19" s="37">
        <v>13688</v>
      </c>
      <c r="J19" s="37">
        <v>6796</v>
      </c>
      <c r="K19" s="37">
        <v>6892</v>
      </c>
      <c r="L19" s="56">
        <v>7911</v>
      </c>
      <c r="M19" s="56">
        <v>4528</v>
      </c>
      <c r="N19" s="56">
        <v>3383</v>
      </c>
      <c r="O19" s="38"/>
      <c r="P19" s="37">
        <v>17680060</v>
      </c>
      <c r="Q19" s="39">
        <v>0.90521847776534692</v>
      </c>
      <c r="R19" s="43">
        <v>10135750</v>
      </c>
      <c r="S19" s="39">
        <v>0.52996828059097745</v>
      </c>
      <c r="T19" s="37">
        <v>43840</v>
      </c>
      <c r="U19" s="40">
        <v>0.31222627737226277</v>
      </c>
      <c r="V19" s="37">
        <v>63650</v>
      </c>
      <c r="W19" s="40">
        <v>0.12428908091123331</v>
      </c>
    </row>
    <row r="20" spans="1:23" x14ac:dyDescent="0.45">
      <c r="A20" s="41" t="s">
        <v>25</v>
      </c>
      <c r="B20" s="36">
        <v>14460648</v>
      </c>
      <c r="C20" s="36">
        <v>11106248</v>
      </c>
      <c r="D20" s="36">
        <v>5571617</v>
      </c>
      <c r="E20" s="37">
        <v>5534631</v>
      </c>
      <c r="F20" s="42">
        <v>3344004</v>
      </c>
      <c r="G20" s="37">
        <v>1675294</v>
      </c>
      <c r="H20" s="37">
        <v>1668710</v>
      </c>
      <c r="I20" s="37">
        <v>6128</v>
      </c>
      <c r="J20" s="37">
        <v>3054</v>
      </c>
      <c r="K20" s="37">
        <v>3074</v>
      </c>
      <c r="L20" s="56">
        <v>4268</v>
      </c>
      <c r="M20" s="56">
        <v>2419</v>
      </c>
      <c r="N20" s="56">
        <v>1849</v>
      </c>
      <c r="O20" s="38"/>
      <c r="P20" s="37">
        <v>11882835</v>
      </c>
      <c r="Q20" s="39">
        <v>0.93464631967034806</v>
      </c>
      <c r="R20" s="43">
        <v>1939900</v>
      </c>
      <c r="S20" s="39">
        <v>1.7238022578483427</v>
      </c>
      <c r="T20" s="37">
        <v>11740</v>
      </c>
      <c r="U20" s="40">
        <v>0.52197614991482111</v>
      </c>
      <c r="V20" s="37">
        <v>31560</v>
      </c>
      <c r="W20" s="40">
        <v>0.13523447401774397</v>
      </c>
    </row>
    <row r="21" spans="1:23" x14ac:dyDescent="0.45">
      <c r="A21" s="41" t="s">
        <v>26</v>
      </c>
      <c r="B21" s="36">
        <v>3574326</v>
      </c>
      <c r="C21" s="36">
        <v>3001325</v>
      </c>
      <c r="D21" s="36">
        <v>1504201</v>
      </c>
      <c r="E21" s="37">
        <v>1497124</v>
      </c>
      <c r="F21" s="42">
        <v>571851</v>
      </c>
      <c r="G21" s="37">
        <v>286839</v>
      </c>
      <c r="H21" s="37">
        <v>285012</v>
      </c>
      <c r="I21" s="37">
        <v>77</v>
      </c>
      <c r="J21" s="37">
        <v>35</v>
      </c>
      <c r="K21" s="37">
        <v>42</v>
      </c>
      <c r="L21" s="56">
        <v>1073</v>
      </c>
      <c r="M21" s="56">
        <v>606</v>
      </c>
      <c r="N21" s="56">
        <v>467</v>
      </c>
      <c r="O21" s="38"/>
      <c r="P21" s="37">
        <v>3293905</v>
      </c>
      <c r="Q21" s="39">
        <v>0.91117533747937474</v>
      </c>
      <c r="R21" s="43">
        <v>584800</v>
      </c>
      <c r="S21" s="39">
        <v>0.97785738714090287</v>
      </c>
      <c r="T21" s="37">
        <v>440</v>
      </c>
      <c r="U21" s="40">
        <v>0.17499999999999999</v>
      </c>
      <c r="V21" s="37">
        <v>6280</v>
      </c>
      <c r="W21" s="40">
        <v>0.17085987261146496</v>
      </c>
    </row>
    <row r="22" spans="1:23" x14ac:dyDescent="0.45">
      <c r="A22" s="41" t="s">
        <v>27</v>
      </c>
      <c r="B22" s="36">
        <v>1684273</v>
      </c>
      <c r="C22" s="36">
        <v>1497504</v>
      </c>
      <c r="D22" s="36">
        <v>750620</v>
      </c>
      <c r="E22" s="37">
        <v>746884</v>
      </c>
      <c r="F22" s="42">
        <v>186356</v>
      </c>
      <c r="G22" s="37">
        <v>93421</v>
      </c>
      <c r="H22" s="37">
        <v>92935</v>
      </c>
      <c r="I22" s="37">
        <v>215</v>
      </c>
      <c r="J22" s="37">
        <v>105</v>
      </c>
      <c r="K22" s="37">
        <v>110</v>
      </c>
      <c r="L22" s="56">
        <v>198</v>
      </c>
      <c r="M22" s="56">
        <v>109</v>
      </c>
      <c r="N22" s="56">
        <v>89</v>
      </c>
      <c r="O22" s="38"/>
      <c r="P22" s="37">
        <v>1611720</v>
      </c>
      <c r="Q22" s="39">
        <v>0.92913409277045644</v>
      </c>
      <c r="R22" s="43">
        <v>176600</v>
      </c>
      <c r="S22" s="39">
        <v>1.0552434881087203</v>
      </c>
      <c r="T22" s="37">
        <v>540</v>
      </c>
      <c r="U22" s="40">
        <v>0.39814814814814814</v>
      </c>
      <c r="V22" s="37">
        <v>1400</v>
      </c>
      <c r="W22" s="40">
        <v>0.14142857142857143</v>
      </c>
    </row>
    <row r="23" spans="1:23" x14ac:dyDescent="0.45">
      <c r="A23" s="41" t="s">
        <v>28</v>
      </c>
      <c r="B23" s="36">
        <v>1744245</v>
      </c>
      <c r="C23" s="36">
        <v>1536637</v>
      </c>
      <c r="D23" s="36">
        <v>770410</v>
      </c>
      <c r="E23" s="37">
        <v>766227</v>
      </c>
      <c r="F23" s="42">
        <v>205965</v>
      </c>
      <c r="G23" s="37">
        <v>103343</v>
      </c>
      <c r="H23" s="37">
        <v>102622</v>
      </c>
      <c r="I23" s="37">
        <v>1011</v>
      </c>
      <c r="J23" s="37">
        <v>504</v>
      </c>
      <c r="K23" s="37">
        <v>507</v>
      </c>
      <c r="L23" s="56">
        <v>632</v>
      </c>
      <c r="M23" s="56">
        <v>400</v>
      </c>
      <c r="N23" s="56">
        <v>232</v>
      </c>
      <c r="O23" s="38"/>
      <c r="P23" s="37">
        <v>1620330</v>
      </c>
      <c r="Q23" s="39">
        <v>0.9483481759888418</v>
      </c>
      <c r="R23" s="43">
        <v>220900</v>
      </c>
      <c r="S23" s="39">
        <v>0.932390221819828</v>
      </c>
      <c r="T23" s="37">
        <v>1280</v>
      </c>
      <c r="U23" s="40">
        <v>0.78984374999999996</v>
      </c>
      <c r="V23" s="37">
        <v>8610</v>
      </c>
      <c r="W23" s="40">
        <v>7.3403019744483156E-2</v>
      </c>
    </row>
    <row r="24" spans="1:23" x14ac:dyDescent="0.45">
      <c r="A24" s="41" t="s">
        <v>29</v>
      </c>
      <c r="B24" s="36">
        <v>1199486</v>
      </c>
      <c r="C24" s="36">
        <v>1055675</v>
      </c>
      <c r="D24" s="36">
        <v>529522</v>
      </c>
      <c r="E24" s="37">
        <v>526153</v>
      </c>
      <c r="F24" s="42">
        <v>143040</v>
      </c>
      <c r="G24" s="37">
        <v>71749</v>
      </c>
      <c r="H24" s="37">
        <v>71291</v>
      </c>
      <c r="I24" s="37">
        <v>67</v>
      </c>
      <c r="J24" s="37">
        <v>22</v>
      </c>
      <c r="K24" s="37">
        <v>45</v>
      </c>
      <c r="L24" s="56">
        <v>704</v>
      </c>
      <c r="M24" s="56">
        <v>397</v>
      </c>
      <c r="N24" s="56">
        <v>307</v>
      </c>
      <c r="O24" s="38"/>
      <c r="P24" s="37">
        <v>1125370</v>
      </c>
      <c r="Q24" s="39">
        <v>0.93806925722206924</v>
      </c>
      <c r="R24" s="43">
        <v>145200</v>
      </c>
      <c r="S24" s="39">
        <v>0.98512396694214877</v>
      </c>
      <c r="T24" s="37">
        <v>240</v>
      </c>
      <c r="U24" s="40">
        <v>0.27916666666666667</v>
      </c>
      <c r="V24" s="37">
        <v>8430</v>
      </c>
      <c r="W24" s="40">
        <v>8.3511269276393837E-2</v>
      </c>
    </row>
    <row r="25" spans="1:23" x14ac:dyDescent="0.45">
      <c r="A25" s="41" t="s">
        <v>30</v>
      </c>
      <c r="B25" s="36">
        <v>1280690</v>
      </c>
      <c r="C25" s="36">
        <v>1129633</v>
      </c>
      <c r="D25" s="36">
        <v>566405</v>
      </c>
      <c r="E25" s="37">
        <v>563228</v>
      </c>
      <c r="F25" s="42">
        <v>150554</v>
      </c>
      <c r="G25" s="37">
        <v>75574</v>
      </c>
      <c r="H25" s="37">
        <v>74980</v>
      </c>
      <c r="I25" s="37">
        <v>32</v>
      </c>
      <c r="J25" s="37">
        <v>12</v>
      </c>
      <c r="K25" s="37">
        <v>20</v>
      </c>
      <c r="L25" s="56">
        <v>471</v>
      </c>
      <c r="M25" s="56">
        <v>280</v>
      </c>
      <c r="N25" s="56">
        <v>191</v>
      </c>
      <c r="O25" s="38"/>
      <c r="P25" s="37">
        <v>1271190</v>
      </c>
      <c r="Q25" s="39">
        <v>0.8886421384686789</v>
      </c>
      <c r="R25" s="43">
        <v>139400</v>
      </c>
      <c r="S25" s="39">
        <v>1.0800143472022956</v>
      </c>
      <c r="T25" s="37">
        <v>480</v>
      </c>
      <c r="U25" s="40">
        <v>6.6666666666666666E-2</v>
      </c>
      <c r="V25" s="37">
        <v>5680</v>
      </c>
      <c r="W25" s="40">
        <v>8.2922535211267606E-2</v>
      </c>
    </row>
    <row r="26" spans="1:23" x14ac:dyDescent="0.45">
      <c r="A26" s="41" t="s">
        <v>31</v>
      </c>
      <c r="B26" s="36">
        <v>3259682</v>
      </c>
      <c r="C26" s="36">
        <v>2967063</v>
      </c>
      <c r="D26" s="36">
        <v>1487635</v>
      </c>
      <c r="E26" s="37">
        <v>1479428</v>
      </c>
      <c r="F26" s="42">
        <v>290805</v>
      </c>
      <c r="G26" s="37">
        <v>145923</v>
      </c>
      <c r="H26" s="37">
        <v>144882</v>
      </c>
      <c r="I26" s="37">
        <v>122</v>
      </c>
      <c r="J26" s="37">
        <v>55</v>
      </c>
      <c r="K26" s="37">
        <v>67</v>
      </c>
      <c r="L26" s="56">
        <v>1692</v>
      </c>
      <c r="M26" s="56">
        <v>978</v>
      </c>
      <c r="N26" s="56">
        <v>714</v>
      </c>
      <c r="O26" s="38"/>
      <c r="P26" s="37">
        <v>3174370</v>
      </c>
      <c r="Q26" s="39">
        <v>0.93469349823744552</v>
      </c>
      <c r="R26" s="43">
        <v>268100</v>
      </c>
      <c r="S26" s="39">
        <v>1.0846885490488625</v>
      </c>
      <c r="T26" s="37">
        <v>140</v>
      </c>
      <c r="U26" s="40">
        <v>0.87142857142857144</v>
      </c>
      <c r="V26" s="37">
        <v>16890</v>
      </c>
      <c r="W26" s="40">
        <v>0.10017761989342806</v>
      </c>
    </row>
    <row r="27" spans="1:23" x14ac:dyDescent="0.45">
      <c r="A27" s="41" t="s">
        <v>32</v>
      </c>
      <c r="B27" s="36">
        <v>3132774</v>
      </c>
      <c r="C27" s="36">
        <v>2790975</v>
      </c>
      <c r="D27" s="36">
        <v>1398367</v>
      </c>
      <c r="E27" s="37">
        <v>1392608</v>
      </c>
      <c r="F27" s="42">
        <v>339198</v>
      </c>
      <c r="G27" s="37">
        <v>170740</v>
      </c>
      <c r="H27" s="37">
        <v>168458</v>
      </c>
      <c r="I27" s="37">
        <v>2139</v>
      </c>
      <c r="J27" s="37">
        <v>1065</v>
      </c>
      <c r="K27" s="37">
        <v>1074</v>
      </c>
      <c r="L27" s="56">
        <v>462</v>
      </c>
      <c r="M27" s="56">
        <v>283</v>
      </c>
      <c r="N27" s="56">
        <v>179</v>
      </c>
      <c r="O27" s="38"/>
      <c r="P27" s="37">
        <v>3040725</v>
      </c>
      <c r="Q27" s="39">
        <v>0.91786498285770668</v>
      </c>
      <c r="R27" s="43">
        <v>279600</v>
      </c>
      <c r="S27" s="39">
        <v>1.2131545064377682</v>
      </c>
      <c r="T27" s="37">
        <v>2780</v>
      </c>
      <c r="U27" s="40">
        <v>0.76942446043165469</v>
      </c>
      <c r="V27" s="37">
        <v>5030</v>
      </c>
      <c r="W27" s="40">
        <v>9.1848906560636184E-2</v>
      </c>
    </row>
    <row r="28" spans="1:23" x14ac:dyDescent="0.45">
      <c r="A28" s="41" t="s">
        <v>33</v>
      </c>
      <c r="B28" s="36">
        <v>5958551</v>
      </c>
      <c r="C28" s="36">
        <v>5172232</v>
      </c>
      <c r="D28" s="36">
        <v>2594269</v>
      </c>
      <c r="E28" s="37">
        <v>2577963</v>
      </c>
      <c r="F28" s="42">
        <v>783246</v>
      </c>
      <c r="G28" s="37">
        <v>392563</v>
      </c>
      <c r="H28" s="37">
        <v>390683</v>
      </c>
      <c r="I28" s="37">
        <v>205</v>
      </c>
      <c r="J28" s="37">
        <v>91</v>
      </c>
      <c r="K28" s="37">
        <v>114</v>
      </c>
      <c r="L28" s="56">
        <v>2868</v>
      </c>
      <c r="M28" s="56">
        <v>1681</v>
      </c>
      <c r="N28" s="56">
        <v>1187</v>
      </c>
      <c r="O28" s="38"/>
      <c r="P28" s="37">
        <v>5396620</v>
      </c>
      <c r="Q28" s="39">
        <v>0.95842064106792768</v>
      </c>
      <c r="R28" s="43">
        <v>752600</v>
      </c>
      <c r="S28" s="39">
        <v>1.0407201700770661</v>
      </c>
      <c r="T28" s="37">
        <v>1260</v>
      </c>
      <c r="U28" s="40">
        <v>0.1626984126984127</v>
      </c>
      <c r="V28" s="37">
        <v>59140</v>
      </c>
      <c r="W28" s="40">
        <v>4.8495096381467706E-2</v>
      </c>
    </row>
    <row r="29" spans="1:23" x14ac:dyDescent="0.45">
      <c r="A29" s="41" t="s">
        <v>34</v>
      </c>
      <c r="B29" s="36">
        <v>11282470</v>
      </c>
      <c r="C29" s="36">
        <v>8842650</v>
      </c>
      <c r="D29" s="36">
        <v>4434319</v>
      </c>
      <c r="E29" s="37">
        <v>4408331</v>
      </c>
      <c r="F29" s="42">
        <v>2436978</v>
      </c>
      <c r="G29" s="37">
        <v>1222211</v>
      </c>
      <c r="H29" s="37">
        <v>1214767</v>
      </c>
      <c r="I29" s="37">
        <v>751</v>
      </c>
      <c r="J29" s="37">
        <v>331</v>
      </c>
      <c r="K29" s="37">
        <v>420</v>
      </c>
      <c r="L29" s="56">
        <v>2091</v>
      </c>
      <c r="M29" s="56">
        <v>1248</v>
      </c>
      <c r="N29" s="56">
        <v>843</v>
      </c>
      <c r="O29" s="38"/>
      <c r="P29" s="37">
        <v>10122810</v>
      </c>
      <c r="Q29" s="39">
        <v>0.87353709098560572</v>
      </c>
      <c r="R29" s="43">
        <v>2709900</v>
      </c>
      <c r="S29" s="39">
        <v>0.89928705856304658</v>
      </c>
      <c r="T29" s="37">
        <v>1740</v>
      </c>
      <c r="U29" s="40">
        <v>0.43160919540229886</v>
      </c>
      <c r="V29" s="37">
        <v>14590</v>
      </c>
      <c r="W29" s="40">
        <v>0.1433173406442769</v>
      </c>
    </row>
    <row r="30" spans="1:23" x14ac:dyDescent="0.45">
      <c r="A30" s="41" t="s">
        <v>35</v>
      </c>
      <c r="B30" s="36">
        <v>2784029</v>
      </c>
      <c r="C30" s="36">
        <v>2511711</v>
      </c>
      <c r="D30" s="36">
        <v>1259054</v>
      </c>
      <c r="E30" s="37">
        <v>1252657</v>
      </c>
      <c r="F30" s="42">
        <v>271271</v>
      </c>
      <c r="G30" s="37">
        <v>136250</v>
      </c>
      <c r="H30" s="37">
        <v>135021</v>
      </c>
      <c r="I30" s="37">
        <v>469</v>
      </c>
      <c r="J30" s="37">
        <v>233</v>
      </c>
      <c r="K30" s="37">
        <v>236</v>
      </c>
      <c r="L30" s="56">
        <v>578</v>
      </c>
      <c r="M30" s="56">
        <v>361</v>
      </c>
      <c r="N30" s="56">
        <v>217</v>
      </c>
      <c r="O30" s="38"/>
      <c r="P30" s="37">
        <v>2668985</v>
      </c>
      <c r="Q30" s="39">
        <v>0.94107347924398221</v>
      </c>
      <c r="R30" s="43">
        <v>239550</v>
      </c>
      <c r="S30" s="39">
        <v>1.1324191191817992</v>
      </c>
      <c r="T30" s="37">
        <v>980</v>
      </c>
      <c r="U30" s="40">
        <v>0.47857142857142859</v>
      </c>
      <c r="V30" s="37">
        <v>5590</v>
      </c>
      <c r="W30" s="40">
        <v>0.10339892665474061</v>
      </c>
    </row>
    <row r="31" spans="1:23" x14ac:dyDescent="0.45">
      <c r="A31" s="41" t="s">
        <v>36</v>
      </c>
      <c r="B31" s="36">
        <v>2190030</v>
      </c>
      <c r="C31" s="36">
        <v>1820665</v>
      </c>
      <c r="D31" s="36">
        <v>913556</v>
      </c>
      <c r="E31" s="37">
        <v>907109</v>
      </c>
      <c r="F31" s="42">
        <v>368996</v>
      </c>
      <c r="G31" s="37">
        <v>184877</v>
      </c>
      <c r="H31" s="37">
        <v>184119</v>
      </c>
      <c r="I31" s="37">
        <v>94</v>
      </c>
      <c r="J31" s="37">
        <v>41</v>
      </c>
      <c r="K31" s="37">
        <v>53</v>
      </c>
      <c r="L31" s="56">
        <v>275</v>
      </c>
      <c r="M31" s="56">
        <v>151</v>
      </c>
      <c r="N31" s="56">
        <v>124</v>
      </c>
      <c r="O31" s="38"/>
      <c r="P31" s="37">
        <v>1916090</v>
      </c>
      <c r="Q31" s="39">
        <v>0.95019805959010273</v>
      </c>
      <c r="R31" s="43">
        <v>348300</v>
      </c>
      <c r="S31" s="39">
        <v>1.0594200401952341</v>
      </c>
      <c r="T31" s="37">
        <v>240</v>
      </c>
      <c r="U31" s="40">
        <v>0.39166666666666666</v>
      </c>
      <c r="V31" s="37">
        <v>2020</v>
      </c>
      <c r="W31" s="40">
        <v>0.13613861386138615</v>
      </c>
    </row>
    <row r="32" spans="1:23" x14ac:dyDescent="0.45">
      <c r="A32" s="41" t="s">
        <v>37</v>
      </c>
      <c r="B32" s="36">
        <v>3779587</v>
      </c>
      <c r="C32" s="36">
        <v>3124741</v>
      </c>
      <c r="D32" s="36">
        <v>1566618</v>
      </c>
      <c r="E32" s="37">
        <v>1558123</v>
      </c>
      <c r="F32" s="42">
        <v>653368</v>
      </c>
      <c r="G32" s="37">
        <v>327858</v>
      </c>
      <c r="H32" s="37">
        <v>325510</v>
      </c>
      <c r="I32" s="37">
        <v>499</v>
      </c>
      <c r="J32" s="37">
        <v>250</v>
      </c>
      <c r="K32" s="37">
        <v>249</v>
      </c>
      <c r="L32" s="56">
        <v>979</v>
      </c>
      <c r="M32" s="56">
        <v>542</v>
      </c>
      <c r="N32" s="56">
        <v>437</v>
      </c>
      <c r="O32" s="38"/>
      <c r="P32" s="37">
        <v>3409695</v>
      </c>
      <c r="Q32" s="39">
        <v>0.91642830223817673</v>
      </c>
      <c r="R32" s="43">
        <v>704200</v>
      </c>
      <c r="S32" s="39">
        <v>0.92781596137460953</v>
      </c>
      <c r="T32" s="37">
        <v>1060</v>
      </c>
      <c r="U32" s="40">
        <v>0.47075471698113208</v>
      </c>
      <c r="V32" s="37">
        <v>19420</v>
      </c>
      <c r="W32" s="40">
        <v>5.0411946446961897E-2</v>
      </c>
    </row>
    <row r="33" spans="1:23" x14ac:dyDescent="0.45">
      <c r="A33" s="41" t="s">
        <v>38</v>
      </c>
      <c r="B33" s="36">
        <v>12967435</v>
      </c>
      <c r="C33" s="36">
        <v>10021880</v>
      </c>
      <c r="D33" s="36">
        <v>5026295</v>
      </c>
      <c r="E33" s="37">
        <v>4995585</v>
      </c>
      <c r="F33" s="42">
        <v>2878280</v>
      </c>
      <c r="G33" s="37">
        <v>1442570</v>
      </c>
      <c r="H33" s="37">
        <v>1435710</v>
      </c>
      <c r="I33" s="37">
        <v>64029</v>
      </c>
      <c r="J33" s="37">
        <v>32169</v>
      </c>
      <c r="K33" s="37">
        <v>31860</v>
      </c>
      <c r="L33" s="56">
        <v>3246</v>
      </c>
      <c r="M33" s="56">
        <v>1914</v>
      </c>
      <c r="N33" s="56">
        <v>1332</v>
      </c>
      <c r="O33" s="38"/>
      <c r="P33" s="37">
        <v>11521165</v>
      </c>
      <c r="Q33" s="39">
        <v>0.86986689280120544</v>
      </c>
      <c r="R33" s="43">
        <v>3481600</v>
      </c>
      <c r="S33" s="39">
        <v>0.82671185661764701</v>
      </c>
      <c r="T33" s="37">
        <v>72920</v>
      </c>
      <c r="U33" s="40">
        <v>0.87807185957213385</v>
      </c>
      <c r="V33" s="37">
        <v>45320</v>
      </c>
      <c r="W33" s="40">
        <v>7.162400706090026E-2</v>
      </c>
    </row>
    <row r="34" spans="1:23" x14ac:dyDescent="0.45">
      <c r="A34" s="41" t="s">
        <v>39</v>
      </c>
      <c r="B34" s="36">
        <v>8337463</v>
      </c>
      <c r="C34" s="36">
        <v>6943650</v>
      </c>
      <c r="D34" s="36">
        <v>3481136</v>
      </c>
      <c r="E34" s="37">
        <v>3462514</v>
      </c>
      <c r="F34" s="42">
        <v>1391105</v>
      </c>
      <c r="G34" s="37">
        <v>698630</v>
      </c>
      <c r="H34" s="37">
        <v>692475</v>
      </c>
      <c r="I34" s="37">
        <v>1128</v>
      </c>
      <c r="J34" s="37">
        <v>548</v>
      </c>
      <c r="K34" s="37">
        <v>580</v>
      </c>
      <c r="L34" s="56">
        <v>1580</v>
      </c>
      <c r="M34" s="56">
        <v>877</v>
      </c>
      <c r="N34" s="56">
        <v>703</v>
      </c>
      <c r="O34" s="38"/>
      <c r="P34" s="37">
        <v>7612885</v>
      </c>
      <c r="Q34" s="39">
        <v>0.91209180225367914</v>
      </c>
      <c r="R34" s="43">
        <v>1135400</v>
      </c>
      <c r="S34" s="39">
        <v>1.2252113792496038</v>
      </c>
      <c r="T34" s="37">
        <v>2640</v>
      </c>
      <c r="U34" s="40">
        <v>0.42727272727272725</v>
      </c>
      <c r="V34" s="37">
        <v>8120</v>
      </c>
      <c r="W34" s="40">
        <v>0.19458128078817735</v>
      </c>
    </row>
    <row r="35" spans="1:23" x14ac:dyDescent="0.45">
      <c r="A35" s="41" t="s">
        <v>40</v>
      </c>
      <c r="B35" s="36">
        <v>2044809</v>
      </c>
      <c r="C35" s="36">
        <v>1821566</v>
      </c>
      <c r="D35" s="36">
        <v>913284</v>
      </c>
      <c r="E35" s="37">
        <v>908282</v>
      </c>
      <c r="F35" s="42">
        <v>222506</v>
      </c>
      <c r="G35" s="37">
        <v>111509</v>
      </c>
      <c r="H35" s="37">
        <v>110997</v>
      </c>
      <c r="I35" s="37">
        <v>213</v>
      </c>
      <c r="J35" s="37">
        <v>93</v>
      </c>
      <c r="K35" s="37">
        <v>120</v>
      </c>
      <c r="L35" s="56">
        <v>524</v>
      </c>
      <c r="M35" s="56">
        <v>274</v>
      </c>
      <c r="N35" s="56">
        <v>250</v>
      </c>
      <c r="O35" s="38"/>
      <c r="P35" s="37">
        <v>1964100</v>
      </c>
      <c r="Q35" s="39">
        <v>0.92743037523547678</v>
      </c>
      <c r="R35" s="43">
        <v>127300</v>
      </c>
      <c r="S35" s="39">
        <v>1.747886881382561</v>
      </c>
      <c r="T35" s="37">
        <v>900</v>
      </c>
      <c r="U35" s="40">
        <v>0.23666666666666666</v>
      </c>
      <c r="V35" s="37">
        <v>5430</v>
      </c>
      <c r="W35" s="40">
        <v>9.6500920810313071E-2</v>
      </c>
    </row>
    <row r="36" spans="1:23" x14ac:dyDescent="0.45">
      <c r="A36" s="41" t="s">
        <v>41</v>
      </c>
      <c r="B36" s="36">
        <v>1392386</v>
      </c>
      <c r="C36" s="36">
        <v>1329432</v>
      </c>
      <c r="D36" s="36">
        <v>666398</v>
      </c>
      <c r="E36" s="37">
        <v>663034</v>
      </c>
      <c r="F36" s="42">
        <v>62592</v>
      </c>
      <c r="G36" s="37">
        <v>31377</v>
      </c>
      <c r="H36" s="37">
        <v>31215</v>
      </c>
      <c r="I36" s="37">
        <v>76</v>
      </c>
      <c r="J36" s="37">
        <v>39</v>
      </c>
      <c r="K36" s="37">
        <v>37</v>
      </c>
      <c r="L36" s="56">
        <v>286</v>
      </c>
      <c r="M36" s="56">
        <v>155</v>
      </c>
      <c r="N36" s="56">
        <v>131</v>
      </c>
      <c r="O36" s="38"/>
      <c r="P36" s="37">
        <v>1398645</v>
      </c>
      <c r="Q36" s="39">
        <v>0.95051424771832738</v>
      </c>
      <c r="R36" s="43">
        <v>48100</v>
      </c>
      <c r="S36" s="39">
        <v>1.3012889812889812</v>
      </c>
      <c r="T36" s="37">
        <v>160</v>
      </c>
      <c r="U36" s="40">
        <v>0.47499999999999998</v>
      </c>
      <c r="V36" s="37">
        <v>5330</v>
      </c>
      <c r="W36" s="40">
        <v>5.3658536585365853E-2</v>
      </c>
    </row>
    <row r="37" spans="1:23" x14ac:dyDescent="0.45">
      <c r="A37" s="41" t="s">
        <v>42</v>
      </c>
      <c r="B37" s="36">
        <v>821908</v>
      </c>
      <c r="C37" s="36">
        <v>721441</v>
      </c>
      <c r="D37" s="36">
        <v>361884</v>
      </c>
      <c r="E37" s="37">
        <v>359557</v>
      </c>
      <c r="F37" s="42">
        <v>100244</v>
      </c>
      <c r="G37" s="37">
        <v>50339</v>
      </c>
      <c r="H37" s="37">
        <v>49905</v>
      </c>
      <c r="I37" s="37">
        <v>63</v>
      </c>
      <c r="J37" s="37">
        <v>30</v>
      </c>
      <c r="K37" s="37">
        <v>33</v>
      </c>
      <c r="L37" s="56">
        <v>160</v>
      </c>
      <c r="M37" s="56">
        <v>90</v>
      </c>
      <c r="N37" s="56">
        <v>70</v>
      </c>
      <c r="O37" s="38"/>
      <c r="P37" s="37">
        <v>826860</v>
      </c>
      <c r="Q37" s="39">
        <v>0.8725068330793605</v>
      </c>
      <c r="R37" s="43">
        <v>110800</v>
      </c>
      <c r="S37" s="39">
        <v>0.90472924187725634</v>
      </c>
      <c r="T37" s="37">
        <v>540</v>
      </c>
      <c r="U37" s="40">
        <v>0.11666666666666667</v>
      </c>
      <c r="V37" s="37">
        <v>900</v>
      </c>
      <c r="W37" s="40">
        <v>0.17777777777777778</v>
      </c>
    </row>
    <row r="38" spans="1:23" x14ac:dyDescent="0.45">
      <c r="A38" s="41" t="s">
        <v>43</v>
      </c>
      <c r="B38" s="36">
        <v>1049885</v>
      </c>
      <c r="C38" s="36">
        <v>994114</v>
      </c>
      <c r="D38" s="36">
        <v>498461</v>
      </c>
      <c r="E38" s="37">
        <v>495653</v>
      </c>
      <c r="F38" s="42">
        <v>55497</v>
      </c>
      <c r="G38" s="37">
        <v>27832</v>
      </c>
      <c r="H38" s="37">
        <v>27665</v>
      </c>
      <c r="I38" s="37">
        <v>118</v>
      </c>
      <c r="J38" s="37">
        <v>54</v>
      </c>
      <c r="K38" s="37">
        <v>64</v>
      </c>
      <c r="L38" s="56">
        <v>156</v>
      </c>
      <c r="M38" s="56">
        <v>82</v>
      </c>
      <c r="N38" s="56">
        <v>74</v>
      </c>
      <c r="O38" s="38"/>
      <c r="P38" s="37">
        <v>1077500</v>
      </c>
      <c r="Q38" s="39">
        <v>0.92261160092807426</v>
      </c>
      <c r="R38" s="43">
        <v>47400</v>
      </c>
      <c r="S38" s="39">
        <v>1.1708227848101267</v>
      </c>
      <c r="T38" s="37">
        <v>880</v>
      </c>
      <c r="U38" s="40">
        <v>0.13409090909090909</v>
      </c>
      <c r="V38" s="37">
        <v>710</v>
      </c>
      <c r="W38" s="40">
        <v>0.21971830985915494</v>
      </c>
    </row>
    <row r="39" spans="1:23" x14ac:dyDescent="0.45">
      <c r="A39" s="41" t="s">
        <v>44</v>
      </c>
      <c r="B39" s="36">
        <v>2769588</v>
      </c>
      <c r="C39" s="36">
        <v>2434208</v>
      </c>
      <c r="D39" s="36">
        <v>1221162</v>
      </c>
      <c r="E39" s="37">
        <v>1213046</v>
      </c>
      <c r="F39" s="42">
        <v>334106</v>
      </c>
      <c r="G39" s="37">
        <v>167783</v>
      </c>
      <c r="H39" s="37">
        <v>166323</v>
      </c>
      <c r="I39" s="37">
        <v>310</v>
      </c>
      <c r="J39" s="37">
        <v>147</v>
      </c>
      <c r="K39" s="37">
        <v>163</v>
      </c>
      <c r="L39" s="56">
        <v>964</v>
      </c>
      <c r="M39" s="56">
        <v>577</v>
      </c>
      <c r="N39" s="56">
        <v>387</v>
      </c>
      <c r="O39" s="38"/>
      <c r="P39" s="37">
        <v>2837130</v>
      </c>
      <c r="Q39" s="39">
        <v>0.85798253869227004</v>
      </c>
      <c r="R39" s="43">
        <v>385900</v>
      </c>
      <c r="S39" s="39">
        <v>0.86578388183467214</v>
      </c>
      <c r="T39" s="37">
        <v>720</v>
      </c>
      <c r="U39" s="40">
        <v>0.43055555555555558</v>
      </c>
      <c r="V39" s="37">
        <v>8180</v>
      </c>
      <c r="W39" s="40">
        <v>0.11784841075794621</v>
      </c>
    </row>
    <row r="40" spans="1:23" x14ac:dyDescent="0.45">
      <c r="A40" s="41" t="s">
        <v>45</v>
      </c>
      <c r="B40" s="36">
        <v>4161671</v>
      </c>
      <c r="C40" s="36">
        <v>3564061</v>
      </c>
      <c r="D40" s="36">
        <v>1786843</v>
      </c>
      <c r="E40" s="37">
        <v>1777218</v>
      </c>
      <c r="F40" s="42">
        <v>595944</v>
      </c>
      <c r="G40" s="37">
        <v>299090</v>
      </c>
      <c r="H40" s="37">
        <v>296854</v>
      </c>
      <c r="I40" s="37">
        <v>126</v>
      </c>
      <c r="J40" s="37">
        <v>58</v>
      </c>
      <c r="K40" s="37">
        <v>68</v>
      </c>
      <c r="L40" s="56">
        <v>1540</v>
      </c>
      <c r="M40" s="56">
        <v>978</v>
      </c>
      <c r="N40" s="56">
        <v>562</v>
      </c>
      <c r="O40" s="38"/>
      <c r="P40" s="37">
        <v>3981430</v>
      </c>
      <c r="Q40" s="39">
        <v>0.89517108174701054</v>
      </c>
      <c r="R40" s="43">
        <v>616200</v>
      </c>
      <c r="S40" s="39">
        <v>0.96712755598831546</v>
      </c>
      <c r="T40" s="37">
        <v>1240</v>
      </c>
      <c r="U40" s="40">
        <v>0.10161290322580645</v>
      </c>
      <c r="V40" s="37">
        <v>23360</v>
      </c>
      <c r="W40" s="40">
        <v>6.5924657534246575E-2</v>
      </c>
    </row>
    <row r="41" spans="1:23" x14ac:dyDescent="0.45">
      <c r="A41" s="41" t="s">
        <v>46</v>
      </c>
      <c r="B41" s="36">
        <v>2045264</v>
      </c>
      <c r="C41" s="36">
        <v>1831157</v>
      </c>
      <c r="D41" s="36">
        <v>917833</v>
      </c>
      <c r="E41" s="37">
        <v>913324</v>
      </c>
      <c r="F41" s="42">
        <v>213363</v>
      </c>
      <c r="G41" s="37">
        <v>107149</v>
      </c>
      <c r="H41" s="37">
        <v>106214</v>
      </c>
      <c r="I41" s="37">
        <v>55</v>
      </c>
      <c r="J41" s="37">
        <v>29</v>
      </c>
      <c r="K41" s="37">
        <v>26</v>
      </c>
      <c r="L41" s="56">
        <v>689</v>
      </c>
      <c r="M41" s="56">
        <v>430</v>
      </c>
      <c r="N41" s="56">
        <v>259</v>
      </c>
      <c r="O41" s="38"/>
      <c r="P41" s="37">
        <v>2024075</v>
      </c>
      <c r="Q41" s="39">
        <v>0.90468831441522668</v>
      </c>
      <c r="R41" s="43">
        <v>210200</v>
      </c>
      <c r="S41" s="39">
        <v>1.0150475737392959</v>
      </c>
      <c r="T41" s="37">
        <v>420</v>
      </c>
      <c r="U41" s="40">
        <v>0.13095238095238096</v>
      </c>
      <c r="V41" s="37">
        <v>7360</v>
      </c>
      <c r="W41" s="40">
        <v>9.3614130434782603E-2</v>
      </c>
    </row>
    <row r="42" spans="1:23" x14ac:dyDescent="0.45">
      <c r="A42" s="41" t="s">
        <v>47</v>
      </c>
      <c r="B42" s="36">
        <v>1096924</v>
      </c>
      <c r="C42" s="36">
        <v>943928</v>
      </c>
      <c r="D42" s="36">
        <v>473290</v>
      </c>
      <c r="E42" s="37">
        <v>470638</v>
      </c>
      <c r="F42" s="42">
        <v>152363</v>
      </c>
      <c r="G42" s="37">
        <v>76414</v>
      </c>
      <c r="H42" s="37">
        <v>75949</v>
      </c>
      <c r="I42" s="37">
        <v>167</v>
      </c>
      <c r="J42" s="37">
        <v>79</v>
      </c>
      <c r="K42" s="37">
        <v>88</v>
      </c>
      <c r="L42" s="56">
        <v>466</v>
      </c>
      <c r="M42" s="56">
        <v>278</v>
      </c>
      <c r="N42" s="56">
        <v>188</v>
      </c>
      <c r="O42" s="38"/>
      <c r="P42" s="37">
        <v>1026575</v>
      </c>
      <c r="Q42" s="39">
        <v>0.91949248715388554</v>
      </c>
      <c r="R42" s="43">
        <v>152900</v>
      </c>
      <c r="S42" s="39">
        <v>0.99648790058862002</v>
      </c>
      <c r="T42" s="37">
        <v>860</v>
      </c>
      <c r="U42" s="40">
        <v>0.19418604651162791</v>
      </c>
      <c r="V42" s="37">
        <v>8000</v>
      </c>
      <c r="W42" s="40">
        <v>5.8250000000000003E-2</v>
      </c>
    </row>
    <row r="43" spans="1:23" x14ac:dyDescent="0.45">
      <c r="A43" s="41" t="s">
        <v>48</v>
      </c>
      <c r="B43" s="36">
        <v>1452440</v>
      </c>
      <c r="C43" s="36">
        <v>1339530</v>
      </c>
      <c r="D43" s="36">
        <v>671575</v>
      </c>
      <c r="E43" s="37">
        <v>667955</v>
      </c>
      <c r="F43" s="42">
        <v>112380</v>
      </c>
      <c r="G43" s="37">
        <v>56304</v>
      </c>
      <c r="H43" s="37">
        <v>56076</v>
      </c>
      <c r="I43" s="37">
        <v>174</v>
      </c>
      <c r="J43" s="37">
        <v>85</v>
      </c>
      <c r="K43" s="37">
        <v>89</v>
      </c>
      <c r="L43" s="56">
        <v>356</v>
      </c>
      <c r="M43" s="56">
        <v>228</v>
      </c>
      <c r="N43" s="56">
        <v>128</v>
      </c>
      <c r="O43" s="38"/>
      <c r="P43" s="37">
        <v>1441310</v>
      </c>
      <c r="Q43" s="39">
        <v>0.92938368567483742</v>
      </c>
      <c r="R43" s="43">
        <v>102300</v>
      </c>
      <c r="S43" s="39">
        <v>1.098533724340176</v>
      </c>
      <c r="T43" s="37">
        <v>200</v>
      </c>
      <c r="U43" s="40">
        <v>0.87</v>
      </c>
      <c r="V43" s="37">
        <v>3220</v>
      </c>
      <c r="W43" s="40">
        <v>0.11055900621118013</v>
      </c>
    </row>
    <row r="44" spans="1:23" x14ac:dyDescent="0.45">
      <c r="A44" s="41" t="s">
        <v>49</v>
      </c>
      <c r="B44" s="36">
        <v>2067333</v>
      </c>
      <c r="C44" s="36">
        <v>1932963</v>
      </c>
      <c r="D44" s="36">
        <v>969240</v>
      </c>
      <c r="E44" s="37">
        <v>963723</v>
      </c>
      <c r="F44" s="42">
        <v>133083</v>
      </c>
      <c r="G44" s="37">
        <v>66814</v>
      </c>
      <c r="H44" s="37">
        <v>66269</v>
      </c>
      <c r="I44" s="37">
        <v>56</v>
      </c>
      <c r="J44" s="37">
        <v>26</v>
      </c>
      <c r="K44" s="37">
        <v>30</v>
      </c>
      <c r="L44" s="56">
        <v>1231</v>
      </c>
      <c r="M44" s="56">
        <v>738</v>
      </c>
      <c r="N44" s="56">
        <v>493</v>
      </c>
      <c r="O44" s="38"/>
      <c r="P44" s="37">
        <v>2095550</v>
      </c>
      <c r="Q44" s="39">
        <v>0.92241320894275969</v>
      </c>
      <c r="R44" s="43">
        <v>128400</v>
      </c>
      <c r="S44" s="39">
        <v>1.0364719626168224</v>
      </c>
      <c r="T44" s="37">
        <v>100</v>
      </c>
      <c r="U44" s="40">
        <v>0.56000000000000005</v>
      </c>
      <c r="V44" s="37">
        <v>23000</v>
      </c>
      <c r="W44" s="40">
        <v>5.352173913043478E-2</v>
      </c>
    </row>
    <row r="45" spans="1:23" x14ac:dyDescent="0.45">
      <c r="A45" s="41" t="s">
        <v>50</v>
      </c>
      <c r="B45" s="36">
        <v>1042152</v>
      </c>
      <c r="C45" s="36">
        <v>982176</v>
      </c>
      <c r="D45" s="36">
        <v>493265</v>
      </c>
      <c r="E45" s="37">
        <v>488911</v>
      </c>
      <c r="F45" s="42">
        <v>59195</v>
      </c>
      <c r="G45" s="37">
        <v>29805</v>
      </c>
      <c r="H45" s="37">
        <v>29390</v>
      </c>
      <c r="I45" s="37">
        <v>74</v>
      </c>
      <c r="J45" s="37">
        <v>33</v>
      </c>
      <c r="K45" s="37">
        <v>41</v>
      </c>
      <c r="L45" s="56">
        <v>707</v>
      </c>
      <c r="M45" s="56">
        <v>399</v>
      </c>
      <c r="N45" s="56">
        <v>308</v>
      </c>
      <c r="O45" s="38"/>
      <c r="P45" s="37">
        <v>1048795</v>
      </c>
      <c r="Q45" s="39">
        <v>0.93648043707302187</v>
      </c>
      <c r="R45" s="43">
        <v>55600</v>
      </c>
      <c r="S45" s="39">
        <v>1.064658273381295</v>
      </c>
      <c r="T45" s="37">
        <v>140</v>
      </c>
      <c r="U45" s="40">
        <v>0.52857142857142858</v>
      </c>
      <c r="V45" s="37">
        <v>11500</v>
      </c>
      <c r="W45" s="40">
        <v>6.1478260869565218E-2</v>
      </c>
    </row>
    <row r="46" spans="1:23" x14ac:dyDescent="0.45">
      <c r="A46" s="41" t="s">
        <v>51</v>
      </c>
      <c r="B46" s="36">
        <v>7693901</v>
      </c>
      <c r="C46" s="36">
        <v>6711256</v>
      </c>
      <c r="D46" s="36">
        <v>3370699</v>
      </c>
      <c r="E46" s="37">
        <v>3340557</v>
      </c>
      <c r="F46" s="42">
        <v>981597</v>
      </c>
      <c r="G46" s="37">
        <v>494418</v>
      </c>
      <c r="H46" s="37">
        <v>487179</v>
      </c>
      <c r="I46" s="37">
        <v>212</v>
      </c>
      <c r="J46" s="37">
        <v>91</v>
      </c>
      <c r="K46" s="37">
        <v>121</v>
      </c>
      <c r="L46" s="56">
        <v>836</v>
      </c>
      <c r="M46" s="56">
        <v>592</v>
      </c>
      <c r="N46" s="56">
        <v>244</v>
      </c>
      <c r="O46" s="38"/>
      <c r="P46" s="37">
        <v>7070230</v>
      </c>
      <c r="Q46" s="39">
        <v>0.94922739429976111</v>
      </c>
      <c r="R46" s="43">
        <v>1044500</v>
      </c>
      <c r="S46" s="39">
        <v>0.93977692675921498</v>
      </c>
      <c r="T46" s="37">
        <v>920</v>
      </c>
      <c r="U46" s="40">
        <v>0.23043478260869565</v>
      </c>
      <c r="V46" s="37">
        <v>5830</v>
      </c>
      <c r="W46" s="40">
        <v>0.14339622641509434</v>
      </c>
    </row>
    <row r="47" spans="1:23" x14ac:dyDescent="0.45">
      <c r="A47" s="41" t="s">
        <v>52</v>
      </c>
      <c r="B47" s="36">
        <v>1196245</v>
      </c>
      <c r="C47" s="36">
        <v>1112224</v>
      </c>
      <c r="D47" s="36">
        <v>557683</v>
      </c>
      <c r="E47" s="37">
        <v>554541</v>
      </c>
      <c r="F47" s="42">
        <v>83722</v>
      </c>
      <c r="G47" s="37">
        <v>42184</v>
      </c>
      <c r="H47" s="37">
        <v>41538</v>
      </c>
      <c r="I47" s="37">
        <v>16</v>
      </c>
      <c r="J47" s="37">
        <v>5</v>
      </c>
      <c r="K47" s="37">
        <v>11</v>
      </c>
      <c r="L47" s="56">
        <v>283</v>
      </c>
      <c r="M47" s="56">
        <v>155</v>
      </c>
      <c r="N47" s="56">
        <v>128</v>
      </c>
      <c r="O47" s="38"/>
      <c r="P47" s="37">
        <v>1212205</v>
      </c>
      <c r="Q47" s="39">
        <v>0.91752137633486086</v>
      </c>
      <c r="R47" s="43">
        <v>74400</v>
      </c>
      <c r="S47" s="39">
        <v>1.1252956989247311</v>
      </c>
      <c r="T47" s="37">
        <v>140</v>
      </c>
      <c r="U47" s="40">
        <v>0.11428571428571428</v>
      </c>
      <c r="V47" s="37">
        <v>1120</v>
      </c>
      <c r="W47" s="40">
        <v>0.25267857142857142</v>
      </c>
    </row>
    <row r="48" spans="1:23" x14ac:dyDescent="0.45">
      <c r="A48" s="41" t="s">
        <v>53</v>
      </c>
      <c r="B48" s="36">
        <v>2044711</v>
      </c>
      <c r="C48" s="36">
        <v>1759198</v>
      </c>
      <c r="D48" s="36">
        <v>882849</v>
      </c>
      <c r="E48" s="37">
        <v>876349</v>
      </c>
      <c r="F48" s="42">
        <v>285122</v>
      </c>
      <c r="G48" s="37">
        <v>142873</v>
      </c>
      <c r="H48" s="37">
        <v>142249</v>
      </c>
      <c r="I48" s="37">
        <v>32</v>
      </c>
      <c r="J48" s="37">
        <v>13</v>
      </c>
      <c r="K48" s="37">
        <v>19</v>
      </c>
      <c r="L48" s="56">
        <v>359</v>
      </c>
      <c r="M48" s="56">
        <v>207</v>
      </c>
      <c r="N48" s="56">
        <v>152</v>
      </c>
      <c r="O48" s="38"/>
      <c r="P48" s="37">
        <v>1909420</v>
      </c>
      <c r="Q48" s="39">
        <v>0.92132584763959735</v>
      </c>
      <c r="R48" s="43">
        <v>288800</v>
      </c>
      <c r="S48" s="39">
        <v>0.98726454293628807</v>
      </c>
      <c r="T48" s="37">
        <v>300</v>
      </c>
      <c r="U48" s="40">
        <v>0.10666666666666667</v>
      </c>
      <c r="V48" s="37">
        <v>4380</v>
      </c>
      <c r="W48" s="40">
        <v>8.1963470319634704E-2</v>
      </c>
    </row>
    <row r="49" spans="1:23" x14ac:dyDescent="0.45">
      <c r="A49" s="41" t="s">
        <v>54</v>
      </c>
      <c r="B49" s="36">
        <v>2682463</v>
      </c>
      <c r="C49" s="36">
        <v>2312948</v>
      </c>
      <c r="D49" s="36">
        <v>1160153</v>
      </c>
      <c r="E49" s="37">
        <v>1152795</v>
      </c>
      <c r="F49" s="42">
        <v>368528</v>
      </c>
      <c r="G49" s="37">
        <v>184900</v>
      </c>
      <c r="H49" s="37">
        <v>183628</v>
      </c>
      <c r="I49" s="37">
        <v>264</v>
      </c>
      <c r="J49" s="37">
        <v>132</v>
      </c>
      <c r="K49" s="37">
        <v>132</v>
      </c>
      <c r="L49" s="56">
        <v>723</v>
      </c>
      <c r="M49" s="56">
        <v>471</v>
      </c>
      <c r="N49" s="56">
        <v>252</v>
      </c>
      <c r="O49" s="38"/>
      <c r="P49" s="37">
        <v>2537755</v>
      </c>
      <c r="Q49" s="39">
        <v>0.91141501051125895</v>
      </c>
      <c r="R49" s="43">
        <v>350000</v>
      </c>
      <c r="S49" s="39">
        <v>1.0529371428571428</v>
      </c>
      <c r="T49" s="37">
        <v>720</v>
      </c>
      <c r="U49" s="40">
        <v>0.36666666666666664</v>
      </c>
      <c r="V49" s="37">
        <v>3700</v>
      </c>
      <c r="W49" s="40">
        <v>0.19540540540540541</v>
      </c>
    </row>
    <row r="50" spans="1:23" x14ac:dyDescent="0.45">
      <c r="A50" s="41" t="s">
        <v>55</v>
      </c>
      <c r="B50" s="36">
        <v>1704837</v>
      </c>
      <c r="C50" s="36">
        <v>1568244</v>
      </c>
      <c r="D50" s="36">
        <v>787190</v>
      </c>
      <c r="E50" s="37">
        <v>781054</v>
      </c>
      <c r="F50" s="42">
        <v>135982</v>
      </c>
      <c r="G50" s="37">
        <v>68227</v>
      </c>
      <c r="H50" s="37">
        <v>67755</v>
      </c>
      <c r="I50" s="37">
        <v>102</v>
      </c>
      <c r="J50" s="37">
        <v>42</v>
      </c>
      <c r="K50" s="37">
        <v>60</v>
      </c>
      <c r="L50" s="56">
        <v>509</v>
      </c>
      <c r="M50" s="56">
        <v>294</v>
      </c>
      <c r="N50" s="56">
        <v>215</v>
      </c>
      <c r="O50" s="38"/>
      <c r="P50" s="37">
        <v>1676195</v>
      </c>
      <c r="Q50" s="39">
        <v>0.93559758858605357</v>
      </c>
      <c r="R50" s="43">
        <v>125500</v>
      </c>
      <c r="S50" s="39">
        <v>1.0835219123505977</v>
      </c>
      <c r="T50" s="37">
        <v>540</v>
      </c>
      <c r="U50" s="40">
        <v>0.18888888888888888</v>
      </c>
      <c r="V50" s="37">
        <v>1650</v>
      </c>
      <c r="W50" s="40">
        <v>0.30848484848484847</v>
      </c>
    </row>
    <row r="51" spans="1:23" x14ac:dyDescent="0.45">
      <c r="A51" s="41" t="s">
        <v>56</v>
      </c>
      <c r="B51" s="36">
        <v>1621165</v>
      </c>
      <c r="C51" s="36">
        <v>1557141</v>
      </c>
      <c r="D51" s="36">
        <v>781577</v>
      </c>
      <c r="E51" s="37">
        <v>775564</v>
      </c>
      <c r="F51" s="42">
        <v>63268</v>
      </c>
      <c r="G51" s="37">
        <v>31758</v>
      </c>
      <c r="H51" s="37">
        <v>31510</v>
      </c>
      <c r="I51" s="37">
        <v>27</v>
      </c>
      <c r="J51" s="37">
        <v>10</v>
      </c>
      <c r="K51" s="37">
        <v>17</v>
      </c>
      <c r="L51" s="56">
        <v>729</v>
      </c>
      <c r="M51" s="56">
        <v>413</v>
      </c>
      <c r="N51" s="56">
        <v>316</v>
      </c>
      <c r="O51" s="38"/>
      <c r="P51" s="37">
        <v>1622295</v>
      </c>
      <c r="Q51" s="39">
        <v>0.95983837711390341</v>
      </c>
      <c r="R51" s="43">
        <v>55600</v>
      </c>
      <c r="S51" s="39">
        <v>1.1379136690647482</v>
      </c>
      <c r="T51" s="37">
        <v>300</v>
      </c>
      <c r="U51" s="40">
        <v>0.09</v>
      </c>
      <c r="V51" s="37">
        <v>4160</v>
      </c>
      <c r="W51" s="40">
        <v>0.1752403846153846</v>
      </c>
    </row>
    <row r="52" spans="1:23" x14ac:dyDescent="0.45">
      <c r="A52" s="41" t="s">
        <v>57</v>
      </c>
      <c r="B52" s="36">
        <v>2426786</v>
      </c>
      <c r="C52" s="36">
        <v>2225974</v>
      </c>
      <c r="D52" s="36">
        <v>1117679</v>
      </c>
      <c r="E52" s="37">
        <v>1108295</v>
      </c>
      <c r="F52" s="42">
        <v>200036</v>
      </c>
      <c r="G52" s="37">
        <v>100458</v>
      </c>
      <c r="H52" s="37">
        <v>99578</v>
      </c>
      <c r="I52" s="37">
        <v>233</v>
      </c>
      <c r="J52" s="37">
        <v>115</v>
      </c>
      <c r="K52" s="37">
        <v>118</v>
      </c>
      <c r="L52" s="56">
        <v>543</v>
      </c>
      <c r="M52" s="56">
        <v>341</v>
      </c>
      <c r="N52" s="56">
        <v>202</v>
      </c>
      <c r="O52" s="38"/>
      <c r="P52" s="37">
        <v>2407410</v>
      </c>
      <c r="Q52" s="39">
        <v>0.92463435808607586</v>
      </c>
      <c r="R52" s="43">
        <v>197100</v>
      </c>
      <c r="S52" s="39">
        <v>1.0148959918822933</v>
      </c>
      <c r="T52" s="37">
        <v>340</v>
      </c>
      <c r="U52" s="40">
        <v>0.68529411764705883</v>
      </c>
      <c r="V52" s="37">
        <v>6510</v>
      </c>
      <c r="W52" s="40">
        <v>8.3410138248847923E-2</v>
      </c>
    </row>
    <row r="53" spans="1:23" x14ac:dyDescent="0.45">
      <c r="A53" s="41" t="s">
        <v>58</v>
      </c>
      <c r="B53" s="36">
        <v>1970894</v>
      </c>
      <c r="C53" s="36">
        <v>1690463</v>
      </c>
      <c r="D53" s="36">
        <v>849831</v>
      </c>
      <c r="E53" s="37">
        <v>840632</v>
      </c>
      <c r="F53" s="42">
        <v>279352</v>
      </c>
      <c r="G53" s="37">
        <v>140440</v>
      </c>
      <c r="H53" s="37">
        <v>138912</v>
      </c>
      <c r="I53" s="37">
        <v>490</v>
      </c>
      <c r="J53" s="37">
        <v>242</v>
      </c>
      <c r="K53" s="37">
        <v>248</v>
      </c>
      <c r="L53" s="56">
        <v>589</v>
      </c>
      <c r="M53" s="56">
        <v>369</v>
      </c>
      <c r="N53" s="56">
        <v>220</v>
      </c>
      <c r="O53" s="38"/>
      <c r="P53" s="37">
        <v>1955425</v>
      </c>
      <c r="Q53" s="39">
        <v>0.86449902195174966</v>
      </c>
      <c r="R53" s="43">
        <v>305500</v>
      </c>
      <c r="S53" s="39">
        <v>0.91440916530278238</v>
      </c>
      <c r="T53" s="37">
        <v>1360</v>
      </c>
      <c r="U53" s="40">
        <v>0.36029411764705882</v>
      </c>
      <c r="V53" s="37">
        <v>7440</v>
      </c>
      <c r="W53" s="40">
        <v>7.9166666666666663E-2</v>
      </c>
    </row>
    <row r="55" spans="1:23" x14ac:dyDescent="0.45">
      <c r="A55" s="152" t="s">
        <v>129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</row>
    <row r="56" spans="1:23" x14ac:dyDescent="0.45">
      <c r="A56" s="153" t="s">
        <v>159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3" x14ac:dyDescent="0.45">
      <c r="A57" s="153" t="s">
        <v>130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3" x14ac:dyDescent="0.45">
      <c r="A58" s="153" t="s">
        <v>131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3" ht="18" customHeight="1" x14ac:dyDescent="0.45">
      <c r="A59" s="152" t="s">
        <v>132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</row>
    <row r="60" spans="1:23" x14ac:dyDescent="0.45">
      <c r="A60" s="22" t="s">
        <v>133</v>
      </c>
    </row>
    <row r="61" spans="1:23" x14ac:dyDescent="0.45">
      <c r="A61" s="22" t="s">
        <v>134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135</v>
      </c>
    </row>
    <row r="2" spans="1:6" x14ac:dyDescent="0.45">
      <c r="D2" s="45" t="s">
        <v>136</v>
      </c>
    </row>
    <row r="3" spans="1:6" ht="36" x14ac:dyDescent="0.45">
      <c r="A3" s="41" t="s">
        <v>2</v>
      </c>
      <c r="B3" s="35" t="s">
        <v>137</v>
      </c>
      <c r="C3" s="46" t="s">
        <v>93</v>
      </c>
      <c r="D3" s="46" t="s">
        <v>94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138</v>
      </c>
    </row>
    <row r="54" spans="1:4" x14ac:dyDescent="0.45">
      <c r="A54" t="s">
        <v>139</v>
      </c>
    </row>
    <row r="55" spans="1:4" x14ac:dyDescent="0.45">
      <c r="A55" t="s">
        <v>140</v>
      </c>
    </row>
    <row r="56" spans="1:4" x14ac:dyDescent="0.45">
      <c r="A56" t="s">
        <v>141</v>
      </c>
    </row>
    <row r="57" spans="1:4" x14ac:dyDescent="0.45">
      <c r="A57" s="22" t="s">
        <v>142</v>
      </c>
    </row>
    <row r="58" spans="1:4" x14ac:dyDescent="0.45">
      <c r="A58" t="s">
        <v>143</v>
      </c>
    </row>
    <row r="59" spans="1:4" x14ac:dyDescent="0.45">
      <c r="A59" t="s">
        <v>144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DIGI-808455956-4098414</_dlc_DocId>
    <_dlc_DocIdUrl xmlns="89559dea-130d-4237-8e78-1ce7f44b9a24">
      <Url>https://digitalgojp.sharepoint.com/sites/digi_portal/_layouts/15/DocIdRedir.aspx?ID=DIGI-808455956-4098414</Url>
      <Description>DIGI-808455956-4098414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2022-09-14T05:54:53Z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980f10c4-2871-4aa5-8619-e6b47152d8ff</vt:lpwstr>
  </property>
  <property fmtid="{D5CDD505-2E9C-101B-9397-08002B2CF9AE}" pid="4" name="MediaServiceImageTags">
    <vt:lpwstr/>
  </property>
</Properties>
</file>