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(都道府県別)'!$A$1:$I$64</definedName>
    <definedName name="_xlnm.Print_Area" localSheetId="1">'進捗状況（政令市・特別区）'!$A$1:$I$46</definedName>
    <definedName name="_xlnm.Print_Area" localSheetId="2">総接種回数!$A$1:$AD$62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1" l="1"/>
  <c r="AC7" i="11"/>
  <c r="U7" i="11"/>
  <c r="F10" i="9"/>
  <c r="B3" i="12"/>
  <c r="I11" i="9"/>
  <c r="H10" i="9"/>
  <c r="AF7" i="11" l="1"/>
  <c r="B10" i="10"/>
  <c r="I39" i="10"/>
  <c r="G39" i="10"/>
  <c r="E39" i="10"/>
  <c r="I29" i="10"/>
  <c r="I25" i="10"/>
  <c r="I23" i="10"/>
  <c r="I21" i="10"/>
  <c r="I17" i="10"/>
  <c r="I15" i="10"/>
  <c r="I13" i="10"/>
  <c r="I11" i="10"/>
  <c r="G24" i="10"/>
  <c r="G23" i="10"/>
  <c r="G19" i="10"/>
  <c r="G16" i="10"/>
  <c r="G15" i="10"/>
  <c r="G11" i="10"/>
  <c r="I12" i="10"/>
  <c r="I14" i="10"/>
  <c r="I16" i="10"/>
  <c r="I18" i="10"/>
  <c r="I19" i="10"/>
  <c r="I20" i="10"/>
  <c r="I22" i="10"/>
  <c r="I24" i="10"/>
  <c r="I26" i="10"/>
  <c r="I27" i="10"/>
  <c r="I28" i="10"/>
  <c r="I30" i="10"/>
  <c r="G12" i="10"/>
  <c r="G13" i="10"/>
  <c r="G14" i="10"/>
  <c r="G17" i="10"/>
  <c r="G18" i="10"/>
  <c r="G20" i="10"/>
  <c r="G21" i="10"/>
  <c r="G22" i="10"/>
  <c r="G25" i="10"/>
  <c r="G26" i="10"/>
  <c r="G27" i="10"/>
  <c r="G28" i="10"/>
  <c r="G29" i="10"/>
  <c r="G3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B10" i="9" l="1"/>
  <c r="D10" i="9" l="1"/>
  <c r="D10" i="10"/>
  <c r="J7" i="11"/>
  <c r="G7" i="11"/>
  <c r="D7" i="11"/>
  <c r="W8" i="11" l="1"/>
  <c r="AB7" i="11"/>
  <c r="K8" i="11"/>
  <c r="T7" i="11"/>
  <c r="S7" i="11" l="1"/>
  <c r="AA7" i="11"/>
  <c r="Y7" i="11"/>
  <c r="P3" i="12"/>
  <c r="B3" i="11"/>
  <c r="Z7" i="11" l="1"/>
  <c r="L7" i="11"/>
  <c r="R7" i="11"/>
  <c r="I9" i="11" l="1"/>
  <c r="I10" i="11"/>
  <c r="K10" i="11" s="1"/>
  <c r="I11" i="11"/>
  <c r="K11" i="11" s="1"/>
  <c r="I12" i="11"/>
  <c r="K12" i="11" s="1"/>
  <c r="I13" i="11"/>
  <c r="K13" i="11" s="1"/>
  <c r="I14" i="11"/>
  <c r="K14" i="11" s="1"/>
  <c r="I15" i="11"/>
  <c r="K15" i="11" s="1"/>
  <c r="I16" i="11"/>
  <c r="K16" i="11" s="1"/>
  <c r="I17" i="11"/>
  <c r="K17" i="11" s="1"/>
  <c r="I18" i="11"/>
  <c r="K18" i="11" s="1"/>
  <c r="I19" i="11"/>
  <c r="K19" i="11" s="1"/>
  <c r="I20" i="11"/>
  <c r="K20" i="11" s="1"/>
  <c r="I21" i="11"/>
  <c r="K21" i="11" s="1"/>
  <c r="I22" i="11"/>
  <c r="K22" i="11" s="1"/>
  <c r="I23" i="11"/>
  <c r="K23" i="11" s="1"/>
  <c r="I24" i="11"/>
  <c r="K24" i="11" s="1"/>
  <c r="I25" i="11"/>
  <c r="K25" i="11" s="1"/>
  <c r="I26" i="11"/>
  <c r="K26" i="11" s="1"/>
  <c r="I27" i="11"/>
  <c r="K27" i="11" s="1"/>
  <c r="I28" i="11"/>
  <c r="K28" i="11" s="1"/>
  <c r="I29" i="11"/>
  <c r="K29" i="11" s="1"/>
  <c r="I30" i="11"/>
  <c r="K30" i="11" s="1"/>
  <c r="I31" i="11"/>
  <c r="K31" i="11" s="1"/>
  <c r="I32" i="11"/>
  <c r="K32" i="11" s="1"/>
  <c r="I33" i="11"/>
  <c r="K33" i="11" s="1"/>
  <c r="I34" i="11"/>
  <c r="K34" i="11" s="1"/>
  <c r="I35" i="11"/>
  <c r="K35" i="11" s="1"/>
  <c r="I36" i="11"/>
  <c r="K36" i="11" s="1"/>
  <c r="I37" i="11"/>
  <c r="K37" i="11" s="1"/>
  <c r="I38" i="11"/>
  <c r="K38" i="11" s="1"/>
  <c r="I39" i="11"/>
  <c r="K39" i="11" s="1"/>
  <c r="I40" i="11"/>
  <c r="K40" i="11" s="1"/>
  <c r="I41" i="11"/>
  <c r="K41" i="11" s="1"/>
  <c r="I42" i="11"/>
  <c r="K42" i="11" s="1"/>
  <c r="I43" i="11"/>
  <c r="K43" i="11" s="1"/>
  <c r="I44" i="11"/>
  <c r="K44" i="11" s="1"/>
  <c r="I45" i="11"/>
  <c r="K45" i="11" s="1"/>
  <c r="I46" i="11"/>
  <c r="K46" i="11" s="1"/>
  <c r="I47" i="11"/>
  <c r="K47" i="11" s="1"/>
  <c r="I48" i="11"/>
  <c r="K48" i="11" s="1"/>
  <c r="I49" i="11"/>
  <c r="K49" i="11" s="1"/>
  <c r="I50" i="11"/>
  <c r="K50" i="11" s="1"/>
  <c r="I51" i="11"/>
  <c r="K51" i="11" s="1"/>
  <c r="I52" i="11"/>
  <c r="K52" i="11" s="1"/>
  <c r="I53" i="11"/>
  <c r="K53" i="11" s="1"/>
  <c r="I54" i="11"/>
  <c r="K54" i="11" s="1"/>
  <c r="Q7" i="11"/>
  <c r="V2" i="12"/>
  <c r="W54" i="11"/>
  <c r="W53" i="11"/>
  <c r="W52" i="11"/>
  <c r="W51" i="11"/>
  <c r="W50" i="11"/>
  <c r="W49" i="11"/>
  <c r="W48" i="11"/>
  <c r="W47" i="11"/>
  <c r="W46" i="11"/>
  <c r="W45" i="11"/>
  <c r="W44" i="11"/>
  <c r="W43" i="11"/>
  <c r="W42" i="11"/>
  <c r="W41" i="11"/>
  <c r="W40" i="11"/>
  <c r="W39" i="11"/>
  <c r="W38" i="11"/>
  <c r="W37" i="11"/>
  <c r="W36" i="11"/>
  <c r="W35" i="11"/>
  <c r="W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W15" i="11"/>
  <c r="W14" i="11"/>
  <c r="W13" i="11"/>
  <c r="W12" i="11"/>
  <c r="W11" i="11"/>
  <c r="W10" i="11"/>
  <c r="W9" i="11"/>
  <c r="K9" i="11" l="1"/>
  <c r="I7" i="11"/>
  <c r="K7" i="11" s="1"/>
  <c r="W7" i="11"/>
  <c r="V6" i="12"/>
  <c r="X54" i="11" l="1"/>
  <c r="X53" i="11"/>
  <c r="X52" i="11"/>
  <c r="X51" i="11"/>
  <c r="X50" i="11"/>
  <c r="X49" i="11"/>
  <c r="X48" i="11"/>
  <c r="X47" i="11"/>
  <c r="X46" i="1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 l="1"/>
  <c r="X7" i="11"/>
  <c r="AD7" i="11" l="1"/>
  <c r="Z2" i="11"/>
  <c r="P7" i="11" l="1"/>
  <c r="O7" i="11"/>
  <c r="H5" i="10"/>
  <c r="V7" i="11" l="1"/>
  <c r="M7" i="11" l="1"/>
  <c r="N7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B4" i="13" l="1"/>
  <c r="R6" i="12"/>
  <c r="T6" i="12"/>
  <c r="P6" i="12"/>
  <c r="I53" i="9" l="1"/>
  <c r="I50" i="9"/>
  <c r="I45" i="9"/>
  <c r="I42" i="9"/>
  <c r="I29" i="9"/>
  <c r="I26" i="9"/>
  <c r="I21" i="9"/>
  <c r="I18" i="9"/>
  <c r="I13" i="9"/>
  <c r="I44" i="9"/>
  <c r="I36" i="9"/>
  <c r="I34" i="9"/>
  <c r="I28" i="9"/>
  <c r="I20" i="9"/>
  <c r="I12" i="9"/>
  <c r="C10" i="10"/>
  <c r="E10" i="10" s="1"/>
  <c r="F10" i="10"/>
  <c r="H10" i="10"/>
  <c r="I52" i="9"/>
  <c r="F34" i="10"/>
  <c r="H3" i="10"/>
  <c r="I14" i="9"/>
  <c r="I15" i="9"/>
  <c r="I16" i="9"/>
  <c r="I17" i="9"/>
  <c r="I19" i="9"/>
  <c r="I22" i="9"/>
  <c r="I23" i="9"/>
  <c r="I24" i="9"/>
  <c r="I25" i="9"/>
  <c r="I27" i="9"/>
  <c r="I30" i="9"/>
  <c r="I31" i="9"/>
  <c r="I32" i="9"/>
  <c r="I33" i="9"/>
  <c r="I35" i="9"/>
  <c r="I37" i="9"/>
  <c r="I38" i="9"/>
  <c r="I39" i="9"/>
  <c r="I40" i="9"/>
  <c r="I41" i="9"/>
  <c r="I43" i="9"/>
  <c r="I46" i="9"/>
  <c r="I47" i="9"/>
  <c r="I48" i="9"/>
  <c r="I49" i="9"/>
  <c r="I51" i="9"/>
  <c r="I54" i="9"/>
  <c r="I55" i="9"/>
  <c r="I56" i="9"/>
  <c r="I57" i="9"/>
  <c r="I10" i="9"/>
  <c r="H34" i="10"/>
  <c r="G10" i="9" l="1"/>
  <c r="I10" i="10"/>
  <c r="G10" i="10"/>
  <c r="C10" i="9" l="1"/>
  <c r="E10" i="9" s="1"/>
  <c r="F6" i="12" l="1"/>
  <c r="S6" i="12" s="1"/>
  <c r="C6" i="12"/>
  <c r="Q6" i="12" s="1"/>
  <c r="I6" i="12"/>
  <c r="U6" i="12" s="1"/>
  <c r="L6" i="12"/>
  <c r="W6" i="12" s="1"/>
  <c r="C49" i="11"/>
  <c r="E49" i="11" s="1"/>
  <c r="C26" i="11"/>
  <c r="E26" i="11" s="1"/>
  <c r="C34" i="11"/>
  <c r="C42" i="11"/>
  <c r="E42" i="11" s="1"/>
  <c r="C50" i="11"/>
  <c r="E50" i="11" s="1"/>
  <c r="C17" i="11"/>
  <c r="C11" i="11"/>
  <c r="C35" i="11"/>
  <c r="E35" i="11" s="1"/>
  <c r="C43" i="11"/>
  <c r="E43" i="11" s="1"/>
  <c r="C51" i="11"/>
  <c r="E51" i="11" s="1"/>
  <c r="C33" i="11"/>
  <c r="E33" i="11" s="1"/>
  <c r="C10" i="11"/>
  <c r="E10" i="11" s="1"/>
  <c r="C27" i="11"/>
  <c r="E27" i="11" s="1"/>
  <c r="C20" i="11"/>
  <c r="C36" i="11"/>
  <c r="C44" i="11"/>
  <c r="E44" i="11" s="1"/>
  <c r="C52" i="11"/>
  <c r="E52" i="11" s="1"/>
  <c r="F8" i="11"/>
  <c r="H8" i="11" s="1"/>
  <c r="C13" i="11"/>
  <c r="C21" i="11"/>
  <c r="C29" i="11"/>
  <c r="E29" i="11" s="1"/>
  <c r="C37" i="11"/>
  <c r="E37" i="11" s="1"/>
  <c r="C45" i="11"/>
  <c r="E45" i="11" s="1"/>
  <c r="C53" i="11"/>
  <c r="E53" i="11" s="1"/>
  <c r="C9" i="11"/>
  <c r="E9" i="11" s="1"/>
  <c r="C41" i="11"/>
  <c r="E41" i="11" s="1"/>
  <c r="C18" i="11"/>
  <c r="C12" i="11"/>
  <c r="C28" i="11"/>
  <c r="C22" i="11"/>
  <c r="E22" i="11" s="1"/>
  <c r="C23" i="11"/>
  <c r="E23" i="11" s="1"/>
  <c r="C47" i="11"/>
  <c r="C25" i="11"/>
  <c r="E25" i="11" s="1"/>
  <c r="C19" i="11"/>
  <c r="E19" i="11" s="1"/>
  <c r="C14" i="11"/>
  <c r="C30" i="11"/>
  <c r="C38" i="11"/>
  <c r="E38" i="11" s="1"/>
  <c r="C46" i="11"/>
  <c r="E46" i="11" s="1"/>
  <c r="C54" i="11"/>
  <c r="E54" i="11" s="1"/>
  <c r="C15" i="11"/>
  <c r="E15" i="11" s="1"/>
  <c r="C31" i="11"/>
  <c r="E31" i="11" s="1"/>
  <c r="C39" i="11"/>
  <c r="E39" i="11" s="1"/>
  <c r="C8" i="11"/>
  <c r="C16" i="11"/>
  <c r="C24" i="11"/>
  <c r="E24" i="11" s="1"/>
  <c r="C32" i="11"/>
  <c r="E32" i="11" s="1"/>
  <c r="C40" i="11"/>
  <c r="C48" i="11"/>
  <c r="F48" i="11"/>
  <c r="H48" i="11" s="1"/>
  <c r="F40" i="11"/>
  <c r="H40" i="11" s="1"/>
  <c r="F32" i="11"/>
  <c r="H32" i="11" s="1"/>
  <c r="F16" i="11"/>
  <c r="H16" i="11" s="1"/>
  <c r="F53" i="11"/>
  <c r="H53" i="11" s="1"/>
  <c r="F45" i="11"/>
  <c r="F37" i="11"/>
  <c r="H37" i="11" s="1"/>
  <c r="F29" i="11"/>
  <c r="H29" i="11" s="1"/>
  <c r="F21" i="11"/>
  <c r="H21" i="11" s="1"/>
  <c r="F13" i="11"/>
  <c r="H13" i="11" s="1"/>
  <c r="F24" i="11"/>
  <c r="H24" i="11" s="1"/>
  <c r="F50" i="11"/>
  <c r="H50" i="11" s="1"/>
  <c r="F42" i="11"/>
  <c r="F34" i="11"/>
  <c r="H34" i="11" s="1"/>
  <c r="F26" i="11"/>
  <c r="H26" i="11" s="1"/>
  <c r="F18" i="11"/>
  <c r="H18" i="11" s="1"/>
  <c r="F10" i="11"/>
  <c r="F39" i="11"/>
  <c r="H39" i="11" s="1"/>
  <c r="F31" i="11"/>
  <c r="F23" i="11"/>
  <c r="H23" i="11" s="1"/>
  <c r="F15" i="11"/>
  <c r="H15" i="11" s="1"/>
  <c r="F52" i="11"/>
  <c r="H52" i="11" s="1"/>
  <c r="F44" i="11"/>
  <c r="H44" i="11" s="1"/>
  <c r="F36" i="11"/>
  <c r="H36" i="11" s="1"/>
  <c r="F28" i="11"/>
  <c r="H28" i="11" s="1"/>
  <c r="F20" i="11"/>
  <c r="H20" i="11" s="1"/>
  <c r="F12" i="11"/>
  <c r="H12" i="11" s="1"/>
  <c r="F47" i="11"/>
  <c r="H47" i="11" s="1"/>
  <c r="F33" i="11"/>
  <c r="H33" i="11" s="1"/>
  <c r="F25" i="11"/>
  <c r="F54" i="11"/>
  <c r="F46" i="11"/>
  <c r="H46" i="11" s="1"/>
  <c r="F38" i="11"/>
  <c r="H38" i="11" s="1"/>
  <c r="F30" i="11"/>
  <c r="H30" i="11" s="1"/>
  <c r="F22" i="11"/>
  <c r="H22" i="11" s="1"/>
  <c r="F14" i="11"/>
  <c r="H14" i="11" s="1"/>
  <c r="F49" i="11"/>
  <c r="F41" i="11"/>
  <c r="H41" i="11" s="1"/>
  <c r="F17" i="11"/>
  <c r="H17" i="11" s="1"/>
  <c r="F9" i="11"/>
  <c r="H9" i="11" s="1"/>
  <c r="F51" i="11"/>
  <c r="H51" i="11" s="1"/>
  <c r="F43" i="11"/>
  <c r="H43" i="11" s="1"/>
  <c r="F35" i="11"/>
  <c r="H35" i="11" s="1"/>
  <c r="F27" i="11"/>
  <c r="H27" i="11" s="1"/>
  <c r="F19" i="11"/>
  <c r="H19" i="11" s="1"/>
  <c r="F11" i="11"/>
  <c r="H11" i="11" s="1"/>
  <c r="B6" i="12"/>
  <c r="D6" i="12"/>
  <c r="G6" i="12"/>
  <c r="J6" i="12"/>
  <c r="E6" i="12"/>
  <c r="M6" i="12"/>
  <c r="H6" i="12"/>
  <c r="K6" i="12"/>
  <c r="N6" i="12"/>
  <c r="B10" i="11" l="1"/>
  <c r="B45" i="11"/>
  <c r="B42" i="11"/>
  <c r="B54" i="11"/>
  <c r="B8" i="11"/>
  <c r="B12" i="11"/>
  <c r="B25" i="11"/>
  <c r="B48" i="11"/>
  <c r="B35" i="11"/>
  <c r="B37" i="11"/>
  <c r="B49" i="11"/>
  <c r="B40" i="11"/>
  <c r="B15" i="11"/>
  <c r="B24" i="11"/>
  <c r="H49" i="11"/>
  <c r="B47" i="11"/>
  <c r="H10" i="11"/>
  <c r="B31" i="11"/>
  <c r="B28" i="11"/>
  <c r="E48" i="11"/>
  <c r="B30" i="11"/>
  <c r="B44" i="11"/>
  <c r="B34" i="11"/>
  <c r="H54" i="11"/>
  <c r="H45" i="11"/>
  <c r="B32" i="11"/>
  <c r="B38" i="11"/>
  <c r="B18" i="11"/>
  <c r="B52" i="11"/>
  <c r="H31" i="11"/>
  <c r="B14" i="11"/>
  <c r="B33" i="11"/>
  <c r="B11" i="11"/>
  <c r="B22" i="11"/>
  <c r="B17" i="11"/>
  <c r="B26" i="11"/>
  <c r="H42" i="11"/>
  <c r="E40" i="11"/>
  <c r="B16" i="11"/>
  <c r="E28" i="11"/>
  <c r="B21" i="11"/>
  <c r="B36" i="11"/>
  <c r="B51" i="11"/>
  <c r="B53" i="11"/>
  <c r="B13" i="11"/>
  <c r="B20" i="11"/>
  <c r="E47" i="11"/>
  <c r="B43" i="11"/>
  <c r="E34" i="11"/>
  <c r="E16" i="11"/>
  <c r="B39" i="11"/>
  <c r="E30" i="11"/>
  <c r="B19" i="11"/>
  <c r="E12" i="11"/>
  <c r="B41" i="11"/>
  <c r="E21" i="11"/>
  <c r="F7" i="11"/>
  <c r="H7" i="11" s="1"/>
  <c r="E36" i="11"/>
  <c r="B27" i="11"/>
  <c r="E11" i="11"/>
  <c r="B50" i="11"/>
  <c r="C7" i="11"/>
  <c r="H25" i="11"/>
  <c r="B23" i="11"/>
  <c r="B29" i="11"/>
  <c r="E8" i="11"/>
  <c r="E14" i="11"/>
  <c r="E18" i="11"/>
  <c r="B9" i="11"/>
  <c r="E13" i="11"/>
  <c r="E20" i="11"/>
  <c r="E17" i="11"/>
  <c r="B46" i="11"/>
  <c r="E7" i="11" l="1"/>
  <c r="B7" i="11"/>
</calcChain>
</file>

<file path=xl/sharedStrings.xml><?xml version="1.0" encoding="utf-8"?>
<sst xmlns="http://schemas.openxmlformats.org/spreadsheetml/2006/main" count="369" uniqueCount="162">
  <si>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</si>
  <si>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</si>
  <si>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</si>
  <si>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</si>
  <si>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</si>
  <si>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</si>
  <si>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</si>
  <si>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</si>
  <si>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</si>
  <si>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</si>
  <si>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</si>
  <si>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</si>
  <si>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</si>
  <si>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</si>
  <si>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</si>
  <si>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</si>
  <si>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</si>
  <si>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</si>
  <si>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</si>
  <si>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</si>
  <si>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</si>
  <si>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</si>
  <si>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</si>
  <si>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</si>
  <si>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</si>
  <si>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</si>
  <si>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</si>
  <si>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</si>
  <si>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</si>
  <si>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</si>
  <si>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</si>
  <si>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</si>
  <si>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</si>
  <si>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</si>
  <si>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</si>
  <si>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</si>
  <si>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</si>
  <si>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</si>
  <si>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</si>
  <si>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</si>
  <si>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</si>
  <si>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</si>
  <si>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</si>
  <si>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</si>
  <si>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</si>
  <si>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</si>
  <si>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</si>
  <si>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</si>
  <si>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</si>
  <si>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</si>
  <si>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</si>
  <si>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</si>
  <si>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</si>
  <si>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</si>
  <si>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</si>
  <si>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</si>
  <si>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</si>
  <si>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</si>
  <si>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</si>
  <si>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</si>
  <si>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</si>
  <si>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</si>
  <si>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</si>
  <si>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</si>
  <si>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</si>
  <si>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</si>
  <si>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</si>
  <si>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</si>
  <si>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</si>
  <si>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</si>
  <si>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</si>
  <si>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</si>
  <si>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</si>
  <si>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</si>
  <si>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</si>
  <si>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</si>
  <si>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</si>
  <si>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</si>
  <si>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</si>
  <si>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</si>
  <si>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</si>
  <si>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</si>
  <si>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</si>
  <si>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</si>
  <si>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</si>
  <si>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</si>
  <si>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</si>
  <si>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</si>
  <si>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</si>
  <si>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</si>
  <si>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</si>
  <si>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</si>
  <si>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</si>
  <si>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</si>
  <si>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内４回目</t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</si>
  <si>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</si>
  <si>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</si>
  <si>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</si>
  <si>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</si>
  <si>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</si>
  <si>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</si>
  <si>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内6月分</t>
  </si>
  <si>
    <t>内7月分</t>
    <phoneticPr fontId="2"/>
  </si>
  <si>
    <t>内5月分</t>
    <rPh sb="0" eb="1">
      <t>ウチ</t>
    </rPh>
    <rPh sb="2" eb="3">
      <t>ガツ</t>
    </rPh>
    <rPh sb="3" eb="4">
      <t>ブン</t>
    </rPh>
    <phoneticPr fontId="2"/>
  </si>
  <si>
    <t>内6月分</t>
    <rPh sb="0" eb="1">
      <t>ウチ</t>
    </rPh>
    <rPh sb="2" eb="3">
      <t>ガツ</t>
    </rPh>
    <rPh sb="3" eb="4">
      <t>ブン</t>
    </rPh>
    <phoneticPr fontId="2"/>
  </si>
  <si>
    <t>内7月分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</si>
  <si>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</si>
  <si>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接種回数</t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</si>
  <si>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</si>
  <si>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</si>
  <si>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</si>
  <si>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</si>
  <si>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</si>
  <si>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</si>
  <si>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</si>
  <si>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</si>
  <si>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アストラゼネカ社</t>
    <rPh sb="7" eb="8">
      <t>シャ</t>
    </rPh>
    <phoneticPr fontId="2"/>
  </si>
  <si>
    <t>武田社（ノババックス）</t>
    <rPh sb="0" eb="2">
      <t>タケダ</t>
    </rPh>
    <rPh sb="2" eb="3">
      <t>シャ</t>
    </rPh>
    <phoneticPr fontId="2"/>
  </si>
  <si>
    <t xml:space="preserve"> ファイザー社※5※6 </t>
    <phoneticPr fontId="2"/>
  </si>
  <si>
    <t>武田社（ノババックス）</t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</si>
  <si>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</si>
  <si>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</si>
  <si>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</si>
  <si>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</si>
  <si>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</si>
  <si>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ワクチン
累積供給量</t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</si>
  <si>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</si>
  <si>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</si>
  <si>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</si>
  <si>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</si>
  <si>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</si>
  <si>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</si>
  <si>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</si>
  <si>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</si>
  <si>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</si>
  <si>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</si>
  <si>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</si>
  <si>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</si>
  <si>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</si>
  <si>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</si>
  <si>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</si>
  <si>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</si>
  <si>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</si>
  <si>
    <t>モデルナ社</t>
    <rPh sb="4" eb="5">
      <t>シャ</t>
    </rPh>
    <phoneticPr fontId="2"/>
  </si>
  <si>
    <r>
      <t>モデルナ社</t>
    </r>
    <r>
      <rPr>
        <sz val="8"/>
        <color theme="1"/>
        <rFont val="游ゴシック"/>
        <family val="3"/>
        <charset val="128"/>
        <scheme val="minor"/>
      </rPr>
      <t>※1</t>
    </r>
    <rPh sb="4" eb="5">
      <t>シャ</t>
    </rPh>
    <phoneticPr fontId="2"/>
  </si>
  <si>
    <t>内８月分</t>
    <rPh sb="0" eb="1">
      <t>ウチ</t>
    </rPh>
    <rPh sb="2" eb="3">
      <t>ガツ</t>
    </rPh>
    <rPh sb="3" eb="4">
      <t>ブン</t>
    </rPh>
    <phoneticPr fontId="2"/>
  </si>
  <si>
    <t>内８月分</t>
    <phoneticPr fontId="2"/>
  </si>
  <si>
    <t>除外する回数</t>
    <rPh sb="0" eb="2">
      <t>ジョガイ</t>
    </rPh>
    <rPh sb="4" eb="6">
      <t>カイスウ</t>
    </rPh>
    <phoneticPr fontId="2"/>
  </si>
  <si>
    <t>注：「除外する回数」は、死亡した方の、接種日が令和３年中の接種回数。</t>
    <rPh sb="3" eb="5">
      <t>ジョガイ</t>
    </rPh>
    <rPh sb="7" eb="9">
      <t>カイスウ</t>
    </rPh>
    <phoneticPr fontId="2"/>
  </si>
  <si>
    <t>注：公表日におけるデータの計上方法等の注釈については、以下を参照（https://www.kantei.go.jp/jp/content/000086996.pdf）。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</si>
  <si>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t>内９月分</t>
    <phoneticPr fontId="2"/>
  </si>
  <si>
    <t>内９月分</t>
    <rPh sb="0" eb="1">
      <t>ウチ</t>
    </rPh>
    <rPh sb="2" eb="3">
      <t>ガツ</t>
    </rPh>
    <rPh sb="3" eb="4">
      <t>ブン</t>
    </rPh>
    <phoneticPr fontId="2"/>
  </si>
  <si>
    <t>除外する回数</t>
    <rPh sb="0" eb="2">
      <t>ジョガイ</t>
    </rPh>
    <rPh sb="4" eb="6">
      <t>カイスウ</t>
    </rPh>
    <phoneticPr fontId="2"/>
  </si>
  <si>
    <t>除外する回数
※３</t>
    <rPh sb="0" eb="2">
      <t>ジョガイ</t>
    </rPh>
    <rPh sb="4" eb="6">
      <t>カイスウ</t>
    </rPh>
    <phoneticPr fontId="2"/>
  </si>
  <si>
    <t>※3：「除外する回数」は、死亡した方の、接種日が令和３年中の接種回数</t>
    <rPh sb="4" eb="6">
      <t>ジョガイ</t>
    </rPh>
    <rPh sb="8" eb="10">
      <t>カイスウ</t>
    </rPh>
    <rPh sb="13" eb="15">
      <t>シボウ</t>
    </rPh>
    <rPh sb="17" eb="18">
      <t>ホウ</t>
    </rPh>
    <rPh sb="20" eb="22">
      <t>セッシュ</t>
    </rPh>
    <rPh sb="22" eb="23">
      <t>ビ</t>
    </rPh>
    <rPh sb="24" eb="26">
      <t>レイワ</t>
    </rPh>
    <rPh sb="27" eb="28">
      <t>ネン</t>
    </rPh>
    <rPh sb="28" eb="29">
      <t>チュウ</t>
    </rPh>
    <rPh sb="30" eb="32">
      <t>セッシュ</t>
    </rPh>
    <rPh sb="32" eb="34">
      <t>カイスウ</t>
    </rPh>
    <phoneticPr fontId="2"/>
  </si>
  <si>
    <t>ただし、土日祝日直後の公表においては、直近の平日１日の入力数（直近の公表分とその翌日の集計値との差）を使用</t>
    <phoneticPr fontId="2"/>
  </si>
  <si>
    <t>※1：モデルナ社のワクチンは、大規模接種会場（一部会場を除く）と職域接種会場で利用。</t>
    <rPh sb="7" eb="8">
      <t>シャ</t>
    </rPh>
    <rPh sb="15" eb="22">
      <t>ダイキボセッシュカイジョウ</t>
    </rPh>
    <rPh sb="23" eb="25">
      <t>イチブ</t>
    </rPh>
    <rPh sb="25" eb="27">
      <t>カイジョウ</t>
    </rPh>
    <rPh sb="28" eb="29">
      <t>ノゾ</t>
    </rPh>
    <rPh sb="32" eb="34">
      <t>ショクイキ</t>
    </rPh>
    <rPh sb="34" eb="36">
      <t>セッシュ</t>
    </rPh>
    <rPh sb="36" eb="38">
      <t>カイジョウ</t>
    </rPh>
    <rPh sb="39" eb="41">
      <t>リヨウ</t>
    </rPh>
    <phoneticPr fontId="2"/>
  </si>
  <si>
    <t>注：人口は、総務省が公表している、「令和4年住民基本台帳年齢階級別人口（市区町村別）」のうち、</t>
    <phoneticPr fontId="2"/>
  </si>
  <si>
    <t>注：人口は、総務省が公表している、「令和4年住民基本台帳年齢階級別人口（市区町村別）」のうち、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</si>
  <si>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直近7日間</t>
    <rPh sb="3" eb="5">
      <t>ニチカン</t>
    </rPh>
    <phoneticPr fontId="2"/>
  </si>
  <si>
    <t>内10月分</t>
    <phoneticPr fontId="2"/>
  </si>
  <si>
    <t>内10月分</t>
    <rPh sb="0" eb="1">
      <t>ウチ</t>
    </rPh>
    <rPh sb="3" eb="4">
      <t>ガツ</t>
    </rPh>
    <rPh sb="4" eb="5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</si>
</sst>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  <numFmt numFmtId="181" formatCode="\(m&quot;月&quot;d&quot;日&quot;&quot;公&quot;&quot;表&quot;&quot;時&quot;&quot;点&quot;\)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38" fontId="3" fillId="0" borderId="1" xfId="1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left"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3" fillId="0" borderId="6" xfId="0" applyFont="1" applyBorder="1" applyAlignment="1">
      <alignment horizontal="center" vertical="center"/>
    </xf>
    <xf numFmtId="180" fontId="3" fillId="0" borderId="6" xfId="1" applyNumberFormat="1" applyFont="1" applyFill="1" applyBorder="1">
      <alignment vertical="center"/>
    </xf>
    <xf numFmtId="10" fontId="3" fillId="0" borderId="1" xfId="1" applyNumberFormat="1" applyFont="1" applyFill="1" applyBorder="1">
      <alignment vertical="center"/>
    </xf>
    <xf numFmtId="0" fontId="0" fillId="2" borderId="1" xfId="0" applyFill="1" applyBorder="1" applyAlignment="1"/>
    <xf numFmtId="180" fontId="0" fillId="2" borderId="1" xfId="0" applyNumberFormat="1" applyFill="1" applyBorder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8" fontId="10" fillId="0" borderId="0" xfId="1" applyFo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80" fontId="3" fillId="0" borderId="1" xfId="0" applyNumberFormat="1" applyFont="1" applyFill="1" applyBorder="1">
      <alignment vertical="center"/>
    </xf>
    <xf numFmtId="10" fontId="3" fillId="0" borderId="1" xfId="0" applyNumberFormat="1" applyFont="1" applyFill="1" applyBorder="1">
      <alignment vertical="center"/>
    </xf>
    <xf numFmtId="38" fontId="5" fillId="0" borderId="4" xfId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10" fontId="3" fillId="0" borderId="6" xfId="3" applyNumberFormat="1" applyFont="1" applyFill="1" applyBorder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righ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181" fontId="3" fillId="0" borderId="16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16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81" fontId="3" fillId="0" borderId="17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abSelected="1" view="pageBreakPreview" zoomScaleNormal="100" zoomScaleSheetLayoutView="100" workbookViewId="0">
      <selection sqref="A1:I1"/>
    </sheetView>
  </sheetViews>
  <sheetFormatPr defaultRowHeight="18" x14ac:dyDescent="0.45"/>
  <cols>
    <col min="1" max="1" width="13.59765625" customWidth="1"/>
    <col min="2" max="4" width="13.59765625" style="1" customWidth="1"/>
    <col min="5" max="8" width="13.59765625" customWidth="1"/>
    <col min="9" max="9" width="15.19921875" customWidth="1"/>
    <col min="10" max="10" width="7" customWidth="1"/>
    <col min="11" max="11" width="10.5" bestFit="1" customWidth="1"/>
  </cols>
  <sheetData>
    <row r="1" spans="1:9" x14ac:dyDescent="0.45">
      <c r="A1" s="84" t="s">
        <v>0</v>
      </c>
      <c r="B1" s="84"/>
      <c r="C1" s="84"/>
      <c r="D1" s="84"/>
      <c r="E1" s="84"/>
      <c r="F1" s="84"/>
      <c r="G1" s="84"/>
      <c r="H1" s="84"/>
      <c r="I1" s="84"/>
    </row>
    <row r="2" spans="1:9" x14ac:dyDescent="0.45">
      <c r="A2" s="2"/>
      <c r="B2" s="3"/>
      <c r="C2" s="3"/>
      <c r="D2" s="3"/>
      <c r="E2" s="2"/>
      <c r="F2" s="2"/>
      <c r="G2" s="2"/>
      <c r="H2" s="2"/>
      <c r="I2" s="2"/>
    </row>
    <row r="3" spans="1:9" x14ac:dyDescent="0.45">
      <c r="A3" s="2"/>
      <c r="B3" s="3"/>
      <c r="C3" s="3"/>
      <c r="D3" s="3"/>
      <c r="E3" s="2"/>
      <c r="F3" s="2"/>
      <c r="G3" s="76"/>
      <c r="H3" s="101">
        <v>44837</v>
      </c>
      <c r="I3" s="101"/>
    </row>
    <row r="4" spans="1:9" x14ac:dyDescent="0.45">
      <c r="A4" s="4"/>
      <c r="B4" s="5"/>
      <c r="C4" s="5"/>
      <c r="D4" s="5"/>
      <c r="E4" s="4"/>
      <c r="F4" s="6"/>
      <c r="G4" s="6"/>
      <c r="H4" s="6"/>
      <c r="I4" s="7" t="s">
        <v>1</v>
      </c>
    </row>
    <row r="5" spans="1:9" ht="19.5" customHeight="1" x14ac:dyDescent="0.45">
      <c r="A5" s="80" t="s">
        <v>2</v>
      </c>
      <c r="B5" s="85" t="s">
        <v>3</v>
      </c>
      <c r="C5" s="81" t="s">
        <v>4</v>
      </c>
      <c r="D5" s="86"/>
      <c r="E5" s="87"/>
      <c r="F5" s="91" t="s">
        <v>159</v>
      </c>
      <c r="G5" s="92"/>
      <c r="H5" s="93">
        <v>44834</v>
      </c>
      <c r="I5" s="94"/>
    </row>
    <row r="6" spans="1:9" ht="21.75" customHeight="1" x14ac:dyDescent="0.45">
      <c r="A6" s="80"/>
      <c r="B6" s="85"/>
      <c r="C6" s="88"/>
      <c r="D6" s="89"/>
      <c r="E6" s="90"/>
      <c r="F6" s="95" t="s">
        <v>5</v>
      </c>
      <c r="G6" s="96"/>
      <c r="H6" s="97" t="s">
        <v>6</v>
      </c>
      <c r="I6" s="98"/>
    </row>
    <row r="7" spans="1:9" ht="18.75" customHeight="1" x14ac:dyDescent="0.45">
      <c r="A7" s="80"/>
      <c r="B7" s="85"/>
      <c r="C7" s="99" t="s">
        <v>7</v>
      </c>
      <c r="D7" s="69"/>
      <c r="E7" s="8"/>
      <c r="F7" s="79" t="s">
        <v>8</v>
      </c>
      <c r="G7" s="8"/>
      <c r="H7" s="79" t="s">
        <v>8</v>
      </c>
      <c r="I7" s="9"/>
    </row>
    <row r="8" spans="1:9" ht="18.75" customHeight="1" x14ac:dyDescent="0.45">
      <c r="A8" s="80"/>
      <c r="B8" s="85"/>
      <c r="C8" s="100"/>
      <c r="D8" s="102" t="s">
        <v>153</v>
      </c>
      <c r="E8" s="81" t="s">
        <v>9</v>
      </c>
      <c r="F8" s="80"/>
      <c r="G8" s="81" t="s">
        <v>10</v>
      </c>
      <c r="H8" s="80"/>
      <c r="I8" s="83" t="s">
        <v>10</v>
      </c>
    </row>
    <row r="9" spans="1:9" ht="35.1" customHeight="1" x14ac:dyDescent="0.45">
      <c r="A9" s="80"/>
      <c r="B9" s="85"/>
      <c r="C9" s="100"/>
      <c r="D9" s="103"/>
      <c r="E9" s="82"/>
      <c r="F9" s="80"/>
      <c r="G9" s="82"/>
      <c r="H9" s="80"/>
      <c r="I9" s="82"/>
    </row>
    <row r="10" spans="1:9" x14ac:dyDescent="0.45">
      <c r="A10" s="10" t="s">
        <v>11</v>
      </c>
      <c r="B10" s="20">
        <f>SUM(B11:B57)</f>
        <v>125918711</v>
      </c>
      <c r="C10" s="21">
        <f>SUM(C11:C57)</f>
        <v>82390386</v>
      </c>
      <c r="D10" s="21">
        <f>SUM(D11:D57)</f>
        <v>4004</v>
      </c>
      <c r="E10" s="11">
        <f>(C10-D10)/$B10</f>
        <v>0.65428228533883259</v>
      </c>
      <c r="F10" s="21">
        <f>SUM(F11:F57)</f>
        <v>173907</v>
      </c>
      <c r="G10" s="11">
        <f>F10/$B10</f>
        <v>1.381105306899147E-3</v>
      </c>
      <c r="H10" s="21">
        <f>SUM(H11:H57)</f>
        <v>37024</v>
      </c>
      <c r="I10" s="11">
        <f>H10/$B10</f>
        <v>2.9403096415114984E-4</v>
      </c>
    </row>
    <row r="11" spans="1:9" x14ac:dyDescent="0.45">
      <c r="A11" s="12" t="s">
        <v>12</v>
      </c>
      <c r="B11" s="20">
        <v>5181747</v>
      </c>
      <c r="C11" s="21">
        <v>3513781</v>
      </c>
      <c r="D11" s="21">
        <v>78</v>
      </c>
      <c r="E11" s="11">
        <f t="shared" ref="E11:E57" si="0">(C11-D11)/$B11</f>
        <v>0.67809234993526313</v>
      </c>
      <c r="F11" s="21">
        <v>8161</v>
      </c>
      <c r="G11" s="11">
        <f t="shared" ref="G11:G57" si="1">F11/$B11</f>
        <v>1.5749514594209251E-3</v>
      </c>
      <c r="H11" s="21">
        <v>1440</v>
      </c>
      <c r="I11" s="11">
        <f>H11/$B11</f>
        <v>2.7789855429066686E-4</v>
      </c>
    </row>
    <row r="12" spans="1:9" x14ac:dyDescent="0.45">
      <c r="A12" s="12" t="s">
        <v>13</v>
      </c>
      <c r="B12" s="20">
        <v>1242614</v>
      </c>
      <c r="C12" s="21">
        <v>899972</v>
      </c>
      <c r="D12" s="21">
        <v>41</v>
      </c>
      <c r="E12" s="11">
        <f t="shared" si="0"/>
        <v>0.7242240953345126</v>
      </c>
      <c r="F12" s="21">
        <v>1714</v>
      </c>
      <c r="G12" s="11">
        <f t="shared" si="1"/>
        <v>1.3793503050826726E-3</v>
      </c>
      <c r="H12" s="21">
        <v>263</v>
      </c>
      <c r="I12" s="11">
        <f t="shared" ref="I12:I57" si="2">H12/$B12</f>
        <v>2.1165060107161194E-4</v>
      </c>
    </row>
    <row r="13" spans="1:9" x14ac:dyDescent="0.45">
      <c r="A13" s="12" t="s">
        <v>14</v>
      </c>
      <c r="B13" s="20">
        <v>1206138</v>
      </c>
      <c r="C13" s="21">
        <v>889154</v>
      </c>
      <c r="D13" s="21">
        <v>60</v>
      </c>
      <c r="E13" s="11">
        <f t="shared" si="0"/>
        <v>0.73714118948246388</v>
      </c>
      <c r="F13" s="21">
        <v>2363</v>
      </c>
      <c r="G13" s="11">
        <f t="shared" si="1"/>
        <v>1.9591456367347685E-3</v>
      </c>
      <c r="H13" s="21">
        <v>510</v>
      </c>
      <c r="I13" s="11">
        <f t="shared" si="2"/>
        <v>4.2283718778448237E-4</v>
      </c>
    </row>
    <row r="14" spans="1:9" x14ac:dyDescent="0.45">
      <c r="A14" s="12" t="s">
        <v>15</v>
      </c>
      <c r="B14" s="20">
        <v>2268244</v>
      </c>
      <c r="C14" s="21">
        <v>1556208</v>
      </c>
      <c r="D14" s="21">
        <v>29</v>
      </c>
      <c r="E14" s="11">
        <f t="shared" si="0"/>
        <v>0.68607213333309824</v>
      </c>
      <c r="F14" s="21">
        <v>3514</v>
      </c>
      <c r="G14" s="11">
        <f t="shared" si="1"/>
        <v>1.5492160455400743E-3</v>
      </c>
      <c r="H14" s="21">
        <v>575</v>
      </c>
      <c r="I14" s="11">
        <f t="shared" si="2"/>
        <v>2.5350006436697289E-4</v>
      </c>
    </row>
    <row r="15" spans="1:9" x14ac:dyDescent="0.45">
      <c r="A15" s="12" t="s">
        <v>16</v>
      </c>
      <c r="B15" s="20">
        <v>956417</v>
      </c>
      <c r="C15" s="21">
        <v>734336</v>
      </c>
      <c r="D15" s="21">
        <v>5</v>
      </c>
      <c r="E15" s="11">
        <f t="shared" si="0"/>
        <v>0.76779375523437998</v>
      </c>
      <c r="F15" s="21">
        <v>1503</v>
      </c>
      <c r="G15" s="11">
        <f t="shared" si="1"/>
        <v>1.571490260001652E-3</v>
      </c>
      <c r="H15" s="21">
        <v>297</v>
      </c>
      <c r="I15" s="11">
        <f t="shared" si="2"/>
        <v>3.1053400347338033E-4</v>
      </c>
    </row>
    <row r="16" spans="1:9" x14ac:dyDescent="0.45">
      <c r="A16" s="12" t="s">
        <v>17</v>
      </c>
      <c r="B16" s="20">
        <v>1056157</v>
      </c>
      <c r="C16" s="21">
        <v>785880</v>
      </c>
      <c r="D16" s="21">
        <v>40</v>
      </c>
      <c r="E16" s="11">
        <f t="shared" si="0"/>
        <v>0.74405604469789999</v>
      </c>
      <c r="F16" s="21">
        <v>2472</v>
      </c>
      <c r="G16" s="11">
        <f t="shared" si="1"/>
        <v>2.34056110975925E-3</v>
      </c>
      <c r="H16" s="21">
        <v>389</v>
      </c>
      <c r="I16" s="11">
        <f t="shared" si="2"/>
        <v>3.6831645295159717E-4</v>
      </c>
    </row>
    <row r="17" spans="1:9" x14ac:dyDescent="0.45">
      <c r="A17" s="12" t="s">
        <v>18</v>
      </c>
      <c r="B17" s="20">
        <v>1840525</v>
      </c>
      <c r="C17" s="21">
        <v>1332366</v>
      </c>
      <c r="D17" s="21">
        <v>86</v>
      </c>
      <c r="E17" s="11">
        <f t="shared" si="0"/>
        <v>0.7238586816261664</v>
      </c>
      <c r="F17" s="21">
        <v>3356</v>
      </c>
      <c r="G17" s="11">
        <f t="shared" si="1"/>
        <v>1.8233927819508021E-3</v>
      </c>
      <c r="H17" s="21">
        <v>926</v>
      </c>
      <c r="I17" s="11">
        <f t="shared" si="2"/>
        <v>5.0311731706985776E-4</v>
      </c>
    </row>
    <row r="18" spans="1:9" x14ac:dyDescent="0.45">
      <c r="A18" s="12" t="s">
        <v>19</v>
      </c>
      <c r="B18" s="20">
        <v>2890374</v>
      </c>
      <c r="C18" s="21">
        <v>2012606</v>
      </c>
      <c r="D18" s="21">
        <v>50</v>
      </c>
      <c r="E18" s="11">
        <f t="shared" si="0"/>
        <v>0.69629605026892716</v>
      </c>
      <c r="F18" s="21">
        <v>4743</v>
      </c>
      <c r="G18" s="11">
        <f t="shared" si="1"/>
        <v>1.640964110526873E-3</v>
      </c>
      <c r="H18" s="21">
        <v>1282</v>
      </c>
      <c r="I18" s="11">
        <f t="shared" si="2"/>
        <v>4.4354121646541242E-4</v>
      </c>
    </row>
    <row r="19" spans="1:9" x14ac:dyDescent="0.45">
      <c r="A19" s="12" t="s">
        <v>20</v>
      </c>
      <c r="B19" s="20">
        <v>1942493</v>
      </c>
      <c r="C19" s="21">
        <v>1341677</v>
      </c>
      <c r="D19" s="21">
        <v>43</v>
      </c>
      <c r="E19" s="11">
        <f t="shared" si="0"/>
        <v>0.69067636279770372</v>
      </c>
      <c r="F19" s="21">
        <v>2906</v>
      </c>
      <c r="G19" s="11">
        <f t="shared" si="1"/>
        <v>1.496015687057817E-3</v>
      </c>
      <c r="H19" s="21">
        <v>568</v>
      </c>
      <c r="I19" s="11">
        <f t="shared" si="2"/>
        <v>2.924077461283001E-4</v>
      </c>
    </row>
    <row r="20" spans="1:9" x14ac:dyDescent="0.45">
      <c r="A20" s="12" t="s">
        <v>21</v>
      </c>
      <c r="B20" s="20">
        <v>1943567</v>
      </c>
      <c r="C20" s="21">
        <v>1312381</v>
      </c>
      <c r="D20" s="21">
        <v>46</v>
      </c>
      <c r="E20" s="11">
        <f t="shared" si="0"/>
        <v>0.67521984063322749</v>
      </c>
      <c r="F20" s="21">
        <v>2993</v>
      </c>
      <c r="G20" s="11">
        <f t="shared" si="1"/>
        <v>1.5399520572226221E-3</v>
      </c>
      <c r="H20" s="21">
        <v>848</v>
      </c>
      <c r="I20" s="11">
        <f t="shared" si="2"/>
        <v>4.3631117424817361E-4</v>
      </c>
    </row>
    <row r="21" spans="1:9" x14ac:dyDescent="0.45">
      <c r="A21" s="12" t="s">
        <v>22</v>
      </c>
      <c r="B21" s="20">
        <v>7385810</v>
      </c>
      <c r="C21" s="21">
        <v>4882039</v>
      </c>
      <c r="D21" s="21">
        <v>139</v>
      </c>
      <c r="E21" s="11">
        <f t="shared" si="0"/>
        <v>0.66098369711649774</v>
      </c>
      <c r="F21" s="21">
        <v>10720</v>
      </c>
      <c r="G21" s="11">
        <f t="shared" si="1"/>
        <v>1.4514318673239631E-3</v>
      </c>
      <c r="H21" s="21">
        <v>2858</v>
      </c>
      <c r="I21" s="11">
        <f t="shared" si="2"/>
        <v>3.8695823477722822E-4</v>
      </c>
    </row>
    <row r="22" spans="1:9" x14ac:dyDescent="0.45">
      <c r="A22" s="12" t="s">
        <v>23</v>
      </c>
      <c r="B22" s="20">
        <v>6310821</v>
      </c>
      <c r="C22" s="21">
        <v>4243895</v>
      </c>
      <c r="D22" s="21">
        <v>228</v>
      </c>
      <c r="E22" s="11">
        <f t="shared" si="0"/>
        <v>0.67244293571311875</v>
      </c>
      <c r="F22" s="21">
        <v>8963</v>
      </c>
      <c r="G22" s="11">
        <f t="shared" si="1"/>
        <v>1.420258948875273E-3</v>
      </c>
      <c r="H22" s="21">
        <v>1736</v>
      </c>
      <c r="I22" s="11">
        <f t="shared" si="2"/>
        <v>2.750830676389015E-4</v>
      </c>
    </row>
    <row r="23" spans="1:9" x14ac:dyDescent="0.45">
      <c r="A23" s="12" t="s">
        <v>24</v>
      </c>
      <c r="B23" s="20">
        <v>13794837</v>
      </c>
      <c r="C23" s="21">
        <v>8824624</v>
      </c>
      <c r="D23" s="21">
        <v>587</v>
      </c>
      <c r="E23" s="11">
        <f t="shared" si="0"/>
        <v>0.63966228814447024</v>
      </c>
      <c r="F23" s="21">
        <v>17683</v>
      </c>
      <c r="G23" s="11">
        <f t="shared" si="1"/>
        <v>1.2818563930838763E-3</v>
      </c>
      <c r="H23" s="21">
        <v>3188</v>
      </c>
      <c r="I23" s="11">
        <f t="shared" si="2"/>
        <v>2.3110095465426667E-4</v>
      </c>
    </row>
    <row r="24" spans="1:9" x14ac:dyDescent="0.45">
      <c r="A24" s="12" t="s">
        <v>25</v>
      </c>
      <c r="B24" s="20">
        <v>9215144</v>
      </c>
      <c r="C24" s="21">
        <v>6014928</v>
      </c>
      <c r="D24" s="21">
        <v>297</v>
      </c>
      <c r="E24" s="11">
        <f t="shared" si="0"/>
        <v>0.65268985487367315</v>
      </c>
      <c r="F24" s="21">
        <v>13032</v>
      </c>
      <c r="G24" s="11">
        <f t="shared" si="1"/>
        <v>1.414193853074895E-3</v>
      </c>
      <c r="H24" s="21">
        <v>2701</v>
      </c>
      <c r="I24" s="11">
        <f t="shared" si="2"/>
        <v>2.9310448105857056E-4</v>
      </c>
    </row>
    <row r="25" spans="1:9" x14ac:dyDescent="0.45">
      <c r="A25" s="12" t="s">
        <v>26</v>
      </c>
      <c r="B25" s="20">
        <v>2188274</v>
      </c>
      <c r="C25" s="21">
        <v>1609743</v>
      </c>
      <c r="D25" s="21">
        <v>5</v>
      </c>
      <c r="E25" s="11">
        <f t="shared" si="0"/>
        <v>0.73561994521709806</v>
      </c>
      <c r="F25" s="21">
        <v>2655</v>
      </c>
      <c r="G25" s="11">
        <f t="shared" si="1"/>
        <v>1.2132849908192485E-3</v>
      </c>
      <c r="H25" s="21">
        <v>571</v>
      </c>
      <c r="I25" s="11">
        <f t="shared" si="2"/>
        <v>2.6093624472986471E-4</v>
      </c>
    </row>
    <row r="26" spans="1:9" x14ac:dyDescent="0.45">
      <c r="A26" s="12" t="s">
        <v>27</v>
      </c>
      <c r="B26" s="20">
        <v>1037280</v>
      </c>
      <c r="C26" s="21">
        <v>725048</v>
      </c>
      <c r="D26" s="21">
        <v>10</v>
      </c>
      <c r="E26" s="11">
        <f t="shared" si="0"/>
        <v>0.69898002467993214</v>
      </c>
      <c r="F26" s="21">
        <v>1035</v>
      </c>
      <c r="G26" s="11">
        <f t="shared" si="1"/>
        <v>9.9780194354465515E-4</v>
      </c>
      <c r="H26" s="21">
        <v>280</v>
      </c>
      <c r="I26" s="11">
        <f t="shared" si="2"/>
        <v>2.6993675767391642E-4</v>
      </c>
    </row>
    <row r="27" spans="1:9" x14ac:dyDescent="0.45">
      <c r="A27" s="12" t="s">
        <v>28</v>
      </c>
      <c r="B27" s="20">
        <v>1124501</v>
      </c>
      <c r="C27" s="21">
        <v>747967</v>
      </c>
      <c r="D27" s="21">
        <v>58</v>
      </c>
      <c r="E27" s="11">
        <f t="shared" si="0"/>
        <v>0.66510301013516215</v>
      </c>
      <c r="F27" s="21">
        <v>1641</v>
      </c>
      <c r="G27" s="11">
        <f t="shared" si="1"/>
        <v>1.4593139534780316E-3</v>
      </c>
      <c r="H27" s="21">
        <v>338</v>
      </c>
      <c r="I27" s="11">
        <f t="shared" si="2"/>
        <v>3.0057776738304367E-4</v>
      </c>
    </row>
    <row r="28" spans="1:9" x14ac:dyDescent="0.45">
      <c r="A28" s="12" t="s">
        <v>29</v>
      </c>
      <c r="B28" s="20">
        <v>767548</v>
      </c>
      <c r="C28" s="21">
        <v>522027</v>
      </c>
      <c r="D28" s="21">
        <v>50</v>
      </c>
      <c r="E28" s="11">
        <f t="shared" si="0"/>
        <v>0.68005779443109748</v>
      </c>
      <c r="F28" s="21">
        <v>1005</v>
      </c>
      <c r="G28" s="11">
        <f t="shared" si="1"/>
        <v>1.309364365485937E-3</v>
      </c>
      <c r="H28" s="21">
        <v>262</v>
      </c>
      <c r="I28" s="11">
        <f t="shared" si="2"/>
        <v>3.4134673010678159E-4</v>
      </c>
    </row>
    <row r="29" spans="1:9" x14ac:dyDescent="0.45">
      <c r="A29" s="12" t="s">
        <v>30</v>
      </c>
      <c r="B29" s="20">
        <v>816231</v>
      </c>
      <c r="C29" s="21">
        <v>548629</v>
      </c>
      <c r="D29" s="21">
        <v>6</v>
      </c>
      <c r="E29" s="11">
        <f t="shared" si="0"/>
        <v>0.67214183239793635</v>
      </c>
      <c r="F29" s="21">
        <v>964</v>
      </c>
      <c r="G29" s="11">
        <f t="shared" si="1"/>
        <v>1.181038210996642E-3</v>
      </c>
      <c r="H29" s="21">
        <v>93</v>
      </c>
      <c r="I29" s="11">
        <f t="shared" si="2"/>
        <v>1.1393833363349346E-4</v>
      </c>
    </row>
    <row r="30" spans="1:9" x14ac:dyDescent="0.45">
      <c r="A30" s="12" t="s">
        <v>31</v>
      </c>
      <c r="B30" s="20">
        <v>2056494</v>
      </c>
      <c r="C30" s="21">
        <v>1445981</v>
      </c>
      <c r="D30" s="21">
        <v>19</v>
      </c>
      <c r="E30" s="11">
        <f t="shared" si="0"/>
        <v>0.70311997020171224</v>
      </c>
      <c r="F30" s="21">
        <v>2694</v>
      </c>
      <c r="G30" s="11">
        <f t="shared" si="1"/>
        <v>1.3099965280715625E-3</v>
      </c>
      <c r="H30" s="21">
        <v>480</v>
      </c>
      <c r="I30" s="11">
        <f t="shared" si="2"/>
        <v>2.334069537766704E-4</v>
      </c>
    </row>
    <row r="31" spans="1:9" x14ac:dyDescent="0.45">
      <c r="A31" s="12" t="s">
        <v>32</v>
      </c>
      <c r="B31" s="20">
        <v>1996605</v>
      </c>
      <c r="C31" s="21">
        <v>1356805</v>
      </c>
      <c r="D31" s="21">
        <v>44</v>
      </c>
      <c r="E31" s="11">
        <f t="shared" si="0"/>
        <v>0.67953400898024396</v>
      </c>
      <c r="F31" s="21">
        <v>2914</v>
      </c>
      <c r="G31" s="11">
        <f t="shared" si="1"/>
        <v>1.4594774629934314E-3</v>
      </c>
      <c r="H31" s="21">
        <v>541</v>
      </c>
      <c r="I31" s="11">
        <f t="shared" si="2"/>
        <v>2.7095995452280247E-4</v>
      </c>
    </row>
    <row r="32" spans="1:9" x14ac:dyDescent="0.45">
      <c r="A32" s="12" t="s">
        <v>33</v>
      </c>
      <c r="B32" s="20">
        <v>3658300</v>
      </c>
      <c r="C32" s="21">
        <v>2480780</v>
      </c>
      <c r="D32" s="21">
        <v>54</v>
      </c>
      <c r="E32" s="11">
        <f t="shared" si="0"/>
        <v>0.67810895771259871</v>
      </c>
      <c r="F32" s="21">
        <v>5445</v>
      </c>
      <c r="G32" s="11">
        <f t="shared" si="1"/>
        <v>1.4883962496241424E-3</v>
      </c>
      <c r="H32" s="21">
        <v>1185</v>
      </c>
      <c r="I32" s="11">
        <f t="shared" si="2"/>
        <v>3.2392094688789877E-4</v>
      </c>
    </row>
    <row r="33" spans="1:9" x14ac:dyDescent="0.45">
      <c r="A33" s="12" t="s">
        <v>34</v>
      </c>
      <c r="B33" s="20">
        <v>7528445</v>
      </c>
      <c r="C33" s="21">
        <v>4670562</v>
      </c>
      <c r="D33" s="21">
        <v>157</v>
      </c>
      <c r="E33" s="11">
        <f t="shared" si="0"/>
        <v>0.6203678183210477</v>
      </c>
      <c r="F33" s="21">
        <v>9312</v>
      </c>
      <c r="G33" s="11">
        <f t="shared" si="1"/>
        <v>1.2369088171594533E-3</v>
      </c>
      <c r="H33" s="21">
        <v>2387</v>
      </c>
      <c r="I33" s="11">
        <f t="shared" si="2"/>
        <v>3.1706414804119577E-4</v>
      </c>
    </row>
    <row r="34" spans="1:9" x14ac:dyDescent="0.45">
      <c r="A34" s="12" t="s">
        <v>35</v>
      </c>
      <c r="B34" s="20">
        <v>1784880</v>
      </c>
      <c r="C34" s="21">
        <v>1177939</v>
      </c>
      <c r="D34" s="21">
        <v>45</v>
      </c>
      <c r="E34" s="11">
        <f t="shared" si="0"/>
        <v>0.65992895880955582</v>
      </c>
      <c r="F34" s="21">
        <v>2409</v>
      </c>
      <c r="G34" s="11">
        <f t="shared" si="1"/>
        <v>1.3496705660884765E-3</v>
      </c>
      <c r="H34" s="21">
        <v>348</v>
      </c>
      <c r="I34" s="11">
        <f t="shared" si="2"/>
        <v>1.9497109049347854E-4</v>
      </c>
    </row>
    <row r="35" spans="1:9" x14ac:dyDescent="0.45">
      <c r="A35" s="12" t="s">
        <v>36</v>
      </c>
      <c r="B35" s="20">
        <v>1415176</v>
      </c>
      <c r="C35" s="21">
        <v>905568</v>
      </c>
      <c r="D35" s="21">
        <v>16</v>
      </c>
      <c r="E35" s="11">
        <f t="shared" si="0"/>
        <v>0.63988648761708788</v>
      </c>
      <c r="F35" s="21">
        <v>1748</v>
      </c>
      <c r="G35" s="11">
        <f t="shared" si="1"/>
        <v>1.2351820550942074E-3</v>
      </c>
      <c r="H35" s="21">
        <v>463</v>
      </c>
      <c r="I35" s="11">
        <f t="shared" si="2"/>
        <v>3.271677869042437E-4</v>
      </c>
    </row>
    <row r="36" spans="1:9" x14ac:dyDescent="0.45">
      <c r="A36" s="12" t="s">
        <v>37</v>
      </c>
      <c r="B36" s="20">
        <v>2511426</v>
      </c>
      <c r="C36" s="21">
        <v>1569696</v>
      </c>
      <c r="D36" s="21">
        <v>77</v>
      </c>
      <c r="E36" s="11">
        <f t="shared" si="0"/>
        <v>0.62499114049149762</v>
      </c>
      <c r="F36" s="21">
        <v>3579</v>
      </c>
      <c r="G36" s="11">
        <f t="shared" si="1"/>
        <v>1.4250867833653072E-3</v>
      </c>
      <c r="H36" s="21">
        <v>702</v>
      </c>
      <c r="I36" s="11">
        <f t="shared" si="2"/>
        <v>2.7952247050082302E-4</v>
      </c>
    </row>
    <row r="37" spans="1:9" x14ac:dyDescent="0.45">
      <c r="A37" s="12" t="s">
        <v>38</v>
      </c>
      <c r="B37" s="20">
        <v>8800726</v>
      </c>
      <c r="C37" s="21">
        <v>5181197</v>
      </c>
      <c r="D37" s="21">
        <v>498</v>
      </c>
      <c r="E37" s="11">
        <f t="shared" si="0"/>
        <v>0.58866723040803681</v>
      </c>
      <c r="F37" s="21">
        <v>11991</v>
      </c>
      <c r="G37" s="11">
        <f t="shared" si="1"/>
        <v>1.3625012300121603E-3</v>
      </c>
      <c r="H37" s="21">
        <v>3949</v>
      </c>
      <c r="I37" s="11">
        <f t="shared" si="2"/>
        <v>4.487129811790527E-4</v>
      </c>
    </row>
    <row r="38" spans="1:9" x14ac:dyDescent="0.45">
      <c r="A38" s="12" t="s">
        <v>39</v>
      </c>
      <c r="B38" s="20">
        <v>5488603</v>
      </c>
      <c r="C38" s="21">
        <v>3437804</v>
      </c>
      <c r="D38" s="21">
        <v>88</v>
      </c>
      <c r="E38" s="11">
        <f t="shared" si="0"/>
        <v>0.62633715719646699</v>
      </c>
      <c r="F38" s="21">
        <v>7370</v>
      </c>
      <c r="G38" s="11">
        <f t="shared" si="1"/>
        <v>1.3427824894604327E-3</v>
      </c>
      <c r="H38" s="21">
        <v>1343</v>
      </c>
      <c r="I38" s="11">
        <f t="shared" si="2"/>
        <v>2.4468885798444522E-4</v>
      </c>
    </row>
    <row r="39" spans="1:9" x14ac:dyDescent="0.45">
      <c r="A39" s="12" t="s">
        <v>40</v>
      </c>
      <c r="B39" s="20">
        <v>1335166</v>
      </c>
      <c r="C39" s="21">
        <v>867069</v>
      </c>
      <c r="D39" s="21">
        <v>44</v>
      </c>
      <c r="E39" s="11">
        <f t="shared" si="0"/>
        <v>0.64937618243724005</v>
      </c>
      <c r="F39" s="21">
        <v>1433</v>
      </c>
      <c r="G39" s="11">
        <f t="shared" si="1"/>
        <v>1.0732747838096536E-3</v>
      </c>
      <c r="H39" s="21">
        <v>385</v>
      </c>
      <c r="I39" s="11">
        <f t="shared" si="2"/>
        <v>2.8835365789722024E-4</v>
      </c>
    </row>
    <row r="40" spans="1:9" x14ac:dyDescent="0.45">
      <c r="A40" s="12" t="s">
        <v>41</v>
      </c>
      <c r="B40" s="20">
        <v>934751</v>
      </c>
      <c r="C40" s="21">
        <v>607212</v>
      </c>
      <c r="D40" s="21">
        <v>17</v>
      </c>
      <c r="E40" s="11">
        <f t="shared" si="0"/>
        <v>0.6495794067083106</v>
      </c>
      <c r="F40" s="21">
        <v>804</v>
      </c>
      <c r="G40" s="11">
        <f t="shared" si="1"/>
        <v>8.6012210738474742E-4</v>
      </c>
      <c r="H40" s="21">
        <v>204</v>
      </c>
      <c r="I40" s="11">
        <f t="shared" si="2"/>
        <v>2.1823993769463739E-4</v>
      </c>
    </row>
    <row r="41" spans="1:9" x14ac:dyDescent="0.45">
      <c r="A41" s="12" t="s">
        <v>42</v>
      </c>
      <c r="B41" s="20">
        <v>551609</v>
      </c>
      <c r="C41" s="21">
        <v>358167</v>
      </c>
      <c r="D41" s="21">
        <v>1</v>
      </c>
      <c r="E41" s="11">
        <f t="shared" si="0"/>
        <v>0.64931137816823148</v>
      </c>
      <c r="F41" s="21">
        <v>604</v>
      </c>
      <c r="G41" s="11">
        <f t="shared" si="1"/>
        <v>1.0949785083274567E-3</v>
      </c>
      <c r="H41" s="21">
        <v>117</v>
      </c>
      <c r="I41" s="11">
        <f t="shared" si="2"/>
        <v>2.1210676403031858E-4</v>
      </c>
    </row>
    <row r="42" spans="1:9" x14ac:dyDescent="0.45">
      <c r="A42" s="12" t="s">
        <v>43</v>
      </c>
      <c r="B42" s="20">
        <v>666176</v>
      </c>
      <c r="C42" s="21">
        <v>460876</v>
      </c>
      <c r="D42" s="21">
        <v>12</v>
      </c>
      <c r="E42" s="11">
        <f t="shared" si="0"/>
        <v>0.69180516860409258</v>
      </c>
      <c r="F42" s="21">
        <v>900</v>
      </c>
      <c r="G42" s="11">
        <f t="shared" si="1"/>
        <v>1.3509943318282256E-3</v>
      </c>
      <c r="H42" s="21">
        <v>148</v>
      </c>
      <c r="I42" s="11">
        <f t="shared" si="2"/>
        <v>2.2216351234508597E-4</v>
      </c>
    </row>
    <row r="43" spans="1:9" x14ac:dyDescent="0.45">
      <c r="A43" s="12" t="s">
        <v>44</v>
      </c>
      <c r="B43" s="20">
        <v>1879187</v>
      </c>
      <c r="C43" s="21">
        <v>1217781</v>
      </c>
      <c r="D43" s="21">
        <v>36</v>
      </c>
      <c r="E43" s="11">
        <f t="shared" si="0"/>
        <v>0.64801693498305379</v>
      </c>
      <c r="F43" s="21">
        <v>3367</v>
      </c>
      <c r="G43" s="11">
        <f t="shared" si="1"/>
        <v>1.7917322757128483E-3</v>
      </c>
      <c r="H43" s="21">
        <v>702</v>
      </c>
      <c r="I43" s="11">
        <f t="shared" si="2"/>
        <v>3.7356580265827721E-4</v>
      </c>
    </row>
    <row r="44" spans="1:9" x14ac:dyDescent="0.45">
      <c r="A44" s="12" t="s">
        <v>45</v>
      </c>
      <c r="B44" s="20">
        <v>2788648</v>
      </c>
      <c r="C44" s="21">
        <v>1761069</v>
      </c>
      <c r="D44" s="21">
        <v>28</v>
      </c>
      <c r="E44" s="11">
        <f t="shared" si="0"/>
        <v>0.63150350994460402</v>
      </c>
      <c r="F44" s="21">
        <v>2609</v>
      </c>
      <c r="G44" s="11">
        <f t="shared" si="1"/>
        <v>9.3557881812261713E-4</v>
      </c>
      <c r="H44" s="21">
        <v>533</v>
      </c>
      <c r="I44" s="11">
        <f t="shared" si="2"/>
        <v>1.9113204678396125E-4</v>
      </c>
    </row>
    <row r="45" spans="1:9" x14ac:dyDescent="0.45">
      <c r="A45" s="12" t="s">
        <v>46</v>
      </c>
      <c r="B45" s="20">
        <v>1340431</v>
      </c>
      <c r="C45" s="21">
        <v>924458</v>
      </c>
      <c r="D45" s="21">
        <v>56</v>
      </c>
      <c r="E45" s="11">
        <f t="shared" si="0"/>
        <v>0.68963042484096537</v>
      </c>
      <c r="F45" s="21">
        <v>1409</v>
      </c>
      <c r="G45" s="11">
        <f t="shared" si="1"/>
        <v>1.051154442116006E-3</v>
      </c>
      <c r="H45" s="21">
        <v>330</v>
      </c>
      <c r="I45" s="11">
        <f t="shared" si="2"/>
        <v>2.4618947189374165E-4</v>
      </c>
    </row>
    <row r="46" spans="1:9" x14ac:dyDescent="0.45">
      <c r="A46" s="12" t="s">
        <v>47</v>
      </c>
      <c r="B46" s="20">
        <v>726558</v>
      </c>
      <c r="C46" s="21">
        <v>487176</v>
      </c>
      <c r="D46" s="21">
        <v>4</v>
      </c>
      <c r="E46" s="11">
        <f t="shared" si="0"/>
        <v>0.67052045397614501</v>
      </c>
      <c r="F46" s="21">
        <v>706</v>
      </c>
      <c r="G46" s="11">
        <f t="shared" si="1"/>
        <v>9.7170494303276548E-4</v>
      </c>
      <c r="H46" s="21">
        <v>77</v>
      </c>
      <c r="I46" s="11">
        <f t="shared" si="2"/>
        <v>1.0597915101065572E-4</v>
      </c>
    </row>
    <row r="47" spans="1:9" x14ac:dyDescent="0.45">
      <c r="A47" s="12" t="s">
        <v>48</v>
      </c>
      <c r="B47" s="20">
        <v>964857</v>
      </c>
      <c r="C47" s="21">
        <v>625470</v>
      </c>
      <c r="D47" s="21">
        <v>15</v>
      </c>
      <c r="E47" s="11">
        <f t="shared" si="0"/>
        <v>0.64823595620905483</v>
      </c>
      <c r="F47" s="21">
        <v>909</v>
      </c>
      <c r="G47" s="11">
        <f t="shared" si="1"/>
        <v>9.4210851970810184E-4</v>
      </c>
      <c r="H47" s="21">
        <v>93</v>
      </c>
      <c r="I47" s="11">
        <f t="shared" si="2"/>
        <v>9.6387340300168833E-5</v>
      </c>
    </row>
    <row r="48" spans="1:9" x14ac:dyDescent="0.45">
      <c r="A48" s="12" t="s">
        <v>49</v>
      </c>
      <c r="B48" s="20">
        <v>1341487</v>
      </c>
      <c r="C48" s="21">
        <v>903187</v>
      </c>
      <c r="D48" s="21">
        <v>40</v>
      </c>
      <c r="E48" s="11">
        <f t="shared" si="0"/>
        <v>0.67324319952411016</v>
      </c>
      <c r="F48" s="21">
        <v>1726</v>
      </c>
      <c r="G48" s="11">
        <f t="shared" si="1"/>
        <v>1.2866319241259885E-3</v>
      </c>
      <c r="H48" s="21">
        <v>293</v>
      </c>
      <c r="I48" s="11">
        <f t="shared" si="2"/>
        <v>2.1841434169693781E-4</v>
      </c>
    </row>
    <row r="49" spans="1:9" x14ac:dyDescent="0.45">
      <c r="A49" s="12" t="s">
        <v>50</v>
      </c>
      <c r="B49" s="20">
        <v>692927</v>
      </c>
      <c r="C49" s="21">
        <v>450054</v>
      </c>
      <c r="D49" s="21">
        <v>16</v>
      </c>
      <c r="E49" s="11">
        <f t="shared" si="0"/>
        <v>0.64947389840488245</v>
      </c>
      <c r="F49" s="21">
        <v>945</v>
      </c>
      <c r="G49" s="11">
        <f t="shared" si="1"/>
        <v>1.3637800230038662E-3</v>
      </c>
      <c r="H49" s="21">
        <v>138</v>
      </c>
      <c r="I49" s="11">
        <f t="shared" si="2"/>
        <v>1.9915517796246935E-4</v>
      </c>
    </row>
    <row r="50" spans="1:9" x14ac:dyDescent="0.45">
      <c r="A50" s="12" t="s">
        <v>51</v>
      </c>
      <c r="B50" s="20">
        <v>5108414</v>
      </c>
      <c r="C50" s="21">
        <v>3165040</v>
      </c>
      <c r="D50" s="21">
        <v>381</v>
      </c>
      <c r="E50" s="11">
        <f t="shared" si="0"/>
        <v>0.61949932014124154</v>
      </c>
      <c r="F50" s="21">
        <v>7233</v>
      </c>
      <c r="G50" s="11">
        <f t="shared" si="1"/>
        <v>1.4158993378375364E-3</v>
      </c>
      <c r="H50" s="21">
        <v>1170</v>
      </c>
      <c r="I50" s="11">
        <f t="shared" si="2"/>
        <v>2.2903390367342975E-4</v>
      </c>
    </row>
    <row r="51" spans="1:9" x14ac:dyDescent="0.45">
      <c r="A51" s="12" t="s">
        <v>52</v>
      </c>
      <c r="B51" s="20">
        <v>812168</v>
      </c>
      <c r="C51" s="21">
        <v>515673</v>
      </c>
      <c r="D51" s="21">
        <v>16</v>
      </c>
      <c r="E51" s="11">
        <f t="shared" si="0"/>
        <v>0.63491420494281969</v>
      </c>
      <c r="F51" s="21">
        <v>1804</v>
      </c>
      <c r="G51" s="11">
        <f t="shared" si="1"/>
        <v>2.2212153150579683E-3</v>
      </c>
      <c r="H51" s="21">
        <v>212</v>
      </c>
      <c r="I51" s="11">
        <f t="shared" si="2"/>
        <v>2.6102973768973907E-4</v>
      </c>
    </row>
    <row r="52" spans="1:9" x14ac:dyDescent="0.45">
      <c r="A52" s="12" t="s">
        <v>53</v>
      </c>
      <c r="B52" s="20">
        <v>1319965</v>
      </c>
      <c r="C52" s="21">
        <v>910046</v>
      </c>
      <c r="D52" s="21">
        <v>13</v>
      </c>
      <c r="E52" s="11">
        <f t="shared" si="0"/>
        <v>0.68943721992628593</v>
      </c>
      <c r="F52" s="21">
        <v>1852</v>
      </c>
      <c r="G52" s="11">
        <f t="shared" si="1"/>
        <v>1.4030675055777995E-3</v>
      </c>
      <c r="H52" s="21">
        <v>280</v>
      </c>
      <c r="I52" s="11">
        <f t="shared" si="2"/>
        <v>2.1212683669642756E-4</v>
      </c>
    </row>
    <row r="53" spans="1:9" x14ac:dyDescent="0.45">
      <c r="A53" s="12" t="s">
        <v>54</v>
      </c>
      <c r="B53" s="20">
        <v>1747317</v>
      </c>
      <c r="C53" s="21">
        <v>1178813</v>
      </c>
      <c r="D53" s="21">
        <v>63</v>
      </c>
      <c r="E53" s="11">
        <f t="shared" si="0"/>
        <v>0.67460569547483373</v>
      </c>
      <c r="F53" s="21">
        <v>2203</v>
      </c>
      <c r="G53" s="11">
        <f t="shared" si="1"/>
        <v>1.260790114215108E-3</v>
      </c>
      <c r="H53" s="21">
        <v>482</v>
      </c>
      <c r="I53" s="11">
        <f t="shared" si="2"/>
        <v>2.7585149117189382E-4</v>
      </c>
    </row>
    <row r="54" spans="1:9" x14ac:dyDescent="0.45">
      <c r="A54" s="12" t="s">
        <v>55</v>
      </c>
      <c r="B54" s="20">
        <v>1131106</v>
      </c>
      <c r="C54" s="21">
        <v>747489</v>
      </c>
      <c r="D54" s="21">
        <v>124</v>
      </c>
      <c r="E54" s="11">
        <f t="shared" si="0"/>
        <v>0.66073825088011207</v>
      </c>
      <c r="F54" s="21">
        <v>1046</v>
      </c>
      <c r="G54" s="11">
        <f t="shared" si="1"/>
        <v>9.2475859910565411E-4</v>
      </c>
      <c r="H54" s="21">
        <v>162</v>
      </c>
      <c r="I54" s="11">
        <f t="shared" si="2"/>
        <v>1.4322265110431736E-4</v>
      </c>
    </row>
    <row r="55" spans="1:9" x14ac:dyDescent="0.45">
      <c r="A55" s="12" t="s">
        <v>56</v>
      </c>
      <c r="B55" s="20">
        <v>1078190</v>
      </c>
      <c r="C55" s="21">
        <v>697478</v>
      </c>
      <c r="D55" s="21">
        <v>126</v>
      </c>
      <c r="E55" s="11">
        <f t="shared" si="0"/>
        <v>0.64678025208914935</v>
      </c>
      <c r="F55" s="21">
        <v>1494</v>
      </c>
      <c r="G55" s="11">
        <f t="shared" si="1"/>
        <v>1.3856555894601137E-3</v>
      </c>
      <c r="H55" s="21">
        <v>436</v>
      </c>
      <c r="I55" s="11">
        <f t="shared" si="2"/>
        <v>4.0438141700442409E-4</v>
      </c>
    </row>
    <row r="56" spans="1:9" x14ac:dyDescent="0.45">
      <c r="A56" s="12" t="s">
        <v>57</v>
      </c>
      <c r="B56" s="20">
        <v>1605061</v>
      </c>
      <c r="C56" s="21">
        <v>1068618</v>
      </c>
      <c r="D56" s="21">
        <v>70</v>
      </c>
      <c r="E56" s="11">
        <f t="shared" si="0"/>
        <v>0.66573669162729643</v>
      </c>
      <c r="F56" s="21">
        <v>2353</v>
      </c>
      <c r="G56" s="11">
        <f t="shared" si="1"/>
        <v>1.4659878970331968E-3</v>
      </c>
      <c r="H56" s="21">
        <v>428</v>
      </c>
      <c r="I56" s="11">
        <f t="shared" si="2"/>
        <v>2.6665653205703709E-4</v>
      </c>
    </row>
    <row r="57" spans="1:9" x14ac:dyDescent="0.45">
      <c r="A57" s="12" t="s">
        <v>58</v>
      </c>
      <c r="B57" s="20">
        <v>1485316</v>
      </c>
      <c r="C57" s="21">
        <v>721117</v>
      </c>
      <c r="D57" s="21">
        <v>86</v>
      </c>
      <c r="E57" s="11">
        <f t="shared" si="0"/>
        <v>0.48543946204040084</v>
      </c>
      <c r="F57" s="21">
        <v>1625</v>
      </c>
      <c r="G57" s="11">
        <f t="shared" si="1"/>
        <v>1.0940432877582951E-3</v>
      </c>
      <c r="H57" s="21">
        <v>311</v>
      </c>
      <c r="I57" s="11">
        <f t="shared" si="2"/>
        <v>2.0938305384174142E-4</v>
      </c>
    </row>
    <row r="58" spans="1:9" ht="9.75" customHeight="1" x14ac:dyDescent="0.45">
      <c r="A58" s="4"/>
      <c r="B58" s="13"/>
      <c r="C58" s="14"/>
      <c r="D58" s="14"/>
      <c r="E58" s="15"/>
      <c r="F58" s="16"/>
      <c r="G58" s="15"/>
      <c r="H58" s="16"/>
      <c r="I58" s="15"/>
    </row>
    <row r="59" spans="1:9" ht="18.75" customHeight="1" x14ac:dyDescent="0.45">
      <c r="A59" s="2" t="s">
        <v>157</v>
      </c>
      <c r="B59" s="13"/>
      <c r="C59" s="14"/>
      <c r="D59" s="14"/>
      <c r="E59" s="15"/>
      <c r="F59" s="16"/>
      <c r="G59" s="15"/>
      <c r="H59" s="16"/>
      <c r="I59" s="15"/>
    </row>
    <row r="60" spans="1:9" ht="18.75" customHeight="1" x14ac:dyDescent="0.45">
      <c r="A60" s="2" t="s">
        <v>59</v>
      </c>
      <c r="B60" s="13"/>
      <c r="C60" s="14"/>
      <c r="D60" s="14"/>
      <c r="E60" s="15"/>
      <c r="F60" s="16"/>
      <c r="G60" s="15"/>
      <c r="H60" s="16"/>
      <c r="I60" s="15"/>
    </row>
    <row r="61" spans="1:9" x14ac:dyDescent="0.45">
      <c r="A61" s="2" t="s">
        <v>60</v>
      </c>
      <c r="B61" s="17"/>
      <c r="C61" s="17"/>
      <c r="D61" s="17"/>
      <c r="E61" s="18"/>
      <c r="F61" s="18"/>
      <c r="G61" s="18"/>
      <c r="H61" s="18"/>
      <c r="I61" s="18"/>
    </row>
    <row r="62" spans="1:9" x14ac:dyDescent="0.45">
      <c r="A62" s="2" t="s">
        <v>61</v>
      </c>
    </row>
    <row r="63" spans="1:9" s="70" customFormat="1" x14ac:dyDescent="0.45">
      <c r="A63" s="77" t="s">
        <v>154</v>
      </c>
      <c r="B63" s="59"/>
      <c r="C63" s="59"/>
      <c r="D63" s="59"/>
      <c r="F63" s="59"/>
      <c r="H63" s="59"/>
    </row>
    <row r="64" spans="1:9" x14ac:dyDescent="0.45">
      <c r="A64" s="49" t="s">
        <v>62</v>
      </c>
      <c r="B64" s="51"/>
      <c r="C64" s="51"/>
      <c r="D64" s="51"/>
      <c r="E64" s="24"/>
      <c r="F64" s="24"/>
      <c r="G64" s="24"/>
      <c r="H64" s="24"/>
      <c r="I64" s="24"/>
    </row>
  </sheetData>
  <mergeCells count="16">
    <mergeCell ref="H7:H9"/>
    <mergeCell ref="E8:E9"/>
    <mergeCell ref="G8:G9"/>
    <mergeCell ref="I8:I9"/>
    <mergeCell ref="A1:I1"/>
    <mergeCell ref="A5:A9"/>
    <mergeCell ref="B5:B9"/>
    <mergeCell ref="C5:E6"/>
    <mergeCell ref="F5:G5"/>
    <mergeCell ref="H5:I5"/>
    <mergeCell ref="F6:G6"/>
    <mergeCell ref="H6:I6"/>
    <mergeCell ref="C7:C9"/>
    <mergeCell ref="F7:F9"/>
    <mergeCell ref="H3:I3"/>
    <mergeCell ref="D8:D9"/>
  </mergeCells>
  <phoneticPr fontId="2"/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Normal="100" zoomScaleSheetLayoutView="100" workbookViewId="0">
      <selection activeCell="S18" sqref="S18"/>
    </sheetView>
  </sheetViews>
  <sheetFormatPr defaultRowHeight="18" x14ac:dyDescent="0.45"/>
  <cols>
    <col min="1" max="1" width="13.59765625" customWidth="1"/>
    <col min="2" max="4" width="13.59765625" style="1" customWidth="1"/>
    <col min="5" max="5" width="13.59765625" customWidth="1"/>
    <col min="6" max="6" width="13.59765625" style="1" customWidth="1"/>
    <col min="7" max="7" width="13.59765625" customWidth="1"/>
    <col min="8" max="8" width="13.59765625" style="1" customWidth="1"/>
    <col min="9" max="9" width="15.69921875" customWidth="1"/>
    <col min="11" max="11" width="9.5" bestFit="1" customWidth="1"/>
  </cols>
  <sheetData>
    <row r="1" spans="1:9" x14ac:dyDescent="0.45">
      <c r="A1" s="84" t="s">
        <v>63</v>
      </c>
      <c r="B1" s="84"/>
      <c r="C1" s="84"/>
      <c r="D1" s="84"/>
      <c r="E1" s="84"/>
      <c r="F1" s="84"/>
      <c r="G1" s="84"/>
      <c r="H1" s="84"/>
      <c r="I1" s="84"/>
    </row>
    <row r="2" spans="1:9" x14ac:dyDescent="0.45">
      <c r="A2" s="2"/>
      <c r="B2" s="3"/>
      <c r="C2" s="3"/>
      <c r="D2" s="3"/>
      <c r="E2" s="2"/>
      <c r="F2" s="3"/>
      <c r="G2" s="2"/>
      <c r="H2" s="3"/>
      <c r="I2" s="2"/>
    </row>
    <row r="3" spans="1:9" x14ac:dyDescent="0.45">
      <c r="A3" s="4"/>
      <c r="B3" s="5"/>
      <c r="C3" s="5"/>
      <c r="D3" s="5"/>
      <c r="E3" s="4"/>
      <c r="F3" s="19"/>
      <c r="G3" s="6"/>
      <c r="H3" s="101">
        <f>'進捗状況 (都道府県別)'!H3</f>
        <v>44837</v>
      </c>
      <c r="I3" s="101"/>
    </row>
    <row r="4" spans="1:9" x14ac:dyDescent="0.45">
      <c r="A4" s="2" t="s">
        <v>64</v>
      </c>
      <c r="B4" s="5"/>
      <c r="C4" s="5"/>
      <c r="D4" s="5"/>
      <c r="E4" s="4"/>
      <c r="F4" s="19"/>
      <c r="G4" s="6"/>
      <c r="H4" s="19"/>
      <c r="I4" s="7" t="s">
        <v>1</v>
      </c>
    </row>
    <row r="5" spans="1:9" ht="24" customHeight="1" x14ac:dyDescent="0.45">
      <c r="A5" s="104" t="s">
        <v>65</v>
      </c>
      <c r="B5" s="85" t="s">
        <v>3</v>
      </c>
      <c r="C5" s="81" t="s">
        <v>4</v>
      </c>
      <c r="D5" s="86"/>
      <c r="E5" s="87"/>
      <c r="F5" s="91" t="s">
        <v>159</v>
      </c>
      <c r="G5" s="92"/>
      <c r="H5" s="91">
        <f>'進捗状況 (都道府県別)'!H5:I5</f>
        <v>44834</v>
      </c>
      <c r="I5" s="92"/>
    </row>
    <row r="6" spans="1:9" ht="23.25" customHeight="1" x14ac:dyDescent="0.45">
      <c r="A6" s="104"/>
      <c r="B6" s="85"/>
      <c r="C6" s="88"/>
      <c r="D6" s="89"/>
      <c r="E6" s="90"/>
      <c r="F6" s="95" t="s">
        <v>5</v>
      </c>
      <c r="G6" s="96"/>
      <c r="H6" s="97" t="s">
        <v>6</v>
      </c>
      <c r="I6" s="98"/>
    </row>
    <row r="7" spans="1:9" ht="18.75" customHeight="1" x14ac:dyDescent="0.45">
      <c r="A7" s="80"/>
      <c r="B7" s="85"/>
      <c r="C7" s="99" t="s">
        <v>7</v>
      </c>
      <c r="D7" s="69"/>
      <c r="E7" s="8"/>
      <c r="F7" s="99" t="s">
        <v>8</v>
      </c>
      <c r="G7" s="8"/>
      <c r="H7" s="99" t="s">
        <v>8</v>
      </c>
      <c r="I7" s="9"/>
    </row>
    <row r="8" spans="1:9" ht="18.75" customHeight="1" x14ac:dyDescent="0.45">
      <c r="A8" s="80"/>
      <c r="B8" s="85"/>
      <c r="C8" s="100"/>
      <c r="D8" s="102" t="s">
        <v>153</v>
      </c>
      <c r="E8" s="83" t="s">
        <v>9</v>
      </c>
      <c r="F8" s="100"/>
      <c r="G8" s="81" t="s">
        <v>10</v>
      </c>
      <c r="H8" s="100"/>
      <c r="I8" s="83" t="s">
        <v>10</v>
      </c>
    </row>
    <row r="9" spans="1:9" ht="35.1" customHeight="1" x14ac:dyDescent="0.45">
      <c r="A9" s="80"/>
      <c r="B9" s="85"/>
      <c r="C9" s="100"/>
      <c r="D9" s="103"/>
      <c r="E9" s="82"/>
      <c r="F9" s="100"/>
      <c r="G9" s="82"/>
      <c r="H9" s="100"/>
      <c r="I9" s="82"/>
    </row>
    <row r="10" spans="1:9" x14ac:dyDescent="0.45">
      <c r="A10" s="10" t="s">
        <v>66</v>
      </c>
      <c r="B10" s="20">
        <f>SUM(B11:B30)</f>
        <v>27484752</v>
      </c>
      <c r="C10" s="21">
        <f>SUM(C11:C30)</f>
        <v>17205540</v>
      </c>
      <c r="D10" s="21">
        <f>SUM(D11:D30)</f>
        <v>709</v>
      </c>
      <c r="E10" s="11">
        <f>(C10-D10)/$B10</f>
        <v>0.62597730552562381</v>
      </c>
      <c r="F10" s="21">
        <f>SUM(F11:F30)</f>
        <v>36086</v>
      </c>
      <c r="G10" s="11">
        <f>F10/$B10</f>
        <v>1.3129461746644103E-3</v>
      </c>
      <c r="H10" s="21">
        <f>SUM(H11:H30)</f>
        <v>7003</v>
      </c>
      <c r="I10" s="11">
        <f>H10/$B10</f>
        <v>2.5479582278930516E-4</v>
      </c>
    </row>
    <row r="11" spans="1:9" x14ac:dyDescent="0.45">
      <c r="A11" s="12" t="s">
        <v>67</v>
      </c>
      <c r="B11" s="20">
        <v>1960668</v>
      </c>
      <c r="C11" s="21">
        <v>1241776</v>
      </c>
      <c r="D11" s="21">
        <v>14</v>
      </c>
      <c r="E11" s="11">
        <f t="shared" ref="E11:E30" si="0">(C11-D11)/$B11</f>
        <v>0.63333618950276127</v>
      </c>
      <c r="F11" s="21">
        <v>3585</v>
      </c>
      <c r="G11" s="11">
        <f t="shared" ref="G11:G30" si="1">F11/$B11</f>
        <v>1.8284584641560938E-3</v>
      </c>
      <c r="H11" s="21">
        <v>453</v>
      </c>
      <c r="I11" s="11">
        <f t="shared" ref="I11:I30" si="2">H11/$B11</f>
        <v>2.3104370551261101E-4</v>
      </c>
    </row>
    <row r="12" spans="1:9" x14ac:dyDescent="0.45">
      <c r="A12" s="12" t="s">
        <v>68</v>
      </c>
      <c r="B12" s="20">
        <v>1065365</v>
      </c>
      <c r="C12" s="21">
        <v>693352</v>
      </c>
      <c r="D12" s="21">
        <v>10</v>
      </c>
      <c r="E12" s="11">
        <f t="shared" si="0"/>
        <v>0.65080230719049337</v>
      </c>
      <c r="F12" s="21">
        <v>1463</v>
      </c>
      <c r="G12" s="11">
        <f t="shared" si="1"/>
        <v>1.3732382798383653E-3</v>
      </c>
      <c r="H12" s="21">
        <v>160</v>
      </c>
      <c r="I12" s="11">
        <f t="shared" si="2"/>
        <v>1.5018327052230925E-4</v>
      </c>
    </row>
    <row r="13" spans="1:9" x14ac:dyDescent="0.45">
      <c r="A13" s="12" t="s">
        <v>69</v>
      </c>
      <c r="B13" s="20">
        <v>1332226</v>
      </c>
      <c r="C13" s="21">
        <v>870917</v>
      </c>
      <c r="D13" s="21">
        <v>3</v>
      </c>
      <c r="E13" s="11">
        <f t="shared" si="0"/>
        <v>0.65372842145401755</v>
      </c>
      <c r="F13" s="21">
        <v>1199</v>
      </c>
      <c r="G13" s="11">
        <f t="shared" si="1"/>
        <v>8.9999744788046474E-4</v>
      </c>
      <c r="H13" s="21">
        <v>240</v>
      </c>
      <c r="I13" s="11">
        <f t="shared" si="2"/>
        <v>1.8014961425463847E-4</v>
      </c>
    </row>
    <row r="14" spans="1:9" x14ac:dyDescent="0.45">
      <c r="A14" s="12" t="s">
        <v>70</v>
      </c>
      <c r="B14" s="20">
        <v>976328</v>
      </c>
      <c r="C14" s="21">
        <v>650545</v>
      </c>
      <c r="D14" s="21">
        <v>0</v>
      </c>
      <c r="E14" s="11">
        <f t="shared" si="0"/>
        <v>0.66631808162830519</v>
      </c>
      <c r="F14" s="21">
        <v>1437</v>
      </c>
      <c r="G14" s="11">
        <f t="shared" si="1"/>
        <v>1.4718414303389845E-3</v>
      </c>
      <c r="H14" s="21">
        <v>200</v>
      </c>
      <c r="I14" s="11">
        <f t="shared" si="2"/>
        <v>2.0484919002630264E-4</v>
      </c>
    </row>
    <row r="15" spans="1:9" x14ac:dyDescent="0.45">
      <c r="A15" s="12" t="s">
        <v>71</v>
      </c>
      <c r="B15" s="20">
        <v>3755776</v>
      </c>
      <c r="C15" s="21">
        <v>2463258</v>
      </c>
      <c r="D15" s="21">
        <v>77</v>
      </c>
      <c r="E15" s="11">
        <f t="shared" si="0"/>
        <v>0.65583810110081109</v>
      </c>
      <c r="F15" s="21">
        <v>4745</v>
      </c>
      <c r="G15" s="11">
        <f t="shared" si="1"/>
        <v>1.26338737986504E-3</v>
      </c>
      <c r="H15" s="21">
        <v>1152</v>
      </c>
      <c r="I15" s="11">
        <f t="shared" si="2"/>
        <v>3.067275577670234E-4</v>
      </c>
    </row>
    <row r="16" spans="1:9" x14ac:dyDescent="0.45">
      <c r="A16" s="12" t="s">
        <v>72</v>
      </c>
      <c r="B16" s="20">
        <v>1522390</v>
      </c>
      <c r="C16" s="21">
        <v>956442</v>
      </c>
      <c r="D16" s="21">
        <v>62</v>
      </c>
      <c r="E16" s="11">
        <f t="shared" si="0"/>
        <v>0.62820959149757949</v>
      </c>
      <c r="F16" s="21">
        <v>2443</v>
      </c>
      <c r="G16" s="11">
        <f t="shared" si="1"/>
        <v>1.6047136410512418E-3</v>
      </c>
      <c r="H16" s="21">
        <v>499</v>
      </c>
      <c r="I16" s="11">
        <f t="shared" si="2"/>
        <v>3.2777409205262775E-4</v>
      </c>
    </row>
    <row r="17" spans="1:9" x14ac:dyDescent="0.45">
      <c r="A17" s="12" t="s">
        <v>73</v>
      </c>
      <c r="B17" s="20">
        <v>719112</v>
      </c>
      <c r="C17" s="21">
        <v>473675</v>
      </c>
      <c r="D17" s="21">
        <v>17</v>
      </c>
      <c r="E17" s="11">
        <f t="shared" si="0"/>
        <v>0.65867069385575538</v>
      </c>
      <c r="F17" s="21">
        <v>820</v>
      </c>
      <c r="G17" s="11">
        <f t="shared" si="1"/>
        <v>1.1402952530342979E-3</v>
      </c>
      <c r="H17" s="21">
        <v>249</v>
      </c>
      <c r="I17" s="11">
        <f t="shared" si="2"/>
        <v>3.4626038781163435E-4</v>
      </c>
    </row>
    <row r="18" spans="1:9" x14ac:dyDescent="0.45">
      <c r="A18" s="12" t="s">
        <v>74</v>
      </c>
      <c r="B18" s="20">
        <v>779613</v>
      </c>
      <c r="C18" s="21">
        <v>549091</v>
      </c>
      <c r="D18" s="21">
        <v>3</v>
      </c>
      <c r="E18" s="11">
        <f t="shared" si="0"/>
        <v>0.70430841969028224</v>
      </c>
      <c r="F18" s="21">
        <v>559</v>
      </c>
      <c r="G18" s="11">
        <f t="shared" si="1"/>
        <v>7.1702242009817694E-4</v>
      </c>
      <c r="H18" s="21">
        <v>190</v>
      </c>
      <c r="I18" s="11">
        <f t="shared" si="2"/>
        <v>2.4371066157183115E-4</v>
      </c>
    </row>
    <row r="19" spans="1:9" x14ac:dyDescent="0.45">
      <c r="A19" s="12" t="s">
        <v>75</v>
      </c>
      <c r="B19" s="20">
        <v>689079</v>
      </c>
      <c r="C19" s="21">
        <v>467042</v>
      </c>
      <c r="D19" s="21">
        <v>13</v>
      </c>
      <c r="E19" s="11">
        <f t="shared" si="0"/>
        <v>0.67775828315766407</v>
      </c>
      <c r="F19" s="21">
        <v>905</v>
      </c>
      <c r="G19" s="11">
        <f t="shared" si="1"/>
        <v>1.3133472359482729E-3</v>
      </c>
      <c r="H19" s="21">
        <v>256</v>
      </c>
      <c r="I19" s="11">
        <f t="shared" si="2"/>
        <v>3.7151037834558883E-4</v>
      </c>
    </row>
    <row r="20" spans="1:9" x14ac:dyDescent="0.45">
      <c r="A20" s="12" t="s">
        <v>76</v>
      </c>
      <c r="B20" s="20">
        <v>795771</v>
      </c>
      <c r="C20" s="21">
        <v>527976</v>
      </c>
      <c r="D20" s="21">
        <v>5</v>
      </c>
      <c r="E20" s="11">
        <f t="shared" si="0"/>
        <v>0.66347102369902899</v>
      </c>
      <c r="F20" s="21">
        <v>608</v>
      </c>
      <c r="G20" s="11">
        <f t="shared" si="1"/>
        <v>7.6403890063850028E-4</v>
      </c>
      <c r="H20" s="21">
        <v>95</v>
      </c>
      <c r="I20" s="11">
        <f t="shared" si="2"/>
        <v>1.1938107822476567E-4</v>
      </c>
    </row>
    <row r="21" spans="1:9" x14ac:dyDescent="0.45">
      <c r="A21" s="12" t="s">
        <v>77</v>
      </c>
      <c r="B21" s="20">
        <v>2293433</v>
      </c>
      <c r="C21" s="21">
        <v>1389829</v>
      </c>
      <c r="D21" s="21">
        <v>24</v>
      </c>
      <c r="E21" s="11">
        <f t="shared" si="0"/>
        <v>0.60599328604759761</v>
      </c>
      <c r="F21" s="21">
        <v>2406</v>
      </c>
      <c r="G21" s="11">
        <f t="shared" si="1"/>
        <v>1.0490823145912699E-3</v>
      </c>
      <c r="H21" s="21">
        <v>600</v>
      </c>
      <c r="I21" s="11">
        <f t="shared" si="2"/>
        <v>2.616165373045561E-4</v>
      </c>
    </row>
    <row r="22" spans="1:9" x14ac:dyDescent="0.45">
      <c r="A22" s="12" t="s">
        <v>78</v>
      </c>
      <c r="B22" s="20">
        <v>1388807</v>
      </c>
      <c r="C22" s="21">
        <v>845504</v>
      </c>
      <c r="D22" s="21">
        <v>40</v>
      </c>
      <c r="E22" s="11">
        <f t="shared" si="0"/>
        <v>0.6087699730776126</v>
      </c>
      <c r="F22" s="21">
        <v>2226</v>
      </c>
      <c r="G22" s="11">
        <f t="shared" si="1"/>
        <v>1.6028145019430346E-3</v>
      </c>
      <c r="H22" s="21">
        <v>415</v>
      </c>
      <c r="I22" s="11">
        <f t="shared" si="2"/>
        <v>2.988176182867742E-4</v>
      </c>
    </row>
    <row r="23" spans="1:9" x14ac:dyDescent="0.45">
      <c r="A23" s="12" t="s">
        <v>79</v>
      </c>
      <c r="B23" s="20">
        <v>2732197</v>
      </c>
      <c r="C23" s="21">
        <v>1514647</v>
      </c>
      <c r="D23" s="21">
        <v>119</v>
      </c>
      <c r="E23" s="11">
        <f t="shared" si="0"/>
        <v>0.55432606067571266</v>
      </c>
      <c r="F23" s="21">
        <v>3508</v>
      </c>
      <c r="G23" s="11">
        <f t="shared" si="1"/>
        <v>1.2839484122118573E-3</v>
      </c>
      <c r="H23" s="21">
        <v>811</v>
      </c>
      <c r="I23" s="11">
        <f t="shared" si="2"/>
        <v>2.9683071901477089E-4</v>
      </c>
    </row>
    <row r="24" spans="1:9" x14ac:dyDescent="0.45">
      <c r="A24" s="12" t="s">
        <v>80</v>
      </c>
      <c r="B24" s="20">
        <v>826154</v>
      </c>
      <c r="C24" s="21">
        <v>495533</v>
      </c>
      <c r="D24" s="21">
        <v>16</v>
      </c>
      <c r="E24" s="11">
        <f t="shared" si="0"/>
        <v>0.59978769091476891</v>
      </c>
      <c r="F24" s="21">
        <v>1072</v>
      </c>
      <c r="G24" s="11">
        <f t="shared" si="1"/>
        <v>1.2975789017543944E-3</v>
      </c>
      <c r="H24" s="21">
        <v>291</v>
      </c>
      <c r="I24" s="11">
        <f t="shared" si="2"/>
        <v>3.5223457127847834E-4</v>
      </c>
    </row>
    <row r="25" spans="1:9" x14ac:dyDescent="0.45">
      <c r="A25" s="12" t="s">
        <v>81</v>
      </c>
      <c r="B25" s="20">
        <v>1517627</v>
      </c>
      <c r="C25" s="21">
        <v>915944</v>
      </c>
      <c r="D25" s="21">
        <v>7</v>
      </c>
      <c r="E25" s="11">
        <f t="shared" si="0"/>
        <v>0.60353235676487038</v>
      </c>
      <c r="F25" s="21">
        <v>2111</v>
      </c>
      <c r="G25" s="11">
        <f t="shared" si="1"/>
        <v>1.3909873770037039E-3</v>
      </c>
      <c r="H25" s="21">
        <v>387</v>
      </c>
      <c r="I25" s="11">
        <f t="shared" si="2"/>
        <v>2.5500337039338389E-4</v>
      </c>
    </row>
    <row r="26" spans="1:9" x14ac:dyDescent="0.45">
      <c r="A26" s="12" t="s">
        <v>82</v>
      </c>
      <c r="B26" s="20">
        <v>704487</v>
      </c>
      <c r="C26" s="21">
        <v>436249</v>
      </c>
      <c r="D26" s="21">
        <v>12</v>
      </c>
      <c r="E26" s="11">
        <f t="shared" si="0"/>
        <v>0.61922647259637154</v>
      </c>
      <c r="F26" s="21">
        <v>1158</v>
      </c>
      <c r="G26" s="11">
        <f t="shared" si="1"/>
        <v>1.6437492813919916E-3</v>
      </c>
      <c r="H26" s="21">
        <v>287</v>
      </c>
      <c r="I26" s="11">
        <f t="shared" si="2"/>
        <v>4.0738863882513093E-4</v>
      </c>
    </row>
    <row r="27" spans="1:9" x14ac:dyDescent="0.45">
      <c r="A27" s="12" t="s">
        <v>83</v>
      </c>
      <c r="B27" s="20">
        <v>1189149</v>
      </c>
      <c r="C27" s="21">
        <v>716911</v>
      </c>
      <c r="D27" s="21">
        <v>4</v>
      </c>
      <c r="E27" s="11">
        <f t="shared" si="0"/>
        <v>0.60287398803682302</v>
      </c>
      <c r="F27" s="21">
        <v>1112</v>
      </c>
      <c r="G27" s="11">
        <f t="shared" si="1"/>
        <v>9.3512251198125723E-4</v>
      </c>
      <c r="H27" s="21">
        <v>283</v>
      </c>
      <c r="I27" s="11">
        <f t="shared" si="2"/>
        <v>2.3798531554918684E-4</v>
      </c>
    </row>
    <row r="28" spans="1:9" x14ac:dyDescent="0.45">
      <c r="A28" s="12" t="s">
        <v>84</v>
      </c>
      <c r="B28" s="20">
        <v>936583</v>
      </c>
      <c r="C28" s="21">
        <v>606103</v>
      </c>
      <c r="D28" s="21">
        <v>268</v>
      </c>
      <c r="E28" s="11">
        <f t="shared" si="0"/>
        <v>0.64685671211200713</v>
      </c>
      <c r="F28" s="21">
        <v>1075</v>
      </c>
      <c r="G28" s="11">
        <f t="shared" si="1"/>
        <v>1.1477893576970755E-3</v>
      </c>
      <c r="H28" s="21">
        <v>93</v>
      </c>
      <c r="I28" s="11">
        <f t="shared" si="2"/>
        <v>9.9297125828677225E-5</v>
      </c>
    </row>
    <row r="29" spans="1:9" x14ac:dyDescent="0.45">
      <c r="A29" s="12" t="s">
        <v>85</v>
      </c>
      <c r="B29" s="20">
        <v>1568265</v>
      </c>
      <c r="C29" s="21">
        <v>922606</v>
      </c>
      <c r="D29" s="21">
        <v>5</v>
      </c>
      <c r="E29" s="11">
        <f t="shared" si="0"/>
        <v>0.58829407019859525</v>
      </c>
      <c r="F29" s="21">
        <v>2673</v>
      </c>
      <c r="G29" s="11">
        <f t="shared" si="1"/>
        <v>1.704431330164226E-3</v>
      </c>
      <c r="H29" s="21">
        <v>191</v>
      </c>
      <c r="I29" s="11">
        <f t="shared" si="2"/>
        <v>1.2179064125004384E-4</v>
      </c>
    </row>
    <row r="30" spans="1:9" x14ac:dyDescent="0.45">
      <c r="A30" s="12" t="s">
        <v>86</v>
      </c>
      <c r="B30" s="20">
        <v>731722</v>
      </c>
      <c r="C30" s="21">
        <v>468140</v>
      </c>
      <c r="D30" s="21">
        <v>10</v>
      </c>
      <c r="E30" s="11">
        <f t="shared" si="0"/>
        <v>0.63976482871910367</v>
      </c>
      <c r="F30" s="21">
        <v>981</v>
      </c>
      <c r="G30" s="11">
        <f t="shared" si="1"/>
        <v>1.3406730971598504E-3</v>
      </c>
      <c r="H30" s="21">
        <v>151</v>
      </c>
      <c r="I30" s="11">
        <f t="shared" si="2"/>
        <v>2.0636252565865178E-4</v>
      </c>
    </row>
    <row r="31" spans="1:9" x14ac:dyDescent="0.45">
      <c r="A31" s="4"/>
      <c r="B31" s="13"/>
      <c r="C31" s="14"/>
      <c r="D31" s="14"/>
      <c r="E31" s="15"/>
      <c r="F31" s="14"/>
      <c r="G31" s="15"/>
      <c r="H31" s="14"/>
      <c r="I31" s="15"/>
    </row>
    <row r="32" spans="1:9" x14ac:dyDescent="0.45">
      <c r="A32" s="4"/>
      <c r="B32" s="13"/>
      <c r="C32" s="14"/>
      <c r="D32" s="14"/>
      <c r="E32" s="15"/>
      <c r="F32" s="14"/>
      <c r="G32" s="15"/>
      <c r="H32" s="14"/>
      <c r="I32" s="15"/>
    </row>
    <row r="33" spans="1:9" x14ac:dyDescent="0.45">
      <c r="A33" s="2" t="s">
        <v>87</v>
      </c>
      <c r="B33" s="5"/>
      <c r="C33" s="5"/>
      <c r="D33" s="5"/>
      <c r="E33" s="4"/>
      <c r="F33" s="19"/>
      <c r="G33" s="6"/>
      <c r="H33" s="19"/>
      <c r="I33" s="6"/>
    </row>
    <row r="34" spans="1:9" ht="22.5" customHeight="1" x14ac:dyDescent="0.45">
      <c r="A34" s="104"/>
      <c r="B34" s="85" t="s">
        <v>3</v>
      </c>
      <c r="C34" s="81" t="s">
        <v>4</v>
      </c>
      <c r="D34" s="86"/>
      <c r="E34" s="87"/>
      <c r="F34" s="91" t="str">
        <f>F5</f>
        <v>直近7日間</v>
      </c>
      <c r="G34" s="92"/>
      <c r="H34" s="105">
        <f>'進捗状況 (都道府県別)'!H5:I5</f>
        <v>44834</v>
      </c>
      <c r="I34" s="106"/>
    </row>
    <row r="35" spans="1:9" ht="24" customHeight="1" x14ac:dyDescent="0.45">
      <c r="A35" s="104"/>
      <c r="B35" s="85"/>
      <c r="C35" s="88"/>
      <c r="D35" s="89"/>
      <c r="E35" s="90"/>
      <c r="F35" s="95" t="s">
        <v>5</v>
      </c>
      <c r="G35" s="96"/>
      <c r="H35" s="97" t="s">
        <v>6</v>
      </c>
      <c r="I35" s="98"/>
    </row>
    <row r="36" spans="1:9" ht="18.75" customHeight="1" x14ac:dyDescent="0.45">
      <c r="A36" s="80"/>
      <c r="B36" s="85"/>
      <c r="C36" s="99" t="s">
        <v>7</v>
      </c>
      <c r="D36" s="69"/>
      <c r="E36" s="8"/>
      <c r="F36" s="99" t="s">
        <v>8</v>
      </c>
      <c r="G36" s="8"/>
      <c r="H36" s="99" t="s">
        <v>8</v>
      </c>
      <c r="I36" s="9"/>
    </row>
    <row r="37" spans="1:9" ht="18.75" customHeight="1" x14ac:dyDescent="0.45">
      <c r="A37" s="80"/>
      <c r="B37" s="85"/>
      <c r="C37" s="100"/>
      <c r="D37" s="83" t="s">
        <v>152</v>
      </c>
      <c r="E37" s="83" t="s">
        <v>9</v>
      </c>
      <c r="F37" s="100"/>
      <c r="G37" s="81" t="s">
        <v>10</v>
      </c>
      <c r="H37" s="100"/>
      <c r="I37" s="83" t="s">
        <v>10</v>
      </c>
    </row>
    <row r="38" spans="1:9" ht="35.1" customHeight="1" x14ac:dyDescent="0.45">
      <c r="A38" s="80"/>
      <c r="B38" s="85"/>
      <c r="C38" s="100"/>
      <c r="D38" s="82"/>
      <c r="E38" s="82"/>
      <c r="F38" s="100"/>
      <c r="G38" s="82"/>
      <c r="H38" s="100"/>
      <c r="I38" s="82"/>
    </row>
    <row r="39" spans="1:9" x14ac:dyDescent="0.45">
      <c r="A39" s="10" t="s">
        <v>66</v>
      </c>
      <c r="B39" s="20">
        <v>9522872</v>
      </c>
      <c r="C39" s="21">
        <v>6013674</v>
      </c>
      <c r="D39" s="21">
        <v>526</v>
      </c>
      <c r="E39" s="11">
        <f t="shared" ref="E39" si="3">(C39-D39)/$B39</f>
        <v>0.63144269921931118</v>
      </c>
      <c r="F39" s="21">
        <v>11985</v>
      </c>
      <c r="G39" s="11">
        <f t="shared" ref="G39" si="4">F39/$B39</f>
        <v>1.2585488915528844E-3</v>
      </c>
      <c r="H39" s="21">
        <v>2299</v>
      </c>
      <c r="I39" s="11">
        <f t="shared" ref="I39" si="5">H39/$B39</f>
        <v>2.414187652632525E-4</v>
      </c>
    </row>
    <row r="40" spans="1:9" ht="18.75" customHeight="1" x14ac:dyDescent="0.45">
      <c r="A40" s="4"/>
      <c r="B40" s="13"/>
      <c r="C40" s="14"/>
      <c r="D40" s="14"/>
      <c r="E40" s="15"/>
      <c r="F40" s="14"/>
      <c r="G40" s="15"/>
      <c r="H40" s="14"/>
      <c r="I40" s="15"/>
    </row>
    <row r="41" spans="1:9" ht="18.75" customHeight="1" x14ac:dyDescent="0.45">
      <c r="A41" s="2" t="s">
        <v>158</v>
      </c>
      <c r="B41" s="13"/>
      <c r="C41" s="14"/>
      <c r="D41" s="14"/>
      <c r="E41" s="15"/>
      <c r="F41" s="14"/>
      <c r="G41" s="15"/>
      <c r="H41" s="14"/>
      <c r="I41" s="15"/>
    </row>
    <row r="42" spans="1:9" ht="18.75" customHeight="1" x14ac:dyDescent="0.45">
      <c r="A42" s="2" t="s">
        <v>88</v>
      </c>
      <c r="B42" s="13"/>
      <c r="C42" s="14"/>
      <c r="D42" s="14"/>
      <c r="E42" s="15"/>
      <c r="F42" s="14"/>
      <c r="G42" s="15"/>
      <c r="H42" s="14"/>
      <c r="I42" s="15"/>
    </row>
    <row r="43" spans="1:9" x14ac:dyDescent="0.45">
      <c r="A43" s="2" t="s">
        <v>60</v>
      </c>
      <c r="B43" s="17"/>
      <c r="C43" s="17"/>
      <c r="D43" s="17"/>
      <c r="E43" s="18"/>
      <c r="F43" s="17"/>
      <c r="G43" s="18"/>
      <c r="H43" s="17"/>
      <c r="I43" s="18"/>
    </row>
    <row r="44" spans="1:9" x14ac:dyDescent="0.45">
      <c r="A44" s="2" t="s">
        <v>89</v>
      </c>
      <c r="B44" s="17"/>
      <c r="C44" s="17"/>
      <c r="D44" s="17"/>
      <c r="E44" s="18"/>
      <c r="F44" s="17"/>
      <c r="G44" s="18"/>
      <c r="H44" s="17"/>
      <c r="I44" s="18"/>
    </row>
    <row r="45" spans="1:9" s="70" customFormat="1" x14ac:dyDescent="0.45">
      <c r="A45" s="77" t="s">
        <v>154</v>
      </c>
      <c r="B45" s="59"/>
      <c r="C45" s="59"/>
      <c r="D45" s="59"/>
      <c r="F45" s="59"/>
      <c r="H45" s="59"/>
    </row>
    <row r="46" spans="1:9" x14ac:dyDescent="0.45">
      <c r="A46" s="49" t="s">
        <v>155</v>
      </c>
      <c r="B46" s="50"/>
      <c r="C46" s="50"/>
      <c r="D46" s="50"/>
      <c r="F46" s="50"/>
      <c r="H46" s="50"/>
    </row>
  </sheetData>
  <mergeCells count="30">
    <mergeCell ref="A34:A38"/>
    <mergeCell ref="B34:B38"/>
    <mergeCell ref="C34:E35"/>
    <mergeCell ref="F34:G34"/>
    <mergeCell ref="H34:I34"/>
    <mergeCell ref="F35:G35"/>
    <mergeCell ref="H35:I35"/>
    <mergeCell ref="C36:C38"/>
    <mergeCell ref="F36:F38"/>
    <mergeCell ref="H36:H38"/>
    <mergeCell ref="E37:E38"/>
    <mergeCell ref="G37:G38"/>
    <mergeCell ref="I37:I38"/>
    <mergeCell ref="D37:D38"/>
    <mergeCell ref="A1:I1"/>
    <mergeCell ref="A5:A9"/>
    <mergeCell ref="B5:B9"/>
    <mergeCell ref="C5:E6"/>
    <mergeCell ref="F5:G5"/>
    <mergeCell ref="H5:I5"/>
    <mergeCell ref="F6:G6"/>
    <mergeCell ref="H6:I6"/>
    <mergeCell ref="C7:C9"/>
    <mergeCell ref="F7:F9"/>
    <mergeCell ref="H7:H9"/>
    <mergeCell ref="E8:E9"/>
    <mergeCell ref="G8:G9"/>
    <mergeCell ref="I8:I9"/>
    <mergeCell ref="H3:I3"/>
    <mergeCell ref="D8:D9"/>
  </mergeCells>
  <phoneticPr fontId="2"/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2"/>
  <sheetViews>
    <sheetView view="pageBreakPreview" zoomScaleNormal="100" zoomScaleSheetLayoutView="100" workbookViewId="0">
      <selection activeCell="G31" sqref="G31"/>
    </sheetView>
  </sheetViews>
  <sheetFormatPr defaultRowHeight="18" x14ac:dyDescent="0.45"/>
  <cols>
    <col min="1" max="1" width="12.69921875" customWidth="1"/>
    <col min="2" max="2" width="14.09765625" style="27" customWidth="1"/>
    <col min="3" max="4" width="13.8984375" customWidth="1"/>
    <col min="5" max="5" width="13.8984375" style="75" customWidth="1"/>
    <col min="6" max="7" width="14" customWidth="1"/>
    <col min="8" max="8" width="14" style="75" customWidth="1"/>
    <col min="9" max="10" width="14.09765625" customWidth="1"/>
    <col min="11" max="11" width="14.09765625" style="75" customWidth="1"/>
    <col min="12" max="12" width="12.8984375" customWidth="1"/>
    <col min="13" max="30" width="13.09765625" customWidth="1"/>
    <col min="32" max="32" width="11.59765625" bestFit="1" customWidth="1"/>
  </cols>
  <sheetData>
    <row r="1" spans="1:33" x14ac:dyDescent="0.45">
      <c r="A1" s="22" t="s">
        <v>90</v>
      </c>
      <c r="B1" s="23"/>
      <c r="C1" s="24"/>
      <c r="D1" s="24"/>
      <c r="E1" s="71"/>
      <c r="F1" s="24"/>
      <c r="G1" s="24"/>
      <c r="H1" s="71"/>
      <c r="M1" s="25"/>
    </row>
    <row r="2" spans="1:33" x14ac:dyDescent="0.45">
      <c r="A2" s="22"/>
      <c r="B2" s="22"/>
      <c r="C2" s="22"/>
      <c r="D2" s="22"/>
      <c r="E2" s="72"/>
      <c r="F2" s="22"/>
      <c r="G2" s="22"/>
      <c r="H2" s="72"/>
      <c r="I2" s="22"/>
      <c r="J2" s="22"/>
      <c r="K2" s="72"/>
      <c r="L2" s="22"/>
      <c r="S2" s="26"/>
      <c r="T2" s="26"/>
      <c r="U2" s="26"/>
      <c r="V2" s="26"/>
      <c r="W2" s="26"/>
      <c r="X2" s="26"/>
      <c r="Y2" s="26"/>
      <c r="Z2" s="107">
        <f>'進捗状況 (都道府県別)'!H3</f>
        <v>44837</v>
      </c>
      <c r="AA2" s="107"/>
      <c r="AB2" s="107"/>
      <c r="AC2" s="107"/>
      <c r="AD2" s="107"/>
    </row>
    <row r="3" spans="1:33" x14ac:dyDescent="0.45">
      <c r="A3" s="109" t="s">
        <v>2</v>
      </c>
      <c r="B3" s="127" t="str">
        <f>_xlfn.CONCAT("接種回数（",TEXT('進捗状況 (都道府県別)'!H3-1,"m月d日"),"まで）")</f>
        <v>接種回数（10月2日まで）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9"/>
    </row>
    <row r="4" spans="1:33" x14ac:dyDescent="0.45">
      <c r="A4" s="110"/>
      <c r="B4" s="110"/>
      <c r="C4" s="112" t="s">
        <v>91</v>
      </c>
      <c r="D4" s="113"/>
      <c r="E4" s="114"/>
      <c r="F4" s="112" t="s">
        <v>92</v>
      </c>
      <c r="G4" s="113"/>
      <c r="H4" s="114"/>
      <c r="I4" s="121" t="s">
        <v>93</v>
      </c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3"/>
      <c r="W4" s="121" t="s">
        <v>94</v>
      </c>
      <c r="X4" s="122"/>
      <c r="Y4" s="122"/>
      <c r="Z4" s="122"/>
      <c r="AA4" s="122"/>
      <c r="AB4" s="122"/>
      <c r="AC4" s="122"/>
      <c r="AD4" s="123"/>
    </row>
    <row r="5" spans="1:33" x14ac:dyDescent="0.45">
      <c r="A5" s="110"/>
      <c r="B5" s="110"/>
      <c r="C5" s="115"/>
      <c r="D5" s="116"/>
      <c r="E5" s="117"/>
      <c r="F5" s="115"/>
      <c r="G5" s="116"/>
      <c r="H5" s="117"/>
      <c r="I5" s="118"/>
      <c r="J5" s="119"/>
      <c r="K5" s="120"/>
      <c r="L5" s="61" t="s">
        <v>95</v>
      </c>
      <c r="M5" s="61" t="s">
        <v>96</v>
      </c>
      <c r="N5" s="62" t="s">
        <v>97</v>
      </c>
      <c r="O5" s="63" t="s">
        <v>98</v>
      </c>
      <c r="P5" s="63" t="s">
        <v>99</v>
      </c>
      <c r="Q5" s="63" t="s">
        <v>100</v>
      </c>
      <c r="R5" s="63" t="s">
        <v>101</v>
      </c>
      <c r="S5" s="63" t="s">
        <v>102</v>
      </c>
      <c r="T5" s="63" t="s">
        <v>146</v>
      </c>
      <c r="U5" s="63" t="s">
        <v>150</v>
      </c>
      <c r="V5" s="63" t="s">
        <v>160</v>
      </c>
      <c r="W5" s="64"/>
      <c r="X5" s="65"/>
      <c r="Y5" s="61" t="s">
        <v>103</v>
      </c>
      <c r="Z5" s="61" t="s">
        <v>104</v>
      </c>
      <c r="AA5" s="61" t="s">
        <v>105</v>
      </c>
      <c r="AB5" s="61" t="s">
        <v>145</v>
      </c>
      <c r="AC5" s="61" t="s">
        <v>151</v>
      </c>
      <c r="AD5" s="61" t="s">
        <v>161</v>
      </c>
    </row>
    <row r="6" spans="1:33" x14ac:dyDescent="0.45">
      <c r="A6" s="111"/>
      <c r="B6" s="111"/>
      <c r="C6" s="52" t="s">
        <v>7</v>
      </c>
      <c r="D6" s="78" t="s">
        <v>147</v>
      </c>
      <c r="E6" s="60" t="s">
        <v>106</v>
      </c>
      <c r="F6" s="52" t="s">
        <v>7</v>
      </c>
      <c r="G6" s="78" t="s">
        <v>147</v>
      </c>
      <c r="H6" s="60" t="s">
        <v>106</v>
      </c>
      <c r="I6" s="52" t="s">
        <v>7</v>
      </c>
      <c r="J6" s="78" t="s">
        <v>147</v>
      </c>
      <c r="K6" s="60" t="s">
        <v>106</v>
      </c>
      <c r="L6" s="124" t="s">
        <v>7</v>
      </c>
      <c r="M6" s="125"/>
      <c r="N6" s="125"/>
      <c r="O6" s="125"/>
      <c r="P6" s="125"/>
      <c r="Q6" s="125"/>
      <c r="R6" s="125"/>
      <c r="S6" s="125"/>
      <c r="T6" s="125"/>
      <c r="U6" s="125"/>
      <c r="V6" s="126"/>
      <c r="W6" s="60" t="s">
        <v>7</v>
      </c>
      <c r="X6" s="60" t="s">
        <v>106</v>
      </c>
      <c r="Y6" s="66" t="s">
        <v>107</v>
      </c>
      <c r="Z6" s="66" t="s">
        <v>107</v>
      </c>
      <c r="AA6" s="66" t="s">
        <v>107</v>
      </c>
      <c r="AB6" s="66" t="s">
        <v>107</v>
      </c>
      <c r="AC6" s="66" t="s">
        <v>107</v>
      </c>
      <c r="AD6" s="66" t="s">
        <v>107</v>
      </c>
      <c r="AF6" s="58" t="s">
        <v>108</v>
      </c>
    </row>
    <row r="7" spans="1:33" x14ac:dyDescent="0.45">
      <c r="A7" s="28" t="s">
        <v>11</v>
      </c>
      <c r="B7" s="30">
        <f>C7+F7+I7+W7</f>
        <v>324328110</v>
      </c>
      <c r="C7" s="30">
        <f>SUM(C8:C54)</f>
        <v>104219777</v>
      </c>
      <c r="D7" s="30">
        <f>SUM(D8:D54)</f>
        <v>1641810</v>
      </c>
      <c r="E7" s="73">
        <f t="shared" ref="E7:E54" si="0">(C7-D7)/AF7</f>
        <v>0.81463641253443264</v>
      </c>
      <c r="F7" s="30">
        <f>SUM(F8:F54)</f>
        <v>102851623</v>
      </c>
      <c r="G7" s="30">
        <f>SUM(G8:G54)</f>
        <v>1545697</v>
      </c>
      <c r="H7" s="73">
        <f>(F7-G7)/AF7</f>
        <v>0.80453433167688637</v>
      </c>
      <c r="I7" s="30">
        <f>SUM(I8:I54)</f>
        <v>82390386</v>
      </c>
      <c r="J7" s="30">
        <f>SUM(J8:J54)</f>
        <v>4004</v>
      </c>
      <c r="K7" s="73">
        <f>(I7-J7)/AF7</f>
        <v>0.65428228533883259</v>
      </c>
      <c r="L7" s="53">
        <f>SUM(L8:L54)</f>
        <v>1040533</v>
      </c>
      <c r="M7" s="53">
        <f t="shared" ref="M7" si="1">SUM(M8:M54)</f>
        <v>5309788</v>
      </c>
      <c r="N7" s="53">
        <f t="shared" ref="N7:V7" si="2">SUM(N8:N54)</f>
        <v>23304671</v>
      </c>
      <c r="O7" s="53">
        <f t="shared" si="2"/>
        <v>25521483</v>
      </c>
      <c r="P7" s="53">
        <f t="shared" si="2"/>
        <v>13763151</v>
      </c>
      <c r="Q7" s="53">
        <f t="shared" si="2"/>
        <v>6565707</v>
      </c>
      <c r="R7" s="53">
        <f t="shared" si="2"/>
        <v>2734643</v>
      </c>
      <c r="S7" s="53">
        <f t="shared" ref="S7:U7" si="3">SUM(S8:S54)</f>
        <v>1867265</v>
      </c>
      <c r="T7" s="53">
        <f t="shared" si="3"/>
        <v>1556207</v>
      </c>
      <c r="U7" s="53">
        <f t="shared" si="3"/>
        <v>702010</v>
      </c>
      <c r="V7" s="53">
        <f t="shared" si="2"/>
        <v>24928</v>
      </c>
      <c r="W7" s="53">
        <f>SUM(W8:W54)</f>
        <v>34866324</v>
      </c>
      <c r="X7" s="54">
        <f>W7/AF7</f>
        <v>0.27689549649217743</v>
      </c>
      <c r="Y7" s="53">
        <f>SUM(Y8:Y54)</f>
        <v>6968</v>
      </c>
      <c r="Z7" s="53">
        <f t="shared" ref="Z7" si="4">SUM(Z8:Z54)</f>
        <v>759049</v>
      </c>
      <c r="AA7" s="53">
        <f t="shared" ref="AA7:AD7" si="5">SUM(AA8:AA54)</f>
        <v>12730748</v>
      </c>
      <c r="AB7" s="53">
        <f t="shared" ref="AB7:AC7" si="6">SUM(AB8:AB54)</f>
        <v>15099515</v>
      </c>
      <c r="AC7" s="53">
        <f t="shared" si="6"/>
        <v>6150243</v>
      </c>
      <c r="AD7" s="53">
        <f t="shared" si="5"/>
        <v>119801</v>
      </c>
      <c r="AF7" s="59">
        <f>SUM(AF8:AF54)</f>
        <v>125918711</v>
      </c>
    </row>
    <row r="8" spans="1:33" x14ac:dyDescent="0.45">
      <c r="A8" s="31" t="s">
        <v>12</v>
      </c>
      <c r="B8" s="30">
        <f>C8+F8+I8+W8</f>
        <v>13765457</v>
      </c>
      <c r="C8" s="32">
        <f>SUM(一般接種!D7+一般接種!G7+一般接種!J7+一般接種!M7+医療従事者等!C5)</f>
        <v>4337147</v>
      </c>
      <c r="D8" s="32">
        <v>67416</v>
      </c>
      <c r="E8" s="73">
        <f t="shared" si="0"/>
        <v>0.82399449452086337</v>
      </c>
      <c r="F8" s="32">
        <f>SUM(一般接種!E7+一般接種!H7+一般接種!K7+一般接種!N7+医療従事者等!D5)</f>
        <v>4275947</v>
      </c>
      <c r="G8" s="32">
        <v>62939</v>
      </c>
      <c r="H8" s="73">
        <f t="shared" ref="H8:H54" si="7">(F8-G8)/AF8</f>
        <v>0.813047800288204</v>
      </c>
      <c r="I8" s="29">
        <f>SUM(L8:V8)</f>
        <v>3513781</v>
      </c>
      <c r="J8" s="32">
        <v>78</v>
      </c>
      <c r="K8" s="73">
        <f>(I8-J8)/AF8</f>
        <v>0.67809234993526313</v>
      </c>
      <c r="L8" s="67">
        <v>42167</v>
      </c>
      <c r="M8" s="67">
        <v>231923</v>
      </c>
      <c r="N8" s="67">
        <v>924156</v>
      </c>
      <c r="O8" s="67">
        <v>1076182</v>
      </c>
      <c r="P8" s="67">
        <v>656795</v>
      </c>
      <c r="Q8" s="67">
        <v>306638</v>
      </c>
      <c r="R8" s="67">
        <v>121222</v>
      </c>
      <c r="S8" s="67">
        <v>68429</v>
      </c>
      <c r="T8" s="67">
        <v>56609</v>
      </c>
      <c r="U8" s="67">
        <v>29446</v>
      </c>
      <c r="V8" s="67">
        <v>214</v>
      </c>
      <c r="W8" s="67">
        <f>SUM(Y8:AD8)</f>
        <v>1638582</v>
      </c>
      <c r="X8" s="68">
        <f t="shared" ref="X8:X54" si="8">W8/AF8</f>
        <v>0.31622192283799266</v>
      </c>
      <c r="Y8" s="67">
        <v>158</v>
      </c>
      <c r="Z8" s="67">
        <v>26888</v>
      </c>
      <c r="AA8" s="67">
        <v>527096</v>
      </c>
      <c r="AB8" s="67">
        <v>754393</v>
      </c>
      <c r="AC8" s="67">
        <v>328903</v>
      </c>
      <c r="AD8" s="67">
        <v>1144</v>
      </c>
      <c r="AF8" s="59">
        <v>5181747</v>
      </c>
      <c r="AG8">
        <v>0</v>
      </c>
    </row>
    <row r="9" spans="1:33" x14ac:dyDescent="0.45">
      <c r="A9" s="31" t="s">
        <v>13</v>
      </c>
      <c r="B9" s="30">
        <f>C9+F9+I9+W9</f>
        <v>3487940</v>
      </c>
      <c r="C9" s="32">
        <f>SUM(一般接種!D8+一般接種!G8+一般接種!J8+一般接種!M8+医療従事者等!C6)</f>
        <v>1099287</v>
      </c>
      <c r="D9" s="32">
        <v>18793</v>
      </c>
      <c r="E9" s="73">
        <f t="shared" si="0"/>
        <v>0.86953309716452576</v>
      </c>
      <c r="F9" s="32">
        <f>SUM(一般接種!E8+一般接種!H8+一般接種!K8+一般接種!N8+医療従事者等!D6)</f>
        <v>1085959</v>
      </c>
      <c r="G9" s="32">
        <v>17698</v>
      </c>
      <c r="H9" s="73">
        <f t="shared" si="7"/>
        <v>0.85968852757171577</v>
      </c>
      <c r="I9" s="29">
        <f t="shared" ref="I9:I54" si="9">SUM(L9:V9)</f>
        <v>899972</v>
      </c>
      <c r="J9" s="32">
        <v>41</v>
      </c>
      <c r="K9" s="73">
        <f t="shared" ref="K9:K54" si="10">(I9-J9)/AF9</f>
        <v>0.7242240953345126</v>
      </c>
      <c r="L9" s="67">
        <v>10727</v>
      </c>
      <c r="M9" s="67">
        <v>43982</v>
      </c>
      <c r="N9" s="67">
        <v>228430</v>
      </c>
      <c r="O9" s="67">
        <v>263851</v>
      </c>
      <c r="P9" s="67">
        <v>181716</v>
      </c>
      <c r="Q9" s="67">
        <v>92303</v>
      </c>
      <c r="R9" s="67">
        <v>41316</v>
      </c>
      <c r="S9" s="67">
        <v>18942</v>
      </c>
      <c r="T9" s="67">
        <v>12013</v>
      </c>
      <c r="U9" s="67">
        <v>6611</v>
      </c>
      <c r="V9" s="67">
        <v>81</v>
      </c>
      <c r="W9" s="67">
        <f t="shared" ref="W9:W54" si="11">SUM(Y9:AD9)</f>
        <v>402722</v>
      </c>
      <c r="X9" s="68">
        <f t="shared" si="8"/>
        <v>0.32409259834510151</v>
      </c>
      <c r="Y9" s="67">
        <v>71</v>
      </c>
      <c r="Z9" s="67">
        <v>5729</v>
      </c>
      <c r="AA9" s="67">
        <v>122073</v>
      </c>
      <c r="AB9" s="67">
        <v>172804</v>
      </c>
      <c r="AC9" s="67">
        <v>101414</v>
      </c>
      <c r="AD9" s="67">
        <v>631</v>
      </c>
      <c r="AF9" s="59">
        <v>1242614</v>
      </c>
      <c r="AG9">
        <v>0</v>
      </c>
    </row>
    <row r="10" spans="1:33" x14ac:dyDescent="0.45">
      <c r="A10" s="31" t="s">
        <v>14</v>
      </c>
      <c r="B10" s="30">
        <f t="shared" ref="B10:B54" si="12">C10+F10+I10+W10</f>
        <v>3431906</v>
      </c>
      <c r="C10" s="32">
        <f>SUM(一般接種!D9+一般接種!G9+一般接種!J9+一般接種!M9+医療従事者等!C7)</f>
        <v>1064713</v>
      </c>
      <c r="D10" s="32">
        <v>20363</v>
      </c>
      <c r="E10" s="73">
        <f t="shared" si="0"/>
        <v>0.86586277855436111</v>
      </c>
      <c r="F10" s="32">
        <f>SUM(一般接種!E9+一般接種!H9+一般接種!K9+一般接種!N9+医療従事者等!D7)</f>
        <v>1050078</v>
      </c>
      <c r="G10" s="32">
        <v>19222</v>
      </c>
      <c r="H10" s="73">
        <f t="shared" si="7"/>
        <v>0.85467500402109875</v>
      </c>
      <c r="I10" s="29">
        <f t="shared" si="9"/>
        <v>889154</v>
      </c>
      <c r="J10" s="32">
        <v>60</v>
      </c>
      <c r="K10" s="73">
        <f t="shared" si="10"/>
        <v>0.73714118948246388</v>
      </c>
      <c r="L10" s="67">
        <v>10460</v>
      </c>
      <c r="M10" s="67">
        <v>47811</v>
      </c>
      <c r="N10" s="67">
        <v>221648</v>
      </c>
      <c r="O10" s="67">
        <v>256862</v>
      </c>
      <c r="P10" s="67">
        <v>168666</v>
      </c>
      <c r="Q10" s="67">
        <v>106803</v>
      </c>
      <c r="R10" s="67">
        <v>40215</v>
      </c>
      <c r="S10" s="67">
        <v>17218</v>
      </c>
      <c r="T10" s="67">
        <v>12573</v>
      </c>
      <c r="U10" s="67">
        <v>6223</v>
      </c>
      <c r="V10" s="67">
        <v>675</v>
      </c>
      <c r="W10" s="67">
        <f t="shared" si="11"/>
        <v>427961</v>
      </c>
      <c r="X10" s="68">
        <f t="shared" si="8"/>
        <v>0.3548192661204605</v>
      </c>
      <c r="Y10" s="67">
        <v>6</v>
      </c>
      <c r="Z10" s="67">
        <v>5461</v>
      </c>
      <c r="AA10" s="67">
        <v>132742</v>
      </c>
      <c r="AB10" s="67">
        <v>187013</v>
      </c>
      <c r="AC10" s="67">
        <v>101523</v>
      </c>
      <c r="AD10" s="67">
        <v>1216</v>
      </c>
      <c r="AF10" s="59">
        <v>1206138</v>
      </c>
      <c r="AG10">
        <v>0</v>
      </c>
    </row>
    <row r="11" spans="1:33" x14ac:dyDescent="0.45">
      <c r="A11" s="31" t="s">
        <v>15</v>
      </c>
      <c r="B11" s="30">
        <f t="shared" si="12"/>
        <v>6109576</v>
      </c>
      <c r="C11" s="32">
        <f>SUM(一般接種!D10+一般接種!G10+一般接種!J10+一般接種!M10+医療従事者等!C8)</f>
        <v>1944472</v>
      </c>
      <c r="D11" s="32">
        <v>28728</v>
      </c>
      <c r="E11" s="73">
        <f t="shared" si="0"/>
        <v>0.84459343880111659</v>
      </c>
      <c r="F11" s="32">
        <f>SUM(一般接種!E10+一般接種!H10+一般接種!K10+一般接種!N10+医療従事者等!D8)</f>
        <v>1911892</v>
      </c>
      <c r="G11" s="32">
        <v>27081</v>
      </c>
      <c r="H11" s="73">
        <f t="shared" si="7"/>
        <v>0.83095601707752786</v>
      </c>
      <c r="I11" s="29">
        <f t="shared" si="9"/>
        <v>1556208</v>
      </c>
      <c r="J11" s="32">
        <v>29</v>
      </c>
      <c r="K11" s="73">
        <f t="shared" si="10"/>
        <v>0.68607213333309824</v>
      </c>
      <c r="L11" s="67">
        <v>18990</v>
      </c>
      <c r="M11" s="67">
        <v>126111</v>
      </c>
      <c r="N11" s="67">
        <v>460736</v>
      </c>
      <c r="O11" s="67">
        <v>394222</v>
      </c>
      <c r="P11" s="67">
        <v>270003</v>
      </c>
      <c r="Q11" s="67">
        <v>151322</v>
      </c>
      <c r="R11" s="67">
        <v>60510</v>
      </c>
      <c r="S11" s="67">
        <v>35708</v>
      </c>
      <c r="T11" s="67">
        <v>25539</v>
      </c>
      <c r="U11" s="67">
        <v>12958</v>
      </c>
      <c r="V11" s="67">
        <v>109</v>
      </c>
      <c r="W11" s="67">
        <f t="shared" si="11"/>
        <v>697004</v>
      </c>
      <c r="X11" s="68">
        <f t="shared" si="8"/>
        <v>0.30728792845919572</v>
      </c>
      <c r="Y11" s="67">
        <v>27</v>
      </c>
      <c r="Z11" s="67">
        <v>24648</v>
      </c>
      <c r="AA11" s="67">
        <v>277019</v>
      </c>
      <c r="AB11" s="67">
        <v>277672</v>
      </c>
      <c r="AC11" s="67">
        <v>115669</v>
      </c>
      <c r="AD11" s="67">
        <v>1969</v>
      </c>
      <c r="AF11" s="59">
        <v>2268244</v>
      </c>
      <c r="AG11">
        <v>0</v>
      </c>
    </row>
    <row r="12" spans="1:33" x14ac:dyDescent="0.45">
      <c r="A12" s="31" t="s">
        <v>16</v>
      </c>
      <c r="B12" s="30">
        <f t="shared" si="12"/>
        <v>2772659</v>
      </c>
      <c r="C12" s="32">
        <f>SUM(一般接種!D11+一般接種!G11+一般接種!J11+一般接種!M11+医療従事者等!C9)</f>
        <v>859481</v>
      </c>
      <c r="D12" s="32">
        <v>16746</v>
      </c>
      <c r="E12" s="73">
        <f t="shared" si="0"/>
        <v>0.88113762093312853</v>
      </c>
      <c r="F12" s="32">
        <f>SUM(一般接種!E11+一般接種!H11+一般接種!K11+一般接種!N11+医療従事者等!D9)</f>
        <v>850392</v>
      </c>
      <c r="G12" s="32">
        <v>15749</v>
      </c>
      <c r="H12" s="73">
        <f t="shared" si="7"/>
        <v>0.87267687629977297</v>
      </c>
      <c r="I12" s="29">
        <f t="shared" si="9"/>
        <v>734336</v>
      </c>
      <c r="J12" s="32">
        <v>5</v>
      </c>
      <c r="K12" s="73">
        <f t="shared" si="10"/>
        <v>0.76779375523437998</v>
      </c>
      <c r="L12" s="67">
        <v>4887</v>
      </c>
      <c r="M12" s="67">
        <v>29848</v>
      </c>
      <c r="N12" s="67">
        <v>127788</v>
      </c>
      <c r="O12" s="67">
        <v>229465</v>
      </c>
      <c r="P12" s="67">
        <v>189366</v>
      </c>
      <c r="Q12" s="67">
        <v>89894</v>
      </c>
      <c r="R12" s="67">
        <v>30914</v>
      </c>
      <c r="S12" s="67">
        <v>14019</v>
      </c>
      <c r="T12" s="67">
        <v>11826</v>
      </c>
      <c r="U12" s="67">
        <v>6088</v>
      </c>
      <c r="V12" s="67">
        <v>241</v>
      </c>
      <c r="W12" s="67">
        <f t="shared" si="11"/>
        <v>328450</v>
      </c>
      <c r="X12" s="68">
        <f t="shared" si="8"/>
        <v>0.3434171496324302</v>
      </c>
      <c r="Y12" s="67">
        <v>3</v>
      </c>
      <c r="Z12" s="67">
        <v>1518</v>
      </c>
      <c r="AA12" s="67">
        <v>58227</v>
      </c>
      <c r="AB12" s="67">
        <v>139232</v>
      </c>
      <c r="AC12" s="67">
        <v>125490</v>
      </c>
      <c r="AD12" s="67">
        <v>3980</v>
      </c>
      <c r="AF12" s="59">
        <v>956417</v>
      </c>
      <c r="AG12">
        <v>0</v>
      </c>
    </row>
    <row r="13" spans="1:33" x14ac:dyDescent="0.45">
      <c r="A13" s="31" t="s">
        <v>17</v>
      </c>
      <c r="B13" s="30">
        <f t="shared" si="12"/>
        <v>3030887</v>
      </c>
      <c r="C13" s="32">
        <f>SUM(一般接種!D12+一般接種!G12+一般接種!J12+一般接種!M12+医療従事者等!C10)</f>
        <v>937462</v>
      </c>
      <c r="D13" s="32">
        <v>18116</v>
      </c>
      <c r="E13" s="73">
        <f t="shared" si="0"/>
        <v>0.8704633875456016</v>
      </c>
      <c r="F13" s="32">
        <f>SUM(一般接種!E12+一般接種!H12+一般接種!K12+一般接種!N12+医療従事者等!D10)</f>
        <v>928716</v>
      </c>
      <c r="G13" s="32">
        <v>16938</v>
      </c>
      <c r="H13" s="73">
        <f t="shared" si="7"/>
        <v>0.86329778621928366</v>
      </c>
      <c r="I13" s="29">
        <f t="shared" si="9"/>
        <v>785880</v>
      </c>
      <c r="J13" s="32">
        <v>40</v>
      </c>
      <c r="K13" s="73">
        <f t="shared" si="10"/>
        <v>0.74405604469789999</v>
      </c>
      <c r="L13" s="67">
        <v>9650</v>
      </c>
      <c r="M13" s="67">
        <v>34751</v>
      </c>
      <c r="N13" s="67">
        <v>192908</v>
      </c>
      <c r="O13" s="67">
        <v>270894</v>
      </c>
      <c r="P13" s="67">
        <v>142829</v>
      </c>
      <c r="Q13" s="67">
        <v>77147</v>
      </c>
      <c r="R13" s="67">
        <v>25827</v>
      </c>
      <c r="S13" s="67">
        <v>13630</v>
      </c>
      <c r="T13" s="67">
        <v>10600</v>
      </c>
      <c r="U13" s="67">
        <v>7255</v>
      </c>
      <c r="V13" s="67">
        <v>389</v>
      </c>
      <c r="W13" s="67">
        <f t="shared" si="11"/>
        <v>378829</v>
      </c>
      <c r="X13" s="68">
        <f t="shared" si="8"/>
        <v>0.35868625592596554</v>
      </c>
      <c r="Y13" s="67">
        <v>2</v>
      </c>
      <c r="Z13" s="67">
        <v>3617</v>
      </c>
      <c r="AA13" s="67">
        <v>100330</v>
      </c>
      <c r="AB13" s="67">
        <v>178080</v>
      </c>
      <c r="AC13" s="67">
        <v>95284</v>
      </c>
      <c r="AD13" s="67">
        <v>1516</v>
      </c>
      <c r="AF13" s="59">
        <v>1056157</v>
      </c>
      <c r="AG13">
        <v>0</v>
      </c>
    </row>
    <row r="14" spans="1:33" x14ac:dyDescent="0.45">
      <c r="A14" s="31" t="s">
        <v>18</v>
      </c>
      <c r="B14" s="30">
        <f t="shared" si="12"/>
        <v>5131191</v>
      </c>
      <c r="C14" s="32">
        <f>SUM(一般接種!D13+一般接種!G13+一般接種!J13+一般接種!M13+医療従事者等!C11)</f>
        <v>1604280</v>
      </c>
      <c r="D14" s="32">
        <v>24112</v>
      </c>
      <c r="E14" s="73">
        <f t="shared" si="0"/>
        <v>0.85854199209464688</v>
      </c>
      <c r="F14" s="32">
        <f>SUM(一般接種!E13+一般接種!H13+一般接種!K13+一般接種!N13+医療従事者等!D11)</f>
        <v>1585941</v>
      </c>
      <c r="G14" s="32">
        <v>22501</v>
      </c>
      <c r="H14" s="73">
        <f t="shared" si="7"/>
        <v>0.84945328099319484</v>
      </c>
      <c r="I14" s="29">
        <f t="shared" si="9"/>
        <v>1332366</v>
      </c>
      <c r="J14" s="32">
        <v>86</v>
      </c>
      <c r="K14" s="73">
        <f t="shared" si="10"/>
        <v>0.7238586816261664</v>
      </c>
      <c r="L14" s="67">
        <v>19153</v>
      </c>
      <c r="M14" s="67">
        <v>75637</v>
      </c>
      <c r="N14" s="67">
        <v>346524</v>
      </c>
      <c r="O14" s="67">
        <v>419731</v>
      </c>
      <c r="P14" s="67">
        <v>237516</v>
      </c>
      <c r="Q14" s="67">
        <v>129154</v>
      </c>
      <c r="R14" s="67">
        <v>49885</v>
      </c>
      <c r="S14" s="67">
        <v>23722</v>
      </c>
      <c r="T14" s="67">
        <v>19527</v>
      </c>
      <c r="U14" s="67">
        <v>11080</v>
      </c>
      <c r="V14" s="67">
        <v>437</v>
      </c>
      <c r="W14" s="67">
        <f t="shared" si="11"/>
        <v>608604</v>
      </c>
      <c r="X14" s="68">
        <f t="shared" si="8"/>
        <v>0.33066869507341656</v>
      </c>
      <c r="Y14" s="67">
        <v>202</v>
      </c>
      <c r="Z14" s="67">
        <v>13280</v>
      </c>
      <c r="AA14" s="67">
        <v>199586</v>
      </c>
      <c r="AB14" s="67">
        <v>243232</v>
      </c>
      <c r="AC14" s="67">
        <v>150532</v>
      </c>
      <c r="AD14" s="67">
        <v>1772</v>
      </c>
      <c r="AF14" s="59">
        <v>1840525</v>
      </c>
      <c r="AG14">
        <v>0</v>
      </c>
    </row>
    <row r="15" spans="1:33" x14ac:dyDescent="0.45">
      <c r="A15" s="31" t="s">
        <v>19</v>
      </c>
      <c r="B15" s="30">
        <f t="shared" si="12"/>
        <v>7843415</v>
      </c>
      <c r="C15" s="32">
        <f>SUM(一般接種!D14+一般接種!G14+一般接種!J14+一般接種!M14+医療従事者等!C12)</f>
        <v>2488318</v>
      </c>
      <c r="D15" s="32">
        <v>41936</v>
      </c>
      <c r="E15" s="73">
        <f t="shared" si="0"/>
        <v>0.8463894291880566</v>
      </c>
      <c r="F15" s="32">
        <f>SUM(一般接種!E14+一般接種!H14+一般接種!K14+一般接種!N14+医療従事者等!D12)</f>
        <v>2457411</v>
      </c>
      <c r="G15" s="32">
        <v>39497</v>
      </c>
      <c r="H15" s="73">
        <f t="shared" si="7"/>
        <v>0.83654018476501657</v>
      </c>
      <c r="I15" s="29">
        <f t="shared" si="9"/>
        <v>2012606</v>
      </c>
      <c r="J15" s="32">
        <v>50</v>
      </c>
      <c r="K15" s="73">
        <f t="shared" si="10"/>
        <v>0.69629605026892716</v>
      </c>
      <c r="L15" s="67">
        <v>21301</v>
      </c>
      <c r="M15" s="67">
        <v>142210</v>
      </c>
      <c r="N15" s="67">
        <v>555813</v>
      </c>
      <c r="O15" s="67">
        <v>593391</v>
      </c>
      <c r="P15" s="67">
        <v>347216</v>
      </c>
      <c r="Q15" s="67">
        <v>181653</v>
      </c>
      <c r="R15" s="67">
        <v>71421</v>
      </c>
      <c r="S15" s="67">
        <v>42185</v>
      </c>
      <c r="T15" s="67">
        <v>37729</v>
      </c>
      <c r="U15" s="67">
        <v>19052</v>
      </c>
      <c r="V15" s="67">
        <v>635</v>
      </c>
      <c r="W15" s="67">
        <f t="shared" si="11"/>
        <v>885080</v>
      </c>
      <c r="X15" s="68">
        <f t="shared" si="8"/>
        <v>0.30621642735507587</v>
      </c>
      <c r="Y15" s="67">
        <v>91</v>
      </c>
      <c r="Z15" s="67">
        <v>26757</v>
      </c>
      <c r="AA15" s="67">
        <v>335894</v>
      </c>
      <c r="AB15" s="67">
        <v>369838</v>
      </c>
      <c r="AC15" s="67">
        <v>150182</v>
      </c>
      <c r="AD15" s="67">
        <v>2318</v>
      </c>
      <c r="AF15" s="59">
        <v>2890374</v>
      </c>
      <c r="AG15">
        <v>0</v>
      </c>
    </row>
    <row r="16" spans="1:33" x14ac:dyDescent="0.45">
      <c r="A16" s="33" t="s">
        <v>20</v>
      </c>
      <c r="B16" s="30">
        <f t="shared" si="12"/>
        <v>5184001</v>
      </c>
      <c r="C16" s="32">
        <f>SUM(一般接種!D15+一般接種!G15+一般接種!J15+一般接種!M15+医療従事者等!C13)</f>
        <v>1643120</v>
      </c>
      <c r="D16" s="32">
        <v>27869</v>
      </c>
      <c r="E16" s="73">
        <f t="shared" si="0"/>
        <v>0.83153504285472324</v>
      </c>
      <c r="F16" s="32">
        <f>SUM(一般接種!E15+一般接種!H15+一般接種!K15+一般接種!N15+医療従事者等!D13)</f>
        <v>1624046</v>
      </c>
      <c r="G16" s="32">
        <v>26305</v>
      </c>
      <c r="H16" s="73">
        <f t="shared" si="7"/>
        <v>0.82252085335700054</v>
      </c>
      <c r="I16" s="29">
        <f t="shared" si="9"/>
        <v>1341677</v>
      </c>
      <c r="J16" s="32">
        <v>43</v>
      </c>
      <c r="K16" s="73">
        <f t="shared" si="10"/>
        <v>0.69067636279770372</v>
      </c>
      <c r="L16" s="67">
        <v>14872</v>
      </c>
      <c r="M16" s="67">
        <v>72372</v>
      </c>
      <c r="N16" s="67">
        <v>367281</v>
      </c>
      <c r="O16" s="67">
        <v>348310</v>
      </c>
      <c r="P16" s="67">
        <v>253924</v>
      </c>
      <c r="Q16" s="67">
        <v>148079</v>
      </c>
      <c r="R16" s="67">
        <v>63698</v>
      </c>
      <c r="S16" s="67">
        <v>33530</v>
      </c>
      <c r="T16" s="67">
        <v>26204</v>
      </c>
      <c r="U16" s="67">
        <v>12723</v>
      </c>
      <c r="V16" s="67">
        <v>684</v>
      </c>
      <c r="W16" s="67">
        <f t="shared" si="11"/>
        <v>575158</v>
      </c>
      <c r="X16" s="68">
        <f t="shared" si="8"/>
        <v>0.29609270149236061</v>
      </c>
      <c r="Y16" s="67">
        <v>252</v>
      </c>
      <c r="Z16" s="67">
        <v>9142</v>
      </c>
      <c r="AA16" s="67">
        <v>220391</v>
      </c>
      <c r="AB16" s="67">
        <v>233765</v>
      </c>
      <c r="AC16" s="67">
        <v>107858</v>
      </c>
      <c r="AD16" s="67">
        <v>3750</v>
      </c>
      <c r="AF16" s="59">
        <v>1942493</v>
      </c>
      <c r="AG16">
        <v>0</v>
      </c>
    </row>
    <row r="17" spans="1:33" x14ac:dyDescent="0.45">
      <c r="A17" s="31" t="s">
        <v>21</v>
      </c>
      <c r="B17" s="30">
        <f t="shared" si="12"/>
        <v>5099831</v>
      </c>
      <c r="C17" s="32">
        <f>SUM(一般接種!D16+一般接種!G16+一般接種!J16+一般接種!M16+医療従事者等!C14)</f>
        <v>1620209</v>
      </c>
      <c r="D17" s="32">
        <v>28512</v>
      </c>
      <c r="E17" s="73">
        <f t="shared" si="0"/>
        <v>0.81895658858171594</v>
      </c>
      <c r="F17" s="32">
        <f>SUM(一般接種!E16+一般接種!H16+一般接種!K16+一般接種!N16+医療従事者等!D14)</f>
        <v>1596061</v>
      </c>
      <c r="G17" s="32">
        <v>26941</v>
      </c>
      <c r="H17" s="73">
        <f t="shared" si="7"/>
        <v>0.80734031808525253</v>
      </c>
      <c r="I17" s="29">
        <f t="shared" si="9"/>
        <v>1312381</v>
      </c>
      <c r="J17" s="32">
        <v>46</v>
      </c>
      <c r="K17" s="73">
        <f t="shared" si="10"/>
        <v>0.67521984063322749</v>
      </c>
      <c r="L17" s="67">
        <v>16399</v>
      </c>
      <c r="M17" s="67">
        <v>72409</v>
      </c>
      <c r="N17" s="67">
        <v>402760</v>
      </c>
      <c r="O17" s="67">
        <v>435761</v>
      </c>
      <c r="P17" s="67">
        <v>217817</v>
      </c>
      <c r="Q17" s="67">
        <v>78431</v>
      </c>
      <c r="R17" s="67">
        <v>38080</v>
      </c>
      <c r="S17" s="67">
        <v>17344</v>
      </c>
      <c r="T17" s="67">
        <v>19973</v>
      </c>
      <c r="U17" s="67">
        <v>13122</v>
      </c>
      <c r="V17" s="67">
        <v>285</v>
      </c>
      <c r="W17" s="67">
        <f t="shared" si="11"/>
        <v>571180</v>
      </c>
      <c r="X17" s="68">
        <f t="shared" si="8"/>
        <v>0.29388233078664128</v>
      </c>
      <c r="Y17" s="67">
        <v>53</v>
      </c>
      <c r="Z17" s="67">
        <v>7104</v>
      </c>
      <c r="AA17" s="67">
        <v>196279</v>
      </c>
      <c r="AB17" s="67">
        <v>243928</v>
      </c>
      <c r="AC17" s="67">
        <v>123116</v>
      </c>
      <c r="AD17" s="67">
        <v>700</v>
      </c>
      <c r="AF17" s="59">
        <v>1943567</v>
      </c>
      <c r="AG17">
        <v>0</v>
      </c>
    </row>
    <row r="18" spans="1:33" x14ac:dyDescent="0.45">
      <c r="A18" s="31" t="s">
        <v>22</v>
      </c>
      <c r="B18" s="30">
        <f t="shared" si="12"/>
        <v>19053396</v>
      </c>
      <c r="C18" s="32">
        <f>SUM(一般接種!D17+一般接種!G17+一般接種!J17+一般接種!M17+医療従事者等!C15)</f>
        <v>6165566</v>
      </c>
      <c r="D18" s="32">
        <v>81769</v>
      </c>
      <c r="E18" s="73">
        <f t="shared" si="0"/>
        <v>0.82371425747480642</v>
      </c>
      <c r="F18" s="32">
        <f>SUM(一般接種!E17+一般接種!H17+一般接種!K17+一般接種!N17+医療従事者等!D15)</f>
        <v>6081040</v>
      </c>
      <c r="G18" s="32">
        <v>76821</v>
      </c>
      <c r="H18" s="73">
        <f t="shared" si="7"/>
        <v>0.81293981296567341</v>
      </c>
      <c r="I18" s="29">
        <f t="shared" si="9"/>
        <v>4882039</v>
      </c>
      <c r="J18" s="32">
        <v>139</v>
      </c>
      <c r="K18" s="73">
        <f t="shared" si="10"/>
        <v>0.66098369711649774</v>
      </c>
      <c r="L18" s="67">
        <v>50635</v>
      </c>
      <c r="M18" s="67">
        <v>273105</v>
      </c>
      <c r="N18" s="67">
        <v>1320383</v>
      </c>
      <c r="O18" s="67">
        <v>1420811</v>
      </c>
      <c r="P18" s="67">
        <v>839709</v>
      </c>
      <c r="Q18" s="67">
        <v>479166</v>
      </c>
      <c r="R18" s="67">
        <v>202868</v>
      </c>
      <c r="S18" s="67">
        <v>130898</v>
      </c>
      <c r="T18" s="67">
        <v>114530</v>
      </c>
      <c r="U18" s="67">
        <v>48275</v>
      </c>
      <c r="V18" s="67">
        <v>1659</v>
      </c>
      <c r="W18" s="67">
        <f t="shared" si="11"/>
        <v>1924751</v>
      </c>
      <c r="X18" s="68">
        <f t="shared" si="8"/>
        <v>0.26060120690892402</v>
      </c>
      <c r="Y18" s="67">
        <v>228</v>
      </c>
      <c r="Z18" s="67">
        <v>45228</v>
      </c>
      <c r="AA18" s="67">
        <v>710040</v>
      </c>
      <c r="AB18" s="67">
        <v>850718</v>
      </c>
      <c r="AC18" s="67">
        <v>314981</v>
      </c>
      <c r="AD18" s="67">
        <v>3556</v>
      </c>
      <c r="AF18" s="59">
        <v>7385810</v>
      </c>
      <c r="AG18">
        <v>0</v>
      </c>
    </row>
    <row r="19" spans="1:33" x14ac:dyDescent="0.45">
      <c r="A19" s="31" t="s">
        <v>23</v>
      </c>
      <c r="B19" s="30">
        <f t="shared" si="12"/>
        <v>16454916</v>
      </c>
      <c r="C19" s="32">
        <f>SUM(一般接種!D18+一般接種!G18+一般接種!J18+一般接種!M18+医療従事者等!C16)</f>
        <v>5264791</v>
      </c>
      <c r="D19" s="32">
        <v>74447</v>
      </c>
      <c r="E19" s="73">
        <f t="shared" si="0"/>
        <v>0.82245146867578722</v>
      </c>
      <c r="F19" s="32">
        <f>SUM(一般接種!E18+一般接種!H18+一般接種!K18+一般接種!N18+医療従事者等!D16)</f>
        <v>5202847</v>
      </c>
      <c r="G19" s="32">
        <v>70456</v>
      </c>
      <c r="H19" s="73">
        <f t="shared" si="7"/>
        <v>0.81326835288150301</v>
      </c>
      <c r="I19" s="29">
        <f t="shared" si="9"/>
        <v>4243895</v>
      </c>
      <c r="J19" s="32">
        <v>228</v>
      </c>
      <c r="K19" s="73">
        <f t="shared" si="10"/>
        <v>0.67244293571311875</v>
      </c>
      <c r="L19" s="67">
        <v>43708</v>
      </c>
      <c r="M19" s="67">
        <v>215211</v>
      </c>
      <c r="N19" s="67">
        <v>1091110</v>
      </c>
      <c r="O19" s="67">
        <v>1327902</v>
      </c>
      <c r="P19" s="67">
        <v>757101</v>
      </c>
      <c r="Q19" s="67">
        <v>395078</v>
      </c>
      <c r="R19" s="67">
        <v>170024</v>
      </c>
      <c r="S19" s="67">
        <v>115393</v>
      </c>
      <c r="T19" s="67">
        <v>87990</v>
      </c>
      <c r="U19" s="67">
        <v>38826</v>
      </c>
      <c r="V19" s="67">
        <v>1552</v>
      </c>
      <c r="W19" s="67">
        <f t="shared" si="11"/>
        <v>1743383</v>
      </c>
      <c r="X19" s="68">
        <f t="shared" si="8"/>
        <v>0.27625296296630819</v>
      </c>
      <c r="Y19" s="67">
        <v>254</v>
      </c>
      <c r="Z19" s="67">
        <v>35634</v>
      </c>
      <c r="AA19" s="67">
        <v>643104</v>
      </c>
      <c r="AB19" s="67">
        <v>740949</v>
      </c>
      <c r="AC19" s="67">
        <v>313452</v>
      </c>
      <c r="AD19" s="67">
        <v>9990</v>
      </c>
      <c r="AF19" s="59">
        <v>6310821</v>
      </c>
      <c r="AG19">
        <v>2</v>
      </c>
    </row>
    <row r="20" spans="1:33" x14ac:dyDescent="0.45">
      <c r="A20" s="31" t="s">
        <v>24</v>
      </c>
      <c r="B20" s="30">
        <f t="shared" si="12"/>
        <v>34620344</v>
      </c>
      <c r="C20" s="32">
        <f>SUM(一般接種!D19+一般接種!G19+一般接種!J19+一般接種!M19+医療従事者等!C17)</f>
        <v>11356944</v>
      </c>
      <c r="D20" s="32">
        <v>178675</v>
      </c>
      <c r="E20" s="73">
        <f t="shared" si="0"/>
        <v>0.81032265912239487</v>
      </c>
      <c r="F20" s="32">
        <f>SUM(一般接種!E19+一般接種!H19+一般接種!K19+一般接種!N19+医療従事者等!D17)</f>
        <v>11215399</v>
      </c>
      <c r="G20" s="32">
        <v>168312</v>
      </c>
      <c r="H20" s="73">
        <f t="shared" si="7"/>
        <v>0.80081315930010621</v>
      </c>
      <c r="I20" s="29">
        <f t="shared" si="9"/>
        <v>8824624</v>
      </c>
      <c r="J20" s="32">
        <v>587</v>
      </c>
      <c r="K20" s="73">
        <f t="shared" si="10"/>
        <v>0.63966228814447024</v>
      </c>
      <c r="L20" s="67">
        <v>105438</v>
      </c>
      <c r="M20" s="67">
        <v>617345</v>
      </c>
      <c r="N20" s="67">
        <v>2644815</v>
      </c>
      <c r="O20" s="67">
        <v>2948383</v>
      </c>
      <c r="P20" s="67">
        <v>1272011</v>
      </c>
      <c r="Q20" s="67">
        <v>519830</v>
      </c>
      <c r="R20" s="67">
        <v>237496</v>
      </c>
      <c r="S20" s="67">
        <v>231793</v>
      </c>
      <c r="T20" s="67">
        <v>175772</v>
      </c>
      <c r="U20" s="67">
        <v>67872</v>
      </c>
      <c r="V20" s="67">
        <v>3869</v>
      </c>
      <c r="W20" s="67">
        <f t="shared" si="11"/>
        <v>3223377</v>
      </c>
      <c r="X20" s="68">
        <f t="shared" si="8"/>
        <v>0.23366546484021522</v>
      </c>
      <c r="Y20" s="67">
        <v>1414</v>
      </c>
      <c r="Z20" s="67">
        <v>145696</v>
      </c>
      <c r="AA20" s="67">
        <v>1526091</v>
      </c>
      <c r="AB20" s="67">
        <v>1215044</v>
      </c>
      <c r="AC20" s="67">
        <v>319623</v>
      </c>
      <c r="AD20" s="67">
        <v>15509</v>
      </c>
      <c r="AF20" s="59">
        <v>13794837</v>
      </c>
      <c r="AG20">
        <v>2</v>
      </c>
    </row>
    <row r="21" spans="1:33" x14ac:dyDescent="0.45">
      <c r="A21" s="31" t="s">
        <v>25</v>
      </c>
      <c r="B21" s="30">
        <f t="shared" si="12"/>
        <v>23616663</v>
      </c>
      <c r="C21" s="32">
        <f>SUM(一般接種!D20+一般接種!G20+一般接種!J20+一般接種!M20+医療従事者等!C18)</f>
        <v>7652297</v>
      </c>
      <c r="D21" s="32">
        <v>125262</v>
      </c>
      <c r="E21" s="73">
        <f t="shared" si="0"/>
        <v>0.81681143561077285</v>
      </c>
      <c r="F21" s="32">
        <f>SUM(一般接種!E20+一般接種!H20+一般接種!K20+一般接種!N20+医療従事者等!D18)</f>
        <v>7564095</v>
      </c>
      <c r="G21" s="32">
        <v>118160</v>
      </c>
      <c r="H21" s="73">
        <f t="shared" si="7"/>
        <v>0.80801070498735561</v>
      </c>
      <c r="I21" s="29">
        <f t="shared" si="9"/>
        <v>6014928</v>
      </c>
      <c r="J21" s="32">
        <v>297</v>
      </c>
      <c r="K21" s="73">
        <f t="shared" si="10"/>
        <v>0.65268985487367315</v>
      </c>
      <c r="L21" s="67">
        <v>52021</v>
      </c>
      <c r="M21" s="67">
        <v>309263</v>
      </c>
      <c r="N21" s="67">
        <v>1462748</v>
      </c>
      <c r="O21" s="67">
        <v>2068828</v>
      </c>
      <c r="P21" s="67">
        <v>1104938</v>
      </c>
      <c r="Q21" s="67">
        <v>479104</v>
      </c>
      <c r="R21" s="67">
        <v>191888</v>
      </c>
      <c r="S21" s="67">
        <v>162903</v>
      </c>
      <c r="T21" s="67">
        <v>125009</v>
      </c>
      <c r="U21" s="67">
        <v>55782</v>
      </c>
      <c r="V21" s="67">
        <v>2444</v>
      </c>
      <c r="W21" s="67">
        <f t="shared" si="11"/>
        <v>2385343</v>
      </c>
      <c r="X21" s="68">
        <f t="shared" si="8"/>
        <v>0.25885032290325577</v>
      </c>
      <c r="Y21" s="67">
        <v>679</v>
      </c>
      <c r="Z21" s="67">
        <v>48070</v>
      </c>
      <c r="AA21" s="67">
        <v>897859</v>
      </c>
      <c r="AB21" s="67">
        <v>1052834</v>
      </c>
      <c r="AC21" s="67">
        <v>375030</v>
      </c>
      <c r="AD21" s="67">
        <v>10871</v>
      </c>
      <c r="AF21" s="59">
        <v>9215144</v>
      </c>
      <c r="AG21">
        <v>0</v>
      </c>
    </row>
    <row r="22" spans="1:33" x14ac:dyDescent="0.45">
      <c r="A22" s="31" t="s">
        <v>26</v>
      </c>
      <c r="B22" s="30">
        <f t="shared" si="12"/>
        <v>6167510</v>
      </c>
      <c r="C22" s="32">
        <f>SUM(一般接種!D21+一般接種!G21+一般接種!J21+一般接種!M21+医療従事者等!C19)</f>
        <v>1913477</v>
      </c>
      <c r="D22" s="32">
        <v>30701</v>
      </c>
      <c r="E22" s="73">
        <f t="shared" si="0"/>
        <v>0.86039316831438839</v>
      </c>
      <c r="F22" s="32">
        <f>SUM(一般接種!E21+一般接種!H21+一般接種!K21+一般接種!N21+医療従事者等!D19)</f>
        <v>1883611</v>
      </c>
      <c r="G22" s="32">
        <v>28831</v>
      </c>
      <c r="H22" s="73">
        <f t="shared" si="7"/>
        <v>0.84759952364283453</v>
      </c>
      <c r="I22" s="29">
        <f t="shared" si="9"/>
        <v>1609743</v>
      </c>
      <c r="J22" s="32">
        <v>5</v>
      </c>
      <c r="K22" s="73">
        <f t="shared" si="10"/>
        <v>0.73561994521709806</v>
      </c>
      <c r="L22" s="67">
        <v>16834</v>
      </c>
      <c r="M22" s="67">
        <v>65154</v>
      </c>
      <c r="N22" s="67">
        <v>344216</v>
      </c>
      <c r="O22" s="67">
        <v>568192</v>
      </c>
      <c r="P22" s="67">
        <v>356847</v>
      </c>
      <c r="Q22" s="67">
        <v>150142</v>
      </c>
      <c r="R22" s="67">
        <v>50209</v>
      </c>
      <c r="S22" s="67">
        <v>28461</v>
      </c>
      <c r="T22" s="67">
        <v>19494</v>
      </c>
      <c r="U22" s="67">
        <v>9759</v>
      </c>
      <c r="V22" s="67">
        <v>435</v>
      </c>
      <c r="W22" s="67">
        <f t="shared" si="11"/>
        <v>760679</v>
      </c>
      <c r="X22" s="68">
        <f t="shared" si="8"/>
        <v>0.34761597496474389</v>
      </c>
      <c r="Y22" s="67">
        <v>9</v>
      </c>
      <c r="Z22" s="67">
        <v>6133</v>
      </c>
      <c r="AA22" s="67">
        <v>190815</v>
      </c>
      <c r="AB22" s="67">
        <v>359796</v>
      </c>
      <c r="AC22" s="67">
        <v>200222</v>
      </c>
      <c r="AD22" s="67">
        <v>3704</v>
      </c>
      <c r="AF22" s="59">
        <v>2188274</v>
      </c>
      <c r="AG22">
        <v>0</v>
      </c>
    </row>
    <row r="23" spans="1:33" x14ac:dyDescent="0.45">
      <c r="A23" s="31" t="s">
        <v>27</v>
      </c>
      <c r="B23" s="30">
        <f t="shared" si="12"/>
        <v>2848116</v>
      </c>
      <c r="C23" s="32">
        <f>SUM(一般接種!D22+一般接種!G22+一般接種!J22+一般接種!M22+医療従事者等!C20)</f>
        <v>900548</v>
      </c>
      <c r="D23" s="32">
        <v>14479</v>
      </c>
      <c r="E23" s="73">
        <f t="shared" si="0"/>
        <v>0.85422354619774798</v>
      </c>
      <c r="F23" s="32">
        <f>SUM(一般接種!E22+一般接種!H22+一般接種!K22+一般接種!N22+医療従事者等!D20)</f>
        <v>893103</v>
      </c>
      <c r="G23" s="32">
        <v>13565</v>
      </c>
      <c r="H23" s="73">
        <f t="shared" si="7"/>
        <v>0.8479272713250039</v>
      </c>
      <c r="I23" s="29">
        <f t="shared" si="9"/>
        <v>725048</v>
      </c>
      <c r="J23" s="32">
        <v>10</v>
      </c>
      <c r="K23" s="73">
        <f t="shared" si="10"/>
        <v>0.69898002467993214</v>
      </c>
      <c r="L23" s="67">
        <v>10220</v>
      </c>
      <c r="M23" s="67">
        <v>39388</v>
      </c>
      <c r="N23" s="67">
        <v>213139</v>
      </c>
      <c r="O23" s="67">
        <v>219830</v>
      </c>
      <c r="P23" s="67">
        <v>127808</v>
      </c>
      <c r="Q23" s="67">
        <v>63113</v>
      </c>
      <c r="R23" s="67">
        <v>20077</v>
      </c>
      <c r="S23" s="67">
        <v>13756</v>
      </c>
      <c r="T23" s="67">
        <v>11781</v>
      </c>
      <c r="U23" s="67">
        <v>5810</v>
      </c>
      <c r="V23" s="67">
        <v>126</v>
      </c>
      <c r="W23" s="67">
        <f t="shared" si="11"/>
        <v>329417</v>
      </c>
      <c r="X23" s="68">
        <f t="shared" si="8"/>
        <v>0.31757770322381612</v>
      </c>
      <c r="Y23" s="67">
        <v>104</v>
      </c>
      <c r="Z23" s="67">
        <v>3829</v>
      </c>
      <c r="AA23" s="67">
        <v>125975</v>
      </c>
      <c r="AB23" s="67">
        <v>142465</v>
      </c>
      <c r="AC23" s="67">
        <v>56511</v>
      </c>
      <c r="AD23" s="67">
        <v>533</v>
      </c>
      <c r="AF23" s="59">
        <v>1037280</v>
      </c>
      <c r="AG23">
        <v>0</v>
      </c>
    </row>
    <row r="24" spans="1:33" x14ac:dyDescent="0.45">
      <c r="A24" s="31" t="s">
        <v>28</v>
      </c>
      <c r="B24" s="30">
        <f t="shared" si="12"/>
        <v>2941978</v>
      </c>
      <c r="C24" s="32">
        <f>SUM(一般接種!D23+一般接種!G23+一般接種!J23+一般接種!M23+医療従事者等!C21)</f>
        <v>941942</v>
      </c>
      <c r="D24" s="32">
        <v>14422</v>
      </c>
      <c r="E24" s="73">
        <f t="shared" si="0"/>
        <v>0.82482807929917357</v>
      </c>
      <c r="F24" s="32">
        <f>SUM(一般接種!E23+一般接種!H23+一般接種!K23+一般接種!N23+医療従事者等!D21)</f>
        <v>931277</v>
      </c>
      <c r="G24" s="32">
        <v>13639</v>
      </c>
      <c r="H24" s="73">
        <f t="shared" si="7"/>
        <v>0.81604018137822909</v>
      </c>
      <c r="I24" s="29">
        <f t="shared" si="9"/>
        <v>747967</v>
      </c>
      <c r="J24" s="32">
        <v>58</v>
      </c>
      <c r="K24" s="73">
        <f t="shared" si="10"/>
        <v>0.66510301013516215</v>
      </c>
      <c r="L24" s="67">
        <v>9379</v>
      </c>
      <c r="M24" s="67">
        <v>55500</v>
      </c>
      <c r="N24" s="67">
        <v>204872</v>
      </c>
      <c r="O24" s="67">
        <v>217014</v>
      </c>
      <c r="P24" s="67">
        <v>131570</v>
      </c>
      <c r="Q24" s="67">
        <v>68183</v>
      </c>
      <c r="R24" s="67">
        <v>26886</v>
      </c>
      <c r="S24" s="67">
        <v>13887</v>
      </c>
      <c r="T24" s="67">
        <v>13183</v>
      </c>
      <c r="U24" s="67">
        <v>7223</v>
      </c>
      <c r="V24" s="67">
        <v>270</v>
      </c>
      <c r="W24" s="67">
        <f t="shared" si="11"/>
        <v>320792</v>
      </c>
      <c r="X24" s="68">
        <f t="shared" si="8"/>
        <v>0.28527497974657201</v>
      </c>
      <c r="Y24" s="67">
        <v>39</v>
      </c>
      <c r="Z24" s="67">
        <v>6875</v>
      </c>
      <c r="AA24" s="67">
        <v>103619</v>
      </c>
      <c r="AB24" s="67">
        <v>140119</v>
      </c>
      <c r="AC24" s="67">
        <v>68299</v>
      </c>
      <c r="AD24" s="67">
        <v>1841</v>
      </c>
      <c r="AF24" s="59">
        <v>1124501</v>
      </c>
      <c r="AG24">
        <v>0</v>
      </c>
    </row>
    <row r="25" spans="1:33" x14ac:dyDescent="0.45">
      <c r="A25" s="31" t="s">
        <v>29</v>
      </c>
      <c r="B25" s="30">
        <f t="shared" si="12"/>
        <v>2039925</v>
      </c>
      <c r="C25" s="32">
        <f>SUM(一般接種!D24+一般接種!G24+一般接種!J24+一般接種!M24+医療従事者等!C22)</f>
        <v>650450</v>
      </c>
      <c r="D25" s="32">
        <v>9128</v>
      </c>
      <c r="E25" s="73">
        <f t="shared" si="0"/>
        <v>0.83554644139519618</v>
      </c>
      <c r="F25" s="32">
        <f>SUM(一般接種!E24+一般接種!H24+一般接種!K24+一般接種!N24+医療従事者等!D22)</f>
        <v>644202</v>
      </c>
      <c r="G25" s="32">
        <v>8505</v>
      </c>
      <c r="H25" s="73">
        <f t="shared" si="7"/>
        <v>0.82821790949881957</v>
      </c>
      <c r="I25" s="29">
        <f t="shared" si="9"/>
        <v>522027</v>
      </c>
      <c r="J25" s="32">
        <v>50</v>
      </c>
      <c r="K25" s="73">
        <f t="shared" si="10"/>
        <v>0.68005779443109748</v>
      </c>
      <c r="L25" s="67">
        <v>7678</v>
      </c>
      <c r="M25" s="67">
        <v>32418</v>
      </c>
      <c r="N25" s="67">
        <v>143809</v>
      </c>
      <c r="O25" s="67">
        <v>172190</v>
      </c>
      <c r="P25" s="67">
        <v>92094</v>
      </c>
      <c r="Q25" s="67">
        <v>34637</v>
      </c>
      <c r="R25" s="67">
        <v>15977</v>
      </c>
      <c r="S25" s="67">
        <v>10600</v>
      </c>
      <c r="T25" s="67">
        <v>8418</v>
      </c>
      <c r="U25" s="67">
        <v>4070</v>
      </c>
      <c r="V25" s="67">
        <v>136</v>
      </c>
      <c r="W25" s="67">
        <f t="shared" si="11"/>
        <v>223246</v>
      </c>
      <c r="X25" s="68">
        <f t="shared" si="8"/>
        <v>0.29085607675350594</v>
      </c>
      <c r="Y25" s="67">
        <v>147</v>
      </c>
      <c r="Z25" s="67">
        <v>3812</v>
      </c>
      <c r="AA25" s="67">
        <v>69397</v>
      </c>
      <c r="AB25" s="67">
        <v>103753</v>
      </c>
      <c r="AC25" s="67">
        <v>45577</v>
      </c>
      <c r="AD25" s="67">
        <v>560</v>
      </c>
      <c r="AF25" s="59">
        <v>767548</v>
      </c>
      <c r="AG25">
        <v>0</v>
      </c>
    </row>
    <row r="26" spans="1:33" x14ac:dyDescent="0.45">
      <c r="A26" s="31" t="s">
        <v>30</v>
      </c>
      <c r="B26" s="30">
        <f t="shared" si="12"/>
        <v>2153507</v>
      </c>
      <c r="C26" s="32">
        <f>SUM(一般接種!D25+一般接種!G25+一般接種!J25+一般接種!M25+医療従事者等!C23)</f>
        <v>685054</v>
      </c>
      <c r="D26" s="32">
        <v>10598</v>
      </c>
      <c r="E26" s="73">
        <f t="shared" si="0"/>
        <v>0.82630529837754263</v>
      </c>
      <c r="F26" s="32">
        <f>SUM(一般接種!E25+一般接種!H25+一般接種!K25+一般接種!N25+医療従事者等!D23)</f>
        <v>677115</v>
      </c>
      <c r="G26" s="32">
        <v>9914</v>
      </c>
      <c r="H26" s="73">
        <f t="shared" si="7"/>
        <v>0.81741688321075778</v>
      </c>
      <c r="I26" s="29">
        <f t="shared" si="9"/>
        <v>548629</v>
      </c>
      <c r="J26" s="32">
        <v>6</v>
      </c>
      <c r="K26" s="73">
        <f t="shared" si="10"/>
        <v>0.67214183239793635</v>
      </c>
      <c r="L26" s="67">
        <v>6955</v>
      </c>
      <c r="M26" s="67">
        <v>38046</v>
      </c>
      <c r="N26" s="67">
        <v>169363</v>
      </c>
      <c r="O26" s="67">
        <v>165379</v>
      </c>
      <c r="P26" s="67">
        <v>96494</v>
      </c>
      <c r="Q26" s="67">
        <v>34695</v>
      </c>
      <c r="R26" s="67">
        <v>12468</v>
      </c>
      <c r="S26" s="67">
        <v>13010</v>
      </c>
      <c r="T26" s="67">
        <v>8850</v>
      </c>
      <c r="U26" s="67">
        <v>3278</v>
      </c>
      <c r="V26" s="67">
        <v>91</v>
      </c>
      <c r="W26" s="67">
        <f t="shared" si="11"/>
        <v>242709</v>
      </c>
      <c r="X26" s="68">
        <f t="shared" si="8"/>
        <v>0.29735332277259746</v>
      </c>
      <c r="Y26" s="67">
        <v>117</v>
      </c>
      <c r="Z26" s="67">
        <v>6420</v>
      </c>
      <c r="AA26" s="67">
        <v>90286</v>
      </c>
      <c r="AB26" s="67">
        <v>110370</v>
      </c>
      <c r="AC26" s="67">
        <v>35047</v>
      </c>
      <c r="AD26" s="67">
        <v>469</v>
      </c>
      <c r="AF26" s="59">
        <v>816231</v>
      </c>
      <c r="AG26">
        <v>0</v>
      </c>
    </row>
    <row r="27" spans="1:33" x14ac:dyDescent="0.45">
      <c r="A27" s="31" t="s">
        <v>31</v>
      </c>
      <c r="B27" s="30">
        <f t="shared" si="12"/>
        <v>5584844</v>
      </c>
      <c r="C27" s="32">
        <f>SUM(一般接種!D26+一般接種!G26+一般接種!J26+一般接種!M26+医療従事者等!C24)</f>
        <v>1740179</v>
      </c>
      <c r="D27" s="32">
        <v>30874</v>
      </c>
      <c r="E27" s="73">
        <f t="shared" si="0"/>
        <v>0.83117431901089911</v>
      </c>
      <c r="F27" s="32">
        <f>SUM(一般接種!E26+一般接種!H26+一般接種!K26+一般接種!N26+医療従事者等!D24)</f>
        <v>1718729</v>
      </c>
      <c r="G27" s="32">
        <v>29170</v>
      </c>
      <c r="H27" s="73">
        <f t="shared" si="7"/>
        <v>0.82157254044991135</v>
      </c>
      <c r="I27" s="29">
        <f t="shared" si="9"/>
        <v>1445981</v>
      </c>
      <c r="J27" s="32">
        <v>19</v>
      </c>
      <c r="K27" s="73">
        <f t="shared" si="10"/>
        <v>0.70311997020171224</v>
      </c>
      <c r="L27" s="67">
        <v>14398</v>
      </c>
      <c r="M27" s="67">
        <v>69437</v>
      </c>
      <c r="N27" s="67">
        <v>457925</v>
      </c>
      <c r="O27" s="67">
        <v>433229</v>
      </c>
      <c r="P27" s="67">
        <v>235760</v>
      </c>
      <c r="Q27" s="67">
        <v>123346</v>
      </c>
      <c r="R27" s="67">
        <v>48372</v>
      </c>
      <c r="S27" s="67">
        <v>27771</v>
      </c>
      <c r="T27" s="67">
        <v>24261</v>
      </c>
      <c r="U27" s="67">
        <v>11286</v>
      </c>
      <c r="V27" s="67">
        <v>196</v>
      </c>
      <c r="W27" s="67">
        <f t="shared" si="11"/>
        <v>679955</v>
      </c>
      <c r="X27" s="68">
        <f t="shared" si="8"/>
        <v>0.33063796928169981</v>
      </c>
      <c r="Y27" s="67">
        <v>13</v>
      </c>
      <c r="Z27" s="67">
        <v>6616</v>
      </c>
      <c r="AA27" s="67">
        <v>257873</v>
      </c>
      <c r="AB27" s="67">
        <v>308635</v>
      </c>
      <c r="AC27" s="67">
        <v>105432</v>
      </c>
      <c r="AD27" s="67">
        <v>1386</v>
      </c>
      <c r="AF27" s="59">
        <v>2056494</v>
      </c>
      <c r="AG27">
        <v>0</v>
      </c>
    </row>
    <row r="28" spans="1:33" x14ac:dyDescent="0.45">
      <c r="A28" s="31" t="s">
        <v>32</v>
      </c>
      <c r="B28" s="30">
        <f t="shared" si="12"/>
        <v>5322259</v>
      </c>
      <c r="C28" s="32">
        <f>SUM(一般接種!D27+一般接種!G27+一般接種!J27+一般接種!M27+医療従事者等!C25)</f>
        <v>1674923</v>
      </c>
      <c r="D28" s="32">
        <v>26243</v>
      </c>
      <c r="E28" s="73">
        <f t="shared" si="0"/>
        <v>0.8257416965298594</v>
      </c>
      <c r="F28" s="32">
        <f>SUM(一般接種!E27+一般接種!H27+一般接種!K27+一般接種!N27+医療従事者等!D25)</f>
        <v>1661954</v>
      </c>
      <c r="G28" s="32">
        <v>24743</v>
      </c>
      <c r="H28" s="73">
        <f t="shared" si="7"/>
        <v>0.81999744566401467</v>
      </c>
      <c r="I28" s="29">
        <f t="shared" si="9"/>
        <v>1356805</v>
      </c>
      <c r="J28" s="32">
        <v>44</v>
      </c>
      <c r="K28" s="73">
        <f t="shared" si="10"/>
        <v>0.67953400898024396</v>
      </c>
      <c r="L28" s="67">
        <v>15511</v>
      </c>
      <c r="M28" s="67">
        <v>85374</v>
      </c>
      <c r="N28" s="67">
        <v>466933</v>
      </c>
      <c r="O28" s="67">
        <v>403791</v>
      </c>
      <c r="P28" s="67">
        <v>192535</v>
      </c>
      <c r="Q28" s="67">
        <v>97976</v>
      </c>
      <c r="R28" s="67">
        <v>38068</v>
      </c>
      <c r="S28" s="67">
        <v>22453</v>
      </c>
      <c r="T28" s="67">
        <v>22608</v>
      </c>
      <c r="U28" s="67">
        <v>10683</v>
      </c>
      <c r="V28" s="67">
        <v>873</v>
      </c>
      <c r="W28" s="67">
        <f t="shared" si="11"/>
        <v>628577</v>
      </c>
      <c r="X28" s="68">
        <f t="shared" si="8"/>
        <v>0.31482291189293826</v>
      </c>
      <c r="Y28" s="67">
        <v>43</v>
      </c>
      <c r="Z28" s="67">
        <v>9450</v>
      </c>
      <c r="AA28" s="67">
        <v>258005</v>
      </c>
      <c r="AB28" s="67">
        <v>276399</v>
      </c>
      <c r="AC28" s="67">
        <v>82405</v>
      </c>
      <c r="AD28" s="67">
        <v>2275</v>
      </c>
      <c r="AF28" s="59">
        <v>1996605</v>
      </c>
      <c r="AG28">
        <v>1</v>
      </c>
    </row>
    <row r="29" spans="1:33" x14ac:dyDescent="0.45">
      <c r="A29" s="31" t="s">
        <v>33</v>
      </c>
      <c r="B29" s="30">
        <f t="shared" si="12"/>
        <v>9823427</v>
      </c>
      <c r="C29" s="32">
        <f>SUM(一般接種!D28+一般接種!G28+一般接種!J28+一般接種!M28+医療従事者等!C26)</f>
        <v>3153277</v>
      </c>
      <c r="D29" s="32">
        <v>45788</v>
      </c>
      <c r="E29" s="73">
        <f t="shared" si="0"/>
        <v>0.84943525681327392</v>
      </c>
      <c r="F29" s="32">
        <f>SUM(一般接種!E28+一般接種!H28+一般接種!K28+一般接種!N28+医療従事者等!D26)</f>
        <v>3120739</v>
      </c>
      <c r="G29" s="32">
        <v>42710</v>
      </c>
      <c r="H29" s="73">
        <f t="shared" si="7"/>
        <v>0.84138233605773172</v>
      </c>
      <c r="I29" s="29">
        <f t="shared" si="9"/>
        <v>2480780</v>
      </c>
      <c r="J29" s="32">
        <v>54</v>
      </c>
      <c r="K29" s="73">
        <f t="shared" si="10"/>
        <v>0.67810895771259871</v>
      </c>
      <c r="L29" s="67">
        <v>23598</v>
      </c>
      <c r="M29" s="67">
        <v>116060</v>
      </c>
      <c r="N29" s="67">
        <v>657982</v>
      </c>
      <c r="O29" s="67">
        <v>757639</v>
      </c>
      <c r="P29" s="67">
        <v>454127</v>
      </c>
      <c r="Q29" s="67">
        <v>252172</v>
      </c>
      <c r="R29" s="67">
        <v>88240</v>
      </c>
      <c r="S29" s="67">
        <v>53260</v>
      </c>
      <c r="T29" s="67">
        <v>53711</v>
      </c>
      <c r="U29" s="67">
        <v>23258</v>
      </c>
      <c r="V29" s="67">
        <v>733</v>
      </c>
      <c r="W29" s="67">
        <f t="shared" si="11"/>
        <v>1068631</v>
      </c>
      <c r="X29" s="68">
        <f t="shared" si="8"/>
        <v>0.29211136320148701</v>
      </c>
      <c r="Y29" s="67">
        <v>26</v>
      </c>
      <c r="Z29" s="67">
        <v>12237</v>
      </c>
      <c r="AA29" s="67">
        <v>355022</v>
      </c>
      <c r="AB29" s="67">
        <v>463398</v>
      </c>
      <c r="AC29" s="67">
        <v>233630</v>
      </c>
      <c r="AD29" s="67">
        <v>4318</v>
      </c>
      <c r="AF29" s="59">
        <v>3658300</v>
      </c>
      <c r="AG29">
        <v>2</v>
      </c>
    </row>
    <row r="30" spans="1:33" x14ac:dyDescent="0.45">
      <c r="A30" s="31" t="s">
        <v>34</v>
      </c>
      <c r="B30" s="30">
        <f t="shared" si="12"/>
        <v>18448579</v>
      </c>
      <c r="C30" s="32">
        <f>SUM(一般接種!D29+一般接種!G29+一般接種!J29+一般接種!M29+医療従事者等!C27)</f>
        <v>6038004</v>
      </c>
      <c r="D30" s="32">
        <v>97364</v>
      </c>
      <c r="E30" s="73">
        <f t="shared" si="0"/>
        <v>0.78909256825280649</v>
      </c>
      <c r="F30" s="32">
        <f>SUM(一般接種!E29+一般接種!H29+一般接種!K29+一般接種!N29+医療従事者等!D27)</f>
        <v>5935764</v>
      </c>
      <c r="G30" s="32">
        <v>92135</v>
      </c>
      <c r="H30" s="73">
        <f t="shared" si="7"/>
        <v>0.77620664028228936</v>
      </c>
      <c r="I30" s="29">
        <f t="shared" si="9"/>
        <v>4670562</v>
      </c>
      <c r="J30" s="32">
        <v>157</v>
      </c>
      <c r="K30" s="73">
        <f t="shared" si="10"/>
        <v>0.6203678183210477</v>
      </c>
      <c r="L30" s="67">
        <v>43281</v>
      </c>
      <c r="M30" s="67">
        <v>375881</v>
      </c>
      <c r="N30" s="67">
        <v>1356873</v>
      </c>
      <c r="O30" s="67">
        <v>1363018</v>
      </c>
      <c r="P30" s="67">
        <v>761824</v>
      </c>
      <c r="Q30" s="67">
        <v>370820</v>
      </c>
      <c r="R30" s="67">
        <v>150606</v>
      </c>
      <c r="S30" s="67">
        <v>109214</v>
      </c>
      <c r="T30" s="67">
        <v>95252</v>
      </c>
      <c r="U30" s="67">
        <v>42115</v>
      </c>
      <c r="V30" s="67">
        <v>1678</v>
      </c>
      <c r="W30" s="67">
        <f t="shared" si="11"/>
        <v>1804249</v>
      </c>
      <c r="X30" s="68">
        <f t="shared" si="8"/>
        <v>0.23965759197284434</v>
      </c>
      <c r="Y30" s="67">
        <v>69</v>
      </c>
      <c r="Z30" s="67">
        <v>45297</v>
      </c>
      <c r="AA30" s="67">
        <v>694851</v>
      </c>
      <c r="AB30" s="67">
        <v>763763</v>
      </c>
      <c r="AC30" s="67">
        <v>292965</v>
      </c>
      <c r="AD30" s="67">
        <v>7304</v>
      </c>
      <c r="AF30" s="59">
        <v>7528445</v>
      </c>
      <c r="AG30">
        <v>0</v>
      </c>
    </row>
    <row r="31" spans="1:33" x14ac:dyDescent="0.45">
      <c r="A31" s="31" t="s">
        <v>35</v>
      </c>
      <c r="B31" s="30">
        <f t="shared" si="12"/>
        <v>4639253</v>
      </c>
      <c r="C31" s="32">
        <f>SUM(一般接種!D30+一般接種!G30+一般接種!J30+一般接種!M30+医療従事者等!C28)</f>
        <v>1485886</v>
      </c>
      <c r="D31" s="32">
        <v>23751</v>
      </c>
      <c r="E31" s="73">
        <f t="shared" si="0"/>
        <v>0.81917832011115588</v>
      </c>
      <c r="F31" s="32">
        <f>SUM(一般接種!E30+一般接種!H30+一般接種!K30+一般接種!N30+医療従事者等!D28)</f>
        <v>1470858</v>
      </c>
      <c r="G31" s="32">
        <v>22479</v>
      </c>
      <c r="H31" s="73">
        <f t="shared" si="7"/>
        <v>0.81147135941912063</v>
      </c>
      <c r="I31" s="29">
        <f t="shared" si="9"/>
        <v>1177939</v>
      </c>
      <c r="J31" s="32">
        <v>45</v>
      </c>
      <c r="K31" s="73">
        <f t="shared" si="10"/>
        <v>0.65992895880955582</v>
      </c>
      <c r="L31" s="67">
        <v>16838</v>
      </c>
      <c r="M31" s="67">
        <v>67571</v>
      </c>
      <c r="N31" s="67">
        <v>347323</v>
      </c>
      <c r="O31" s="67">
        <v>354089</v>
      </c>
      <c r="P31" s="67">
        <v>197100</v>
      </c>
      <c r="Q31" s="67">
        <v>98856</v>
      </c>
      <c r="R31" s="67">
        <v>40865</v>
      </c>
      <c r="S31" s="67">
        <v>24631</v>
      </c>
      <c r="T31" s="67">
        <v>20797</v>
      </c>
      <c r="U31" s="67">
        <v>9670</v>
      </c>
      <c r="V31" s="67">
        <v>199</v>
      </c>
      <c r="W31" s="67">
        <f t="shared" si="11"/>
        <v>504570</v>
      </c>
      <c r="X31" s="68">
        <f t="shared" si="8"/>
        <v>0.28269127336291516</v>
      </c>
      <c r="Y31" s="67">
        <v>82</v>
      </c>
      <c r="Z31" s="67">
        <v>5592</v>
      </c>
      <c r="AA31" s="67">
        <v>162751</v>
      </c>
      <c r="AB31" s="67">
        <v>233347</v>
      </c>
      <c r="AC31" s="67">
        <v>100914</v>
      </c>
      <c r="AD31" s="67">
        <v>1884</v>
      </c>
      <c r="AF31" s="59">
        <v>1784880</v>
      </c>
      <c r="AG31">
        <v>0</v>
      </c>
    </row>
    <row r="32" spans="1:33" x14ac:dyDescent="0.45">
      <c r="A32" s="31" t="s">
        <v>36</v>
      </c>
      <c r="B32" s="30">
        <f t="shared" si="12"/>
        <v>3585901</v>
      </c>
      <c r="C32" s="32">
        <f>SUM(一般接種!D31+一般接種!G31+一般接種!J31+一般接種!M31+医療従事者等!C29)</f>
        <v>1162056</v>
      </c>
      <c r="D32" s="32">
        <v>12778</v>
      </c>
      <c r="E32" s="73">
        <f t="shared" si="0"/>
        <v>0.81210958919597276</v>
      </c>
      <c r="F32" s="32">
        <f>SUM(一般接種!E31+一般接種!H31+一般接種!K31+一般接種!N31+医療従事者等!D29)</f>
        <v>1150346</v>
      </c>
      <c r="G32" s="32">
        <v>12061</v>
      </c>
      <c r="H32" s="73">
        <f t="shared" si="7"/>
        <v>0.8043416507911384</v>
      </c>
      <c r="I32" s="29">
        <f t="shared" si="9"/>
        <v>905568</v>
      </c>
      <c r="J32" s="32">
        <v>16</v>
      </c>
      <c r="K32" s="73">
        <f t="shared" si="10"/>
        <v>0.63988648761708788</v>
      </c>
      <c r="L32" s="67">
        <v>8772</v>
      </c>
      <c r="M32" s="67">
        <v>53159</v>
      </c>
      <c r="N32" s="67">
        <v>238956</v>
      </c>
      <c r="O32" s="67">
        <v>286181</v>
      </c>
      <c r="P32" s="67">
        <v>161348</v>
      </c>
      <c r="Q32" s="67">
        <v>83287</v>
      </c>
      <c r="R32" s="67">
        <v>25274</v>
      </c>
      <c r="S32" s="67">
        <v>21656</v>
      </c>
      <c r="T32" s="67">
        <v>18272</v>
      </c>
      <c r="U32" s="67">
        <v>8351</v>
      </c>
      <c r="V32" s="67">
        <v>312</v>
      </c>
      <c r="W32" s="67">
        <f t="shared" si="11"/>
        <v>367931</v>
      </c>
      <c r="X32" s="68">
        <f t="shared" si="8"/>
        <v>0.25998957020186886</v>
      </c>
      <c r="Y32" s="67">
        <v>9</v>
      </c>
      <c r="Z32" s="67">
        <v>7108</v>
      </c>
      <c r="AA32" s="67">
        <v>135230</v>
      </c>
      <c r="AB32" s="67">
        <v>154637</v>
      </c>
      <c r="AC32" s="67">
        <v>69873</v>
      </c>
      <c r="AD32" s="67">
        <v>1074</v>
      </c>
      <c r="AF32" s="59">
        <v>1415176</v>
      </c>
      <c r="AG32">
        <v>0</v>
      </c>
    </row>
    <row r="33" spans="1:33" x14ac:dyDescent="0.45">
      <c r="A33" s="31" t="s">
        <v>37</v>
      </c>
      <c r="B33" s="30">
        <f t="shared" si="12"/>
        <v>6297298</v>
      </c>
      <c r="C33" s="32">
        <f>SUM(一般接種!D32+一般接種!G32+一般接種!J32+一般接種!M32+医療従事者等!C30)</f>
        <v>2037703</v>
      </c>
      <c r="D33" s="32">
        <v>33434</v>
      </c>
      <c r="E33" s="73">
        <f t="shared" si="0"/>
        <v>0.79806014590913688</v>
      </c>
      <c r="F33" s="32">
        <f>SUM(一般接種!E32+一般接種!H32+一般接種!K32+一般接種!N32+医療従事者等!D30)</f>
        <v>2007196</v>
      </c>
      <c r="G33" s="32">
        <v>31297</v>
      </c>
      <c r="H33" s="73">
        <f t="shared" si="7"/>
        <v>0.7867637748434555</v>
      </c>
      <c r="I33" s="29">
        <f t="shared" si="9"/>
        <v>1569696</v>
      </c>
      <c r="J33" s="32">
        <v>77</v>
      </c>
      <c r="K33" s="73">
        <f t="shared" si="10"/>
        <v>0.62499114049149762</v>
      </c>
      <c r="L33" s="67">
        <v>26276</v>
      </c>
      <c r="M33" s="67">
        <v>97879</v>
      </c>
      <c r="N33" s="67">
        <v>452055</v>
      </c>
      <c r="O33" s="67">
        <v>476069</v>
      </c>
      <c r="P33" s="67">
        <v>253078</v>
      </c>
      <c r="Q33" s="67">
        <v>126217</v>
      </c>
      <c r="R33" s="67">
        <v>51473</v>
      </c>
      <c r="S33" s="67">
        <v>37250</v>
      </c>
      <c r="T33" s="67">
        <v>34245</v>
      </c>
      <c r="U33" s="67">
        <v>14967</v>
      </c>
      <c r="V33" s="67">
        <v>187</v>
      </c>
      <c r="W33" s="67">
        <f t="shared" si="11"/>
        <v>682703</v>
      </c>
      <c r="X33" s="68">
        <f t="shared" si="8"/>
        <v>0.27183878800330968</v>
      </c>
      <c r="Y33" s="67">
        <v>16</v>
      </c>
      <c r="Z33" s="67">
        <v>8490</v>
      </c>
      <c r="AA33" s="67">
        <v>245959</v>
      </c>
      <c r="AB33" s="67">
        <v>303434</v>
      </c>
      <c r="AC33" s="67">
        <v>123158</v>
      </c>
      <c r="AD33" s="67">
        <v>1646</v>
      </c>
      <c r="AF33" s="59">
        <v>2511426</v>
      </c>
      <c r="AG33">
        <v>1</v>
      </c>
    </row>
    <row r="34" spans="1:33" x14ac:dyDescent="0.45">
      <c r="A34" s="31" t="s">
        <v>38</v>
      </c>
      <c r="B34" s="30">
        <f t="shared" si="12"/>
        <v>21024760</v>
      </c>
      <c r="C34" s="32">
        <f>SUM(一般接種!D33+一般接種!G33+一般接種!J33+一般接種!M33+医療従事者等!C31)</f>
        <v>6925545</v>
      </c>
      <c r="D34" s="32">
        <v>114085</v>
      </c>
      <c r="E34" s="73">
        <f t="shared" si="0"/>
        <v>0.77396569328484943</v>
      </c>
      <c r="F34" s="32">
        <f>SUM(一般接種!E33+一般接種!H33+一般接種!K33+一般接種!N33+医療従事者等!D31)</f>
        <v>6838105</v>
      </c>
      <c r="G34" s="32">
        <v>107574</v>
      </c>
      <c r="H34" s="73">
        <f t="shared" si="7"/>
        <v>0.76476997465890884</v>
      </c>
      <c r="I34" s="29">
        <f t="shared" si="9"/>
        <v>5181197</v>
      </c>
      <c r="J34" s="32">
        <v>498</v>
      </c>
      <c r="K34" s="73">
        <f t="shared" si="10"/>
        <v>0.58866723040803681</v>
      </c>
      <c r="L34" s="67">
        <v>65738</v>
      </c>
      <c r="M34" s="67">
        <v>376493</v>
      </c>
      <c r="N34" s="67">
        <v>1531630</v>
      </c>
      <c r="O34" s="67">
        <v>1563553</v>
      </c>
      <c r="P34" s="67">
        <v>775912</v>
      </c>
      <c r="Q34" s="67">
        <v>371226</v>
      </c>
      <c r="R34" s="67">
        <v>199198</v>
      </c>
      <c r="S34" s="67">
        <v>138739</v>
      </c>
      <c r="T34" s="67">
        <v>111210</v>
      </c>
      <c r="U34" s="67">
        <v>46188</v>
      </c>
      <c r="V34" s="67">
        <v>1310</v>
      </c>
      <c r="W34" s="67">
        <f t="shared" si="11"/>
        <v>2079913</v>
      </c>
      <c r="X34" s="68">
        <f t="shared" si="8"/>
        <v>0.236334252424175</v>
      </c>
      <c r="Y34" s="67">
        <v>465</v>
      </c>
      <c r="Z34" s="67">
        <v>50022</v>
      </c>
      <c r="AA34" s="67">
        <v>802205</v>
      </c>
      <c r="AB34" s="67">
        <v>898604</v>
      </c>
      <c r="AC34" s="67">
        <v>322673</v>
      </c>
      <c r="AD34" s="67">
        <v>5944</v>
      </c>
      <c r="AF34" s="59">
        <v>8800726</v>
      </c>
      <c r="AG34">
        <v>0</v>
      </c>
    </row>
    <row r="35" spans="1:33" x14ac:dyDescent="0.45">
      <c r="A35" s="31" t="s">
        <v>39</v>
      </c>
      <c r="B35" s="30">
        <f t="shared" si="12"/>
        <v>13747737</v>
      </c>
      <c r="C35" s="32">
        <f>SUM(一般接種!D34+一般接種!G34+一般接種!J34+一般接種!M34+医療従事者等!C32)</f>
        <v>4448579</v>
      </c>
      <c r="D35" s="32">
        <v>68764</v>
      </c>
      <c r="E35" s="73">
        <f t="shared" si="0"/>
        <v>0.79798356703882578</v>
      </c>
      <c r="F35" s="32">
        <f>SUM(一般接種!E34+一般接種!H34+一般接種!K34+一般接種!N34+医療従事者等!D32)</f>
        <v>4397646</v>
      </c>
      <c r="G35" s="32">
        <v>64792</v>
      </c>
      <c r="H35" s="73">
        <f t="shared" si="7"/>
        <v>0.78942747362124754</v>
      </c>
      <c r="I35" s="29">
        <f t="shared" si="9"/>
        <v>3437804</v>
      </c>
      <c r="J35" s="32">
        <v>88</v>
      </c>
      <c r="K35" s="73">
        <f t="shared" si="10"/>
        <v>0.62633715719646699</v>
      </c>
      <c r="L35" s="67">
        <v>45817</v>
      </c>
      <c r="M35" s="67">
        <v>244440</v>
      </c>
      <c r="N35" s="67">
        <v>1011215</v>
      </c>
      <c r="O35" s="67">
        <v>1038771</v>
      </c>
      <c r="P35" s="67">
        <v>545793</v>
      </c>
      <c r="Q35" s="67">
        <v>254066</v>
      </c>
      <c r="R35" s="67">
        <v>116233</v>
      </c>
      <c r="S35" s="67">
        <v>81173</v>
      </c>
      <c r="T35" s="67">
        <v>67942</v>
      </c>
      <c r="U35" s="67">
        <v>31277</v>
      </c>
      <c r="V35" s="67">
        <v>1077</v>
      </c>
      <c r="W35" s="67">
        <f t="shared" si="11"/>
        <v>1463708</v>
      </c>
      <c r="X35" s="68">
        <f t="shared" si="8"/>
        <v>0.26668133949567857</v>
      </c>
      <c r="Y35" s="67">
        <v>108</v>
      </c>
      <c r="Z35" s="67">
        <v>26967</v>
      </c>
      <c r="AA35" s="67">
        <v>539929</v>
      </c>
      <c r="AB35" s="67">
        <v>635170</v>
      </c>
      <c r="AC35" s="67">
        <v>255289</v>
      </c>
      <c r="AD35" s="67">
        <v>6245</v>
      </c>
      <c r="AF35" s="59">
        <v>5488603</v>
      </c>
      <c r="AG35">
        <v>1</v>
      </c>
    </row>
    <row r="36" spans="1:33" x14ac:dyDescent="0.45">
      <c r="A36" s="31" t="s">
        <v>40</v>
      </c>
      <c r="B36" s="30">
        <f t="shared" si="12"/>
        <v>3448214</v>
      </c>
      <c r="C36" s="32">
        <f>SUM(一般接種!D35+一般接種!G35+一般接種!J35+一般接種!M35+医療従事者等!C33)</f>
        <v>1097438</v>
      </c>
      <c r="D36" s="32">
        <v>13617</v>
      </c>
      <c r="E36" s="73">
        <f t="shared" si="0"/>
        <v>0.81174999962551475</v>
      </c>
      <c r="F36" s="32">
        <f>SUM(一般接種!E35+一般接種!H35+一般接種!K35+一般接種!N35+医療従事者等!D33)</f>
        <v>1086420</v>
      </c>
      <c r="G36" s="32">
        <v>12714</v>
      </c>
      <c r="H36" s="73">
        <f t="shared" si="7"/>
        <v>0.80417416261348773</v>
      </c>
      <c r="I36" s="29">
        <f t="shared" si="9"/>
        <v>867069</v>
      </c>
      <c r="J36" s="32">
        <v>44</v>
      </c>
      <c r="K36" s="73">
        <f t="shared" si="10"/>
        <v>0.64937618243724005</v>
      </c>
      <c r="L36" s="67">
        <v>7601</v>
      </c>
      <c r="M36" s="67">
        <v>54621</v>
      </c>
      <c r="N36" s="67">
        <v>308029</v>
      </c>
      <c r="O36" s="67">
        <v>254569</v>
      </c>
      <c r="P36" s="67">
        <v>131905</v>
      </c>
      <c r="Q36" s="67">
        <v>53910</v>
      </c>
      <c r="R36" s="67">
        <v>20431</v>
      </c>
      <c r="S36" s="67">
        <v>14708</v>
      </c>
      <c r="T36" s="67">
        <v>15112</v>
      </c>
      <c r="U36" s="67">
        <v>6092</v>
      </c>
      <c r="V36" s="67">
        <v>91</v>
      </c>
      <c r="W36" s="67">
        <f t="shared" si="11"/>
        <v>397287</v>
      </c>
      <c r="X36" s="68">
        <f t="shared" si="8"/>
        <v>0.29755625892211157</v>
      </c>
      <c r="Y36" s="67">
        <v>71</v>
      </c>
      <c r="Z36" s="67">
        <v>5877</v>
      </c>
      <c r="AA36" s="67">
        <v>159923</v>
      </c>
      <c r="AB36" s="67">
        <v>173337</v>
      </c>
      <c r="AC36" s="67">
        <v>57619</v>
      </c>
      <c r="AD36" s="67">
        <v>460</v>
      </c>
      <c r="AF36" s="59">
        <v>1335166</v>
      </c>
      <c r="AG36">
        <v>0</v>
      </c>
    </row>
    <row r="37" spans="1:33" x14ac:dyDescent="0.45">
      <c r="A37" s="31" t="s">
        <v>41</v>
      </c>
      <c r="B37" s="30">
        <f t="shared" si="12"/>
        <v>2386679</v>
      </c>
      <c r="C37" s="32">
        <f>SUM(一般接種!D36+一般接種!G36+一般接種!J36+一般接種!M36+医療従事者等!C34)</f>
        <v>751907</v>
      </c>
      <c r="D37" s="32">
        <v>13216</v>
      </c>
      <c r="E37" s="73">
        <f t="shared" si="0"/>
        <v>0.79025430301759503</v>
      </c>
      <c r="F37" s="32">
        <f>SUM(一般接種!E36+一般接種!H36+一般接種!K36+一般接種!N36+医療従事者等!D34)</f>
        <v>743027</v>
      </c>
      <c r="G37" s="32">
        <v>12508</v>
      </c>
      <c r="H37" s="73">
        <f t="shared" si="7"/>
        <v>0.7815118678664158</v>
      </c>
      <c r="I37" s="29">
        <f t="shared" si="9"/>
        <v>607212</v>
      </c>
      <c r="J37" s="32">
        <v>17</v>
      </c>
      <c r="K37" s="73">
        <f t="shared" si="10"/>
        <v>0.6495794067083106</v>
      </c>
      <c r="L37" s="67">
        <v>7692</v>
      </c>
      <c r="M37" s="67">
        <v>44866</v>
      </c>
      <c r="N37" s="67">
        <v>212633</v>
      </c>
      <c r="O37" s="67">
        <v>197575</v>
      </c>
      <c r="P37" s="67">
        <v>83882</v>
      </c>
      <c r="Q37" s="67">
        <v>30053</v>
      </c>
      <c r="R37" s="67">
        <v>10783</v>
      </c>
      <c r="S37" s="67">
        <v>8372</v>
      </c>
      <c r="T37" s="67">
        <v>7645</v>
      </c>
      <c r="U37" s="67">
        <v>3648</v>
      </c>
      <c r="V37" s="67">
        <v>63</v>
      </c>
      <c r="W37" s="67">
        <f t="shared" si="11"/>
        <v>284533</v>
      </c>
      <c r="X37" s="68">
        <f t="shared" si="8"/>
        <v>0.3043944323140601</v>
      </c>
      <c r="Y37" s="67">
        <v>3</v>
      </c>
      <c r="Z37" s="67">
        <v>3032</v>
      </c>
      <c r="AA37" s="67">
        <v>91451</v>
      </c>
      <c r="AB37" s="67">
        <v>131808</v>
      </c>
      <c r="AC37" s="67">
        <v>56939</v>
      </c>
      <c r="AD37" s="67">
        <v>1300</v>
      </c>
      <c r="AF37" s="59">
        <v>934751</v>
      </c>
      <c r="AG37">
        <v>0</v>
      </c>
    </row>
    <row r="38" spans="1:33" x14ac:dyDescent="0.45">
      <c r="A38" s="31" t="s">
        <v>42</v>
      </c>
      <c r="B38" s="30">
        <f t="shared" si="12"/>
        <v>1412978</v>
      </c>
      <c r="C38" s="32">
        <f>SUM(一般接種!D37+一般接種!G37+一般接種!J37+一般接種!M37+医療従事者等!C35)</f>
        <v>446294</v>
      </c>
      <c r="D38" s="32">
        <v>7013</v>
      </c>
      <c r="E38" s="73">
        <f t="shared" si="0"/>
        <v>0.79636300350429379</v>
      </c>
      <c r="F38" s="32">
        <f>SUM(一般接種!E37+一般接種!H37+一般接種!K37+一般接種!N37+医療従事者等!D35)</f>
        <v>441117</v>
      </c>
      <c r="G38" s="32">
        <v>6578</v>
      </c>
      <c r="H38" s="73">
        <f t="shared" si="7"/>
        <v>0.78776633448692823</v>
      </c>
      <c r="I38" s="29">
        <f t="shared" si="9"/>
        <v>358167</v>
      </c>
      <c r="J38" s="32">
        <v>1</v>
      </c>
      <c r="K38" s="73">
        <f t="shared" si="10"/>
        <v>0.64931137816823148</v>
      </c>
      <c r="L38" s="67">
        <v>4923</v>
      </c>
      <c r="M38" s="67">
        <v>23228</v>
      </c>
      <c r="N38" s="67">
        <v>108430</v>
      </c>
      <c r="O38" s="67">
        <v>110753</v>
      </c>
      <c r="P38" s="67">
        <v>59687</v>
      </c>
      <c r="Q38" s="67">
        <v>25079</v>
      </c>
      <c r="R38" s="67">
        <v>9463</v>
      </c>
      <c r="S38" s="67">
        <v>7485</v>
      </c>
      <c r="T38" s="67">
        <v>6030</v>
      </c>
      <c r="U38" s="67">
        <v>2953</v>
      </c>
      <c r="V38" s="67">
        <v>136</v>
      </c>
      <c r="W38" s="67">
        <f t="shared" si="11"/>
        <v>167400</v>
      </c>
      <c r="X38" s="68">
        <f t="shared" si="8"/>
        <v>0.30347583161260966</v>
      </c>
      <c r="Y38" s="67">
        <v>17</v>
      </c>
      <c r="Z38" s="67">
        <v>2694</v>
      </c>
      <c r="AA38" s="67">
        <v>57835</v>
      </c>
      <c r="AB38" s="67">
        <v>73709</v>
      </c>
      <c r="AC38" s="67">
        <v>32377</v>
      </c>
      <c r="AD38" s="67">
        <v>768</v>
      </c>
      <c r="AF38" s="59">
        <v>551609</v>
      </c>
      <c r="AG38">
        <v>0</v>
      </c>
    </row>
    <row r="39" spans="1:33" x14ac:dyDescent="0.45">
      <c r="A39" s="31" t="s">
        <v>43</v>
      </c>
      <c r="B39" s="30">
        <f t="shared" si="12"/>
        <v>1803555</v>
      </c>
      <c r="C39" s="32">
        <f>SUM(一般接種!D38+一般接種!G38+一般接種!J38+一般接種!M38+医療従事者等!C36)</f>
        <v>567490</v>
      </c>
      <c r="D39" s="32">
        <v>9828</v>
      </c>
      <c r="E39" s="73">
        <f t="shared" si="0"/>
        <v>0.83710911230665774</v>
      </c>
      <c r="F39" s="32">
        <f>SUM(一般接種!E38+一般接種!H38+一般接種!K38+一般接種!N38+医療従事者等!D36)</f>
        <v>559193</v>
      </c>
      <c r="G39" s="32">
        <v>9193</v>
      </c>
      <c r="H39" s="73">
        <f t="shared" si="7"/>
        <v>0.82560764722836011</v>
      </c>
      <c r="I39" s="29">
        <f t="shared" si="9"/>
        <v>460876</v>
      </c>
      <c r="J39" s="32">
        <v>12</v>
      </c>
      <c r="K39" s="73">
        <f t="shared" si="10"/>
        <v>0.69180516860409258</v>
      </c>
      <c r="L39" s="67">
        <v>4906</v>
      </c>
      <c r="M39" s="67">
        <v>30278</v>
      </c>
      <c r="N39" s="67">
        <v>111478</v>
      </c>
      <c r="O39" s="67">
        <v>142715</v>
      </c>
      <c r="P39" s="67">
        <v>82683</v>
      </c>
      <c r="Q39" s="67">
        <v>45588</v>
      </c>
      <c r="R39" s="67">
        <v>20796</v>
      </c>
      <c r="S39" s="67">
        <v>11317</v>
      </c>
      <c r="T39" s="67">
        <v>7102</v>
      </c>
      <c r="U39" s="67">
        <v>3873</v>
      </c>
      <c r="V39" s="67">
        <v>140</v>
      </c>
      <c r="W39" s="67">
        <f t="shared" si="11"/>
        <v>215996</v>
      </c>
      <c r="X39" s="68">
        <f t="shared" si="8"/>
        <v>0.32423263521952156</v>
      </c>
      <c r="Y39" s="67">
        <v>25</v>
      </c>
      <c r="Z39" s="67">
        <v>2148</v>
      </c>
      <c r="AA39" s="67">
        <v>47763</v>
      </c>
      <c r="AB39" s="67">
        <v>100239</v>
      </c>
      <c r="AC39" s="67">
        <v>64766</v>
      </c>
      <c r="AD39" s="67">
        <v>1055</v>
      </c>
      <c r="AF39" s="59">
        <v>666176</v>
      </c>
      <c r="AG39">
        <v>0</v>
      </c>
    </row>
    <row r="40" spans="1:33" x14ac:dyDescent="0.45">
      <c r="A40" s="31" t="s">
        <v>44</v>
      </c>
      <c r="B40" s="30">
        <f t="shared" si="12"/>
        <v>4776817</v>
      </c>
      <c r="C40" s="32">
        <f>SUM(一般接種!D39+一般接種!G39+一般接種!J39+一般接種!M39+医療従事者等!C37)</f>
        <v>1523574</v>
      </c>
      <c r="D40" s="32">
        <v>25172</v>
      </c>
      <c r="E40" s="73">
        <f t="shared" si="0"/>
        <v>0.79736715930878621</v>
      </c>
      <c r="F40" s="32">
        <f>SUM(一般接種!E39+一般接種!H39+一般接種!K39+一般接種!N39+医療従事者等!D37)</f>
        <v>1494307</v>
      </c>
      <c r="G40" s="32">
        <v>23904</v>
      </c>
      <c r="H40" s="73">
        <f t="shared" si="7"/>
        <v>0.78246763094891569</v>
      </c>
      <c r="I40" s="29">
        <f t="shared" si="9"/>
        <v>1217781</v>
      </c>
      <c r="J40" s="32">
        <v>36</v>
      </c>
      <c r="K40" s="73">
        <f t="shared" si="10"/>
        <v>0.64801693498305379</v>
      </c>
      <c r="L40" s="67">
        <v>21867</v>
      </c>
      <c r="M40" s="67">
        <v>138179</v>
      </c>
      <c r="N40" s="67">
        <v>363127</v>
      </c>
      <c r="O40" s="67">
        <v>318527</v>
      </c>
      <c r="P40" s="67">
        <v>164022</v>
      </c>
      <c r="Q40" s="67">
        <v>92250</v>
      </c>
      <c r="R40" s="67">
        <v>51241</v>
      </c>
      <c r="S40" s="67">
        <v>29797</v>
      </c>
      <c r="T40" s="67">
        <v>25940</v>
      </c>
      <c r="U40" s="67">
        <v>12471</v>
      </c>
      <c r="V40" s="67">
        <v>360</v>
      </c>
      <c r="W40" s="67">
        <f t="shared" si="11"/>
        <v>541155</v>
      </c>
      <c r="X40" s="68">
        <f t="shared" si="8"/>
        <v>0.28797293723296297</v>
      </c>
      <c r="Y40" s="67">
        <v>254</v>
      </c>
      <c r="Z40" s="67">
        <v>7573</v>
      </c>
      <c r="AA40" s="67">
        <v>163214</v>
      </c>
      <c r="AB40" s="67">
        <v>247816</v>
      </c>
      <c r="AC40" s="67">
        <v>119290</v>
      </c>
      <c r="AD40" s="67">
        <v>3008</v>
      </c>
      <c r="AF40" s="59">
        <v>1879187</v>
      </c>
      <c r="AG40">
        <v>0</v>
      </c>
    </row>
    <row r="41" spans="1:33" x14ac:dyDescent="0.45">
      <c r="A41" s="31" t="s">
        <v>45</v>
      </c>
      <c r="B41" s="30">
        <f t="shared" si="12"/>
        <v>6996596</v>
      </c>
      <c r="C41" s="32">
        <f>SUM(一般接種!D40+一般接種!G40+一般接種!J40+一般接種!M40+医療従事者等!C38)</f>
        <v>2253921</v>
      </c>
      <c r="D41" s="32">
        <v>33243</v>
      </c>
      <c r="E41" s="73">
        <f t="shared" si="0"/>
        <v>0.79632782624411547</v>
      </c>
      <c r="F41" s="32">
        <f>SUM(一般接種!E40+一般接種!H40+一般接種!K40+一般接種!N40+医療従事者等!D38)</f>
        <v>2227761</v>
      </c>
      <c r="G41" s="32">
        <v>31340</v>
      </c>
      <c r="H41" s="73">
        <f t="shared" si="7"/>
        <v>0.7876293458335365</v>
      </c>
      <c r="I41" s="29">
        <f t="shared" si="9"/>
        <v>1761069</v>
      </c>
      <c r="J41" s="32">
        <v>28</v>
      </c>
      <c r="K41" s="73">
        <f t="shared" si="10"/>
        <v>0.63150350994460402</v>
      </c>
      <c r="L41" s="67">
        <v>22447</v>
      </c>
      <c r="M41" s="67">
        <v>122111</v>
      </c>
      <c r="N41" s="67">
        <v>546411</v>
      </c>
      <c r="O41" s="67">
        <v>533241</v>
      </c>
      <c r="P41" s="67">
        <v>293507</v>
      </c>
      <c r="Q41" s="67">
        <v>116947</v>
      </c>
      <c r="R41" s="67">
        <v>46145</v>
      </c>
      <c r="S41" s="67">
        <v>32962</v>
      </c>
      <c r="T41" s="67">
        <v>32912</v>
      </c>
      <c r="U41" s="67">
        <v>13906</v>
      </c>
      <c r="V41" s="67">
        <v>480</v>
      </c>
      <c r="W41" s="67">
        <f t="shared" si="11"/>
        <v>753845</v>
      </c>
      <c r="X41" s="68">
        <f t="shared" si="8"/>
        <v>0.27032633735057277</v>
      </c>
      <c r="Y41" s="67">
        <v>56</v>
      </c>
      <c r="Z41" s="67">
        <v>15725</v>
      </c>
      <c r="AA41" s="67">
        <v>274762</v>
      </c>
      <c r="AB41" s="67">
        <v>324333</v>
      </c>
      <c r="AC41" s="67">
        <v>135409</v>
      </c>
      <c r="AD41" s="67">
        <v>3560</v>
      </c>
      <c r="AF41" s="59">
        <v>2788648</v>
      </c>
      <c r="AG41">
        <v>0</v>
      </c>
    </row>
    <row r="42" spans="1:33" x14ac:dyDescent="0.45">
      <c r="A42" s="31" t="s">
        <v>46</v>
      </c>
      <c r="B42" s="30">
        <f t="shared" si="12"/>
        <v>3618580</v>
      </c>
      <c r="C42" s="32">
        <f>SUM(一般接種!D41+一般接種!G41+一般接種!J41+一般接種!M41+医療従事者等!C39)</f>
        <v>1127488</v>
      </c>
      <c r="D42" s="32">
        <v>20871</v>
      </c>
      <c r="E42" s="73">
        <f t="shared" si="0"/>
        <v>0.82556804490495972</v>
      </c>
      <c r="F42" s="32">
        <f>SUM(一般接種!E41+一般接種!H41+一般接種!K41+一般接種!N41+医療従事者等!D39)</f>
        <v>1105146</v>
      </c>
      <c r="G42" s="32">
        <v>19793</v>
      </c>
      <c r="H42" s="73">
        <f t="shared" si="7"/>
        <v>0.80970449057057026</v>
      </c>
      <c r="I42" s="29">
        <f t="shared" si="9"/>
        <v>924458</v>
      </c>
      <c r="J42" s="32">
        <v>56</v>
      </c>
      <c r="K42" s="73">
        <f t="shared" si="10"/>
        <v>0.68963042484096537</v>
      </c>
      <c r="L42" s="67">
        <v>44837</v>
      </c>
      <c r="M42" s="67">
        <v>47020</v>
      </c>
      <c r="N42" s="67">
        <v>287933</v>
      </c>
      <c r="O42" s="67">
        <v>310347</v>
      </c>
      <c r="P42" s="67">
        <v>133970</v>
      </c>
      <c r="Q42" s="67">
        <v>42138</v>
      </c>
      <c r="R42" s="67">
        <v>18928</v>
      </c>
      <c r="S42" s="67">
        <v>17438</v>
      </c>
      <c r="T42" s="67">
        <v>15766</v>
      </c>
      <c r="U42" s="67">
        <v>5768</v>
      </c>
      <c r="V42" s="67">
        <v>313</v>
      </c>
      <c r="W42" s="67">
        <f t="shared" si="11"/>
        <v>461488</v>
      </c>
      <c r="X42" s="68">
        <f t="shared" si="8"/>
        <v>0.34428329395545165</v>
      </c>
      <c r="Y42" s="67">
        <v>403</v>
      </c>
      <c r="Z42" s="67">
        <v>9192</v>
      </c>
      <c r="AA42" s="67">
        <v>144171</v>
      </c>
      <c r="AB42" s="67">
        <v>226004</v>
      </c>
      <c r="AC42" s="67">
        <v>78993</v>
      </c>
      <c r="AD42" s="67">
        <v>2725</v>
      </c>
      <c r="AF42" s="59">
        <v>1340431</v>
      </c>
      <c r="AG42">
        <v>0</v>
      </c>
    </row>
    <row r="43" spans="1:33" x14ac:dyDescent="0.45">
      <c r="A43" s="31" t="s">
        <v>47</v>
      </c>
      <c r="B43" s="30">
        <f t="shared" si="12"/>
        <v>1903837</v>
      </c>
      <c r="C43" s="32">
        <f>SUM(一般接種!D42+一般接種!G42+一般接種!J42+一般接種!M42+医療従事者等!C40)</f>
        <v>601556</v>
      </c>
      <c r="D43" s="32">
        <v>11186</v>
      </c>
      <c r="E43" s="73">
        <f t="shared" si="0"/>
        <v>0.81255729067741322</v>
      </c>
      <c r="F43" s="32">
        <f>SUM(一般接種!E42+一般接種!H42+一般接種!K42+一般接種!N42+医療従事者等!D40)</f>
        <v>594260</v>
      </c>
      <c r="G43" s="32">
        <v>10486</v>
      </c>
      <c r="H43" s="73">
        <f t="shared" si="7"/>
        <v>0.80347886885837061</v>
      </c>
      <c r="I43" s="29">
        <f t="shared" si="9"/>
        <v>487176</v>
      </c>
      <c r="J43" s="32">
        <v>4</v>
      </c>
      <c r="K43" s="73">
        <f t="shared" si="10"/>
        <v>0.67052045397614501</v>
      </c>
      <c r="L43" s="67">
        <v>7961</v>
      </c>
      <c r="M43" s="67">
        <v>39920</v>
      </c>
      <c r="N43" s="67">
        <v>153454</v>
      </c>
      <c r="O43" s="67">
        <v>160846</v>
      </c>
      <c r="P43" s="67">
        <v>67458</v>
      </c>
      <c r="Q43" s="67">
        <v>29098</v>
      </c>
      <c r="R43" s="67">
        <v>11875</v>
      </c>
      <c r="S43" s="67">
        <v>7800</v>
      </c>
      <c r="T43" s="67">
        <v>6288</v>
      </c>
      <c r="U43" s="67">
        <v>2425</v>
      </c>
      <c r="V43" s="67">
        <v>51</v>
      </c>
      <c r="W43" s="67">
        <f t="shared" si="11"/>
        <v>220845</v>
      </c>
      <c r="X43" s="68">
        <f t="shared" si="8"/>
        <v>0.30396059227205535</v>
      </c>
      <c r="Y43" s="67">
        <v>10</v>
      </c>
      <c r="Z43" s="67">
        <v>3527</v>
      </c>
      <c r="AA43" s="67">
        <v>74949</v>
      </c>
      <c r="AB43" s="67">
        <v>102731</v>
      </c>
      <c r="AC43" s="67">
        <v>39391</v>
      </c>
      <c r="AD43" s="67">
        <v>237</v>
      </c>
      <c r="AF43" s="59">
        <v>726558</v>
      </c>
      <c r="AG43">
        <v>0</v>
      </c>
    </row>
    <row r="44" spans="1:33" x14ac:dyDescent="0.45">
      <c r="A44" s="31" t="s">
        <v>48</v>
      </c>
      <c r="B44" s="30">
        <f t="shared" si="12"/>
        <v>2455462</v>
      </c>
      <c r="C44" s="32">
        <f>SUM(一般接種!D43+一般接種!G43+一般接種!J43+一般接種!M43+医療従事者等!C41)</f>
        <v>783203</v>
      </c>
      <c r="D44" s="32">
        <v>12886</v>
      </c>
      <c r="E44" s="73">
        <f t="shared" si="0"/>
        <v>0.79837426686027047</v>
      </c>
      <c r="F44" s="32">
        <f>SUM(一般接種!E43+一般接種!H43+一般接種!K43+一般接種!N43+医療従事者等!D41)</f>
        <v>775171</v>
      </c>
      <c r="G44" s="32">
        <v>12169</v>
      </c>
      <c r="H44" s="73">
        <f t="shared" si="7"/>
        <v>0.79079283251300447</v>
      </c>
      <c r="I44" s="29">
        <f t="shared" si="9"/>
        <v>625470</v>
      </c>
      <c r="J44" s="32">
        <v>15</v>
      </c>
      <c r="K44" s="73">
        <f t="shared" si="10"/>
        <v>0.64823595620905483</v>
      </c>
      <c r="L44" s="67">
        <v>9453</v>
      </c>
      <c r="M44" s="67">
        <v>48535</v>
      </c>
      <c r="N44" s="67">
        <v>170777</v>
      </c>
      <c r="O44" s="67">
        <v>187221</v>
      </c>
      <c r="P44" s="67">
        <v>114106</v>
      </c>
      <c r="Q44" s="67">
        <v>52854</v>
      </c>
      <c r="R44" s="67">
        <v>16699</v>
      </c>
      <c r="S44" s="67">
        <v>10461</v>
      </c>
      <c r="T44" s="67">
        <v>10689</v>
      </c>
      <c r="U44" s="67">
        <v>4597</v>
      </c>
      <c r="V44" s="67">
        <v>78</v>
      </c>
      <c r="W44" s="67">
        <f t="shared" si="11"/>
        <v>271618</v>
      </c>
      <c r="X44" s="68">
        <f t="shared" si="8"/>
        <v>0.28151114621130385</v>
      </c>
      <c r="Y44" s="67">
        <v>150</v>
      </c>
      <c r="Z44" s="67">
        <v>7890</v>
      </c>
      <c r="AA44" s="67">
        <v>98573</v>
      </c>
      <c r="AB44" s="67">
        <v>113149</v>
      </c>
      <c r="AC44" s="67">
        <v>51132</v>
      </c>
      <c r="AD44" s="67">
        <v>724</v>
      </c>
      <c r="AF44" s="59">
        <v>964857</v>
      </c>
      <c r="AG44">
        <v>0</v>
      </c>
    </row>
    <row r="45" spans="1:33" x14ac:dyDescent="0.45">
      <c r="A45" s="31" t="s">
        <v>49</v>
      </c>
      <c r="B45" s="30">
        <f t="shared" si="12"/>
        <v>3556226</v>
      </c>
      <c r="C45" s="32">
        <f>SUM(一般接種!D44+一般接種!G44+一般接種!J44+一般接種!M44+医療従事者等!C42)</f>
        <v>1119077</v>
      </c>
      <c r="D45" s="32">
        <v>21538</v>
      </c>
      <c r="E45" s="73">
        <f t="shared" si="0"/>
        <v>0.81815105178059866</v>
      </c>
      <c r="F45" s="32">
        <f>SUM(一般接種!E44+一般接種!H44+一般接種!K44+一般接種!N44+医療従事者等!D42)</f>
        <v>1108535</v>
      </c>
      <c r="G45" s="32">
        <v>20265</v>
      </c>
      <c r="H45" s="73">
        <f t="shared" si="7"/>
        <v>0.81124155508029527</v>
      </c>
      <c r="I45" s="29">
        <f t="shared" si="9"/>
        <v>903187</v>
      </c>
      <c r="J45" s="32">
        <v>40</v>
      </c>
      <c r="K45" s="73">
        <f t="shared" si="10"/>
        <v>0.67324319952411016</v>
      </c>
      <c r="L45" s="67">
        <v>12495</v>
      </c>
      <c r="M45" s="67">
        <v>59397</v>
      </c>
      <c r="N45" s="67">
        <v>280646</v>
      </c>
      <c r="O45" s="67">
        <v>272910</v>
      </c>
      <c r="P45" s="67">
        <v>142746</v>
      </c>
      <c r="Q45" s="67">
        <v>71880</v>
      </c>
      <c r="R45" s="67">
        <v>28200</v>
      </c>
      <c r="S45" s="67">
        <v>15527</v>
      </c>
      <c r="T45" s="67">
        <v>13345</v>
      </c>
      <c r="U45" s="67">
        <v>5909</v>
      </c>
      <c r="V45" s="67">
        <v>132</v>
      </c>
      <c r="W45" s="67">
        <f t="shared" si="11"/>
        <v>425427</v>
      </c>
      <c r="X45" s="68">
        <f t="shared" si="8"/>
        <v>0.31713091517100056</v>
      </c>
      <c r="Y45" s="67">
        <v>217</v>
      </c>
      <c r="Z45" s="67">
        <v>6160</v>
      </c>
      <c r="AA45" s="67">
        <v>167908</v>
      </c>
      <c r="AB45" s="67">
        <v>187374</v>
      </c>
      <c r="AC45" s="67">
        <v>62766</v>
      </c>
      <c r="AD45" s="67">
        <v>1002</v>
      </c>
      <c r="AF45" s="59">
        <v>1341487</v>
      </c>
      <c r="AG45">
        <v>0</v>
      </c>
    </row>
    <row r="46" spans="1:33" x14ac:dyDescent="0.45">
      <c r="A46" s="31" t="s">
        <v>50</v>
      </c>
      <c r="B46" s="30">
        <f t="shared" si="12"/>
        <v>1792964</v>
      </c>
      <c r="C46" s="32">
        <f>SUM(一般接種!D45+一般接種!G45+一般接種!J45+一般接種!M45+医療従事者等!C43)</f>
        <v>567994</v>
      </c>
      <c r="D46" s="32">
        <v>9203</v>
      </c>
      <c r="E46" s="73">
        <f t="shared" si="0"/>
        <v>0.80642116702047983</v>
      </c>
      <c r="F46" s="32">
        <f>SUM(一般接種!E45+一般接種!H45+一般接種!K45+一般接種!N45+医療従事者等!D43)</f>
        <v>560780</v>
      </c>
      <c r="G46" s="32">
        <v>8684</v>
      </c>
      <c r="H46" s="73">
        <f t="shared" si="7"/>
        <v>0.79675925458237307</v>
      </c>
      <c r="I46" s="29">
        <f t="shared" si="9"/>
        <v>450054</v>
      </c>
      <c r="J46" s="32">
        <v>16</v>
      </c>
      <c r="K46" s="73">
        <f t="shared" si="10"/>
        <v>0.64947389840488245</v>
      </c>
      <c r="L46" s="67">
        <v>10606</v>
      </c>
      <c r="M46" s="67">
        <v>33567</v>
      </c>
      <c r="N46" s="67">
        <v>141050</v>
      </c>
      <c r="O46" s="67">
        <v>125491</v>
      </c>
      <c r="P46" s="67">
        <v>73431</v>
      </c>
      <c r="Q46" s="67">
        <v>36105</v>
      </c>
      <c r="R46" s="67">
        <v>13306</v>
      </c>
      <c r="S46" s="67">
        <v>6377</v>
      </c>
      <c r="T46" s="67">
        <v>6652</v>
      </c>
      <c r="U46" s="67">
        <v>3374</v>
      </c>
      <c r="V46" s="67">
        <v>95</v>
      </c>
      <c r="W46" s="67">
        <f t="shared" si="11"/>
        <v>214136</v>
      </c>
      <c r="X46" s="68">
        <f t="shared" si="8"/>
        <v>0.30903111005921258</v>
      </c>
      <c r="Y46" s="67">
        <v>167</v>
      </c>
      <c r="Z46" s="67">
        <v>5523</v>
      </c>
      <c r="AA46" s="67">
        <v>74539</v>
      </c>
      <c r="AB46" s="67">
        <v>94781</v>
      </c>
      <c r="AC46" s="67">
        <v>38836</v>
      </c>
      <c r="AD46" s="67">
        <v>290</v>
      </c>
      <c r="AF46" s="59">
        <v>692927</v>
      </c>
      <c r="AG46">
        <v>0</v>
      </c>
    </row>
    <row r="47" spans="1:33" x14ac:dyDescent="0.45">
      <c r="A47" s="31" t="s">
        <v>51</v>
      </c>
      <c r="B47" s="30">
        <f t="shared" si="12"/>
        <v>12729577</v>
      </c>
      <c r="C47" s="32">
        <f>SUM(一般接種!D46+一般接種!G46+一般接種!J46+一般接種!M46+医療従事者等!C44)</f>
        <v>4151936</v>
      </c>
      <c r="D47" s="32">
        <v>53961</v>
      </c>
      <c r="E47" s="73">
        <f t="shared" si="0"/>
        <v>0.80220103538984899</v>
      </c>
      <c r="F47" s="32">
        <f>SUM(一般接種!E46+一般接種!H46+一般接種!K46+一般接種!N46+医療従事者等!D44)</f>
        <v>4072115</v>
      </c>
      <c r="G47" s="32">
        <v>50326</v>
      </c>
      <c r="H47" s="73">
        <f t="shared" si="7"/>
        <v>0.78728720890671744</v>
      </c>
      <c r="I47" s="29">
        <f t="shared" si="9"/>
        <v>3165040</v>
      </c>
      <c r="J47" s="32">
        <v>381</v>
      </c>
      <c r="K47" s="73">
        <f t="shared" si="10"/>
        <v>0.61949932014124154</v>
      </c>
      <c r="L47" s="67">
        <v>44167</v>
      </c>
      <c r="M47" s="67">
        <v>231137</v>
      </c>
      <c r="N47" s="67">
        <v>931050</v>
      </c>
      <c r="O47" s="67">
        <v>1025532</v>
      </c>
      <c r="P47" s="67">
        <v>491709</v>
      </c>
      <c r="Q47" s="67">
        <v>193872</v>
      </c>
      <c r="R47" s="67">
        <v>85832</v>
      </c>
      <c r="S47" s="67">
        <v>73534</v>
      </c>
      <c r="T47" s="67">
        <v>61101</v>
      </c>
      <c r="U47" s="67">
        <v>26714</v>
      </c>
      <c r="V47" s="67">
        <v>392</v>
      </c>
      <c r="W47" s="67">
        <f t="shared" si="11"/>
        <v>1340486</v>
      </c>
      <c r="X47" s="68">
        <f t="shared" si="8"/>
        <v>0.26240747128169328</v>
      </c>
      <c r="Y47" s="67">
        <v>101</v>
      </c>
      <c r="Z47" s="67">
        <v>40021</v>
      </c>
      <c r="AA47" s="67">
        <v>501101</v>
      </c>
      <c r="AB47" s="67">
        <v>581194</v>
      </c>
      <c r="AC47" s="67">
        <v>216429</v>
      </c>
      <c r="AD47" s="67">
        <v>1640</v>
      </c>
      <c r="AF47" s="59">
        <v>5108414</v>
      </c>
      <c r="AG47">
        <v>0</v>
      </c>
    </row>
    <row r="48" spans="1:33" x14ac:dyDescent="0.45">
      <c r="A48" s="31" t="s">
        <v>52</v>
      </c>
      <c r="B48" s="30">
        <f t="shared" si="12"/>
        <v>2075611</v>
      </c>
      <c r="C48" s="32">
        <f>SUM(一般接種!D47+一般接種!G47+一般接種!J47+一般接種!M47+医療従事者等!C45)</f>
        <v>660849</v>
      </c>
      <c r="D48" s="32">
        <v>11944</v>
      </c>
      <c r="E48" s="73">
        <f t="shared" si="0"/>
        <v>0.7989787827149063</v>
      </c>
      <c r="F48" s="32">
        <f>SUM(一般接種!E47+一般接種!H47+一般接種!K47+一般接種!N47+医療従事者等!D45)</f>
        <v>653345</v>
      </c>
      <c r="G48" s="32">
        <v>11149</v>
      </c>
      <c r="H48" s="73">
        <f t="shared" si="7"/>
        <v>0.79071817653490406</v>
      </c>
      <c r="I48" s="29">
        <f t="shared" si="9"/>
        <v>515673</v>
      </c>
      <c r="J48" s="32">
        <v>16</v>
      </c>
      <c r="K48" s="73">
        <f t="shared" si="10"/>
        <v>0.63491420494281969</v>
      </c>
      <c r="L48" s="67">
        <v>8443</v>
      </c>
      <c r="M48" s="67">
        <v>56886</v>
      </c>
      <c r="N48" s="67">
        <v>166196</v>
      </c>
      <c r="O48" s="67">
        <v>147412</v>
      </c>
      <c r="P48" s="67">
        <v>63487</v>
      </c>
      <c r="Q48" s="67">
        <v>32534</v>
      </c>
      <c r="R48" s="67">
        <v>15401</v>
      </c>
      <c r="S48" s="67">
        <v>10222</v>
      </c>
      <c r="T48" s="67">
        <v>10228</v>
      </c>
      <c r="U48" s="67">
        <v>4692</v>
      </c>
      <c r="V48" s="67">
        <v>172</v>
      </c>
      <c r="W48" s="67">
        <f t="shared" si="11"/>
        <v>245744</v>
      </c>
      <c r="X48" s="68">
        <f t="shared" si="8"/>
        <v>0.30257779178692096</v>
      </c>
      <c r="Y48" s="67">
        <v>42</v>
      </c>
      <c r="Z48" s="67">
        <v>6167</v>
      </c>
      <c r="AA48" s="67">
        <v>83790</v>
      </c>
      <c r="AB48" s="67">
        <v>110800</v>
      </c>
      <c r="AC48" s="67">
        <v>44209</v>
      </c>
      <c r="AD48" s="67">
        <v>736</v>
      </c>
      <c r="AF48" s="59">
        <v>812168</v>
      </c>
      <c r="AG48">
        <v>0</v>
      </c>
    </row>
    <row r="49" spans="1:33" x14ac:dyDescent="0.45">
      <c r="A49" s="31" t="s">
        <v>53</v>
      </c>
      <c r="B49" s="30">
        <f t="shared" si="12"/>
        <v>3532091</v>
      </c>
      <c r="C49" s="32">
        <f>SUM(一般接種!D48+一般接種!G48+一般接種!J48+一般接種!M48+医療従事者等!C46)</f>
        <v>1106527</v>
      </c>
      <c r="D49" s="32">
        <v>18599</v>
      </c>
      <c r="E49" s="73">
        <f t="shared" si="0"/>
        <v>0.82420973283382515</v>
      </c>
      <c r="F49" s="32">
        <f>SUM(一般接種!E48+一般接種!H48+一般接種!K48+一般接種!N48+医療従事者等!D46)</f>
        <v>1090991</v>
      </c>
      <c r="G49" s="32">
        <v>17395</v>
      </c>
      <c r="H49" s="73">
        <f t="shared" si="7"/>
        <v>0.81335186917834945</v>
      </c>
      <c r="I49" s="29">
        <f t="shared" si="9"/>
        <v>910046</v>
      </c>
      <c r="J49" s="32">
        <v>13</v>
      </c>
      <c r="K49" s="73">
        <f t="shared" si="10"/>
        <v>0.68943721992628593</v>
      </c>
      <c r="L49" s="67">
        <v>14909</v>
      </c>
      <c r="M49" s="67">
        <v>66044</v>
      </c>
      <c r="N49" s="67">
        <v>278260</v>
      </c>
      <c r="O49" s="67">
        <v>302714</v>
      </c>
      <c r="P49" s="67">
        <v>132920</v>
      </c>
      <c r="Q49" s="67">
        <v>52065</v>
      </c>
      <c r="R49" s="67">
        <v>25116</v>
      </c>
      <c r="S49" s="67">
        <v>16952</v>
      </c>
      <c r="T49" s="67">
        <v>14455</v>
      </c>
      <c r="U49" s="67">
        <v>6065</v>
      </c>
      <c r="V49" s="67">
        <v>546</v>
      </c>
      <c r="W49" s="67">
        <f t="shared" si="11"/>
        <v>424527</v>
      </c>
      <c r="X49" s="68">
        <f t="shared" si="8"/>
        <v>0.32161989143651537</v>
      </c>
      <c r="Y49" s="67">
        <v>97</v>
      </c>
      <c r="Z49" s="67">
        <v>7053</v>
      </c>
      <c r="AA49" s="67">
        <v>146691</v>
      </c>
      <c r="AB49" s="67">
        <v>193246</v>
      </c>
      <c r="AC49" s="67">
        <v>75940</v>
      </c>
      <c r="AD49" s="67">
        <v>1500</v>
      </c>
      <c r="AF49" s="59">
        <v>1319965</v>
      </c>
      <c r="AG49">
        <v>0</v>
      </c>
    </row>
    <row r="50" spans="1:33" x14ac:dyDescent="0.45">
      <c r="A50" s="31" t="s">
        <v>54</v>
      </c>
      <c r="B50" s="30">
        <f t="shared" si="12"/>
        <v>4651049</v>
      </c>
      <c r="C50" s="32">
        <f>SUM(一般接種!D49+一般接種!G49+一般接種!J49+一般接種!M49+医療従事者等!C47)</f>
        <v>1467233</v>
      </c>
      <c r="D50" s="32">
        <v>22446</v>
      </c>
      <c r="E50" s="73">
        <f t="shared" si="0"/>
        <v>0.8268602663397655</v>
      </c>
      <c r="F50" s="32">
        <f>SUM(一般接種!E49+一般接種!H49+一般接種!K49+一般接種!N49+医療従事者等!D47)</f>
        <v>1451487</v>
      </c>
      <c r="G50" s="32">
        <v>21115</v>
      </c>
      <c r="H50" s="73">
        <f t="shared" si="7"/>
        <v>0.81861047537453135</v>
      </c>
      <c r="I50" s="29">
        <f t="shared" si="9"/>
        <v>1178813</v>
      </c>
      <c r="J50" s="32">
        <v>63</v>
      </c>
      <c r="K50" s="73">
        <f t="shared" si="10"/>
        <v>0.67460569547483373</v>
      </c>
      <c r="L50" s="67">
        <v>21327</v>
      </c>
      <c r="M50" s="67">
        <v>78219</v>
      </c>
      <c r="N50" s="67">
        <v>344551</v>
      </c>
      <c r="O50" s="67">
        <v>429814</v>
      </c>
      <c r="P50" s="67">
        <v>176813</v>
      </c>
      <c r="Q50" s="67">
        <v>66156</v>
      </c>
      <c r="R50" s="67">
        <v>22410</v>
      </c>
      <c r="S50" s="67">
        <v>15376</v>
      </c>
      <c r="T50" s="67">
        <v>15788</v>
      </c>
      <c r="U50" s="67">
        <v>8101</v>
      </c>
      <c r="V50" s="67">
        <v>258</v>
      </c>
      <c r="W50" s="67">
        <f t="shared" si="11"/>
        <v>553516</v>
      </c>
      <c r="X50" s="68">
        <f t="shared" si="8"/>
        <v>0.31678052694502484</v>
      </c>
      <c r="Y50" s="67">
        <v>152</v>
      </c>
      <c r="Z50" s="67">
        <v>11178</v>
      </c>
      <c r="AA50" s="67">
        <v>186574</v>
      </c>
      <c r="AB50" s="67">
        <v>253100</v>
      </c>
      <c r="AC50" s="67">
        <v>102250</v>
      </c>
      <c r="AD50" s="67">
        <v>262</v>
      </c>
      <c r="AF50" s="59">
        <v>1747317</v>
      </c>
      <c r="AG50">
        <v>0</v>
      </c>
    </row>
    <row r="51" spans="1:33" x14ac:dyDescent="0.45">
      <c r="A51" s="31" t="s">
        <v>55</v>
      </c>
      <c r="B51" s="30">
        <f t="shared" si="12"/>
        <v>2939301</v>
      </c>
      <c r="C51" s="32">
        <f>SUM(一般接種!D50+一般接種!G50+一般接種!J50+一般接種!M50+医療従事者等!C48)</f>
        <v>929988</v>
      </c>
      <c r="D51" s="32">
        <v>15765</v>
      </c>
      <c r="E51" s="73">
        <f t="shared" si="0"/>
        <v>0.80825581333668106</v>
      </c>
      <c r="F51" s="32">
        <f>SUM(一般接種!E50+一般接種!H50+一般接種!K50+一般接種!N50+医療従事者等!D48)</f>
        <v>915067</v>
      </c>
      <c r="G51" s="32">
        <v>14939</v>
      </c>
      <c r="H51" s="73">
        <f t="shared" si="7"/>
        <v>0.79579455860016657</v>
      </c>
      <c r="I51" s="29">
        <f t="shared" si="9"/>
        <v>747489</v>
      </c>
      <c r="J51" s="32">
        <v>124</v>
      </c>
      <c r="K51" s="73">
        <f t="shared" si="10"/>
        <v>0.66073825088011207</v>
      </c>
      <c r="L51" s="67">
        <v>19538</v>
      </c>
      <c r="M51" s="67">
        <v>50913</v>
      </c>
      <c r="N51" s="67">
        <v>216619</v>
      </c>
      <c r="O51" s="67">
        <v>219028</v>
      </c>
      <c r="P51" s="67">
        <v>116397</v>
      </c>
      <c r="Q51" s="67">
        <v>63468</v>
      </c>
      <c r="R51" s="67">
        <v>24947</v>
      </c>
      <c r="S51" s="67">
        <v>17689</v>
      </c>
      <c r="T51" s="67">
        <v>13451</v>
      </c>
      <c r="U51" s="67">
        <v>5351</v>
      </c>
      <c r="V51" s="67">
        <v>88</v>
      </c>
      <c r="W51" s="67">
        <f t="shared" si="11"/>
        <v>346757</v>
      </c>
      <c r="X51" s="68">
        <f t="shared" si="8"/>
        <v>0.30656454832703567</v>
      </c>
      <c r="Y51" s="67">
        <v>244</v>
      </c>
      <c r="Z51" s="67">
        <v>8491</v>
      </c>
      <c r="AA51" s="67">
        <v>113517</v>
      </c>
      <c r="AB51" s="67">
        <v>165879</v>
      </c>
      <c r="AC51" s="67">
        <v>58374</v>
      </c>
      <c r="AD51" s="67">
        <v>252</v>
      </c>
      <c r="AF51" s="59">
        <v>1131106</v>
      </c>
      <c r="AG51">
        <v>0</v>
      </c>
    </row>
    <row r="52" spans="1:33" x14ac:dyDescent="0.45">
      <c r="A52" s="31" t="s">
        <v>56</v>
      </c>
      <c r="B52" s="30">
        <f t="shared" si="12"/>
        <v>2755556</v>
      </c>
      <c r="C52" s="32">
        <f>SUM(一般接種!D51+一般接種!G51+一般接種!J51+一般接種!M51+医療従事者等!C49)</f>
        <v>876116</v>
      </c>
      <c r="D52" s="32">
        <v>22223</v>
      </c>
      <c r="E52" s="73">
        <f t="shared" si="0"/>
        <v>0.79196894795907957</v>
      </c>
      <c r="F52" s="32">
        <f>SUM(一般接種!E51+一般接種!H51+一般接種!K51+一般接種!N51+医療従事者等!D49)</f>
        <v>864492</v>
      </c>
      <c r="G52" s="32">
        <v>21253</v>
      </c>
      <c r="H52" s="73">
        <f t="shared" si="7"/>
        <v>0.78208757269126961</v>
      </c>
      <c r="I52" s="29">
        <f t="shared" si="9"/>
        <v>697478</v>
      </c>
      <c r="J52" s="32">
        <v>126</v>
      </c>
      <c r="K52" s="73">
        <f t="shared" si="10"/>
        <v>0.64678025208914935</v>
      </c>
      <c r="L52" s="67">
        <v>10947</v>
      </c>
      <c r="M52" s="67">
        <v>46265</v>
      </c>
      <c r="N52" s="67">
        <v>186618</v>
      </c>
      <c r="O52" s="67">
        <v>215488</v>
      </c>
      <c r="P52" s="67">
        <v>122044</v>
      </c>
      <c r="Q52" s="67">
        <v>56999</v>
      </c>
      <c r="R52" s="67">
        <v>24121</v>
      </c>
      <c r="S52" s="67">
        <v>13808</v>
      </c>
      <c r="T52" s="67">
        <v>13292</v>
      </c>
      <c r="U52" s="67">
        <v>7640</v>
      </c>
      <c r="V52" s="67">
        <v>256</v>
      </c>
      <c r="W52" s="67">
        <f t="shared" si="11"/>
        <v>317470</v>
      </c>
      <c r="X52" s="68">
        <f t="shared" si="8"/>
        <v>0.29444717535870302</v>
      </c>
      <c r="Y52" s="67">
        <v>156</v>
      </c>
      <c r="Z52" s="67">
        <v>5721</v>
      </c>
      <c r="AA52" s="67">
        <v>93626</v>
      </c>
      <c r="AB52" s="67">
        <v>142944</v>
      </c>
      <c r="AC52" s="67">
        <v>74429</v>
      </c>
      <c r="AD52" s="67">
        <v>594</v>
      </c>
      <c r="AF52" s="59">
        <v>1078190</v>
      </c>
      <c r="AG52">
        <v>0</v>
      </c>
    </row>
    <row r="53" spans="1:33" x14ac:dyDescent="0.45">
      <c r="A53" s="31" t="s">
        <v>57</v>
      </c>
      <c r="B53" s="30">
        <f t="shared" si="12"/>
        <v>4183969</v>
      </c>
      <c r="C53" s="32">
        <f>SUM(一般接種!D52+一般接種!G52+一般接種!J52+一般接種!M52+医療従事者等!C50)</f>
        <v>1328332</v>
      </c>
      <c r="D53" s="32">
        <v>20768</v>
      </c>
      <c r="E53" s="73">
        <f t="shared" si="0"/>
        <v>0.81465065813698045</v>
      </c>
      <c r="F53" s="32">
        <f>SUM(一般接種!E52+一般接種!H52+一般接種!K52+一般接種!N52+医療従事者等!D50)</f>
        <v>1305436</v>
      </c>
      <c r="G53" s="32">
        <v>19556</v>
      </c>
      <c r="H53" s="73">
        <f t="shared" si="7"/>
        <v>0.80114089121846455</v>
      </c>
      <c r="I53" s="29">
        <f t="shared" si="9"/>
        <v>1068618</v>
      </c>
      <c r="J53" s="32">
        <v>70</v>
      </c>
      <c r="K53" s="73">
        <f t="shared" si="10"/>
        <v>0.66573669162729643</v>
      </c>
      <c r="L53" s="67">
        <v>17331</v>
      </c>
      <c r="M53" s="67">
        <v>70773</v>
      </c>
      <c r="N53" s="67">
        <v>342544</v>
      </c>
      <c r="O53" s="67">
        <v>302199</v>
      </c>
      <c r="P53" s="67">
        <v>172224</v>
      </c>
      <c r="Q53" s="67">
        <v>82530</v>
      </c>
      <c r="R53" s="67">
        <v>34351</v>
      </c>
      <c r="S53" s="67">
        <v>19407</v>
      </c>
      <c r="T53" s="67">
        <v>18902</v>
      </c>
      <c r="U53" s="67">
        <v>8187</v>
      </c>
      <c r="V53" s="67">
        <v>170</v>
      </c>
      <c r="W53" s="67">
        <f t="shared" si="11"/>
        <v>481583</v>
      </c>
      <c r="X53" s="68">
        <f t="shared" si="8"/>
        <v>0.30004030999444881</v>
      </c>
      <c r="Y53" s="67">
        <v>102</v>
      </c>
      <c r="Z53" s="67">
        <v>6584</v>
      </c>
      <c r="AA53" s="67">
        <v>170321</v>
      </c>
      <c r="AB53" s="67">
        <v>218445</v>
      </c>
      <c r="AC53" s="67">
        <v>85359</v>
      </c>
      <c r="AD53" s="67">
        <v>772</v>
      </c>
      <c r="AF53" s="59">
        <v>1605061</v>
      </c>
      <c r="AG53">
        <v>0</v>
      </c>
    </row>
    <row r="54" spans="1:33" x14ac:dyDescent="0.45">
      <c r="A54" s="31" t="s">
        <v>58</v>
      </c>
      <c r="B54" s="30">
        <f t="shared" si="12"/>
        <v>3081772</v>
      </c>
      <c r="C54" s="32">
        <f>SUM(一般接種!D53+一般接種!G53+一般接種!J53+一般接種!M53+医療従事者等!C51)</f>
        <v>1063144</v>
      </c>
      <c r="D54" s="32">
        <v>13178</v>
      </c>
      <c r="E54" s="73">
        <f t="shared" si="0"/>
        <v>0.70689738749195452</v>
      </c>
      <c r="F54" s="32">
        <f>SUM(一般接種!E53+一般接種!H53+一般接種!K53+一般接種!N53+医療従事者等!D51)</f>
        <v>1042504</v>
      </c>
      <c r="G54" s="32">
        <v>12295</v>
      </c>
      <c r="H54" s="73">
        <f t="shared" si="7"/>
        <v>0.69359584088503723</v>
      </c>
      <c r="I54" s="29">
        <f t="shared" si="9"/>
        <v>721117</v>
      </c>
      <c r="J54" s="32">
        <v>86</v>
      </c>
      <c r="K54" s="73">
        <f t="shared" si="10"/>
        <v>0.48543946204040084</v>
      </c>
      <c r="L54" s="67">
        <v>17380</v>
      </c>
      <c r="M54" s="67">
        <v>59051</v>
      </c>
      <c r="N54" s="67">
        <v>211474</v>
      </c>
      <c r="O54" s="67">
        <v>191563</v>
      </c>
      <c r="P54" s="67">
        <v>118263</v>
      </c>
      <c r="Q54" s="67">
        <v>58843</v>
      </c>
      <c r="R54" s="67">
        <v>25288</v>
      </c>
      <c r="S54" s="67">
        <v>16458</v>
      </c>
      <c r="T54" s="67">
        <v>15591</v>
      </c>
      <c r="U54" s="67">
        <v>6996</v>
      </c>
      <c r="V54" s="67">
        <v>210</v>
      </c>
      <c r="W54" s="67">
        <f t="shared" si="11"/>
        <v>255007</v>
      </c>
      <c r="X54" s="68">
        <f t="shared" si="8"/>
        <v>0.17168535180392591</v>
      </c>
      <c r="Y54" s="67">
        <v>14</v>
      </c>
      <c r="Z54" s="67">
        <v>6873</v>
      </c>
      <c r="AA54" s="67">
        <v>101392</v>
      </c>
      <c r="AB54" s="67">
        <v>105234</v>
      </c>
      <c r="AC54" s="67">
        <v>40683</v>
      </c>
      <c r="AD54" s="67">
        <v>811</v>
      </c>
      <c r="AF54" s="59">
        <v>1485316</v>
      </c>
      <c r="AG54">
        <v>5</v>
      </c>
    </row>
    <row r="55" spans="1:33" x14ac:dyDescent="0.45">
      <c r="A55" s="22"/>
      <c r="B55" s="23"/>
      <c r="C55" s="22"/>
      <c r="D55" s="22"/>
      <c r="E55" s="72"/>
      <c r="F55" s="22"/>
      <c r="G55" s="22"/>
      <c r="H55" s="72"/>
      <c r="I55" s="22"/>
      <c r="J55" s="22"/>
      <c r="K55" s="72"/>
      <c r="L55" s="22"/>
      <c r="M55" s="22"/>
      <c r="N55" s="22"/>
      <c r="O55" s="22"/>
      <c r="P55" s="22"/>
      <c r="Q55" s="22"/>
      <c r="R55" s="22"/>
    </row>
    <row r="56" spans="1:33" x14ac:dyDescent="0.45">
      <c r="A56" s="108" t="s">
        <v>109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22"/>
      <c r="N56" s="22"/>
      <c r="O56" s="22"/>
      <c r="P56" s="22"/>
      <c r="Q56" s="22"/>
      <c r="R56" s="22"/>
    </row>
    <row r="57" spans="1:33" x14ac:dyDescent="0.45">
      <c r="A57" s="22" t="s">
        <v>110</v>
      </c>
      <c r="B57" s="22"/>
      <c r="C57" s="22"/>
      <c r="D57" s="22"/>
      <c r="E57" s="72"/>
      <c r="F57" s="22"/>
      <c r="G57" s="22"/>
      <c r="H57" s="72"/>
      <c r="I57" s="22"/>
      <c r="J57" s="22"/>
      <c r="K57" s="72"/>
      <c r="L57" s="22"/>
      <c r="M57" s="22"/>
      <c r="N57" s="22"/>
      <c r="O57" s="22"/>
      <c r="P57" s="22"/>
      <c r="Q57" s="22"/>
      <c r="R57" s="22"/>
    </row>
    <row r="58" spans="1:33" x14ac:dyDescent="0.45">
      <c r="A58" s="22" t="s">
        <v>111</v>
      </c>
      <c r="B58" s="22"/>
      <c r="C58" s="22"/>
      <c r="D58" s="22"/>
      <c r="E58" s="72"/>
      <c r="F58" s="22"/>
      <c r="G58" s="22"/>
      <c r="H58" s="72"/>
      <c r="I58" s="22"/>
      <c r="J58" s="22"/>
      <c r="K58" s="72"/>
      <c r="L58" s="22"/>
      <c r="M58" s="22"/>
      <c r="N58" s="22"/>
      <c r="O58" s="22"/>
      <c r="P58" s="22"/>
      <c r="Q58" s="22"/>
      <c r="R58" s="22"/>
    </row>
    <row r="59" spans="1:33" x14ac:dyDescent="0.45">
      <c r="A59" s="24" t="s">
        <v>112</v>
      </c>
      <c r="B59" s="22"/>
      <c r="C59" s="22"/>
      <c r="D59" s="22"/>
      <c r="E59" s="72"/>
      <c r="F59" s="22"/>
      <c r="G59" s="22"/>
      <c r="H59" s="72"/>
      <c r="I59" s="22"/>
      <c r="J59" s="22"/>
      <c r="K59" s="72"/>
      <c r="L59" s="22"/>
      <c r="M59" s="22"/>
      <c r="N59" s="22"/>
      <c r="O59" s="22"/>
      <c r="P59" s="22"/>
      <c r="Q59" s="22"/>
      <c r="R59" s="22"/>
    </row>
    <row r="60" spans="1:33" x14ac:dyDescent="0.45">
      <c r="A60" s="108" t="s">
        <v>113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49"/>
      <c r="P60" s="49"/>
      <c r="Q60" s="49"/>
      <c r="R60" s="49"/>
    </row>
    <row r="61" spans="1:33" x14ac:dyDescent="0.45">
      <c r="A61" s="77" t="s">
        <v>148</v>
      </c>
      <c r="B61" s="57"/>
      <c r="C61" s="57"/>
      <c r="D61" s="57"/>
      <c r="E61" s="74"/>
      <c r="F61" s="57"/>
      <c r="G61" s="57"/>
      <c r="H61" s="74"/>
      <c r="I61" s="57"/>
      <c r="J61" s="57"/>
      <c r="K61" s="74"/>
      <c r="L61" s="57"/>
      <c r="M61" s="57"/>
      <c r="N61" s="57"/>
      <c r="O61" s="57"/>
      <c r="P61" s="57"/>
      <c r="Q61" s="57"/>
      <c r="R61" s="57"/>
    </row>
    <row r="62" spans="1:33" x14ac:dyDescent="0.45">
      <c r="A62" s="24" t="s">
        <v>149</v>
      </c>
      <c r="B62" s="24"/>
      <c r="C62" s="24"/>
      <c r="D62" s="24"/>
      <c r="E62" s="71"/>
      <c r="F62" s="24"/>
      <c r="G62" s="24"/>
      <c r="H62" s="71"/>
      <c r="I62" s="24"/>
      <c r="J62" s="24"/>
      <c r="K62" s="71"/>
      <c r="L62" s="22"/>
      <c r="M62" s="22"/>
      <c r="N62" s="22"/>
      <c r="O62" s="22"/>
      <c r="P62" s="22"/>
      <c r="Q62" s="22"/>
      <c r="R62" s="22"/>
    </row>
  </sheetData>
  <mergeCells count="12">
    <mergeCell ref="Z2:AD2"/>
    <mergeCell ref="A56:L56"/>
    <mergeCell ref="A60:N60"/>
    <mergeCell ref="A3:A6"/>
    <mergeCell ref="B4:B6"/>
    <mergeCell ref="C4:E5"/>
    <mergeCell ref="F4:H5"/>
    <mergeCell ref="I5:K5"/>
    <mergeCell ref="I4:V4"/>
    <mergeCell ref="L6:V6"/>
    <mergeCell ref="B3:AD3"/>
    <mergeCell ref="W4:AD4"/>
  </mergeCells>
  <phoneticPr fontId="2"/>
  <pageMargins left="0.7" right="0.7" top="0.75" bottom="0.75" header="0.3" footer="0.3"/>
  <pageSetup paperSize="9" scale="2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zoomScaleNormal="100" workbookViewId="0">
      <selection activeCell="G15" sqref="G15"/>
    </sheetView>
  </sheetViews>
  <sheetFormatPr defaultRowHeight="18" x14ac:dyDescent="0.45"/>
  <cols>
    <col min="1" max="1" width="13.59765625" customWidth="1"/>
    <col min="2" max="2" width="12.5" style="27" bestFit="1" customWidth="1"/>
    <col min="3" max="3" width="12.5" bestFit="1" customWidth="1"/>
    <col min="4" max="8" width="11.3984375" bestFit="1" customWidth="1"/>
    <col min="9" max="9" width="8.69921875" bestFit="1" customWidth="1"/>
    <col min="10" max="11" width="9" bestFit="1" customWidth="1"/>
    <col min="12" max="13" width="9" customWidth="1"/>
    <col min="14" max="14" width="8.59765625" bestFit="1" customWidth="1"/>
    <col min="15" max="15" width="1.69921875" customWidth="1"/>
    <col min="16" max="16" width="12.59765625" customWidth="1"/>
    <col min="18" max="18" width="12.19921875" customWidth="1"/>
    <col min="19" max="19" width="9.19921875" bestFit="1" customWidth="1"/>
    <col min="20" max="20" width="12.5" bestFit="1" customWidth="1"/>
    <col min="22" max="22" width="12.5" bestFit="1" customWidth="1"/>
  </cols>
  <sheetData>
    <row r="1" spans="1:23" x14ac:dyDescent="0.45">
      <c r="A1" s="22" t="s">
        <v>114</v>
      </c>
      <c r="B1" s="23"/>
      <c r="C1" s="24"/>
      <c r="D1" s="24"/>
    </row>
    <row r="2" spans="1:23" x14ac:dyDescent="0.45">
      <c r="B2"/>
      <c r="T2" s="134"/>
      <c r="U2" s="134"/>
      <c r="V2" s="149">
        <f>'進捗状況 (都道府県別)'!H3</f>
        <v>44837</v>
      </c>
      <c r="W2" s="149"/>
    </row>
    <row r="3" spans="1:23" ht="37.5" customHeight="1" x14ac:dyDescent="0.45">
      <c r="A3" s="135" t="s">
        <v>2</v>
      </c>
      <c r="B3" s="148" t="str">
        <f>_xlfn.CONCAT("接種回数
（",TEXT('進捗状況 (都道府県別)'!H3-1,"m月d日"),"まで）")</f>
        <v>接種回数
（10月2日まで）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22"/>
      <c r="P3" s="131" t="str">
        <f>_xlfn.CONCAT("接種回数
（",TEXT('進捗状況 (都道府県別)'!H3-1,"m月d日"),"まで）","※4")</f>
        <v>接種回数
（10月2日まで）※4</v>
      </c>
      <c r="Q3" s="132"/>
      <c r="R3" s="132"/>
      <c r="S3" s="132"/>
      <c r="T3" s="132"/>
      <c r="U3" s="132"/>
      <c r="V3" s="132"/>
      <c r="W3" s="133"/>
    </row>
    <row r="4" spans="1:23" ht="18.75" customHeight="1" x14ac:dyDescent="0.45">
      <c r="A4" s="136"/>
      <c r="B4" s="138" t="s">
        <v>11</v>
      </c>
      <c r="C4" s="139" t="s">
        <v>115</v>
      </c>
      <c r="D4" s="139"/>
      <c r="E4" s="139"/>
      <c r="F4" s="140" t="s">
        <v>143</v>
      </c>
      <c r="G4" s="141"/>
      <c r="H4" s="142"/>
      <c r="I4" s="140" t="s">
        <v>116</v>
      </c>
      <c r="J4" s="141"/>
      <c r="K4" s="142"/>
      <c r="L4" s="145" t="s">
        <v>117</v>
      </c>
      <c r="M4" s="146"/>
      <c r="N4" s="147"/>
      <c r="P4" s="111" t="s">
        <v>118</v>
      </c>
      <c r="Q4" s="111"/>
      <c r="R4" s="143" t="s">
        <v>144</v>
      </c>
      <c r="S4" s="143"/>
      <c r="T4" s="144" t="s">
        <v>116</v>
      </c>
      <c r="U4" s="144"/>
      <c r="V4" s="130" t="s">
        <v>119</v>
      </c>
      <c r="W4" s="130"/>
    </row>
    <row r="5" spans="1:23" ht="36" x14ac:dyDescent="0.45">
      <c r="A5" s="137"/>
      <c r="B5" s="138"/>
      <c r="C5" s="34" t="s">
        <v>120</v>
      </c>
      <c r="D5" s="34" t="s">
        <v>91</v>
      </c>
      <c r="E5" s="34" t="s">
        <v>92</v>
      </c>
      <c r="F5" s="34" t="s">
        <v>120</v>
      </c>
      <c r="G5" s="34" t="s">
        <v>91</v>
      </c>
      <c r="H5" s="34" t="s">
        <v>92</v>
      </c>
      <c r="I5" s="34" t="s">
        <v>120</v>
      </c>
      <c r="J5" s="34" t="s">
        <v>91</v>
      </c>
      <c r="K5" s="34" t="s">
        <v>92</v>
      </c>
      <c r="L5" s="55" t="s">
        <v>120</v>
      </c>
      <c r="M5" s="55" t="s">
        <v>91</v>
      </c>
      <c r="N5" s="55" t="s">
        <v>92</v>
      </c>
      <c r="P5" s="35" t="s">
        <v>121</v>
      </c>
      <c r="Q5" s="35" t="s">
        <v>122</v>
      </c>
      <c r="R5" s="35" t="s">
        <v>123</v>
      </c>
      <c r="S5" s="35" t="s">
        <v>124</v>
      </c>
      <c r="T5" s="35" t="s">
        <v>123</v>
      </c>
      <c r="U5" s="35" t="s">
        <v>122</v>
      </c>
      <c r="V5" s="35" t="s">
        <v>125</v>
      </c>
      <c r="W5" s="35" t="s">
        <v>122</v>
      </c>
    </row>
    <row r="6" spans="1:23" x14ac:dyDescent="0.45">
      <c r="A6" s="28" t="s">
        <v>126</v>
      </c>
      <c r="B6" s="36">
        <f>SUM(B7:B53)</f>
        <v>194777285</v>
      </c>
      <c r="C6" s="36">
        <f>SUM(C7:C53)</f>
        <v>162207875</v>
      </c>
      <c r="D6" s="36">
        <f>SUM(D7:D53)</f>
        <v>81350106</v>
      </c>
      <c r="E6" s="37">
        <f>SUM(E7:E53)</f>
        <v>80857769</v>
      </c>
      <c r="F6" s="37">
        <f t="shared" ref="F6:T6" si="0">SUM(F7:F53)</f>
        <v>32387662</v>
      </c>
      <c r="G6" s="37">
        <f>SUM(G7:G53)</f>
        <v>16244304</v>
      </c>
      <c r="H6" s="37">
        <f t="shared" ref="H6:N6" si="1">SUM(H7:H53)</f>
        <v>16143358</v>
      </c>
      <c r="I6" s="37">
        <f>SUM(I7:I53)</f>
        <v>117831</v>
      </c>
      <c r="J6" s="37">
        <f t="shared" si="1"/>
        <v>58697</v>
      </c>
      <c r="K6" s="37">
        <f t="shared" si="1"/>
        <v>59134</v>
      </c>
      <c r="L6" s="56">
        <f>SUM(L7:L53)</f>
        <v>63917</v>
      </c>
      <c r="M6" s="56">
        <f t="shared" si="1"/>
        <v>34506</v>
      </c>
      <c r="N6" s="56">
        <f t="shared" si="1"/>
        <v>29411</v>
      </c>
      <c r="O6" s="38"/>
      <c r="P6" s="37">
        <f>SUM(P7:P53)</f>
        <v>181837870</v>
      </c>
      <c r="Q6" s="39">
        <f>C6/P6</f>
        <v>0.89204671722122575</v>
      </c>
      <c r="R6" s="37">
        <f t="shared" si="0"/>
        <v>35187100</v>
      </c>
      <c r="S6" s="40">
        <f>F6/R6</f>
        <v>0.92044135492836865</v>
      </c>
      <c r="T6" s="37">
        <f t="shared" si="0"/>
        <v>205240</v>
      </c>
      <c r="U6" s="40">
        <f>I6/T6</f>
        <v>0.57411323328785813</v>
      </c>
      <c r="V6" s="37">
        <f t="shared" ref="V6" si="2">SUM(V7:V53)</f>
        <v>606670</v>
      </c>
      <c r="W6" s="40">
        <f>L6/V6</f>
        <v>0.10535711342245373</v>
      </c>
    </row>
    <row r="7" spans="1:23" x14ac:dyDescent="0.45">
      <c r="A7" s="41" t="s">
        <v>12</v>
      </c>
      <c r="B7" s="36">
        <v>7991084</v>
      </c>
      <c r="C7" s="36">
        <v>6488245</v>
      </c>
      <c r="D7" s="36">
        <v>3254546</v>
      </c>
      <c r="E7" s="37">
        <v>3233699</v>
      </c>
      <c r="F7" s="42">
        <v>1499072</v>
      </c>
      <c r="G7" s="37">
        <v>751543</v>
      </c>
      <c r="H7" s="37">
        <v>747529</v>
      </c>
      <c r="I7" s="37">
        <v>871</v>
      </c>
      <c r="J7" s="37">
        <v>428</v>
      </c>
      <c r="K7" s="37">
        <v>443</v>
      </c>
      <c r="L7" s="56">
        <v>2896</v>
      </c>
      <c r="M7" s="56">
        <v>1509</v>
      </c>
      <c r="N7" s="56">
        <v>1387</v>
      </c>
      <c r="O7" s="38"/>
      <c r="P7" s="37">
        <v>7569480</v>
      </c>
      <c r="Q7" s="39">
        <v>0.85715861591549225</v>
      </c>
      <c r="R7" s="43">
        <v>1560400</v>
      </c>
      <c r="S7" s="39">
        <v>0.96069725711356058</v>
      </c>
      <c r="T7" s="37">
        <v>900</v>
      </c>
      <c r="U7" s="40">
        <v>0.96777777777777774</v>
      </c>
      <c r="V7" s="37">
        <v>24710</v>
      </c>
      <c r="W7" s="40">
        <v>0.11719951436665317</v>
      </c>
    </row>
    <row r="8" spans="1:23" x14ac:dyDescent="0.45">
      <c r="A8" s="41" t="s">
        <v>13</v>
      </c>
      <c r="B8" s="36">
        <v>2057611</v>
      </c>
      <c r="C8" s="36">
        <v>1865688</v>
      </c>
      <c r="D8" s="36">
        <v>935176</v>
      </c>
      <c r="E8" s="37">
        <v>930512</v>
      </c>
      <c r="F8" s="42">
        <v>188801</v>
      </c>
      <c r="G8" s="37">
        <v>94856</v>
      </c>
      <c r="H8" s="37">
        <v>93945</v>
      </c>
      <c r="I8" s="37">
        <v>2429</v>
      </c>
      <c r="J8" s="37">
        <v>1217</v>
      </c>
      <c r="K8" s="37">
        <v>1212</v>
      </c>
      <c r="L8" s="56">
        <v>693</v>
      </c>
      <c r="M8" s="56">
        <v>366</v>
      </c>
      <c r="N8" s="56">
        <v>327</v>
      </c>
      <c r="O8" s="38"/>
      <c r="P8" s="37">
        <v>1986305</v>
      </c>
      <c r="Q8" s="39">
        <v>0.93927569028925573</v>
      </c>
      <c r="R8" s="43">
        <v>197000</v>
      </c>
      <c r="S8" s="39">
        <v>0.95838071065989849</v>
      </c>
      <c r="T8" s="37">
        <v>3900</v>
      </c>
      <c r="U8" s="40">
        <v>0.62282051282051287</v>
      </c>
      <c r="V8" s="37">
        <v>2800</v>
      </c>
      <c r="W8" s="40">
        <v>0.2475</v>
      </c>
    </row>
    <row r="9" spans="1:23" x14ac:dyDescent="0.45">
      <c r="A9" s="41" t="s">
        <v>14</v>
      </c>
      <c r="B9" s="36">
        <v>1978451</v>
      </c>
      <c r="C9" s="36">
        <v>1733012</v>
      </c>
      <c r="D9" s="36">
        <v>869066</v>
      </c>
      <c r="E9" s="37">
        <v>863946</v>
      </c>
      <c r="F9" s="42">
        <v>245041</v>
      </c>
      <c r="G9" s="37">
        <v>122989</v>
      </c>
      <c r="H9" s="37">
        <v>122052</v>
      </c>
      <c r="I9" s="37">
        <v>99</v>
      </c>
      <c r="J9" s="37">
        <v>50</v>
      </c>
      <c r="K9" s="37">
        <v>49</v>
      </c>
      <c r="L9" s="56">
        <v>299</v>
      </c>
      <c r="M9" s="56">
        <v>170</v>
      </c>
      <c r="N9" s="56">
        <v>129</v>
      </c>
      <c r="O9" s="38"/>
      <c r="P9" s="37">
        <v>1935745</v>
      </c>
      <c r="Q9" s="39">
        <v>0.89526874665826339</v>
      </c>
      <c r="R9" s="43">
        <v>235600</v>
      </c>
      <c r="S9" s="39">
        <v>1.0400721561969439</v>
      </c>
      <c r="T9" s="37">
        <v>360</v>
      </c>
      <c r="U9" s="40">
        <v>0.27500000000000002</v>
      </c>
      <c r="V9" s="37">
        <v>2040</v>
      </c>
      <c r="W9" s="40">
        <v>0.1465686274509804</v>
      </c>
    </row>
    <row r="10" spans="1:23" x14ac:dyDescent="0.45">
      <c r="A10" s="41" t="s">
        <v>15</v>
      </c>
      <c r="B10" s="36">
        <v>3577106</v>
      </c>
      <c r="C10" s="36">
        <v>2833989</v>
      </c>
      <c r="D10" s="36">
        <v>1420981</v>
      </c>
      <c r="E10" s="37">
        <v>1413008</v>
      </c>
      <c r="F10" s="42">
        <v>741984</v>
      </c>
      <c r="G10" s="37">
        <v>371895</v>
      </c>
      <c r="H10" s="37">
        <v>370089</v>
      </c>
      <c r="I10" s="37">
        <v>56</v>
      </c>
      <c r="J10" s="37">
        <v>20</v>
      </c>
      <c r="K10" s="37">
        <v>36</v>
      </c>
      <c r="L10" s="56">
        <v>1077</v>
      </c>
      <c r="M10" s="56">
        <v>564</v>
      </c>
      <c r="N10" s="56">
        <v>513</v>
      </c>
      <c r="O10" s="38"/>
      <c r="P10" s="37">
        <v>3281015</v>
      </c>
      <c r="Q10" s="39">
        <v>0.86375374693501861</v>
      </c>
      <c r="R10" s="43">
        <v>872850</v>
      </c>
      <c r="S10" s="39">
        <v>0.85007045884172538</v>
      </c>
      <c r="T10" s="37">
        <v>340</v>
      </c>
      <c r="U10" s="40">
        <v>0.16470588235294117</v>
      </c>
      <c r="V10" s="37">
        <v>13360</v>
      </c>
      <c r="W10" s="40">
        <v>8.0613772455089827E-2</v>
      </c>
    </row>
    <row r="11" spans="1:23" x14ac:dyDescent="0.45">
      <c r="A11" s="41" t="s">
        <v>16</v>
      </c>
      <c r="B11" s="36">
        <v>1599905</v>
      </c>
      <c r="C11" s="36">
        <v>1503095</v>
      </c>
      <c r="D11" s="36">
        <v>752988</v>
      </c>
      <c r="E11" s="37">
        <v>750107</v>
      </c>
      <c r="F11" s="42">
        <v>96319</v>
      </c>
      <c r="G11" s="37">
        <v>48462</v>
      </c>
      <c r="H11" s="37">
        <v>47857</v>
      </c>
      <c r="I11" s="37">
        <v>67</v>
      </c>
      <c r="J11" s="37">
        <v>34</v>
      </c>
      <c r="K11" s="37">
        <v>33</v>
      </c>
      <c r="L11" s="56">
        <v>424</v>
      </c>
      <c r="M11" s="56">
        <v>214</v>
      </c>
      <c r="N11" s="56">
        <v>210</v>
      </c>
      <c r="O11" s="38"/>
      <c r="P11" s="37">
        <v>1593655</v>
      </c>
      <c r="Q11" s="39">
        <v>0.94317465197925521</v>
      </c>
      <c r="R11" s="43">
        <v>96100</v>
      </c>
      <c r="S11" s="39">
        <v>1.0022788761706556</v>
      </c>
      <c r="T11" s="37">
        <v>140</v>
      </c>
      <c r="U11" s="40">
        <v>0.47857142857142859</v>
      </c>
      <c r="V11" s="37">
        <v>2560</v>
      </c>
      <c r="W11" s="40">
        <v>0.16562499999999999</v>
      </c>
    </row>
    <row r="12" spans="1:23" x14ac:dyDescent="0.45">
      <c r="A12" s="41" t="s">
        <v>17</v>
      </c>
      <c r="B12" s="36">
        <v>1751620</v>
      </c>
      <c r="C12" s="36">
        <v>1672798</v>
      </c>
      <c r="D12" s="36">
        <v>838478</v>
      </c>
      <c r="E12" s="37">
        <v>834320</v>
      </c>
      <c r="F12" s="42">
        <v>78152</v>
      </c>
      <c r="G12" s="37">
        <v>39141</v>
      </c>
      <c r="H12" s="37">
        <v>39011</v>
      </c>
      <c r="I12" s="37">
        <v>161</v>
      </c>
      <c r="J12" s="37">
        <v>80</v>
      </c>
      <c r="K12" s="37">
        <v>81</v>
      </c>
      <c r="L12" s="56">
        <v>509</v>
      </c>
      <c r="M12" s="56">
        <v>252</v>
      </c>
      <c r="N12" s="56">
        <v>257</v>
      </c>
      <c r="O12" s="38"/>
      <c r="P12" s="37">
        <v>1745955</v>
      </c>
      <c r="Q12" s="39">
        <v>0.95809914917623884</v>
      </c>
      <c r="R12" s="43">
        <v>70550</v>
      </c>
      <c r="S12" s="39">
        <v>1.1077533664068038</v>
      </c>
      <c r="T12" s="37">
        <v>340</v>
      </c>
      <c r="U12" s="40">
        <v>0.47352941176470587</v>
      </c>
      <c r="V12" s="37">
        <v>2950</v>
      </c>
      <c r="W12" s="40">
        <v>0.17254237288135593</v>
      </c>
    </row>
    <row r="13" spans="1:23" x14ac:dyDescent="0.45">
      <c r="A13" s="41" t="s">
        <v>18</v>
      </c>
      <c r="B13" s="36">
        <v>2988098</v>
      </c>
      <c r="C13" s="36">
        <v>2778369</v>
      </c>
      <c r="D13" s="36">
        <v>1393603</v>
      </c>
      <c r="E13" s="37">
        <v>1384766</v>
      </c>
      <c r="F13" s="42">
        <v>208362</v>
      </c>
      <c r="G13" s="37">
        <v>104665</v>
      </c>
      <c r="H13" s="37">
        <v>103697</v>
      </c>
      <c r="I13" s="37">
        <v>254</v>
      </c>
      <c r="J13" s="37">
        <v>126</v>
      </c>
      <c r="K13" s="37">
        <v>128</v>
      </c>
      <c r="L13" s="56">
        <v>1113</v>
      </c>
      <c r="M13" s="56">
        <v>672</v>
      </c>
      <c r="N13" s="56">
        <v>441</v>
      </c>
      <c r="O13" s="38"/>
      <c r="P13" s="37">
        <v>2931100</v>
      </c>
      <c r="Q13" s="39">
        <v>0.94789294121660805</v>
      </c>
      <c r="R13" s="43">
        <v>193850</v>
      </c>
      <c r="S13" s="39">
        <v>1.0748620067062162</v>
      </c>
      <c r="T13" s="37">
        <v>660</v>
      </c>
      <c r="U13" s="40">
        <v>0.38484848484848483</v>
      </c>
      <c r="V13" s="37">
        <v>11240</v>
      </c>
      <c r="W13" s="40">
        <v>9.9021352313167263E-2</v>
      </c>
    </row>
    <row r="14" spans="1:23" x14ac:dyDescent="0.45">
      <c r="A14" s="41" t="s">
        <v>19</v>
      </c>
      <c r="B14" s="36">
        <v>4673356</v>
      </c>
      <c r="C14" s="36">
        <v>3799709</v>
      </c>
      <c r="D14" s="36">
        <v>1904893</v>
      </c>
      <c r="E14" s="37">
        <v>1894816</v>
      </c>
      <c r="F14" s="42">
        <v>871780</v>
      </c>
      <c r="G14" s="37">
        <v>437292</v>
      </c>
      <c r="H14" s="37">
        <v>434488</v>
      </c>
      <c r="I14" s="37">
        <v>370</v>
      </c>
      <c r="J14" s="37">
        <v>176</v>
      </c>
      <c r="K14" s="37">
        <v>194</v>
      </c>
      <c r="L14" s="56">
        <v>1497</v>
      </c>
      <c r="M14" s="56">
        <v>767</v>
      </c>
      <c r="N14" s="56">
        <v>730</v>
      </c>
      <c r="O14" s="38"/>
      <c r="P14" s="37">
        <v>4185185</v>
      </c>
      <c r="Q14" s="39">
        <v>0.90789511096881026</v>
      </c>
      <c r="R14" s="43">
        <v>916150</v>
      </c>
      <c r="S14" s="39">
        <v>0.95156906620094961</v>
      </c>
      <c r="T14" s="37">
        <v>960</v>
      </c>
      <c r="U14" s="40">
        <v>0.38541666666666669</v>
      </c>
      <c r="V14" s="37">
        <v>7820</v>
      </c>
      <c r="W14" s="40">
        <v>0.19143222506393862</v>
      </c>
    </row>
    <row r="15" spans="1:23" x14ac:dyDescent="0.45">
      <c r="A15" s="44" t="s">
        <v>20</v>
      </c>
      <c r="B15" s="36">
        <v>3106430</v>
      </c>
      <c r="C15" s="36">
        <v>2721238</v>
      </c>
      <c r="D15" s="36">
        <v>1364205</v>
      </c>
      <c r="E15" s="37">
        <v>1357033</v>
      </c>
      <c r="F15" s="42">
        <v>382916</v>
      </c>
      <c r="G15" s="37">
        <v>192516</v>
      </c>
      <c r="H15" s="37">
        <v>190400</v>
      </c>
      <c r="I15" s="37">
        <v>837</v>
      </c>
      <c r="J15" s="37">
        <v>412</v>
      </c>
      <c r="K15" s="37">
        <v>425</v>
      </c>
      <c r="L15" s="56">
        <v>1439</v>
      </c>
      <c r="M15" s="56">
        <v>817</v>
      </c>
      <c r="N15" s="56">
        <v>622</v>
      </c>
      <c r="O15" s="38"/>
      <c r="P15" s="37">
        <v>2953590</v>
      </c>
      <c r="Q15" s="39">
        <v>0.92133234470593417</v>
      </c>
      <c r="R15" s="43">
        <v>391500</v>
      </c>
      <c r="S15" s="39">
        <v>0.9780740740740741</v>
      </c>
      <c r="T15" s="37">
        <v>1320</v>
      </c>
      <c r="U15" s="40">
        <v>0.63409090909090904</v>
      </c>
      <c r="V15" s="37">
        <v>12410</v>
      </c>
      <c r="W15" s="40">
        <v>0.11595487510072522</v>
      </c>
    </row>
    <row r="16" spans="1:23" x14ac:dyDescent="0.45">
      <c r="A16" s="41" t="s">
        <v>21</v>
      </c>
      <c r="B16" s="36">
        <v>3022667</v>
      </c>
      <c r="C16" s="36">
        <v>2170234</v>
      </c>
      <c r="D16" s="36">
        <v>1088658</v>
      </c>
      <c r="E16" s="37">
        <v>1081576</v>
      </c>
      <c r="F16" s="42">
        <v>851582</v>
      </c>
      <c r="G16" s="37">
        <v>426992</v>
      </c>
      <c r="H16" s="37">
        <v>424590</v>
      </c>
      <c r="I16" s="37">
        <v>226</v>
      </c>
      <c r="J16" s="37">
        <v>94</v>
      </c>
      <c r="K16" s="37">
        <v>132</v>
      </c>
      <c r="L16" s="56">
        <v>625</v>
      </c>
      <c r="M16" s="56">
        <v>360</v>
      </c>
      <c r="N16" s="56">
        <v>265</v>
      </c>
      <c r="O16" s="38"/>
      <c r="P16" s="37">
        <v>2617245</v>
      </c>
      <c r="Q16" s="39">
        <v>0.82920551954440647</v>
      </c>
      <c r="R16" s="43">
        <v>903050</v>
      </c>
      <c r="S16" s="39">
        <v>0.94300647804661974</v>
      </c>
      <c r="T16" s="37">
        <v>440</v>
      </c>
      <c r="U16" s="40">
        <v>0.51363636363636367</v>
      </c>
      <c r="V16" s="37">
        <v>4330</v>
      </c>
      <c r="W16" s="40">
        <v>0.14434180138568128</v>
      </c>
    </row>
    <row r="17" spans="1:23" x14ac:dyDescent="0.45">
      <c r="A17" s="41" t="s">
        <v>22</v>
      </c>
      <c r="B17" s="36">
        <v>11652421</v>
      </c>
      <c r="C17" s="36">
        <v>9949600</v>
      </c>
      <c r="D17" s="36">
        <v>4995910</v>
      </c>
      <c r="E17" s="37">
        <v>4953690</v>
      </c>
      <c r="F17" s="42">
        <v>1681832</v>
      </c>
      <c r="G17" s="37">
        <v>842461</v>
      </c>
      <c r="H17" s="37">
        <v>839371</v>
      </c>
      <c r="I17" s="37">
        <v>18130</v>
      </c>
      <c r="J17" s="37">
        <v>9061</v>
      </c>
      <c r="K17" s="37">
        <v>9069</v>
      </c>
      <c r="L17" s="56">
        <v>2859</v>
      </c>
      <c r="M17" s="56">
        <v>1505</v>
      </c>
      <c r="N17" s="56">
        <v>1354</v>
      </c>
      <c r="O17" s="38"/>
      <c r="P17" s="37">
        <v>11168290</v>
      </c>
      <c r="Q17" s="39">
        <v>0.89087944528661056</v>
      </c>
      <c r="R17" s="43">
        <v>711950</v>
      </c>
      <c r="S17" s="39">
        <v>2.3622894866212514</v>
      </c>
      <c r="T17" s="37">
        <v>37920</v>
      </c>
      <c r="U17" s="40">
        <v>0.47811181434599154</v>
      </c>
      <c r="V17" s="37">
        <v>30160</v>
      </c>
      <c r="W17" s="40">
        <v>9.4794429708222813E-2</v>
      </c>
    </row>
    <row r="18" spans="1:23" x14ac:dyDescent="0.45">
      <c r="A18" s="41" t="s">
        <v>23</v>
      </c>
      <c r="B18" s="36">
        <v>9957258</v>
      </c>
      <c r="C18" s="36">
        <v>8244472</v>
      </c>
      <c r="D18" s="36">
        <v>4135712</v>
      </c>
      <c r="E18" s="37">
        <v>4108760</v>
      </c>
      <c r="F18" s="42">
        <v>1708946</v>
      </c>
      <c r="G18" s="37">
        <v>856331</v>
      </c>
      <c r="H18" s="37">
        <v>852615</v>
      </c>
      <c r="I18" s="37">
        <v>832</v>
      </c>
      <c r="J18" s="37">
        <v>373</v>
      </c>
      <c r="K18" s="37">
        <v>459</v>
      </c>
      <c r="L18" s="56">
        <v>3008</v>
      </c>
      <c r="M18" s="56">
        <v>1614</v>
      </c>
      <c r="N18" s="56">
        <v>1394</v>
      </c>
      <c r="O18" s="38"/>
      <c r="P18" s="37">
        <v>9084575</v>
      </c>
      <c r="Q18" s="39">
        <v>0.90752423751248679</v>
      </c>
      <c r="R18" s="43">
        <v>693800</v>
      </c>
      <c r="S18" s="39">
        <v>2.4631680599596426</v>
      </c>
      <c r="T18" s="37">
        <v>4860</v>
      </c>
      <c r="U18" s="40">
        <v>0.17119341563786009</v>
      </c>
      <c r="V18" s="37">
        <v>21630</v>
      </c>
      <c r="W18" s="40">
        <v>0.13906611188164586</v>
      </c>
    </row>
    <row r="19" spans="1:23" x14ac:dyDescent="0.45">
      <c r="A19" s="41" t="s">
        <v>24</v>
      </c>
      <c r="B19" s="36">
        <v>21415914</v>
      </c>
      <c r="C19" s="36">
        <v>16019929</v>
      </c>
      <c r="D19" s="36">
        <v>8039575</v>
      </c>
      <c r="E19" s="37">
        <v>7980354</v>
      </c>
      <c r="F19" s="42">
        <v>5373510</v>
      </c>
      <c r="G19" s="37">
        <v>2695312</v>
      </c>
      <c r="H19" s="37">
        <v>2678198</v>
      </c>
      <c r="I19" s="37">
        <v>13697</v>
      </c>
      <c r="J19" s="37">
        <v>6790</v>
      </c>
      <c r="K19" s="37">
        <v>6907</v>
      </c>
      <c r="L19" s="56">
        <v>8778</v>
      </c>
      <c r="M19" s="56">
        <v>4783</v>
      </c>
      <c r="N19" s="56">
        <v>3995</v>
      </c>
      <c r="O19" s="38"/>
      <c r="P19" s="37">
        <v>18139970</v>
      </c>
      <c r="Q19" s="39">
        <v>0.88312874828348664</v>
      </c>
      <c r="R19" s="43">
        <v>10204700</v>
      </c>
      <c r="S19" s="39">
        <v>0.5265720697325742</v>
      </c>
      <c r="T19" s="37">
        <v>43840</v>
      </c>
      <c r="U19" s="40">
        <v>0.31243156934306571</v>
      </c>
      <c r="V19" s="37">
        <v>66620</v>
      </c>
      <c r="W19" s="40">
        <v>0.13176223356349445</v>
      </c>
    </row>
    <row r="20" spans="1:23" x14ac:dyDescent="0.45">
      <c r="A20" s="41" t="s">
        <v>25</v>
      </c>
      <c r="B20" s="36">
        <v>14471931</v>
      </c>
      <c r="C20" s="36">
        <v>11116161</v>
      </c>
      <c r="D20" s="36">
        <v>5574586</v>
      </c>
      <c r="E20" s="37">
        <v>5541575</v>
      </c>
      <c r="F20" s="42">
        <v>3344802</v>
      </c>
      <c r="G20" s="37">
        <v>1675682</v>
      </c>
      <c r="H20" s="37">
        <v>1669120</v>
      </c>
      <c r="I20" s="37">
        <v>6129</v>
      </c>
      <c r="J20" s="37">
        <v>3053</v>
      </c>
      <c r="K20" s="37">
        <v>3076</v>
      </c>
      <c r="L20" s="56">
        <v>4839</v>
      </c>
      <c r="M20" s="56">
        <v>2570</v>
      </c>
      <c r="N20" s="56">
        <v>2269</v>
      </c>
      <c r="O20" s="38"/>
      <c r="P20" s="37">
        <v>12067695</v>
      </c>
      <c r="Q20" s="39">
        <v>0.92115031080914789</v>
      </c>
      <c r="R20" s="43">
        <v>2013600</v>
      </c>
      <c r="S20" s="39">
        <v>1.6611054827175209</v>
      </c>
      <c r="T20" s="37">
        <v>11740</v>
      </c>
      <c r="U20" s="40">
        <v>0.52206132879045997</v>
      </c>
      <c r="V20" s="37">
        <v>35000</v>
      </c>
      <c r="W20" s="40">
        <v>0.13825714285714286</v>
      </c>
    </row>
    <row r="21" spans="1:23" x14ac:dyDescent="0.45">
      <c r="A21" s="41" t="s">
        <v>26</v>
      </c>
      <c r="B21" s="36">
        <v>3577711</v>
      </c>
      <c r="C21" s="36">
        <v>3004489</v>
      </c>
      <c r="D21" s="36">
        <v>1505240</v>
      </c>
      <c r="E21" s="37">
        <v>1499249</v>
      </c>
      <c r="F21" s="42">
        <v>571937</v>
      </c>
      <c r="G21" s="37">
        <v>286882</v>
      </c>
      <c r="H21" s="37">
        <v>285055</v>
      </c>
      <c r="I21" s="37">
        <v>77</v>
      </c>
      <c r="J21" s="37">
        <v>35</v>
      </c>
      <c r="K21" s="37">
        <v>42</v>
      </c>
      <c r="L21" s="56">
        <v>1208</v>
      </c>
      <c r="M21" s="56">
        <v>655</v>
      </c>
      <c r="N21" s="56">
        <v>553</v>
      </c>
      <c r="O21" s="38"/>
      <c r="P21" s="37">
        <v>3374635</v>
      </c>
      <c r="Q21" s="39">
        <v>0.89031524890840041</v>
      </c>
      <c r="R21" s="43">
        <v>602500</v>
      </c>
      <c r="S21" s="39">
        <v>0.94927302904564315</v>
      </c>
      <c r="T21" s="37">
        <v>440</v>
      </c>
      <c r="U21" s="40">
        <v>0.17499999999999999</v>
      </c>
      <c r="V21" s="37">
        <v>6280</v>
      </c>
      <c r="W21" s="40">
        <v>0.19235668789808918</v>
      </c>
    </row>
    <row r="22" spans="1:23" x14ac:dyDescent="0.45">
      <c r="A22" s="41" t="s">
        <v>27</v>
      </c>
      <c r="B22" s="36">
        <v>1685284</v>
      </c>
      <c r="C22" s="36">
        <v>1498413</v>
      </c>
      <c r="D22" s="36">
        <v>750820</v>
      </c>
      <c r="E22" s="37">
        <v>747593</v>
      </c>
      <c r="F22" s="42">
        <v>186428</v>
      </c>
      <c r="G22" s="37">
        <v>93446</v>
      </c>
      <c r="H22" s="37">
        <v>92982</v>
      </c>
      <c r="I22" s="37">
        <v>217</v>
      </c>
      <c r="J22" s="37">
        <v>107</v>
      </c>
      <c r="K22" s="37">
        <v>110</v>
      </c>
      <c r="L22" s="56">
        <v>226</v>
      </c>
      <c r="M22" s="56">
        <v>122</v>
      </c>
      <c r="N22" s="56">
        <v>104</v>
      </c>
      <c r="O22" s="38"/>
      <c r="P22" s="37">
        <v>1617570</v>
      </c>
      <c r="Q22" s="39">
        <v>0.92633579999629079</v>
      </c>
      <c r="R22" s="43">
        <v>185300</v>
      </c>
      <c r="S22" s="39">
        <v>1.0060874257960064</v>
      </c>
      <c r="T22" s="37">
        <v>540</v>
      </c>
      <c r="U22" s="40">
        <v>0.40185185185185185</v>
      </c>
      <c r="V22" s="37">
        <v>1400</v>
      </c>
      <c r="W22" s="40">
        <v>0.16142857142857142</v>
      </c>
    </row>
    <row r="23" spans="1:23" x14ac:dyDescent="0.45">
      <c r="A23" s="41" t="s">
        <v>28</v>
      </c>
      <c r="B23" s="36">
        <v>1745376</v>
      </c>
      <c r="C23" s="36">
        <v>1537582</v>
      </c>
      <c r="D23" s="36">
        <v>770666</v>
      </c>
      <c r="E23" s="37">
        <v>766916</v>
      </c>
      <c r="F23" s="42">
        <v>206033</v>
      </c>
      <c r="G23" s="37">
        <v>103360</v>
      </c>
      <c r="H23" s="37">
        <v>102673</v>
      </c>
      <c r="I23" s="37">
        <v>1011</v>
      </c>
      <c r="J23" s="37">
        <v>504</v>
      </c>
      <c r="K23" s="37">
        <v>507</v>
      </c>
      <c r="L23" s="56">
        <v>750</v>
      </c>
      <c r="M23" s="56">
        <v>416</v>
      </c>
      <c r="N23" s="56">
        <v>334</v>
      </c>
      <c r="O23" s="38"/>
      <c r="P23" s="37">
        <v>1623840</v>
      </c>
      <c r="Q23" s="39">
        <v>0.94688023450586267</v>
      </c>
      <c r="R23" s="43">
        <v>228800</v>
      </c>
      <c r="S23" s="39">
        <v>0.90049388111888107</v>
      </c>
      <c r="T23" s="37">
        <v>1280</v>
      </c>
      <c r="U23" s="40">
        <v>0.78984374999999996</v>
      </c>
      <c r="V23" s="37">
        <v>8850</v>
      </c>
      <c r="W23" s="40">
        <v>8.4745762711864403E-2</v>
      </c>
    </row>
    <row r="24" spans="1:23" x14ac:dyDescent="0.45">
      <c r="A24" s="41" t="s">
        <v>29</v>
      </c>
      <c r="B24" s="36">
        <v>1200256</v>
      </c>
      <c r="C24" s="36">
        <v>1056298</v>
      </c>
      <c r="D24" s="36">
        <v>529684</v>
      </c>
      <c r="E24" s="37">
        <v>526614</v>
      </c>
      <c r="F24" s="42">
        <v>143094</v>
      </c>
      <c r="G24" s="37">
        <v>71760</v>
      </c>
      <c r="H24" s="37">
        <v>71334</v>
      </c>
      <c r="I24" s="37">
        <v>70</v>
      </c>
      <c r="J24" s="37">
        <v>22</v>
      </c>
      <c r="K24" s="37">
        <v>48</v>
      </c>
      <c r="L24" s="56">
        <v>794</v>
      </c>
      <c r="M24" s="56">
        <v>419</v>
      </c>
      <c r="N24" s="56">
        <v>375</v>
      </c>
      <c r="O24" s="38"/>
      <c r="P24" s="37">
        <v>1133560</v>
      </c>
      <c r="Q24" s="39">
        <v>0.93184127880306289</v>
      </c>
      <c r="R24" s="43">
        <v>150000</v>
      </c>
      <c r="S24" s="39">
        <v>0.95396000000000003</v>
      </c>
      <c r="T24" s="37">
        <v>240</v>
      </c>
      <c r="U24" s="40">
        <v>0.29166666666666669</v>
      </c>
      <c r="V24" s="37">
        <v>8430</v>
      </c>
      <c r="W24" s="40">
        <v>9.4187425860023724E-2</v>
      </c>
    </row>
    <row r="25" spans="1:23" x14ac:dyDescent="0.45">
      <c r="A25" s="41" t="s">
        <v>30</v>
      </c>
      <c r="B25" s="36">
        <v>1281499</v>
      </c>
      <c r="C25" s="36">
        <v>1130237</v>
      </c>
      <c r="D25" s="36">
        <v>566543</v>
      </c>
      <c r="E25" s="37">
        <v>563694</v>
      </c>
      <c r="F25" s="42">
        <v>150659</v>
      </c>
      <c r="G25" s="37">
        <v>75603</v>
      </c>
      <c r="H25" s="37">
        <v>75056</v>
      </c>
      <c r="I25" s="37">
        <v>33</v>
      </c>
      <c r="J25" s="37">
        <v>12</v>
      </c>
      <c r="K25" s="37">
        <v>21</v>
      </c>
      <c r="L25" s="56">
        <v>570</v>
      </c>
      <c r="M25" s="56">
        <v>307</v>
      </c>
      <c r="N25" s="56">
        <v>263</v>
      </c>
      <c r="O25" s="38"/>
      <c r="P25" s="37">
        <v>1326180</v>
      </c>
      <c r="Q25" s="39">
        <v>0.8522500716343181</v>
      </c>
      <c r="R25" s="43">
        <v>145800</v>
      </c>
      <c r="S25" s="39">
        <v>1.0333264746227708</v>
      </c>
      <c r="T25" s="37">
        <v>480</v>
      </c>
      <c r="U25" s="40">
        <v>6.8750000000000006E-2</v>
      </c>
      <c r="V25" s="37">
        <v>7750</v>
      </c>
      <c r="W25" s="40">
        <v>7.3548387096774193E-2</v>
      </c>
    </row>
    <row r="26" spans="1:23" x14ac:dyDescent="0.45">
      <c r="A26" s="41" t="s">
        <v>31</v>
      </c>
      <c r="B26" s="36">
        <v>3262499</v>
      </c>
      <c r="C26" s="36">
        <v>2969599</v>
      </c>
      <c r="D26" s="36">
        <v>1488366</v>
      </c>
      <c r="E26" s="37">
        <v>1481233</v>
      </c>
      <c r="F26" s="42">
        <v>290874</v>
      </c>
      <c r="G26" s="37">
        <v>145946</v>
      </c>
      <c r="H26" s="37">
        <v>144928</v>
      </c>
      <c r="I26" s="37">
        <v>122</v>
      </c>
      <c r="J26" s="37">
        <v>55</v>
      </c>
      <c r="K26" s="37">
        <v>67</v>
      </c>
      <c r="L26" s="56">
        <v>1904</v>
      </c>
      <c r="M26" s="56">
        <v>1009</v>
      </c>
      <c r="N26" s="56">
        <v>895</v>
      </c>
      <c r="O26" s="38"/>
      <c r="P26" s="37">
        <v>3278500</v>
      </c>
      <c r="Q26" s="39">
        <v>0.90577977733719683</v>
      </c>
      <c r="R26" s="43">
        <v>284700</v>
      </c>
      <c r="S26" s="39">
        <v>1.021685985247629</v>
      </c>
      <c r="T26" s="37">
        <v>140</v>
      </c>
      <c r="U26" s="40">
        <v>0.87142857142857144</v>
      </c>
      <c r="V26" s="37">
        <v>18100</v>
      </c>
      <c r="W26" s="40">
        <v>0.10519337016574586</v>
      </c>
    </row>
    <row r="27" spans="1:23" x14ac:dyDescent="0.45">
      <c r="A27" s="41" t="s">
        <v>32</v>
      </c>
      <c r="B27" s="36">
        <v>3134750</v>
      </c>
      <c r="C27" s="36">
        <v>2792738</v>
      </c>
      <c r="D27" s="36">
        <v>1398706</v>
      </c>
      <c r="E27" s="37">
        <v>1394032</v>
      </c>
      <c r="F27" s="42">
        <v>339302</v>
      </c>
      <c r="G27" s="37">
        <v>170784</v>
      </c>
      <c r="H27" s="37">
        <v>168518</v>
      </c>
      <c r="I27" s="37">
        <v>2139</v>
      </c>
      <c r="J27" s="37">
        <v>1065</v>
      </c>
      <c r="K27" s="37">
        <v>1074</v>
      </c>
      <c r="L27" s="56">
        <v>571</v>
      </c>
      <c r="M27" s="56">
        <v>292</v>
      </c>
      <c r="N27" s="56">
        <v>279</v>
      </c>
      <c r="O27" s="38"/>
      <c r="P27" s="37">
        <v>3127305</v>
      </c>
      <c r="Q27" s="39">
        <v>0.89301747031389644</v>
      </c>
      <c r="R27" s="43">
        <v>295750</v>
      </c>
      <c r="S27" s="39">
        <v>1.1472595097210483</v>
      </c>
      <c r="T27" s="37">
        <v>2780</v>
      </c>
      <c r="U27" s="40">
        <v>0.76942446043165469</v>
      </c>
      <c r="V27" s="37">
        <v>7090</v>
      </c>
      <c r="W27" s="40">
        <v>8.0535966149506352E-2</v>
      </c>
    </row>
    <row r="28" spans="1:23" x14ac:dyDescent="0.45">
      <c r="A28" s="41" t="s">
        <v>33</v>
      </c>
      <c r="B28" s="36">
        <v>5962988</v>
      </c>
      <c r="C28" s="36">
        <v>5176054</v>
      </c>
      <c r="D28" s="36">
        <v>2595113</v>
      </c>
      <c r="E28" s="37">
        <v>2580941</v>
      </c>
      <c r="F28" s="42">
        <v>783358</v>
      </c>
      <c r="G28" s="37">
        <v>392629</v>
      </c>
      <c r="H28" s="37">
        <v>390729</v>
      </c>
      <c r="I28" s="37">
        <v>205</v>
      </c>
      <c r="J28" s="37">
        <v>90</v>
      </c>
      <c r="K28" s="37">
        <v>115</v>
      </c>
      <c r="L28" s="56">
        <v>3371</v>
      </c>
      <c r="M28" s="56">
        <v>1761</v>
      </c>
      <c r="N28" s="56">
        <v>1610</v>
      </c>
      <c r="O28" s="38"/>
      <c r="P28" s="37">
        <v>5552230</v>
      </c>
      <c r="Q28" s="39">
        <v>0.93224776351123784</v>
      </c>
      <c r="R28" s="43">
        <v>782850</v>
      </c>
      <c r="S28" s="39">
        <v>1.0006489110302101</v>
      </c>
      <c r="T28" s="37">
        <v>1260</v>
      </c>
      <c r="U28" s="40">
        <v>0.1626984126984127</v>
      </c>
      <c r="V28" s="37">
        <v>60620</v>
      </c>
      <c r="W28" s="40">
        <v>5.5608709996700756E-2</v>
      </c>
    </row>
    <row r="29" spans="1:23" x14ac:dyDescent="0.45">
      <c r="A29" s="41" t="s">
        <v>34</v>
      </c>
      <c r="B29" s="36">
        <v>11290166</v>
      </c>
      <c r="C29" s="36">
        <v>8849316</v>
      </c>
      <c r="D29" s="36">
        <v>4436100</v>
      </c>
      <c r="E29" s="37">
        <v>4413216</v>
      </c>
      <c r="F29" s="42">
        <v>2437571</v>
      </c>
      <c r="G29" s="37">
        <v>1222481</v>
      </c>
      <c r="H29" s="37">
        <v>1215090</v>
      </c>
      <c r="I29" s="37">
        <v>761</v>
      </c>
      <c r="J29" s="37">
        <v>331</v>
      </c>
      <c r="K29" s="37">
        <v>430</v>
      </c>
      <c r="L29" s="56">
        <v>2518</v>
      </c>
      <c r="M29" s="56">
        <v>1357</v>
      </c>
      <c r="N29" s="56">
        <v>1161</v>
      </c>
      <c r="O29" s="38"/>
      <c r="P29" s="37">
        <v>10340430</v>
      </c>
      <c r="Q29" s="39">
        <v>0.85579767959359521</v>
      </c>
      <c r="R29" s="43">
        <v>2767400</v>
      </c>
      <c r="S29" s="39">
        <v>0.88081628965816294</v>
      </c>
      <c r="T29" s="37">
        <v>1740</v>
      </c>
      <c r="U29" s="40">
        <v>0.43735632183908046</v>
      </c>
      <c r="V29" s="37">
        <v>16140</v>
      </c>
      <c r="W29" s="40">
        <v>0.15600991325898389</v>
      </c>
    </row>
    <row r="30" spans="1:23" x14ac:dyDescent="0.45">
      <c r="A30" s="41" t="s">
        <v>35</v>
      </c>
      <c r="B30" s="36">
        <v>2786016</v>
      </c>
      <c r="C30" s="36">
        <v>2513478</v>
      </c>
      <c r="D30" s="36">
        <v>1259604</v>
      </c>
      <c r="E30" s="37">
        <v>1253874</v>
      </c>
      <c r="F30" s="42">
        <v>271361</v>
      </c>
      <c r="G30" s="37">
        <v>136288</v>
      </c>
      <c r="H30" s="37">
        <v>135073</v>
      </c>
      <c r="I30" s="37">
        <v>469</v>
      </c>
      <c r="J30" s="37">
        <v>233</v>
      </c>
      <c r="K30" s="37">
        <v>236</v>
      </c>
      <c r="L30" s="56">
        <v>708</v>
      </c>
      <c r="M30" s="56">
        <v>378</v>
      </c>
      <c r="N30" s="56">
        <v>330</v>
      </c>
      <c r="O30" s="38"/>
      <c r="P30" s="37">
        <v>2734505</v>
      </c>
      <c r="Q30" s="39">
        <v>0.91917111140773189</v>
      </c>
      <c r="R30" s="43">
        <v>253900</v>
      </c>
      <c r="S30" s="39">
        <v>1.0687711697518709</v>
      </c>
      <c r="T30" s="37">
        <v>980</v>
      </c>
      <c r="U30" s="40">
        <v>0.47857142857142859</v>
      </c>
      <c r="V30" s="37">
        <v>6070</v>
      </c>
      <c r="W30" s="40">
        <v>0.11663920922570016</v>
      </c>
    </row>
    <row r="31" spans="1:23" x14ac:dyDescent="0.45">
      <c r="A31" s="41" t="s">
        <v>36</v>
      </c>
      <c r="B31" s="36">
        <v>2191248</v>
      </c>
      <c r="C31" s="36">
        <v>1821818</v>
      </c>
      <c r="D31" s="36">
        <v>913841</v>
      </c>
      <c r="E31" s="37">
        <v>907977</v>
      </c>
      <c r="F31" s="42">
        <v>369022</v>
      </c>
      <c r="G31" s="37">
        <v>184891</v>
      </c>
      <c r="H31" s="37">
        <v>184131</v>
      </c>
      <c r="I31" s="37">
        <v>94</v>
      </c>
      <c r="J31" s="37">
        <v>41</v>
      </c>
      <c r="K31" s="37">
        <v>53</v>
      </c>
      <c r="L31" s="56">
        <v>314</v>
      </c>
      <c r="M31" s="56">
        <v>157</v>
      </c>
      <c r="N31" s="56">
        <v>157</v>
      </c>
      <c r="O31" s="38"/>
      <c r="P31" s="37">
        <v>2003840</v>
      </c>
      <c r="Q31" s="39">
        <v>0.90916340625998082</v>
      </c>
      <c r="R31" s="43">
        <v>355400</v>
      </c>
      <c r="S31" s="39">
        <v>1.0383286437816546</v>
      </c>
      <c r="T31" s="37">
        <v>240</v>
      </c>
      <c r="U31" s="40">
        <v>0.39166666666666666</v>
      </c>
      <c r="V31" s="37">
        <v>2520</v>
      </c>
      <c r="W31" s="40">
        <v>0.1246031746031746</v>
      </c>
    </row>
    <row r="32" spans="1:23" x14ac:dyDescent="0.45">
      <c r="A32" s="41" t="s">
        <v>37</v>
      </c>
      <c r="B32" s="36">
        <v>3782085</v>
      </c>
      <c r="C32" s="36">
        <v>3127009</v>
      </c>
      <c r="D32" s="36">
        <v>1567314</v>
      </c>
      <c r="E32" s="37">
        <v>1559695</v>
      </c>
      <c r="F32" s="42">
        <v>653460</v>
      </c>
      <c r="G32" s="37">
        <v>327901</v>
      </c>
      <c r="H32" s="37">
        <v>325559</v>
      </c>
      <c r="I32" s="37">
        <v>499</v>
      </c>
      <c r="J32" s="37">
        <v>250</v>
      </c>
      <c r="K32" s="37">
        <v>249</v>
      </c>
      <c r="L32" s="56">
        <v>1117</v>
      </c>
      <c r="M32" s="56">
        <v>575</v>
      </c>
      <c r="N32" s="56">
        <v>542</v>
      </c>
      <c r="O32" s="38"/>
      <c r="P32" s="37">
        <v>3577005</v>
      </c>
      <c r="Q32" s="39">
        <v>0.87419754794863302</v>
      </c>
      <c r="R32" s="43">
        <v>723950</v>
      </c>
      <c r="S32" s="39">
        <v>0.90263139719593899</v>
      </c>
      <c r="T32" s="37">
        <v>1060</v>
      </c>
      <c r="U32" s="40">
        <v>0.47075471698113208</v>
      </c>
      <c r="V32" s="37">
        <v>20150</v>
      </c>
      <c r="W32" s="40">
        <v>5.5434243176178663E-2</v>
      </c>
    </row>
    <row r="33" spans="1:23" x14ac:dyDescent="0.45">
      <c r="A33" s="41" t="s">
        <v>38</v>
      </c>
      <c r="B33" s="36">
        <v>12974801</v>
      </c>
      <c r="C33" s="36">
        <v>10027950</v>
      </c>
      <c r="D33" s="36">
        <v>5028356</v>
      </c>
      <c r="E33" s="37">
        <v>4999594</v>
      </c>
      <c r="F33" s="42">
        <v>2878929</v>
      </c>
      <c r="G33" s="37">
        <v>1442900</v>
      </c>
      <c r="H33" s="37">
        <v>1436029</v>
      </c>
      <c r="I33" s="37">
        <v>64039</v>
      </c>
      <c r="J33" s="37">
        <v>32168</v>
      </c>
      <c r="K33" s="37">
        <v>31871</v>
      </c>
      <c r="L33" s="56">
        <v>3883</v>
      </c>
      <c r="M33" s="56">
        <v>2143</v>
      </c>
      <c r="N33" s="56">
        <v>1740</v>
      </c>
      <c r="O33" s="38"/>
      <c r="P33" s="37">
        <v>11717725</v>
      </c>
      <c r="Q33" s="39">
        <v>0.8557932533832292</v>
      </c>
      <c r="R33" s="43">
        <v>3549100</v>
      </c>
      <c r="S33" s="39">
        <v>0.81117156462201689</v>
      </c>
      <c r="T33" s="37">
        <v>72920</v>
      </c>
      <c r="U33" s="40">
        <v>0.87820899616017556</v>
      </c>
      <c r="V33" s="37">
        <v>48470</v>
      </c>
      <c r="W33" s="40">
        <v>8.0111409119042701E-2</v>
      </c>
    </row>
    <row r="34" spans="1:23" x14ac:dyDescent="0.45">
      <c r="A34" s="41" t="s">
        <v>39</v>
      </c>
      <c r="B34" s="36">
        <v>8342400</v>
      </c>
      <c r="C34" s="36">
        <v>6947802</v>
      </c>
      <c r="D34" s="36">
        <v>3482501</v>
      </c>
      <c r="E34" s="37">
        <v>3465301</v>
      </c>
      <c r="F34" s="42">
        <v>1391627</v>
      </c>
      <c r="G34" s="37">
        <v>698841</v>
      </c>
      <c r="H34" s="37">
        <v>692786</v>
      </c>
      <c r="I34" s="37">
        <v>1128</v>
      </c>
      <c r="J34" s="37">
        <v>547</v>
      </c>
      <c r="K34" s="37">
        <v>581</v>
      </c>
      <c r="L34" s="56">
        <v>1843</v>
      </c>
      <c r="M34" s="56">
        <v>977</v>
      </c>
      <c r="N34" s="56">
        <v>866</v>
      </c>
      <c r="O34" s="38"/>
      <c r="P34" s="37">
        <v>7852735</v>
      </c>
      <c r="Q34" s="39">
        <v>0.88476206060690954</v>
      </c>
      <c r="R34" s="43">
        <v>1178600</v>
      </c>
      <c r="S34" s="39">
        <v>1.1807458001018156</v>
      </c>
      <c r="T34" s="37">
        <v>2640</v>
      </c>
      <c r="U34" s="40">
        <v>0.42727272727272725</v>
      </c>
      <c r="V34" s="37">
        <v>10490</v>
      </c>
      <c r="W34" s="40">
        <v>0.17569113441372736</v>
      </c>
    </row>
    <row r="35" spans="1:23" x14ac:dyDescent="0.45">
      <c r="A35" s="41" t="s">
        <v>40</v>
      </c>
      <c r="B35" s="36">
        <v>2045731</v>
      </c>
      <c r="C35" s="36">
        <v>1822408</v>
      </c>
      <c r="D35" s="36">
        <v>913592</v>
      </c>
      <c r="E35" s="37">
        <v>908816</v>
      </c>
      <c r="F35" s="42">
        <v>222555</v>
      </c>
      <c r="G35" s="37">
        <v>111526</v>
      </c>
      <c r="H35" s="37">
        <v>111029</v>
      </c>
      <c r="I35" s="37">
        <v>213</v>
      </c>
      <c r="J35" s="37">
        <v>93</v>
      </c>
      <c r="K35" s="37">
        <v>120</v>
      </c>
      <c r="L35" s="56">
        <v>555</v>
      </c>
      <c r="M35" s="56">
        <v>288</v>
      </c>
      <c r="N35" s="56">
        <v>267</v>
      </c>
      <c r="O35" s="38"/>
      <c r="P35" s="37">
        <v>2029620</v>
      </c>
      <c r="Q35" s="39">
        <v>0.89790601196283049</v>
      </c>
      <c r="R35" s="43">
        <v>138050</v>
      </c>
      <c r="S35" s="39">
        <v>1.6121332850416517</v>
      </c>
      <c r="T35" s="37">
        <v>900</v>
      </c>
      <c r="U35" s="40">
        <v>0.23666666666666666</v>
      </c>
      <c r="V35" s="37">
        <v>5530</v>
      </c>
      <c r="W35" s="40">
        <v>0.1003616636528029</v>
      </c>
    </row>
    <row r="36" spans="1:23" x14ac:dyDescent="0.45">
      <c r="A36" s="41" t="s">
        <v>41</v>
      </c>
      <c r="B36" s="36">
        <v>1392945</v>
      </c>
      <c r="C36" s="36">
        <v>1329887</v>
      </c>
      <c r="D36" s="36">
        <v>666533</v>
      </c>
      <c r="E36" s="37">
        <v>663354</v>
      </c>
      <c r="F36" s="42">
        <v>62658</v>
      </c>
      <c r="G36" s="37">
        <v>31398</v>
      </c>
      <c r="H36" s="37">
        <v>31260</v>
      </c>
      <c r="I36" s="37">
        <v>76</v>
      </c>
      <c r="J36" s="37">
        <v>39</v>
      </c>
      <c r="K36" s="37">
        <v>37</v>
      </c>
      <c r="L36" s="56">
        <v>324</v>
      </c>
      <c r="M36" s="56">
        <v>173</v>
      </c>
      <c r="N36" s="56">
        <v>151</v>
      </c>
      <c r="O36" s="38"/>
      <c r="P36" s="37">
        <v>1427895</v>
      </c>
      <c r="Q36" s="39">
        <v>0.93136189985958351</v>
      </c>
      <c r="R36" s="43">
        <v>54000</v>
      </c>
      <c r="S36" s="39">
        <v>1.1603333333333334</v>
      </c>
      <c r="T36" s="37">
        <v>160</v>
      </c>
      <c r="U36" s="40">
        <v>0.47499999999999998</v>
      </c>
      <c r="V36" s="37">
        <v>5930</v>
      </c>
      <c r="W36" s="40">
        <v>5.4637436762225967E-2</v>
      </c>
    </row>
    <row r="37" spans="1:23" x14ac:dyDescent="0.45">
      <c r="A37" s="41" t="s">
        <v>42</v>
      </c>
      <c r="B37" s="36">
        <v>822604</v>
      </c>
      <c r="C37" s="36">
        <v>722051</v>
      </c>
      <c r="D37" s="36">
        <v>362072</v>
      </c>
      <c r="E37" s="37">
        <v>359979</v>
      </c>
      <c r="F37" s="42">
        <v>100296</v>
      </c>
      <c r="G37" s="37">
        <v>50355</v>
      </c>
      <c r="H37" s="37">
        <v>49941</v>
      </c>
      <c r="I37" s="37">
        <v>63</v>
      </c>
      <c r="J37" s="37">
        <v>30</v>
      </c>
      <c r="K37" s="37">
        <v>33</v>
      </c>
      <c r="L37" s="56">
        <v>194</v>
      </c>
      <c r="M37" s="56">
        <v>103</v>
      </c>
      <c r="N37" s="56">
        <v>91</v>
      </c>
      <c r="O37" s="38"/>
      <c r="P37" s="37">
        <v>831540</v>
      </c>
      <c r="Q37" s="39">
        <v>0.86832984582822237</v>
      </c>
      <c r="R37" s="43">
        <v>115100</v>
      </c>
      <c r="S37" s="39">
        <v>0.87138140747176374</v>
      </c>
      <c r="T37" s="37">
        <v>540</v>
      </c>
      <c r="U37" s="40">
        <v>0.11666666666666667</v>
      </c>
      <c r="V37" s="37">
        <v>920</v>
      </c>
      <c r="W37" s="40">
        <v>0.21086956521739131</v>
      </c>
    </row>
    <row r="38" spans="1:23" x14ac:dyDescent="0.45">
      <c r="A38" s="41" t="s">
        <v>43</v>
      </c>
      <c r="B38" s="36">
        <v>1050716</v>
      </c>
      <c r="C38" s="36">
        <v>994913</v>
      </c>
      <c r="D38" s="36">
        <v>498600</v>
      </c>
      <c r="E38" s="37">
        <v>496313</v>
      </c>
      <c r="F38" s="42">
        <v>55512</v>
      </c>
      <c r="G38" s="37">
        <v>27838</v>
      </c>
      <c r="H38" s="37">
        <v>27674</v>
      </c>
      <c r="I38" s="37">
        <v>118</v>
      </c>
      <c r="J38" s="37">
        <v>54</v>
      </c>
      <c r="K38" s="37">
        <v>64</v>
      </c>
      <c r="L38" s="56">
        <v>173</v>
      </c>
      <c r="M38" s="56">
        <v>82</v>
      </c>
      <c r="N38" s="56">
        <v>91</v>
      </c>
      <c r="O38" s="38"/>
      <c r="P38" s="37">
        <v>1079840</v>
      </c>
      <c r="Q38" s="39">
        <v>0.92135223736849903</v>
      </c>
      <c r="R38" s="43">
        <v>51950</v>
      </c>
      <c r="S38" s="39">
        <v>1.0685659287776708</v>
      </c>
      <c r="T38" s="37">
        <v>880</v>
      </c>
      <c r="U38" s="40">
        <v>0.13409090909090909</v>
      </c>
      <c r="V38" s="37">
        <v>710</v>
      </c>
      <c r="W38" s="40">
        <v>0.24366197183098592</v>
      </c>
    </row>
    <row r="39" spans="1:23" x14ac:dyDescent="0.45">
      <c r="A39" s="41" t="s">
        <v>44</v>
      </c>
      <c r="B39" s="36">
        <v>2772422</v>
      </c>
      <c r="C39" s="36">
        <v>2436506</v>
      </c>
      <c r="D39" s="36">
        <v>1221938</v>
      </c>
      <c r="E39" s="37">
        <v>1214568</v>
      </c>
      <c r="F39" s="42">
        <v>334372</v>
      </c>
      <c r="G39" s="37">
        <v>167899</v>
      </c>
      <c r="H39" s="37">
        <v>166473</v>
      </c>
      <c r="I39" s="37">
        <v>310</v>
      </c>
      <c r="J39" s="37">
        <v>147</v>
      </c>
      <c r="K39" s="37">
        <v>163</v>
      </c>
      <c r="L39" s="56">
        <v>1234</v>
      </c>
      <c r="M39" s="56">
        <v>676</v>
      </c>
      <c r="N39" s="56">
        <v>558</v>
      </c>
      <c r="O39" s="38"/>
      <c r="P39" s="37">
        <v>2935410</v>
      </c>
      <c r="Q39" s="39">
        <v>0.83003941527759328</v>
      </c>
      <c r="R39" s="43">
        <v>400450</v>
      </c>
      <c r="S39" s="39">
        <v>0.83499063553502306</v>
      </c>
      <c r="T39" s="37">
        <v>720</v>
      </c>
      <c r="U39" s="40">
        <v>0.43055555555555558</v>
      </c>
      <c r="V39" s="37">
        <v>9900</v>
      </c>
      <c r="W39" s="40">
        <v>0.12464646464646464</v>
      </c>
    </row>
    <row r="40" spans="1:23" x14ac:dyDescent="0.45">
      <c r="A40" s="41" t="s">
        <v>45</v>
      </c>
      <c r="B40" s="36">
        <v>4164567</v>
      </c>
      <c r="C40" s="36">
        <v>3566234</v>
      </c>
      <c r="D40" s="36">
        <v>1787368</v>
      </c>
      <c r="E40" s="37">
        <v>1778866</v>
      </c>
      <c r="F40" s="42">
        <v>596264</v>
      </c>
      <c r="G40" s="37">
        <v>299211</v>
      </c>
      <c r="H40" s="37">
        <v>297053</v>
      </c>
      <c r="I40" s="37">
        <v>126</v>
      </c>
      <c r="J40" s="37">
        <v>58</v>
      </c>
      <c r="K40" s="37">
        <v>68</v>
      </c>
      <c r="L40" s="56">
        <v>1943</v>
      </c>
      <c r="M40" s="56">
        <v>1065</v>
      </c>
      <c r="N40" s="56">
        <v>878</v>
      </c>
      <c r="O40" s="38"/>
      <c r="P40" s="37">
        <v>4121830</v>
      </c>
      <c r="Q40" s="39">
        <v>0.86520647382352012</v>
      </c>
      <c r="R40" s="43">
        <v>636050</v>
      </c>
      <c r="S40" s="39">
        <v>0.93744831381180727</v>
      </c>
      <c r="T40" s="37">
        <v>1240</v>
      </c>
      <c r="U40" s="40">
        <v>0.10161290322580645</v>
      </c>
      <c r="V40" s="37">
        <v>24250</v>
      </c>
      <c r="W40" s="40">
        <v>8.0123711340206183E-2</v>
      </c>
    </row>
    <row r="41" spans="1:23" x14ac:dyDescent="0.45">
      <c r="A41" s="41" t="s">
        <v>46</v>
      </c>
      <c r="B41" s="36">
        <v>2047003</v>
      </c>
      <c r="C41" s="36">
        <v>1832620</v>
      </c>
      <c r="D41" s="36">
        <v>918107</v>
      </c>
      <c r="E41" s="37">
        <v>914513</v>
      </c>
      <c r="F41" s="42">
        <v>213454</v>
      </c>
      <c r="G41" s="37">
        <v>107179</v>
      </c>
      <c r="H41" s="37">
        <v>106275</v>
      </c>
      <c r="I41" s="37">
        <v>55</v>
      </c>
      <c r="J41" s="37">
        <v>29</v>
      </c>
      <c r="K41" s="37">
        <v>26</v>
      </c>
      <c r="L41" s="56">
        <v>874</v>
      </c>
      <c r="M41" s="56">
        <v>488</v>
      </c>
      <c r="N41" s="56">
        <v>386</v>
      </c>
      <c r="O41" s="38"/>
      <c r="P41" s="37">
        <v>2026415</v>
      </c>
      <c r="Q41" s="39">
        <v>0.90436559145091211</v>
      </c>
      <c r="R41" s="43">
        <v>221000</v>
      </c>
      <c r="S41" s="39">
        <v>0.96585520361990951</v>
      </c>
      <c r="T41" s="37">
        <v>420</v>
      </c>
      <c r="U41" s="40">
        <v>0.13095238095238096</v>
      </c>
      <c r="V41" s="37">
        <v>7940</v>
      </c>
      <c r="W41" s="40">
        <v>0.11007556675062972</v>
      </c>
    </row>
    <row r="42" spans="1:23" x14ac:dyDescent="0.45">
      <c r="A42" s="41" t="s">
        <v>47</v>
      </c>
      <c r="B42" s="36">
        <v>1097573</v>
      </c>
      <c r="C42" s="36">
        <v>944472</v>
      </c>
      <c r="D42" s="36">
        <v>473460</v>
      </c>
      <c r="E42" s="37">
        <v>471012</v>
      </c>
      <c r="F42" s="42">
        <v>152411</v>
      </c>
      <c r="G42" s="37">
        <v>76421</v>
      </c>
      <c r="H42" s="37">
        <v>75990</v>
      </c>
      <c r="I42" s="37">
        <v>167</v>
      </c>
      <c r="J42" s="37">
        <v>79</v>
      </c>
      <c r="K42" s="37">
        <v>88</v>
      </c>
      <c r="L42" s="56">
        <v>523</v>
      </c>
      <c r="M42" s="56">
        <v>279</v>
      </c>
      <c r="N42" s="56">
        <v>244</v>
      </c>
      <c r="O42" s="38"/>
      <c r="P42" s="37">
        <v>1032425</v>
      </c>
      <c r="Q42" s="39">
        <v>0.91480930818219242</v>
      </c>
      <c r="R42" s="43">
        <v>158750</v>
      </c>
      <c r="S42" s="39">
        <v>0.96006929133858265</v>
      </c>
      <c r="T42" s="37">
        <v>860</v>
      </c>
      <c r="U42" s="40">
        <v>0.19418604651162791</v>
      </c>
      <c r="V42" s="37">
        <v>8000</v>
      </c>
      <c r="W42" s="40">
        <v>6.5375000000000003E-2</v>
      </c>
    </row>
    <row r="43" spans="1:23" x14ac:dyDescent="0.45">
      <c r="A43" s="41" t="s">
        <v>48</v>
      </c>
      <c r="B43" s="36">
        <v>1453537</v>
      </c>
      <c r="C43" s="36">
        <v>1340418</v>
      </c>
      <c r="D43" s="36">
        <v>671823</v>
      </c>
      <c r="E43" s="37">
        <v>668595</v>
      </c>
      <c r="F43" s="42">
        <v>112456</v>
      </c>
      <c r="G43" s="37">
        <v>56330</v>
      </c>
      <c r="H43" s="37">
        <v>56126</v>
      </c>
      <c r="I43" s="37">
        <v>174</v>
      </c>
      <c r="J43" s="37">
        <v>85</v>
      </c>
      <c r="K43" s="37">
        <v>89</v>
      </c>
      <c r="L43" s="56">
        <v>489</v>
      </c>
      <c r="M43" s="56">
        <v>270</v>
      </c>
      <c r="N43" s="56">
        <v>219</v>
      </c>
      <c r="O43" s="38"/>
      <c r="P43" s="37">
        <v>1443650</v>
      </c>
      <c r="Q43" s="39">
        <v>0.92849236310740135</v>
      </c>
      <c r="R43" s="43">
        <v>109550</v>
      </c>
      <c r="S43" s="39">
        <v>1.0265267001369238</v>
      </c>
      <c r="T43" s="37">
        <v>200</v>
      </c>
      <c r="U43" s="40">
        <v>0.87</v>
      </c>
      <c r="V43" s="37">
        <v>3560</v>
      </c>
      <c r="W43" s="40">
        <v>0.13735955056179774</v>
      </c>
    </row>
    <row r="44" spans="1:23" x14ac:dyDescent="0.45">
      <c r="A44" s="41" t="s">
        <v>49</v>
      </c>
      <c r="B44" s="36">
        <v>2068807</v>
      </c>
      <c r="C44" s="36">
        <v>1934179</v>
      </c>
      <c r="D44" s="36">
        <v>969559</v>
      </c>
      <c r="E44" s="37">
        <v>964620</v>
      </c>
      <c r="F44" s="42">
        <v>133130</v>
      </c>
      <c r="G44" s="37">
        <v>66828</v>
      </c>
      <c r="H44" s="37">
        <v>66302</v>
      </c>
      <c r="I44" s="37">
        <v>56</v>
      </c>
      <c r="J44" s="37">
        <v>26</v>
      </c>
      <c r="K44" s="37">
        <v>30</v>
      </c>
      <c r="L44" s="56">
        <v>1442</v>
      </c>
      <c r="M44" s="56">
        <v>784</v>
      </c>
      <c r="N44" s="56">
        <v>658</v>
      </c>
      <c r="O44" s="38"/>
      <c r="P44" s="37">
        <v>2106080</v>
      </c>
      <c r="Q44" s="39">
        <v>0.91837869406670214</v>
      </c>
      <c r="R44" s="43">
        <v>139150</v>
      </c>
      <c r="S44" s="39">
        <v>0.95673733381243264</v>
      </c>
      <c r="T44" s="37">
        <v>100</v>
      </c>
      <c r="U44" s="40">
        <v>0.56000000000000005</v>
      </c>
      <c r="V44" s="37">
        <v>26530</v>
      </c>
      <c r="W44" s="40">
        <v>5.4353562005277044E-2</v>
      </c>
    </row>
    <row r="45" spans="1:23" x14ac:dyDescent="0.45">
      <c r="A45" s="41" t="s">
        <v>50</v>
      </c>
      <c r="B45" s="36">
        <v>1042694</v>
      </c>
      <c r="C45" s="36">
        <v>982518</v>
      </c>
      <c r="D45" s="36">
        <v>493383</v>
      </c>
      <c r="E45" s="37">
        <v>489135</v>
      </c>
      <c r="F45" s="42">
        <v>59262</v>
      </c>
      <c r="G45" s="37">
        <v>29828</v>
      </c>
      <c r="H45" s="37">
        <v>29434</v>
      </c>
      <c r="I45" s="37">
        <v>74</v>
      </c>
      <c r="J45" s="37">
        <v>33</v>
      </c>
      <c r="K45" s="37">
        <v>41</v>
      </c>
      <c r="L45" s="56">
        <v>840</v>
      </c>
      <c r="M45" s="56">
        <v>457</v>
      </c>
      <c r="N45" s="56">
        <v>383</v>
      </c>
      <c r="O45" s="38"/>
      <c r="P45" s="37">
        <v>1058155</v>
      </c>
      <c r="Q45" s="39">
        <v>0.92851992382968473</v>
      </c>
      <c r="R45" s="43">
        <v>63950</v>
      </c>
      <c r="S45" s="39">
        <v>0.92669272869429242</v>
      </c>
      <c r="T45" s="37">
        <v>140</v>
      </c>
      <c r="U45" s="40">
        <v>0.52857142857142858</v>
      </c>
      <c r="V45" s="37">
        <v>13830</v>
      </c>
      <c r="W45" s="40">
        <v>6.0737527114967459E-2</v>
      </c>
    </row>
    <row r="46" spans="1:23" x14ac:dyDescent="0.45">
      <c r="A46" s="41" t="s">
        <v>51</v>
      </c>
      <c r="B46" s="36">
        <v>7699117</v>
      </c>
      <c r="C46" s="36">
        <v>6715937</v>
      </c>
      <c r="D46" s="36">
        <v>3372262</v>
      </c>
      <c r="E46" s="37">
        <v>3343675</v>
      </c>
      <c r="F46" s="42">
        <v>981997</v>
      </c>
      <c r="G46" s="37">
        <v>494594</v>
      </c>
      <c r="H46" s="37">
        <v>487403</v>
      </c>
      <c r="I46" s="37">
        <v>212</v>
      </c>
      <c r="J46" s="37">
        <v>91</v>
      </c>
      <c r="K46" s="37">
        <v>121</v>
      </c>
      <c r="L46" s="56">
        <v>971</v>
      </c>
      <c r="M46" s="56">
        <v>633</v>
      </c>
      <c r="N46" s="56">
        <v>338</v>
      </c>
      <c r="O46" s="38"/>
      <c r="P46" s="37">
        <v>7413040</v>
      </c>
      <c r="Q46" s="39">
        <v>0.90596260103817061</v>
      </c>
      <c r="R46" s="43">
        <v>1070900</v>
      </c>
      <c r="S46" s="39">
        <v>0.91698291156970768</v>
      </c>
      <c r="T46" s="37">
        <v>920</v>
      </c>
      <c r="U46" s="40">
        <v>0.23043478260869565</v>
      </c>
      <c r="V46" s="37">
        <v>5840</v>
      </c>
      <c r="W46" s="40">
        <v>0.16626712328767124</v>
      </c>
    </row>
    <row r="47" spans="1:23" x14ac:dyDescent="0.45">
      <c r="A47" s="41" t="s">
        <v>52</v>
      </c>
      <c r="B47" s="36">
        <v>1198148</v>
      </c>
      <c r="C47" s="36">
        <v>1113985</v>
      </c>
      <c r="D47" s="36">
        <v>558374</v>
      </c>
      <c r="E47" s="37">
        <v>555611</v>
      </c>
      <c r="F47" s="42">
        <v>83819</v>
      </c>
      <c r="G47" s="37">
        <v>42224</v>
      </c>
      <c r="H47" s="37">
        <v>41595</v>
      </c>
      <c r="I47" s="37">
        <v>16</v>
      </c>
      <c r="J47" s="37">
        <v>5</v>
      </c>
      <c r="K47" s="37">
        <v>11</v>
      </c>
      <c r="L47" s="56">
        <v>328</v>
      </c>
      <c r="M47" s="56">
        <v>161</v>
      </c>
      <c r="N47" s="56">
        <v>167</v>
      </c>
      <c r="O47" s="38"/>
      <c r="P47" s="37">
        <v>1269535</v>
      </c>
      <c r="Q47" s="39">
        <v>0.87747482345898298</v>
      </c>
      <c r="R47" s="43">
        <v>77900</v>
      </c>
      <c r="S47" s="39">
        <v>1.075982028241335</v>
      </c>
      <c r="T47" s="37">
        <v>140</v>
      </c>
      <c r="U47" s="40">
        <v>0.11428571428571428</v>
      </c>
      <c r="V47" s="37">
        <v>1120</v>
      </c>
      <c r="W47" s="40">
        <v>0.29285714285714287</v>
      </c>
    </row>
    <row r="48" spans="1:23" x14ac:dyDescent="0.45">
      <c r="A48" s="41" t="s">
        <v>53</v>
      </c>
      <c r="B48" s="36">
        <v>2046339</v>
      </c>
      <c r="C48" s="36">
        <v>1760661</v>
      </c>
      <c r="D48" s="36">
        <v>883377</v>
      </c>
      <c r="E48" s="37">
        <v>877284</v>
      </c>
      <c r="F48" s="42">
        <v>285184</v>
      </c>
      <c r="G48" s="37">
        <v>142890</v>
      </c>
      <c r="H48" s="37">
        <v>142294</v>
      </c>
      <c r="I48" s="37">
        <v>32</v>
      </c>
      <c r="J48" s="37">
        <v>13</v>
      </c>
      <c r="K48" s="37">
        <v>19</v>
      </c>
      <c r="L48" s="56">
        <v>462</v>
      </c>
      <c r="M48" s="56">
        <v>243</v>
      </c>
      <c r="N48" s="56">
        <v>219</v>
      </c>
      <c r="O48" s="38"/>
      <c r="P48" s="37">
        <v>1998340</v>
      </c>
      <c r="Q48" s="39">
        <v>0.88106178127846113</v>
      </c>
      <c r="R48" s="43">
        <v>298100</v>
      </c>
      <c r="S48" s="39">
        <v>0.95667225763166719</v>
      </c>
      <c r="T48" s="37">
        <v>300</v>
      </c>
      <c r="U48" s="40">
        <v>0.10666666666666667</v>
      </c>
      <c r="V48" s="37">
        <v>4380</v>
      </c>
      <c r="W48" s="40">
        <v>0.10547945205479452</v>
      </c>
    </row>
    <row r="49" spans="1:23" x14ac:dyDescent="0.45">
      <c r="A49" s="41" t="s">
        <v>54</v>
      </c>
      <c r="B49" s="36">
        <v>2684523</v>
      </c>
      <c r="C49" s="36">
        <v>2314625</v>
      </c>
      <c r="D49" s="36">
        <v>1160553</v>
      </c>
      <c r="E49" s="37">
        <v>1154072</v>
      </c>
      <c r="F49" s="42">
        <v>368631</v>
      </c>
      <c r="G49" s="37">
        <v>184951</v>
      </c>
      <c r="H49" s="37">
        <v>183680</v>
      </c>
      <c r="I49" s="37">
        <v>264</v>
      </c>
      <c r="J49" s="37">
        <v>132</v>
      </c>
      <c r="K49" s="37">
        <v>132</v>
      </c>
      <c r="L49" s="56">
        <v>1003</v>
      </c>
      <c r="M49" s="56">
        <v>565</v>
      </c>
      <c r="N49" s="56">
        <v>438</v>
      </c>
      <c r="O49" s="38"/>
      <c r="P49" s="37">
        <v>2639545</v>
      </c>
      <c r="Q49" s="39">
        <v>0.87690302684743016</v>
      </c>
      <c r="R49" s="43">
        <v>362900</v>
      </c>
      <c r="S49" s="39">
        <v>1.01579222926426</v>
      </c>
      <c r="T49" s="37">
        <v>720</v>
      </c>
      <c r="U49" s="40">
        <v>0.36666666666666664</v>
      </c>
      <c r="V49" s="37">
        <v>6150</v>
      </c>
      <c r="W49" s="40">
        <v>0.16308943089430894</v>
      </c>
    </row>
    <row r="50" spans="1:23" x14ac:dyDescent="0.45">
      <c r="A50" s="41" t="s">
        <v>55</v>
      </c>
      <c r="B50" s="36">
        <v>1705930</v>
      </c>
      <c r="C50" s="36">
        <v>1569202</v>
      </c>
      <c r="D50" s="36">
        <v>787471</v>
      </c>
      <c r="E50" s="37">
        <v>781731</v>
      </c>
      <c r="F50" s="42">
        <v>136057</v>
      </c>
      <c r="G50" s="37">
        <v>68252</v>
      </c>
      <c r="H50" s="37">
        <v>67805</v>
      </c>
      <c r="I50" s="37">
        <v>103</v>
      </c>
      <c r="J50" s="37">
        <v>42</v>
      </c>
      <c r="K50" s="37">
        <v>61</v>
      </c>
      <c r="L50" s="56">
        <v>568</v>
      </c>
      <c r="M50" s="56">
        <v>309</v>
      </c>
      <c r="N50" s="56">
        <v>259</v>
      </c>
      <c r="O50" s="38"/>
      <c r="P50" s="37">
        <v>1714805</v>
      </c>
      <c r="Q50" s="39">
        <v>0.91509063712783667</v>
      </c>
      <c r="R50" s="43">
        <v>132800</v>
      </c>
      <c r="S50" s="39">
        <v>1.0245256024096385</v>
      </c>
      <c r="T50" s="37">
        <v>540</v>
      </c>
      <c r="U50" s="40">
        <v>0.19074074074074074</v>
      </c>
      <c r="V50" s="37">
        <v>1650</v>
      </c>
      <c r="W50" s="40">
        <v>0.34424242424242424</v>
      </c>
    </row>
    <row r="51" spans="1:23" x14ac:dyDescent="0.45">
      <c r="A51" s="41" t="s">
        <v>56</v>
      </c>
      <c r="B51" s="36">
        <v>1622806</v>
      </c>
      <c r="C51" s="36">
        <v>1558610</v>
      </c>
      <c r="D51" s="36">
        <v>782021</v>
      </c>
      <c r="E51" s="37">
        <v>776589</v>
      </c>
      <c r="F51" s="42">
        <v>63336</v>
      </c>
      <c r="G51" s="37">
        <v>31773</v>
      </c>
      <c r="H51" s="37">
        <v>31563</v>
      </c>
      <c r="I51" s="37">
        <v>27</v>
      </c>
      <c r="J51" s="37">
        <v>10</v>
      </c>
      <c r="K51" s="37">
        <v>17</v>
      </c>
      <c r="L51" s="56">
        <v>833</v>
      </c>
      <c r="M51" s="56">
        <v>426</v>
      </c>
      <c r="N51" s="56">
        <v>407</v>
      </c>
      <c r="O51" s="38"/>
      <c r="P51" s="37">
        <v>1696005</v>
      </c>
      <c r="Q51" s="39">
        <v>0.91898903599930426</v>
      </c>
      <c r="R51" s="43">
        <v>63900</v>
      </c>
      <c r="S51" s="39">
        <v>0.99117370892018775</v>
      </c>
      <c r="T51" s="37">
        <v>300</v>
      </c>
      <c r="U51" s="40">
        <v>0.09</v>
      </c>
      <c r="V51" s="37">
        <v>4170</v>
      </c>
      <c r="W51" s="40">
        <v>0.19976019184652277</v>
      </c>
    </row>
    <row r="52" spans="1:23" x14ac:dyDescent="0.45">
      <c r="A52" s="41" t="s">
        <v>57</v>
      </c>
      <c r="B52" s="36">
        <v>2428897</v>
      </c>
      <c r="C52" s="36">
        <v>2227903</v>
      </c>
      <c r="D52" s="36">
        <v>1118219</v>
      </c>
      <c r="E52" s="37">
        <v>1109684</v>
      </c>
      <c r="F52" s="42">
        <v>200124</v>
      </c>
      <c r="G52" s="37">
        <v>100491</v>
      </c>
      <c r="H52" s="37">
        <v>99633</v>
      </c>
      <c r="I52" s="37">
        <v>233</v>
      </c>
      <c r="J52" s="37">
        <v>115</v>
      </c>
      <c r="K52" s="37">
        <v>118</v>
      </c>
      <c r="L52" s="56">
        <v>637</v>
      </c>
      <c r="M52" s="56">
        <v>374</v>
      </c>
      <c r="N52" s="56">
        <v>263</v>
      </c>
      <c r="O52" s="38"/>
      <c r="P52" s="37">
        <v>2471760</v>
      </c>
      <c r="Q52" s="39">
        <v>0.90134276790626922</v>
      </c>
      <c r="R52" s="43">
        <v>209750</v>
      </c>
      <c r="S52" s="39">
        <v>0.95410727056019073</v>
      </c>
      <c r="T52" s="37">
        <v>340</v>
      </c>
      <c r="U52" s="40">
        <v>0.68529411764705883</v>
      </c>
      <c r="V52" s="37">
        <v>6710</v>
      </c>
      <c r="W52" s="40">
        <v>9.4932935916542477E-2</v>
      </c>
    </row>
    <row r="53" spans="1:23" x14ac:dyDescent="0.45">
      <c r="A53" s="41" t="s">
        <v>58</v>
      </c>
      <c r="B53" s="36">
        <v>1971995</v>
      </c>
      <c r="C53" s="36">
        <v>1691424</v>
      </c>
      <c r="D53" s="36">
        <v>850163</v>
      </c>
      <c r="E53" s="37">
        <v>841261</v>
      </c>
      <c r="F53" s="42">
        <v>279390</v>
      </c>
      <c r="G53" s="37">
        <v>140467</v>
      </c>
      <c r="H53" s="37">
        <v>138923</v>
      </c>
      <c r="I53" s="37">
        <v>490</v>
      </c>
      <c r="J53" s="37">
        <v>242</v>
      </c>
      <c r="K53" s="37">
        <v>248</v>
      </c>
      <c r="L53" s="56">
        <v>691</v>
      </c>
      <c r="M53" s="56">
        <v>399</v>
      </c>
      <c r="N53" s="56">
        <v>292</v>
      </c>
      <c r="O53" s="38"/>
      <c r="P53" s="37">
        <v>2022115</v>
      </c>
      <c r="Q53" s="39">
        <v>0.83646281245131948</v>
      </c>
      <c r="R53" s="43">
        <v>317700</v>
      </c>
      <c r="S53" s="39">
        <v>0.87941454202077429</v>
      </c>
      <c r="T53" s="37">
        <v>1360</v>
      </c>
      <c r="U53" s="40">
        <v>0.36029411764705882</v>
      </c>
      <c r="V53" s="37">
        <v>9560</v>
      </c>
      <c r="W53" s="40">
        <v>7.2280334728033468E-2</v>
      </c>
    </row>
    <row r="55" spans="1:23" x14ac:dyDescent="0.45">
      <c r="A55" s="150" t="s">
        <v>127</v>
      </c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</row>
    <row r="56" spans="1:23" x14ac:dyDescent="0.45">
      <c r="A56" s="151" t="s">
        <v>156</v>
      </c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</row>
    <row r="57" spans="1:23" x14ac:dyDescent="0.45">
      <c r="A57" s="151" t="s">
        <v>128</v>
      </c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</row>
    <row r="58" spans="1:23" x14ac:dyDescent="0.45">
      <c r="A58" s="151" t="s">
        <v>129</v>
      </c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</row>
    <row r="59" spans="1:23" ht="18" customHeight="1" x14ac:dyDescent="0.45">
      <c r="A59" s="150" t="s">
        <v>130</v>
      </c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</row>
    <row r="60" spans="1:23" x14ac:dyDescent="0.45">
      <c r="A60" s="22" t="s">
        <v>131</v>
      </c>
    </row>
    <row r="61" spans="1:23" x14ac:dyDescent="0.45">
      <c r="A61" s="22" t="s">
        <v>132</v>
      </c>
    </row>
  </sheetData>
  <mergeCells count="19">
    <mergeCell ref="A59:S59"/>
    <mergeCell ref="A55:S55"/>
    <mergeCell ref="A56:S56"/>
    <mergeCell ref="A57:S57"/>
    <mergeCell ref="A58:S58"/>
    <mergeCell ref="V4:W4"/>
    <mergeCell ref="P3:W3"/>
    <mergeCell ref="T2:U2"/>
    <mergeCell ref="A3:A5"/>
    <mergeCell ref="B4:B5"/>
    <mergeCell ref="C4:E4"/>
    <mergeCell ref="F4:H4"/>
    <mergeCell ref="I4:K4"/>
    <mergeCell ref="P4:Q4"/>
    <mergeCell ref="R4:S4"/>
    <mergeCell ref="T4:U4"/>
    <mergeCell ref="L4:N4"/>
    <mergeCell ref="B3:N3"/>
    <mergeCell ref="V2:W2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2" sqref="D2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133</v>
      </c>
    </row>
    <row r="2" spans="1:6" x14ac:dyDescent="0.45">
      <c r="D2" s="45" t="s">
        <v>134</v>
      </c>
    </row>
    <row r="3" spans="1:6" ht="36" x14ac:dyDescent="0.45">
      <c r="A3" s="41" t="s">
        <v>2</v>
      </c>
      <c r="B3" s="35" t="s">
        <v>135</v>
      </c>
      <c r="C3" s="46" t="s">
        <v>91</v>
      </c>
      <c r="D3" s="46" t="s">
        <v>92</v>
      </c>
      <c r="E3" s="24"/>
    </row>
    <row r="4" spans="1:6" x14ac:dyDescent="0.45">
      <c r="A4" s="28" t="s">
        <v>11</v>
      </c>
      <c r="B4" s="47">
        <f>SUM(B5:B51)</f>
        <v>12294115</v>
      </c>
      <c r="C4" s="47">
        <f t="shared" ref="C4:D4" si="0">SUM(C5:C51)</f>
        <v>6532164</v>
      </c>
      <c r="D4" s="47">
        <f t="shared" si="0"/>
        <v>5761951</v>
      </c>
      <c r="E4" s="48"/>
    </row>
    <row r="5" spans="1:6" x14ac:dyDescent="0.45">
      <c r="A5" s="41" t="s">
        <v>12</v>
      </c>
      <c r="B5" s="47">
        <f>SUM(C5:D5)</f>
        <v>622010</v>
      </c>
      <c r="C5" s="47">
        <v>329121</v>
      </c>
      <c r="D5" s="47">
        <v>292889</v>
      </c>
      <c r="E5" s="48"/>
    </row>
    <row r="6" spans="1:6" x14ac:dyDescent="0.45">
      <c r="A6" s="41" t="s">
        <v>13</v>
      </c>
      <c r="B6" s="47">
        <f t="shared" ref="B6:B51" si="1">SUM(C6:D6)</f>
        <v>127635</v>
      </c>
      <c r="C6" s="47">
        <v>67672</v>
      </c>
      <c r="D6" s="47">
        <v>59963</v>
      </c>
      <c r="E6" s="48"/>
    </row>
    <row r="7" spans="1:6" x14ac:dyDescent="0.45">
      <c r="A7" s="41" t="s">
        <v>14</v>
      </c>
      <c r="B7" s="47">
        <f t="shared" si="1"/>
        <v>136340</v>
      </c>
      <c r="C7" s="47">
        <v>72438</v>
      </c>
      <c r="D7" s="47">
        <v>63902</v>
      </c>
      <c r="E7" s="48"/>
    </row>
    <row r="8" spans="1:6" x14ac:dyDescent="0.45">
      <c r="A8" s="41" t="s">
        <v>15</v>
      </c>
      <c r="B8" s="47">
        <f t="shared" si="1"/>
        <v>279258</v>
      </c>
      <c r="C8" s="47">
        <v>151012</v>
      </c>
      <c r="D8" s="47">
        <v>128246</v>
      </c>
      <c r="E8" s="48"/>
    </row>
    <row r="9" spans="1:6" x14ac:dyDescent="0.45">
      <c r="A9" s="41" t="s">
        <v>16</v>
      </c>
      <c r="B9" s="47">
        <f t="shared" si="1"/>
        <v>109968</v>
      </c>
      <c r="C9" s="47">
        <v>57783</v>
      </c>
      <c r="D9" s="47">
        <v>52185</v>
      </c>
      <c r="E9" s="48"/>
    </row>
    <row r="10" spans="1:6" x14ac:dyDescent="0.45">
      <c r="A10" s="41" t="s">
        <v>17</v>
      </c>
      <c r="B10" s="47">
        <f t="shared" si="1"/>
        <v>114558</v>
      </c>
      <c r="C10" s="47">
        <v>59511</v>
      </c>
      <c r="D10" s="47">
        <v>55047</v>
      </c>
      <c r="E10" s="48"/>
    </row>
    <row r="11" spans="1:6" x14ac:dyDescent="0.45">
      <c r="A11" s="41" t="s">
        <v>18</v>
      </c>
      <c r="B11" s="47">
        <f t="shared" si="1"/>
        <v>202123</v>
      </c>
      <c r="C11" s="47">
        <v>105214</v>
      </c>
      <c r="D11" s="47">
        <v>96909</v>
      </c>
      <c r="E11" s="48"/>
    </row>
    <row r="12" spans="1:6" x14ac:dyDescent="0.45">
      <c r="A12" s="41" t="s">
        <v>19</v>
      </c>
      <c r="B12" s="47">
        <f t="shared" si="1"/>
        <v>272373</v>
      </c>
      <c r="C12" s="47">
        <v>145190</v>
      </c>
      <c r="D12" s="47">
        <v>127183</v>
      </c>
      <c r="E12" s="48"/>
      <c r="F12" s="1"/>
    </row>
    <row r="13" spans="1:6" x14ac:dyDescent="0.45">
      <c r="A13" s="44" t="s">
        <v>20</v>
      </c>
      <c r="B13" s="47">
        <f t="shared" si="1"/>
        <v>160736</v>
      </c>
      <c r="C13" s="47">
        <v>85170</v>
      </c>
      <c r="D13" s="47">
        <v>75566</v>
      </c>
      <c r="E13" s="24"/>
    </row>
    <row r="14" spans="1:6" x14ac:dyDescent="0.45">
      <c r="A14" s="41" t="s">
        <v>21</v>
      </c>
      <c r="B14" s="47">
        <f t="shared" si="1"/>
        <v>193603</v>
      </c>
      <c r="C14" s="47">
        <v>104105</v>
      </c>
      <c r="D14" s="47">
        <v>89498</v>
      </c>
    </row>
    <row r="15" spans="1:6" x14ac:dyDescent="0.45">
      <c r="A15" s="41" t="s">
        <v>22</v>
      </c>
      <c r="B15" s="47">
        <f t="shared" si="1"/>
        <v>594185</v>
      </c>
      <c r="C15" s="47">
        <v>316629</v>
      </c>
      <c r="D15" s="47">
        <v>277556</v>
      </c>
    </row>
    <row r="16" spans="1:6" x14ac:dyDescent="0.45">
      <c r="A16" s="41" t="s">
        <v>23</v>
      </c>
      <c r="B16" s="47">
        <f t="shared" si="1"/>
        <v>510380</v>
      </c>
      <c r="C16" s="47">
        <v>270761</v>
      </c>
      <c r="D16" s="47">
        <v>239619</v>
      </c>
    </row>
    <row r="17" spans="1:4" x14ac:dyDescent="0.45">
      <c r="A17" s="41" t="s">
        <v>24</v>
      </c>
      <c r="B17" s="47">
        <f t="shared" si="1"/>
        <v>1156429</v>
      </c>
      <c r="C17" s="47">
        <v>610484</v>
      </c>
      <c r="D17" s="47">
        <v>545945</v>
      </c>
    </row>
    <row r="18" spans="1:4" x14ac:dyDescent="0.45">
      <c r="A18" s="41" t="s">
        <v>25</v>
      </c>
      <c r="B18" s="47">
        <f t="shared" si="1"/>
        <v>744461</v>
      </c>
      <c r="C18" s="47">
        <v>396406</v>
      </c>
      <c r="D18" s="47">
        <v>348055</v>
      </c>
    </row>
    <row r="19" spans="1:4" x14ac:dyDescent="0.45">
      <c r="A19" s="41" t="s">
        <v>26</v>
      </c>
      <c r="B19" s="47">
        <f t="shared" si="1"/>
        <v>219377</v>
      </c>
      <c r="C19" s="47">
        <v>120665</v>
      </c>
      <c r="D19" s="47">
        <v>98712</v>
      </c>
    </row>
    <row r="20" spans="1:4" x14ac:dyDescent="0.45">
      <c r="A20" s="41" t="s">
        <v>27</v>
      </c>
      <c r="B20" s="47">
        <f t="shared" si="1"/>
        <v>108367</v>
      </c>
      <c r="C20" s="47">
        <v>56053</v>
      </c>
      <c r="D20" s="47">
        <v>52314</v>
      </c>
    </row>
    <row r="21" spans="1:4" x14ac:dyDescent="0.45">
      <c r="A21" s="41" t="s">
        <v>28</v>
      </c>
      <c r="B21" s="47">
        <f t="shared" si="1"/>
        <v>127843</v>
      </c>
      <c r="C21" s="47">
        <v>66996</v>
      </c>
      <c r="D21" s="47">
        <v>60847</v>
      </c>
    </row>
    <row r="22" spans="1:4" x14ac:dyDescent="0.45">
      <c r="A22" s="41" t="s">
        <v>29</v>
      </c>
      <c r="B22" s="47">
        <f t="shared" si="1"/>
        <v>94396</v>
      </c>
      <c r="C22" s="47">
        <v>48565</v>
      </c>
      <c r="D22" s="47">
        <v>45831</v>
      </c>
    </row>
    <row r="23" spans="1:4" x14ac:dyDescent="0.45">
      <c r="A23" s="41" t="s">
        <v>30</v>
      </c>
      <c r="B23" s="47">
        <f t="shared" si="1"/>
        <v>80670</v>
      </c>
      <c r="C23" s="47">
        <v>42589</v>
      </c>
      <c r="D23" s="47">
        <v>38081</v>
      </c>
    </row>
    <row r="24" spans="1:4" x14ac:dyDescent="0.45">
      <c r="A24" s="41" t="s">
        <v>31</v>
      </c>
      <c r="B24" s="47">
        <f t="shared" si="1"/>
        <v>196409</v>
      </c>
      <c r="C24" s="47">
        <v>104803</v>
      </c>
      <c r="D24" s="47">
        <v>91606</v>
      </c>
    </row>
    <row r="25" spans="1:4" x14ac:dyDescent="0.45">
      <c r="A25" s="41" t="s">
        <v>32</v>
      </c>
      <c r="B25" s="47">
        <f t="shared" si="1"/>
        <v>202127</v>
      </c>
      <c r="C25" s="47">
        <v>104076</v>
      </c>
      <c r="D25" s="47">
        <v>98051</v>
      </c>
    </row>
    <row r="26" spans="1:4" x14ac:dyDescent="0.45">
      <c r="A26" s="41" t="s">
        <v>33</v>
      </c>
      <c r="B26" s="47">
        <f t="shared" si="1"/>
        <v>311028</v>
      </c>
      <c r="C26" s="47">
        <v>163684</v>
      </c>
      <c r="D26" s="47">
        <v>147344</v>
      </c>
    </row>
    <row r="27" spans="1:4" x14ac:dyDescent="0.45">
      <c r="A27" s="41" t="s">
        <v>34</v>
      </c>
      <c r="B27" s="47">
        <f t="shared" si="1"/>
        <v>683602</v>
      </c>
      <c r="C27" s="47">
        <v>377735</v>
      </c>
      <c r="D27" s="47">
        <v>305867</v>
      </c>
    </row>
    <row r="28" spans="1:4" x14ac:dyDescent="0.45">
      <c r="A28" s="41" t="s">
        <v>35</v>
      </c>
      <c r="B28" s="47">
        <f t="shared" si="1"/>
        <v>170728</v>
      </c>
      <c r="C28" s="47">
        <v>89383</v>
      </c>
      <c r="D28" s="47">
        <v>81345</v>
      </c>
    </row>
    <row r="29" spans="1:4" x14ac:dyDescent="0.45">
      <c r="A29" s="41" t="s">
        <v>36</v>
      </c>
      <c r="B29" s="47">
        <f t="shared" si="1"/>
        <v>121154</v>
      </c>
      <c r="C29" s="47">
        <v>63126</v>
      </c>
      <c r="D29" s="47">
        <v>58028</v>
      </c>
    </row>
    <row r="30" spans="1:4" x14ac:dyDescent="0.45">
      <c r="A30" s="41" t="s">
        <v>37</v>
      </c>
      <c r="B30" s="47">
        <f t="shared" si="1"/>
        <v>262814</v>
      </c>
      <c r="C30" s="47">
        <v>141663</v>
      </c>
      <c r="D30" s="47">
        <v>121151</v>
      </c>
    </row>
    <row r="31" spans="1:4" x14ac:dyDescent="0.45">
      <c r="A31" s="41" t="s">
        <v>38</v>
      </c>
      <c r="B31" s="47">
        <f t="shared" si="1"/>
        <v>788849</v>
      </c>
      <c r="C31" s="47">
        <v>419978</v>
      </c>
      <c r="D31" s="47">
        <v>368871</v>
      </c>
    </row>
    <row r="32" spans="1:4" x14ac:dyDescent="0.45">
      <c r="A32" s="41" t="s">
        <v>39</v>
      </c>
      <c r="B32" s="47">
        <f t="shared" si="1"/>
        <v>503825</v>
      </c>
      <c r="C32" s="47">
        <v>265713</v>
      </c>
      <c r="D32" s="47">
        <v>238112</v>
      </c>
    </row>
    <row r="33" spans="1:4" x14ac:dyDescent="0.45">
      <c r="A33" s="41" t="s">
        <v>40</v>
      </c>
      <c r="B33" s="47">
        <f t="shared" si="1"/>
        <v>138127</v>
      </c>
      <c r="C33" s="47">
        <v>71939</v>
      </c>
      <c r="D33" s="47">
        <v>66188</v>
      </c>
    </row>
    <row r="34" spans="1:4" x14ac:dyDescent="0.45">
      <c r="A34" s="41" t="s">
        <v>41</v>
      </c>
      <c r="B34" s="47">
        <f t="shared" si="1"/>
        <v>101989</v>
      </c>
      <c r="C34" s="47">
        <v>53764</v>
      </c>
      <c r="D34" s="47">
        <v>48225</v>
      </c>
    </row>
    <row r="35" spans="1:4" x14ac:dyDescent="0.45">
      <c r="A35" s="41" t="s">
        <v>42</v>
      </c>
      <c r="B35" s="47">
        <f t="shared" si="1"/>
        <v>64807</v>
      </c>
      <c r="C35" s="47">
        <v>33734</v>
      </c>
      <c r="D35" s="47">
        <v>31073</v>
      </c>
    </row>
    <row r="36" spans="1:4" x14ac:dyDescent="0.45">
      <c r="A36" s="41" t="s">
        <v>43</v>
      </c>
      <c r="B36" s="47">
        <f t="shared" si="1"/>
        <v>75967</v>
      </c>
      <c r="C36" s="47">
        <v>40916</v>
      </c>
      <c r="D36" s="47">
        <v>35051</v>
      </c>
    </row>
    <row r="37" spans="1:4" x14ac:dyDescent="0.45">
      <c r="A37" s="41" t="s">
        <v>44</v>
      </c>
      <c r="B37" s="47">
        <f t="shared" si="1"/>
        <v>245459</v>
      </c>
      <c r="C37" s="47">
        <v>132914</v>
      </c>
      <c r="D37" s="47">
        <v>112545</v>
      </c>
    </row>
    <row r="38" spans="1:4" x14ac:dyDescent="0.45">
      <c r="A38" s="41" t="s">
        <v>45</v>
      </c>
      <c r="B38" s="47">
        <f t="shared" si="1"/>
        <v>317115</v>
      </c>
      <c r="C38" s="47">
        <v>166219</v>
      </c>
      <c r="D38" s="47">
        <v>150896</v>
      </c>
    </row>
    <row r="39" spans="1:4" x14ac:dyDescent="0.45">
      <c r="A39" s="41" t="s">
        <v>46</v>
      </c>
      <c r="B39" s="47">
        <f t="shared" si="1"/>
        <v>185631</v>
      </c>
      <c r="C39" s="47">
        <v>101685</v>
      </c>
      <c r="D39" s="47">
        <v>83946</v>
      </c>
    </row>
    <row r="40" spans="1:4" x14ac:dyDescent="0.45">
      <c r="A40" s="41" t="s">
        <v>47</v>
      </c>
      <c r="B40" s="47">
        <f t="shared" si="1"/>
        <v>98243</v>
      </c>
      <c r="C40" s="47">
        <v>51317</v>
      </c>
      <c r="D40" s="47">
        <v>46926</v>
      </c>
    </row>
    <row r="41" spans="1:4" x14ac:dyDescent="0.45">
      <c r="A41" s="41" t="s">
        <v>48</v>
      </c>
      <c r="B41" s="47">
        <f t="shared" si="1"/>
        <v>104837</v>
      </c>
      <c r="C41" s="47">
        <v>54695</v>
      </c>
      <c r="D41" s="47">
        <v>50142</v>
      </c>
    </row>
    <row r="42" spans="1:4" x14ac:dyDescent="0.45">
      <c r="A42" s="41" t="s">
        <v>49</v>
      </c>
      <c r="B42" s="47">
        <f t="shared" si="1"/>
        <v>158805</v>
      </c>
      <c r="C42" s="47">
        <v>81880</v>
      </c>
      <c r="D42" s="47">
        <v>76925</v>
      </c>
    </row>
    <row r="43" spans="1:4" x14ac:dyDescent="0.45">
      <c r="A43" s="41" t="s">
        <v>50</v>
      </c>
      <c r="B43" s="47">
        <f t="shared" si="1"/>
        <v>86080</v>
      </c>
      <c r="C43" s="47">
        <v>44293</v>
      </c>
      <c r="D43" s="47">
        <v>41787</v>
      </c>
    </row>
    <row r="44" spans="1:4" x14ac:dyDescent="0.45">
      <c r="A44" s="41" t="s">
        <v>51</v>
      </c>
      <c r="B44" s="47">
        <f t="shared" si="1"/>
        <v>524934</v>
      </c>
      <c r="C44" s="47">
        <v>284356</v>
      </c>
      <c r="D44" s="47">
        <v>240578</v>
      </c>
    </row>
    <row r="45" spans="1:4" x14ac:dyDescent="0.45">
      <c r="A45" s="41" t="s">
        <v>52</v>
      </c>
      <c r="B45" s="47">
        <f t="shared" si="1"/>
        <v>116046</v>
      </c>
      <c r="C45" s="47">
        <v>60085</v>
      </c>
      <c r="D45" s="47">
        <v>55961</v>
      </c>
    </row>
    <row r="46" spans="1:4" x14ac:dyDescent="0.45">
      <c r="A46" s="41" t="s">
        <v>53</v>
      </c>
      <c r="B46" s="47">
        <f t="shared" si="1"/>
        <v>151179</v>
      </c>
      <c r="C46" s="47">
        <v>80004</v>
      </c>
      <c r="D46" s="47">
        <v>71175</v>
      </c>
    </row>
    <row r="47" spans="1:4" x14ac:dyDescent="0.45">
      <c r="A47" s="41" t="s">
        <v>54</v>
      </c>
      <c r="B47" s="47">
        <f t="shared" si="1"/>
        <v>234197</v>
      </c>
      <c r="C47" s="47">
        <v>121032</v>
      </c>
      <c r="D47" s="47">
        <v>113165</v>
      </c>
    </row>
    <row r="48" spans="1:4" x14ac:dyDescent="0.45">
      <c r="A48" s="41" t="s">
        <v>55</v>
      </c>
      <c r="B48" s="47">
        <f t="shared" si="1"/>
        <v>139125</v>
      </c>
      <c r="C48" s="47">
        <v>73914</v>
      </c>
      <c r="D48" s="47">
        <v>65211</v>
      </c>
    </row>
    <row r="49" spans="1:4" x14ac:dyDescent="0.45">
      <c r="A49" s="41" t="s">
        <v>56</v>
      </c>
      <c r="B49" s="47">
        <f t="shared" si="1"/>
        <v>117802</v>
      </c>
      <c r="C49" s="47">
        <v>61886</v>
      </c>
      <c r="D49" s="47">
        <v>55916</v>
      </c>
    </row>
    <row r="50" spans="1:4" x14ac:dyDescent="0.45">
      <c r="A50" s="41" t="s">
        <v>57</v>
      </c>
      <c r="B50" s="47">
        <f t="shared" si="1"/>
        <v>204871</v>
      </c>
      <c r="C50" s="47">
        <v>109133</v>
      </c>
      <c r="D50" s="47">
        <v>95738</v>
      </c>
    </row>
    <row r="51" spans="1:4" x14ac:dyDescent="0.45">
      <c r="A51" s="41" t="s">
        <v>58</v>
      </c>
      <c r="B51" s="47">
        <f t="shared" si="1"/>
        <v>133653</v>
      </c>
      <c r="C51" s="47">
        <v>71873</v>
      </c>
      <c r="D51" s="47">
        <v>61780</v>
      </c>
    </row>
    <row r="53" spans="1:4" x14ac:dyDescent="0.45">
      <c r="A53" s="24" t="s">
        <v>136</v>
      </c>
    </row>
    <row r="54" spans="1:4" x14ac:dyDescent="0.45">
      <c r="A54" t="s">
        <v>137</v>
      </c>
    </row>
    <row r="55" spans="1:4" x14ac:dyDescent="0.45">
      <c r="A55" t="s">
        <v>138</v>
      </c>
    </row>
    <row r="56" spans="1:4" x14ac:dyDescent="0.45">
      <c r="A56" t="s">
        <v>139</v>
      </c>
    </row>
    <row r="57" spans="1:4" x14ac:dyDescent="0.45">
      <c r="A57" s="22" t="s">
        <v>140</v>
      </c>
    </row>
    <row r="58" spans="1:4" x14ac:dyDescent="0.45">
      <c r="A58" t="s">
        <v>141</v>
      </c>
    </row>
    <row r="59" spans="1:4" x14ac:dyDescent="0.45">
      <c r="A59" t="s">
        <v>142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DIGI-808455956-4239572</_dlc_DocId>
    <_dlc_DocIdUrl xmlns="89559dea-130d-4237-8e78-1ce7f44b9a24">
      <Url>https://digitalgojp.sharepoint.com/sites/digi_portal/_layouts/15/DocIdRedir.aspx?ID=DIGI-808455956-4239572</Url>
      <Description>DIGI-808455956-4239572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lcf76f155ced4ddcb4097134ff3c332f xmlns="0e1d05ab-b491-48cc-a1d7-91236226a3a4">
      <Terms xmlns="http://schemas.microsoft.com/office/infopath/2007/PartnerControls"/>
    </lcf76f155ced4ddcb4097134ff3c332f>
    <TaxCatchAll xmlns="89559dea-130d-4237-8e78-1ce7f44b9a24" xsi:nil="true"/>
    <_x5834__x6240_ xmlns="0e1d05ab-b491-48cc-a1d7-91236226a3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47" ma:contentTypeDescription="新しいドキュメントを作成します。" ma:contentTypeScope="" ma:versionID="fcd4338c4e58047fb684340b42d36cf6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1d2e89b8bb606f4f645717500bb2ee04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x5834__x6240_" minOccurs="0"/>
                <xsd:element ref="ns3:b5ebd946-cbdc-4fb5-a2a8-70b13728041aCountryOrRegion" minOccurs="0"/>
                <xsd:element ref="ns3:b5ebd946-cbdc-4fb5-a2a8-70b13728041aState" minOccurs="0"/>
                <xsd:element ref="ns3:b5ebd946-cbdc-4fb5-a2a8-70b13728041aCity" minOccurs="0"/>
                <xsd:element ref="ns3:b5ebd946-cbdc-4fb5-a2a8-70b13728041aPostalCode" minOccurs="0"/>
                <xsd:element ref="ns3:b5ebd946-cbdc-4fb5-a2a8-70b13728041aStreet" minOccurs="0"/>
                <xsd:element ref="ns3:b5ebd946-cbdc-4fb5-a2a8-70b13728041aGeoLoc" minOccurs="0"/>
                <xsd:element ref="ns3:b5ebd946-cbdc-4fb5-a2a8-70b13728041a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02be7c2a-dcaf-42f6-9ca0-14cdca2ec951}" ma:internalName="TaxCatchAll" ma:showField="CatchAllData" ma:web="89559dea-130d-4237-8e78-1ce7f44b9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5834__x6240_" ma:index="31" nillable="true" ma:displayName="場所" ma:format="Dropdown" ma:internalName="_x5834__x6240_">
      <xsd:simpleType>
        <xsd:restriction base="dms:Unknown"/>
      </xsd:simpleType>
    </xsd:element>
    <xsd:element name="b5ebd946-cbdc-4fb5-a2a8-70b13728041aCountryOrRegion" ma:index="32" nillable="true" ma:displayName="場所: 国/地域" ma:internalName="CountryOrRegion" ma:readOnly="true">
      <xsd:simpleType>
        <xsd:restriction base="dms:Text"/>
      </xsd:simpleType>
    </xsd:element>
    <xsd:element name="b5ebd946-cbdc-4fb5-a2a8-70b13728041aState" ma:index="33" nillable="true" ma:displayName="場所: 都道府県" ma:internalName="State" ma:readOnly="true">
      <xsd:simpleType>
        <xsd:restriction base="dms:Text"/>
      </xsd:simpleType>
    </xsd:element>
    <xsd:element name="b5ebd946-cbdc-4fb5-a2a8-70b13728041aCity" ma:index="34" nillable="true" ma:displayName="場所:市区町村" ma:internalName="City" ma:readOnly="true">
      <xsd:simpleType>
        <xsd:restriction base="dms:Text"/>
      </xsd:simpleType>
    </xsd:element>
    <xsd:element name="b5ebd946-cbdc-4fb5-a2a8-70b13728041aPostalCode" ma:index="35" nillable="true" ma:displayName="場所: 郵便番号コード" ma:internalName="PostalCode" ma:readOnly="true">
      <xsd:simpleType>
        <xsd:restriction base="dms:Text"/>
      </xsd:simpleType>
    </xsd:element>
    <xsd:element name="b5ebd946-cbdc-4fb5-a2a8-70b13728041aStreet" ma:index="36" nillable="true" ma:displayName="場所: 番地" ma:internalName="Street" ma:readOnly="true">
      <xsd:simpleType>
        <xsd:restriction base="dms:Text"/>
      </xsd:simpleType>
    </xsd:element>
    <xsd:element name="b5ebd946-cbdc-4fb5-a2a8-70b13728041aGeoLoc" ma:index="37" nillable="true" ma:displayName="場所: 座標" ma:internalName="GeoLoc" ma:readOnly="true">
      <xsd:simpleType>
        <xsd:restriction base="dms:Unknown"/>
      </xsd:simpleType>
    </xsd:element>
    <xsd:element name="b5ebd946-cbdc-4fb5-a2a8-70b13728041aDispName" ma:index="38" nillable="true" ma:displayName="場所: 名前" ma:internalName="DispNa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033D787-CAD1-471F-9AFA-C51EF79E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2022-10-03T04:30:22Z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e39305a3-2980-40ba-b223-caaf0356c6a4</vt:lpwstr>
  </property>
  <property fmtid="{D5CDD505-2E9C-101B-9397-08002B2CF9AE}" pid="4" name="MediaServiceImageTags">
    <vt:lpwstr/>
  </property>
</Properties>
</file>