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840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(都道府県別)'!$A$1:$I$64</definedName>
    <definedName name="_xlnm.Print_Area" localSheetId="1">'進捗状況（政令市・特別区）'!$A$1:$I$46</definedName>
    <definedName name="_xlnm.Print_Area" localSheetId="2">総接種回数!$A$1:$AB$62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7" i="11" l="1"/>
  <c r="B10" i="10"/>
  <c r="I39" i="10"/>
  <c r="G39" i="10"/>
  <c r="E39" i="10"/>
  <c r="I29" i="10"/>
  <c r="I25" i="10"/>
  <c r="I23" i="10"/>
  <c r="I21" i="10"/>
  <c r="I17" i="10"/>
  <c r="I15" i="10"/>
  <c r="I13" i="10"/>
  <c r="I11" i="10"/>
  <c r="G24" i="10"/>
  <c r="G23" i="10"/>
  <c r="G19" i="10"/>
  <c r="G16" i="10"/>
  <c r="G15" i="10"/>
  <c r="G11" i="10"/>
  <c r="I12" i="10"/>
  <c r="I14" i="10"/>
  <c r="I16" i="10"/>
  <c r="I18" i="10"/>
  <c r="I19" i="10"/>
  <c r="I20" i="10"/>
  <c r="I22" i="10"/>
  <c r="I24" i="10"/>
  <c r="I26" i="10"/>
  <c r="I27" i="10"/>
  <c r="I28" i="10"/>
  <c r="I30" i="10"/>
  <c r="G12" i="10"/>
  <c r="G13" i="10"/>
  <c r="G14" i="10"/>
  <c r="G17" i="10"/>
  <c r="G18" i="10"/>
  <c r="G20" i="10"/>
  <c r="G21" i="10"/>
  <c r="G22" i="10"/>
  <c r="G25" i="10"/>
  <c r="G26" i="10"/>
  <c r="G27" i="10"/>
  <c r="G28" i="10"/>
  <c r="G29" i="10"/>
  <c r="G3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B10" i="9" l="1"/>
  <c r="D10" i="9" l="1"/>
  <c r="D10" i="10"/>
  <c r="J7" i="11"/>
  <c r="G7" i="11"/>
  <c r="D7" i="11"/>
  <c r="V8" i="11" l="1"/>
  <c r="AA7" i="11"/>
  <c r="I8" i="11"/>
  <c r="K8" i="11" s="1"/>
  <c r="T7" i="11"/>
  <c r="S7" i="11" l="1"/>
  <c r="Z7" i="11"/>
  <c r="X7" i="11"/>
  <c r="B3" i="12"/>
  <c r="P3" i="12"/>
  <c r="B3" i="11"/>
  <c r="Y7" i="11" l="1"/>
  <c r="L7" i="11"/>
  <c r="R7" i="11"/>
  <c r="C8" i="11" l="1"/>
  <c r="E8" i="11" s="1"/>
  <c r="F8" i="11"/>
  <c r="H8" i="11" s="1"/>
  <c r="C9" i="11"/>
  <c r="E9" i="11" s="1"/>
  <c r="F9" i="11"/>
  <c r="H9" i="11" s="1"/>
  <c r="I9" i="11"/>
  <c r="C10" i="11"/>
  <c r="E10" i="11" s="1"/>
  <c r="F10" i="11"/>
  <c r="H10" i="11" s="1"/>
  <c r="I10" i="11"/>
  <c r="K10" i="11" s="1"/>
  <c r="C11" i="11"/>
  <c r="E11" i="11" s="1"/>
  <c r="F11" i="11"/>
  <c r="H11" i="11" s="1"/>
  <c r="I11" i="11"/>
  <c r="K11" i="11" s="1"/>
  <c r="C12" i="11"/>
  <c r="E12" i="11" s="1"/>
  <c r="F12" i="11"/>
  <c r="H12" i="11" s="1"/>
  <c r="I12" i="11"/>
  <c r="K12" i="11" s="1"/>
  <c r="C13" i="11"/>
  <c r="E13" i="11" s="1"/>
  <c r="F13" i="11"/>
  <c r="H13" i="11" s="1"/>
  <c r="I13" i="11"/>
  <c r="K13" i="11" s="1"/>
  <c r="C14" i="11"/>
  <c r="E14" i="11" s="1"/>
  <c r="F14" i="11"/>
  <c r="H14" i="11" s="1"/>
  <c r="I14" i="11"/>
  <c r="K14" i="11" s="1"/>
  <c r="C15" i="11"/>
  <c r="E15" i="11" s="1"/>
  <c r="F15" i="11"/>
  <c r="H15" i="11" s="1"/>
  <c r="I15" i="11"/>
  <c r="K15" i="11" s="1"/>
  <c r="C16" i="11"/>
  <c r="E16" i="11" s="1"/>
  <c r="F16" i="11"/>
  <c r="H16" i="11" s="1"/>
  <c r="I16" i="11"/>
  <c r="K16" i="11" s="1"/>
  <c r="C17" i="11"/>
  <c r="E17" i="11" s="1"/>
  <c r="F17" i="11"/>
  <c r="H17" i="11" s="1"/>
  <c r="I17" i="11"/>
  <c r="K17" i="11" s="1"/>
  <c r="C18" i="11"/>
  <c r="E18" i="11" s="1"/>
  <c r="F18" i="11"/>
  <c r="H18" i="11" s="1"/>
  <c r="I18" i="11"/>
  <c r="K18" i="11" s="1"/>
  <c r="C19" i="11"/>
  <c r="E19" i="11" s="1"/>
  <c r="F19" i="11"/>
  <c r="H19" i="11" s="1"/>
  <c r="I19" i="11"/>
  <c r="K19" i="11" s="1"/>
  <c r="C20" i="11"/>
  <c r="E20" i="11" s="1"/>
  <c r="F20" i="11"/>
  <c r="H20" i="11" s="1"/>
  <c r="I20" i="11"/>
  <c r="K20" i="11" s="1"/>
  <c r="C21" i="11"/>
  <c r="E21" i="11" s="1"/>
  <c r="F21" i="11"/>
  <c r="H21" i="11" s="1"/>
  <c r="I21" i="11"/>
  <c r="K21" i="11" s="1"/>
  <c r="C22" i="11"/>
  <c r="E22" i="11" s="1"/>
  <c r="F22" i="11"/>
  <c r="H22" i="11" s="1"/>
  <c r="I22" i="11"/>
  <c r="K22" i="11" s="1"/>
  <c r="C23" i="11"/>
  <c r="E23" i="11" s="1"/>
  <c r="F23" i="11"/>
  <c r="H23" i="11" s="1"/>
  <c r="I23" i="11"/>
  <c r="K23" i="11" s="1"/>
  <c r="C24" i="11"/>
  <c r="E24" i="11" s="1"/>
  <c r="F24" i="11"/>
  <c r="H24" i="11" s="1"/>
  <c r="I24" i="11"/>
  <c r="K24" i="11" s="1"/>
  <c r="C25" i="11"/>
  <c r="E25" i="11" s="1"/>
  <c r="F25" i="11"/>
  <c r="H25" i="11" s="1"/>
  <c r="I25" i="11"/>
  <c r="K25" i="11" s="1"/>
  <c r="C26" i="11"/>
  <c r="E26" i="11" s="1"/>
  <c r="F26" i="11"/>
  <c r="H26" i="11" s="1"/>
  <c r="I26" i="11"/>
  <c r="K26" i="11" s="1"/>
  <c r="C27" i="11"/>
  <c r="E27" i="11" s="1"/>
  <c r="F27" i="11"/>
  <c r="H27" i="11" s="1"/>
  <c r="I27" i="11"/>
  <c r="K27" i="11" s="1"/>
  <c r="C28" i="11"/>
  <c r="E28" i="11" s="1"/>
  <c r="F28" i="11"/>
  <c r="H28" i="11" s="1"/>
  <c r="I28" i="11"/>
  <c r="K28" i="11" s="1"/>
  <c r="C29" i="11"/>
  <c r="E29" i="11" s="1"/>
  <c r="F29" i="11"/>
  <c r="H29" i="11" s="1"/>
  <c r="I29" i="11"/>
  <c r="K29" i="11" s="1"/>
  <c r="C30" i="11"/>
  <c r="E30" i="11" s="1"/>
  <c r="F30" i="11"/>
  <c r="H30" i="11" s="1"/>
  <c r="I30" i="11"/>
  <c r="K30" i="11" s="1"/>
  <c r="C31" i="11"/>
  <c r="E31" i="11" s="1"/>
  <c r="F31" i="11"/>
  <c r="H31" i="11" s="1"/>
  <c r="I31" i="11"/>
  <c r="K31" i="11" s="1"/>
  <c r="C32" i="11"/>
  <c r="E32" i="11" s="1"/>
  <c r="F32" i="11"/>
  <c r="H32" i="11" s="1"/>
  <c r="I32" i="11"/>
  <c r="K32" i="11" s="1"/>
  <c r="C33" i="11"/>
  <c r="E33" i="11" s="1"/>
  <c r="F33" i="11"/>
  <c r="H33" i="11" s="1"/>
  <c r="I33" i="11"/>
  <c r="K33" i="11" s="1"/>
  <c r="C34" i="11"/>
  <c r="E34" i="11" s="1"/>
  <c r="F34" i="11"/>
  <c r="H34" i="11" s="1"/>
  <c r="I34" i="11"/>
  <c r="K34" i="11" s="1"/>
  <c r="C35" i="11"/>
  <c r="E35" i="11" s="1"/>
  <c r="F35" i="11"/>
  <c r="H35" i="11" s="1"/>
  <c r="I35" i="11"/>
  <c r="K35" i="11" s="1"/>
  <c r="C36" i="11"/>
  <c r="E36" i="11" s="1"/>
  <c r="F36" i="11"/>
  <c r="H36" i="11" s="1"/>
  <c r="I36" i="11"/>
  <c r="K36" i="11" s="1"/>
  <c r="C37" i="11"/>
  <c r="E37" i="11" s="1"/>
  <c r="F37" i="11"/>
  <c r="H37" i="11" s="1"/>
  <c r="I37" i="11"/>
  <c r="K37" i="11" s="1"/>
  <c r="C38" i="11"/>
  <c r="E38" i="11" s="1"/>
  <c r="F38" i="11"/>
  <c r="H38" i="11" s="1"/>
  <c r="I38" i="11"/>
  <c r="K38" i="11" s="1"/>
  <c r="C39" i="11"/>
  <c r="E39" i="11" s="1"/>
  <c r="F39" i="11"/>
  <c r="H39" i="11" s="1"/>
  <c r="I39" i="11"/>
  <c r="K39" i="11" s="1"/>
  <c r="C40" i="11"/>
  <c r="E40" i="11" s="1"/>
  <c r="F40" i="11"/>
  <c r="H40" i="11" s="1"/>
  <c r="I40" i="11"/>
  <c r="K40" i="11" s="1"/>
  <c r="C41" i="11"/>
  <c r="E41" i="11" s="1"/>
  <c r="F41" i="11"/>
  <c r="H41" i="11" s="1"/>
  <c r="I41" i="11"/>
  <c r="K41" i="11" s="1"/>
  <c r="C42" i="11"/>
  <c r="E42" i="11" s="1"/>
  <c r="F42" i="11"/>
  <c r="H42" i="11" s="1"/>
  <c r="I42" i="11"/>
  <c r="K42" i="11" s="1"/>
  <c r="C43" i="11"/>
  <c r="E43" i="11" s="1"/>
  <c r="F43" i="11"/>
  <c r="H43" i="11" s="1"/>
  <c r="I43" i="11"/>
  <c r="K43" i="11" s="1"/>
  <c r="C44" i="11"/>
  <c r="E44" i="11" s="1"/>
  <c r="F44" i="11"/>
  <c r="H44" i="11" s="1"/>
  <c r="I44" i="11"/>
  <c r="K44" i="11" s="1"/>
  <c r="C45" i="11"/>
  <c r="E45" i="11" s="1"/>
  <c r="F45" i="11"/>
  <c r="H45" i="11" s="1"/>
  <c r="I45" i="11"/>
  <c r="K45" i="11" s="1"/>
  <c r="C46" i="11"/>
  <c r="E46" i="11" s="1"/>
  <c r="F46" i="11"/>
  <c r="H46" i="11" s="1"/>
  <c r="I46" i="11"/>
  <c r="K46" i="11" s="1"/>
  <c r="C47" i="11"/>
  <c r="E47" i="11" s="1"/>
  <c r="F47" i="11"/>
  <c r="H47" i="11" s="1"/>
  <c r="I47" i="11"/>
  <c r="K47" i="11" s="1"/>
  <c r="C48" i="11"/>
  <c r="E48" i="11" s="1"/>
  <c r="F48" i="11"/>
  <c r="H48" i="11" s="1"/>
  <c r="I48" i="11"/>
  <c r="K48" i="11" s="1"/>
  <c r="C49" i="11"/>
  <c r="E49" i="11" s="1"/>
  <c r="F49" i="11"/>
  <c r="H49" i="11" s="1"/>
  <c r="I49" i="11"/>
  <c r="K49" i="11" s="1"/>
  <c r="C50" i="11"/>
  <c r="E50" i="11" s="1"/>
  <c r="F50" i="11"/>
  <c r="H50" i="11" s="1"/>
  <c r="I50" i="11"/>
  <c r="K50" i="11" s="1"/>
  <c r="C51" i="11"/>
  <c r="E51" i="11" s="1"/>
  <c r="F51" i="11"/>
  <c r="H51" i="11" s="1"/>
  <c r="I51" i="11"/>
  <c r="K51" i="11" s="1"/>
  <c r="C52" i="11"/>
  <c r="E52" i="11" s="1"/>
  <c r="F52" i="11"/>
  <c r="H52" i="11" s="1"/>
  <c r="I52" i="11"/>
  <c r="K52" i="11" s="1"/>
  <c r="C53" i="11"/>
  <c r="E53" i="11" s="1"/>
  <c r="F53" i="11"/>
  <c r="H53" i="11" s="1"/>
  <c r="I53" i="11"/>
  <c r="K53" i="11" s="1"/>
  <c r="C54" i="11"/>
  <c r="E54" i="11" s="1"/>
  <c r="F54" i="11"/>
  <c r="H54" i="11" s="1"/>
  <c r="I54" i="11"/>
  <c r="K54" i="11" s="1"/>
  <c r="Q7" i="11"/>
  <c r="V2" i="12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K9" i="11" l="1"/>
  <c r="I7" i="11"/>
  <c r="K7" i="11" s="1"/>
  <c r="V7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F7" i="11"/>
  <c r="H7" i="11" s="1"/>
  <c r="B6" i="12"/>
  <c r="C7" i="11" l="1"/>
  <c r="E7" i="11" s="1"/>
  <c r="W54" i="11"/>
  <c r="W53" i="11"/>
  <c r="W52" i="11"/>
  <c r="W51" i="11"/>
  <c r="W50" i="11"/>
  <c r="W49" i="11"/>
  <c r="W48" i="11"/>
  <c r="W47" i="11"/>
  <c r="W46" i="11"/>
  <c r="W45" i="11"/>
  <c r="W44" i="11"/>
  <c r="W43" i="11"/>
  <c r="W42" i="11"/>
  <c r="W41" i="11"/>
  <c r="W40" i="11"/>
  <c r="W39" i="11"/>
  <c r="W38" i="11"/>
  <c r="W37" i="11"/>
  <c r="W36" i="11"/>
  <c r="W35" i="11"/>
  <c r="W34" i="11"/>
  <c r="W33" i="11"/>
  <c r="W32" i="11"/>
  <c r="W31" i="11"/>
  <c r="W30" i="11"/>
  <c r="W29" i="11"/>
  <c r="W28" i="11"/>
  <c r="W27" i="11"/>
  <c r="W26" i="11"/>
  <c r="W25" i="11"/>
  <c r="W24" i="11"/>
  <c r="W23" i="11"/>
  <c r="W22" i="11"/>
  <c r="W21" i="11"/>
  <c r="W20" i="11"/>
  <c r="W19" i="11"/>
  <c r="W18" i="11"/>
  <c r="W17" i="11"/>
  <c r="W16" i="11"/>
  <c r="W15" i="11"/>
  <c r="W14" i="11"/>
  <c r="W13" i="11"/>
  <c r="W12" i="11"/>
  <c r="W11" i="11"/>
  <c r="W10" i="11"/>
  <c r="W9" i="11"/>
  <c r="N6" i="12"/>
  <c r="M6" i="12"/>
  <c r="L6" i="12"/>
  <c r="W6" i="12" s="1"/>
  <c r="I6" i="12"/>
  <c r="W8" i="11" l="1"/>
  <c r="W7" i="11"/>
  <c r="AB7" i="11" l="1"/>
  <c r="Y2" i="11"/>
  <c r="P7" i="11" l="1"/>
  <c r="O7" i="11"/>
  <c r="H5" i="10"/>
  <c r="B7" i="11" l="1"/>
  <c r="U7" i="11"/>
  <c r="M7" i="11" l="1"/>
  <c r="N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Q6" i="12" l="1"/>
  <c r="F6" i="12"/>
  <c r="S6" i="12" s="1"/>
  <c r="I53" i="9" l="1"/>
  <c r="I50" i="9"/>
  <c r="I45" i="9"/>
  <c r="I42" i="9"/>
  <c r="I29" i="9"/>
  <c r="I26" i="9"/>
  <c r="I21" i="9"/>
  <c r="I18" i="9"/>
  <c r="I13" i="9"/>
  <c r="I44" i="9"/>
  <c r="I36" i="9"/>
  <c r="I34" i="9"/>
  <c r="I28" i="9"/>
  <c r="I20" i="9"/>
  <c r="I12" i="9"/>
  <c r="C10" i="10"/>
  <c r="E10" i="10" s="1"/>
  <c r="F10" i="10"/>
  <c r="H10" i="10"/>
  <c r="I52" i="9"/>
  <c r="F5" i="10"/>
  <c r="F34" i="10" s="1"/>
  <c r="H3" i="10"/>
  <c r="I11" i="9"/>
  <c r="I14" i="9"/>
  <c r="I15" i="9"/>
  <c r="I16" i="9"/>
  <c r="I17" i="9"/>
  <c r="I19" i="9"/>
  <c r="I22" i="9"/>
  <c r="I23" i="9"/>
  <c r="I24" i="9"/>
  <c r="I25" i="9"/>
  <c r="I27" i="9"/>
  <c r="I30" i="9"/>
  <c r="I31" i="9"/>
  <c r="I32" i="9"/>
  <c r="I33" i="9"/>
  <c r="I35" i="9"/>
  <c r="I37" i="9"/>
  <c r="I38" i="9"/>
  <c r="I39" i="9"/>
  <c r="I40" i="9"/>
  <c r="I41" i="9"/>
  <c r="I43" i="9"/>
  <c r="I46" i="9"/>
  <c r="I47" i="9"/>
  <c r="I48" i="9"/>
  <c r="I49" i="9"/>
  <c r="I51" i="9"/>
  <c r="I54" i="9"/>
  <c r="I55" i="9"/>
  <c r="I56" i="9"/>
  <c r="I57" i="9"/>
  <c r="H10" i="9"/>
  <c r="I10" i="9" s="1"/>
  <c r="H34" i="10"/>
  <c r="F10" i="9" l="1"/>
  <c r="G10" i="9" s="1"/>
  <c r="I10" i="10"/>
  <c r="G10" i="10"/>
  <c r="C10" i="9" l="1"/>
  <c r="E10" i="9" s="1"/>
</calcChain>
</file>

<file path=xl/sharedStrings.xml><?xml version="1.0" encoding="utf-8"?>
<sst xmlns="http://schemas.openxmlformats.org/spreadsheetml/2006/main" count="365" uniqueCount="160">
  <si>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</si>
  <si>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</si>
  <si>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</si>
  <si>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</si>
  <si>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</si>
  <si>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</si>
  <si>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</si>
  <si>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</si>
  <si>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</si>
  <si>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</si>
  <si>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</si>
  <si>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</si>
  <si>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</si>
  <si>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</si>
  <si>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</si>
  <si>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</si>
  <si>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</si>
  <si>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</si>
  <si>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</si>
  <si>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</si>
  <si>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</si>
  <si>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</si>
  <si>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</si>
  <si>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</si>
  <si>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</si>
  <si>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</si>
  <si>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</si>
  <si>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</si>
  <si>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</si>
  <si>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</si>
  <si>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</si>
  <si>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</si>
  <si>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</si>
  <si>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</si>
  <si>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</si>
  <si>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</si>
  <si>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</si>
  <si>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</si>
  <si>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</si>
  <si>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</si>
  <si>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</si>
  <si>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</si>
  <si>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</si>
  <si>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</si>
  <si>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</si>
  <si>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</si>
  <si>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</si>
  <si>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</si>
  <si>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</si>
  <si>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</si>
  <si>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</si>
  <si>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</si>
  <si>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</si>
  <si>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</si>
  <si>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</si>
  <si>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</si>
  <si>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</si>
  <si>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</si>
  <si>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</si>
  <si>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</si>
  <si>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</si>
  <si>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</si>
  <si>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</si>
  <si>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</si>
  <si>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</si>
  <si>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</si>
  <si>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</si>
  <si>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</si>
  <si>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</si>
  <si>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</si>
  <si>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</si>
  <si>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</si>
  <si>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</si>
  <si>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</si>
  <si>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</si>
  <si>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</si>
  <si>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</si>
  <si>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</si>
  <si>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</si>
  <si>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</si>
  <si>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</si>
  <si>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</si>
  <si>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</si>
  <si>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</si>
  <si>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</si>
  <si>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</si>
  <si>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</si>
  <si>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</si>
  <si>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</si>
  <si>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</si>
  <si>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</si>
  <si>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</si>
  <si>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</si>
  <si>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</si>
  <si>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</si>
  <si>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</si>
  <si>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</si>
  <si>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</si>
  <si>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</si>
  <si>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</si>
  <si>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</si>
  <si>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</si>
  <si>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</si>
  <si>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</si>
  <si>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内7月分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</si>
  <si>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</si>
  <si>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</si>
  <si>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内7月分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</si>
  <si>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</si>
  <si>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</si>
  <si>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</si>
  <si>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</si>
  <si>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</si>
  <si>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</si>
  <si>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</si>
  <si>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</si>
  <si>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</si>
  <si>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</si>
  <si>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</si>
  <si>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</si>
  <si>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ファイザー社※5※6 </t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</si>
  <si>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</si>
  <si>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</si>
  <si>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</si>
  <si>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</si>
  <si>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</si>
  <si>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</si>
  <si>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</si>
  <si>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</si>
  <si>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</si>
  <si>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</si>
  <si>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</si>
  <si>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</si>
  <si>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</si>
  <si>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</si>
  <si>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</si>
  <si>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</si>
  <si>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</si>
  <si>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</si>
  <si>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</si>
  <si>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</si>
  <si>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</si>
  <si>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</si>
  <si>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</si>
  <si>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</si>
  <si>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>モデルナ社</t>
    <rPh sb="4" eb="5">
      <t>シャ</t>
    </rPh>
    <phoneticPr fontId="2"/>
  </si>
  <si>
    <r>
      <t>モデルナ社</t>
    </r>
    <r>
      <rPr>
        <sz val="8"/>
        <color theme="1"/>
        <rFont val="游ゴシック"/>
        <family val="3"/>
        <charset val="128"/>
        <scheme val="minor"/>
      </rPr>
      <t>※1</t>
    </r>
    <rPh sb="4" eb="5">
      <t>シャ</t>
    </rPh>
    <phoneticPr fontId="2"/>
  </si>
  <si>
    <t>内８月分</t>
    <rPh sb="0" eb="1">
      <t>ウチ</t>
    </rPh>
    <rPh sb="2" eb="3">
      <t>ガツ</t>
    </rPh>
    <rPh sb="3" eb="4">
      <t>ブン</t>
    </rPh>
    <phoneticPr fontId="2"/>
  </si>
  <si>
    <t>内８月分</t>
    <phoneticPr fontId="2"/>
  </si>
  <si>
    <t>直近1週間</t>
    <rPh sb="3" eb="5">
      <t>シュウカン</t>
    </rPh>
    <phoneticPr fontId="2"/>
  </si>
  <si>
    <t>除外する回数</t>
    <rPh sb="0" eb="2">
      <t>ジョガイ</t>
    </rPh>
    <rPh sb="4" eb="6">
      <t>カイスウ</t>
    </rPh>
    <phoneticPr fontId="2"/>
  </si>
  <si>
    <t>注：「除外する回数」は、死亡した方の、接種日が令和３年中の接種回数。</t>
    <rPh sb="3" eb="5">
      <t>ジョガイ</t>
    </rPh>
    <rPh sb="7" eb="9">
      <t>カイスウ</t>
    </rPh>
    <phoneticPr fontId="2"/>
  </si>
  <si>
    <t>注：公表日におけるデータの計上方法等の注釈については、以下を参照（https://www.kantei.go.jp/jp/content/000086996.pdf）。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</si>
  <si>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t>内９月分</t>
    <phoneticPr fontId="2"/>
  </si>
  <si>
    <t>内９月分</t>
    <rPh sb="0" eb="1">
      <t>ウチ</t>
    </rPh>
    <rPh sb="2" eb="3">
      <t>ガツ</t>
    </rPh>
    <rPh sb="3" eb="4">
      <t>ブン</t>
    </rPh>
    <phoneticPr fontId="2"/>
  </si>
  <si>
    <t>除外する回数</t>
    <rPh sb="0" eb="2">
      <t>ジョガイ</t>
    </rPh>
    <rPh sb="4" eb="6">
      <t>カイスウ</t>
    </rPh>
    <phoneticPr fontId="2"/>
  </si>
  <si>
    <t>除外する回数
※３</t>
    <rPh sb="0" eb="2">
      <t>ジョガイ</t>
    </rPh>
    <rPh sb="4" eb="6">
      <t>カイスウ</t>
    </rPh>
    <phoneticPr fontId="2"/>
  </si>
  <si>
    <t>※3：「除外する回数」は、死亡した方の、接種日が令和３年中の接種回数</t>
    <rPh sb="4" eb="6">
      <t>ジョガイ</t>
    </rPh>
    <rPh sb="8" eb="10">
      <t>カイスウ</t>
    </rPh>
    <rPh sb="13" eb="15">
      <t>シボウ</t>
    </rPh>
    <rPh sb="17" eb="18">
      <t>ホウ</t>
    </rPh>
    <rPh sb="20" eb="22">
      <t>セッシュ</t>
    </rPh>
    <rPh sb="22" eb="23">
      <t>ビ</t>
    </rPh>
    <rPh sb="24" eb="26">
      <t>レイワ</t>
    </rPh>
    <rPh sb="27" eb="28">
      <t>ネン</t>
    </rPh>
    <rPh sb="28" eb="29">
      <t>チュウ</t>
    </rPh>
    <rPh sb="30" eb="32">
      <t>セッシュ</t>
    </rPh>
    <rPh sb="32" eb="34">
      <t>カイスウ</t>
    </rPh>
    <phoneticPr fontId="2"/>
  </si>
  <si>
    <t>ただし、土日祝日直後の公表においては、直近の平日１日の入力数（直近の公表分とその翌日の集計値との差）を使用</t>
    <phoneticPr fontId="2"/>
  </si>
  <si>
    <t>※1：モデルナ社のワクチンは、大規模接種会場（一部会場を除く）と職域接種会場で利用。</t>
    <rPh sb="7" eb="8">
      <t>シャ</t>
    </rPh>
    <rPh sb="15" eb="22">
      <t>ダイキボセッシュカイジョウ</t>
    </rPh>
    <rPh sb="23" eb="25">
      <t>イチブ</t>
    </rPh>
    <rPh sb="25" eb="27">
      <t>カイジョウ</t>
    </rPh>
    <rPh sb="28" eb="29">
      <t>ノゾ</t>
    </rPh>
    <rPh sb="32" eb="34">
      <t>ショクイキ</t>
    </rPh>
    <rPh sb="34" eb="36">
      <t>セッシュ</t>
    </rPh>
    <rPh sb="36" eb="38">
      <t>カイジョウ</t>
    </rPh>
    <rPh sb="39" eb="41">
      <t>リヨウ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</si>
</sst>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  <numFmt numFmtId="181" formatCode="\(m&quot;月&quot;d&quot;日&quot;&quot;公&quot;&quot;表&quot;&quot;時&quot;&quot;点&quot;\)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54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38" fontId="3" fillId="0" borderId="1" xfId="1" applyFont="1" applyBorder="1" applyAlignment="1">
      <alignment horizontal="left"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left"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38" fontId="11" fillId="0" borderId="0" xfId="1" applyFont="1">
      <alignment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80" fontId="3" fillId="0" borderId="1" xfId="0" applyNumberFormat="1" applyFont="1" applyFill="1" applyBorder="1">
      <alignment vertical="center"/>
    </xf>
    <xf numFmtId="10" fontId="3" fillId="0" borderId="1" xfId="0" applyNumberFormat="1" applyFont="1" applyFill="1" applyBorder="1">
      <alignment vertical="center"/>
    </xf>
    <xf numFmtId="38" fontId="5" fillId="0" borderId="4" xfId="1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3" fillId="0" borderId="0" xfId="0" applyFont="1" applyFill="1">
      <alignment vertical="center"/>
    </xf>
    <xf numFmtId="0" fontId="8" fillId="0" borderId="0" xfId="0" applyFont="1" applyFill="1">
      <alignment vertical="center"/>
    </xf>
    <xf numFmtId="10" fontId="3" fillId="0" borderId="6" xfId="3" applyNumberFormat="1" applyFont="1" applyFill="1" applyBorder="1">
      <alignment vertical="center"/>
    </xf>
    <xf numFmtId="0" fontId="3" fillId="0" borderId="0" xfId="0" applyFont="1" applyFill="1" applyAlignment="1">
      <alignment horizontal="left" vertical="center"/>
    </xf>
    <xf numFmtId="0" fontId="0" fillId="0" borderId="0" xfId="0" applyFill="1">
      <alignment vertical="center"/>
    </xf>
    <xf numFmtId="14" fontId="5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0" fillId="0" borderId="2" xfId="0" applyNumberFormat="1" applyFont="1" applyBorder="1" applyAlignment="1">
      <alignment horizontal="center" vertical="center" wrapText="1"/>
    </xf>
    <xf numFmtId="56" fontId="10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181" fontId="3" fillId="0" borderId="0" xfId="0" applyNumberFormat="1" applyFont="1" applyAlignment="1">
      <alignment horizontal="right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181" fontId="3" fillId="0" borderId="16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14" fontId="3" fillId="2" borderId="16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81" fontId="3" fillId="0" borderId="17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4"/>
  <sheetViews>
    <sheetView tabSelected="1" view="pageBreakPreview" zoomScaleNormal="100" zoomScaleSheetLayoutView="100" workbookViewId="0">
      <selection activeCell="C19" sqref="C19"/>
    </sheetView>
  </sheetViews>
  <sheetFormatPr defaultRowHeight="18" x14ac:dyDescent="0.45"/>
  <cols>
    <col min="1" max="1" width="13.59765625" customWidth="1"/>
    <col min="2" max="4" width="13.59765625" style="1" customWidth="1"/>
    <col min="5" max="8" width="13.59765625" customWidth="1"/>
    <col min="9" max="9" width="15.19921875" customWidth="1"/>
    <col min="10" max="10" width="7" customWidth="1"/>
    <col min="11" max="11" width="10.5" bestFit="1" customWidth="1"/>
  </cols>
  <sheetData>
    <row r="1" spans="1:9" x14ac:dyDescent="0.45">
      <c r="A1" s="84" t="s">
        <v>0</v>
      </c>
      <c r="B1" s="84"/>
      <c r="C1" s="84"/>
      <c r="D1" s="84"/>
      <c r="E1" s="84"/>
      <c r="F1" s="84"/>
      <c r="G1" s="84"/>
      <c r="H1" s="84"/>
      <c r="I1" s="84"/>
    </row>
    <row r="2" spans="1:9" x14ac:dyDescent="0.45">
      <c r="A2" s="2"/>
      <c r="B2" s="3"/>
      <c r="C2" s="3"/>
      <c r="D2" s="3"/>
      <c r="E2" s="2"/>
      <c r="F2" s="2"/>
      <c r="G2" s="2"/>
      <c r="H2" s="2"/>
      <c r="I2" s="2"/>
    </row>
    <row r="3" spans="1:9" x14ac:dyDescent="0.45">
      <c r="A3" s="2"/>
      <c r="B3" s="3"/>
      <c r="C3" s="3"/>
      <c r="D3" s="3"/>
      <c r="E3" s="2"/>
      <c r="F3" s="2"/>
      <c r="G3" s="76"/>
      <c r="H3" s="101">
        <v>44820</v>
      </c>
      <c r="I3" s="101"/>
    </row>
    <row r="4" spans="1:9" x14ac:dyDescent="0.45">
      <c r="A4" s="4"/>
      <c r="B4" s="5"/>
      <c r="C4" s="5"/>
      <c r="D4" s="5"/>
      <c r="E4" s="4"/>
      <c r="F4" s="6"/>
      <c r="G4" s="6"/>
      <c r="H4" s="6"/>
      <c r="I4" s="7" t="s">
        <v>1</v>
      </c>
    </row>
    <row r="5" spans="1:9" ht="19.5" customHeight="1" x14ac:dyDescent="0.45">
      <c r="A5" s="80" t="s">
        <v>2</v>
      </c>
      <c r="B5" s="85" t="s">
        <v>3</v>
      </c>
      <c r="C5" s="81" t="s">
        <v>4</v>
      </c>
      <c r="D5" s="86"/>
      <c r="E5" s="87"/>
      <c r="F5" s="91" t="s">
        <v>149</v>
      </c>
      <c r="G5" s="92"/>
      <c r="H5" s="93">
        <v>44819</v>
      </c>
      <c r="I5" s="94"/>
    </row>
    <row r="6" spans="1:9" ht="21.75" customHeight="1" x14ac:dyDescent="0.45">
      <c r="A6" s="80"/>
      <c r="B6" s="85"/>
      <c r="C6" s="88"/>
      <c r="D6" s="89"/>
      <c r="E6" s="90"/>
      <c r="F6" s="95" t="s">
        <v>5</v>
      </c>
      <c r="G6" s="96"/>
      <c r="H6" s="97" t="s">
        <v>6</v>
      </c>
      <c r="I6" s="98"/>
    </row>
    <row r="7" spans="1:9" ht="18.75" customHeight="1" x14ac:dyDescent="0.45">
      <c r="A7" s="80"/>
      <c r="B7" s="85"/>
      <c r="C7" s="99" t="s">
        <v>7</v>
      </c>
      <c r="D7" s="69"/>
      <c r="E7" s="8"/>
      <c r="F7" s="79" t="s">
        <v>8</v>
      </c>
      <c r="G7" s="8"/>
      <c r="H7" s="79" t="s">
        <v>8</v>
      </c>
      <c r="I7" s="9"/>
    </row>
    <row r="8" spans="1:9" ht="18.75" customHeight="1" x14ac:dyDescent="0.45">
      <c r="A8" s="80"/>
      <c r="B8" s="85"/>
      <c r="C8" s="100"/>
      <c r="D8" s="102" t="s">
        <v>156</v>
      </c>
      <c r="E8" s="81" t="s">
        <v>9</v>
      </c>
      <c r="F8" s="80"/>
      <c r="G8" s="81" t="s">
        <v>10</v>
      </c>
      <c r="H8" s="80"/>
      <c r="I8" s="83" t="s">
        <v>10</v>
      </c>
    </row>
    <row r="9" spans="1:9" ht="35.1" customHeight="1" x14ac:dyDescent="0.45">
      <c r="A9" s="80"/>
      <c r="B9" s="85"/>
      <c r="C9" s="100"/>
      <c r="D9" s="103"/>
      <c r="E9" s="82"/>
      <c r="F9" s="80"/>
      <c r="G9" s="82"/>
      <c r="H9" s="80"/>
      <c r="I9" s="82"/>
    </row>
    <row r="10" spans="1:9" x14ac:dyDescent="0.45">
      <c r="A10" s="10" t="s">
        <v>11</v>
      </c>
      <c r="B10" s="20">
        <f>SUM(B11:B57)</f>
        <v>125918711</v>
      </c>
      <c r="C10" s="21">
        <f>SUM(C11:C57)</f>
        <v>82001133</v>
      </c>
      <c r="D10" s="21">
        <f>SUM(D11:D57)</f>
        <v>3852</v>
      </c>
      <c r="E10" s="11">
        <f>(C10-D10)/$B10</f>
        <v>0.65119218858585681</v>
      </c>
      <c r="F10" s="21">
        <f>SUM(F11:F57)</f>
        <v>208195</v>
      </c>
      <c r="G10" s="11">
        <f>F10/$B10</f>
        <v>1.6534079673036044E-3</v>
      </c>
      <c r="H10" s="21">
        <f>SUM(H11:H57)</f>
        <v>23018</v>
      </c>
      <c r="I10" s="11">
        <f>H10/$B10</f>
        <v>1.8280047355313223E-4</v>
      </c>
    </row>
    <row r="11" spans="1:9" x14ac:dyDescent="0.45">
      <c r="A11" s="12" t="s">
        <v>12</v>
      </c>
      <c r="B11" s="20">
        <v>5181747</v>
      </c>
      <c r="C11" s="21">
        <v>3498010</v>
      </c>
      <c r="D11" s="21">
        <v>71</v>
      </c>
      <c r="E11" s="11">
        <f t="shared" ref="E11:E57" si="0">(C11-D11)/$B11</f>
        <v>0.67505013270620895</v>
      </c>
      <c r="F11" s="21">
        <v>10285</v>
      </c>
      <c r="G11" s="11">
        <f t="shared" ref="G11:G57" si="1">F11/$B11</f>
        <v>1.9848518269996586E-3</v>
      </c>
      <c r="H11" s="21">
        <v>2367</v>
      </c>
      <c r="I11" s="11">
        <f t="shared" ref="I11:I57" si="2">H11/$B11</f>
        <v>4.5679574861528361E-4</v>
      </c>
    </row>
    <row r="12" spans="1:9" x14ac:dyDescent="0.45">
      <c r="A12" s="12" t="s">
        <v>13</v>
      </c>
      <c r="B12" s="20">
        <v>1242614</v>
      </c>
      <c r="C12" s="21">
        <v>896364</v>
      </c>
      <c r="D12" s="21">
        <v>40</v>
      </c>
      <c r="E12" s="11">
        <f t="shared" si="0"/>
        <v>0.7213213435547966</v>
      </c>
      <c r="F12" s="21">
        <v>1830</v>
      </c>
      <c r="G12" s="11">
        <f t="shared" si="1"/>
        <v>1.4727019009925849E-3</v>
      </c>
      <c r="H12" s="21">
        <v>210</v>
      </c>
      <c r="I12" s="11">
        <f t="shared" si="2"/>
        <v>1.6899857880242779E-4</v>
      </c>
    </row>
    <row r="13" spans="1:9" x14ac:dyDescent="0.45">
      <c r="A13" s="12" t="s">
        <v>14</v>
      </c>
      <c r="B13" s="20">
        <v>1206138</v>
      </c>
      <c r="C13" s="21">
        <v>885022</v>
      </c>
      <c r="D13" s="21">
        <v>60</v>
      </c>
      <c r="E13" s="11">
        <f t="shared" si="0"/>
        <v>0.73371537916888452</v>
      </c>
      <c r="F13" s="21">
        <v>2309</v>
      </c>
      <c r="G13" s="11">
        <f t="shared" si="1"/>
        <v>1.9143746403811172E-3</v>
      </c>
      <c r="H13" s="21">
        <v>426</v>
      </c>
      <c r="I13" s="11">
        <f t="shared" si="2"/>
        <v>3.5319341567880292E-4</v>
      </c>
    </row>
    <row r="14" spans="1:9" x14ac:dyDescent="0.45">
      <c r="A14" s="12" t="s">
        <v>15</v>
      </c>
      <c r="B14" s="20">
        <v>2268244</v>
      </c>
      <c r="C14" s="21">
        <v>1549301</v>
      </c>
      <c r="D14" s="21">
        <v>29</v>
      </c>
      <c r="E14" s="11">
        <f t="shared" si="0"/>
        <v>0.68302704647295442</v>
      </c>
      <c r="F14" s="21">
        <v>4134</v>
      </c>
      <c r="G14" s="11">
        <f t="shared" si="1"/>
        <v>1.8225552453792449E-3</v>
      </c>
      <c r="H14" s="21">
        <v>350</v>
      </c>
      <c r="I14" s="11">
        <f t="shared" si="2"/>
        <v>1.5430438700598349E-4</v>
      </c>
    </row>
    <row r="15" spans="1:9" x14ac:dyDescent="0.45">
      <c r="A15" s="12" t="s">
        <v>16</v>
      </c>
      <c r="B15" s="20">
        <v>956417</v>
      </c>
      <c r="C15" s="21">
        <v>730789</v>
      </c>
      <c r="D15" s="21">
        <v>5</v>
      </c>
      <c r="E15" s="11">
        <f t="shared" si="0"/>
        <v>0.76408512186629896</v>
      </c>
      <c r="F15" s="21">
        <v>1521</v>
      </c>
      <c r="G15" s="11">
        <f t="shared" si="1"/>
        <v>1.5903105026364023E-3</v>
      </c>
      <c r="H15" s="21">
        <v>214</v>
      </c>
      <c r="I15" s="11">
        <f t="shared" si="2"/>
        <v>2.2375177354647607E-4</v>
      </c>
    </row>
    <row r="16" spans="1:9" x14ac:dyDescent="0.45">
      <c r="A16" s="12" t="s">
        <v>17</v>
      </c>
      <c r="B16" s="20">
        <v>1056157</v>
      </c>
      <c r="C16" s="21">
        <v>781770</v>
      </c>
      <c r="D16" s="21">
        <v>38</v>
      </c>
      <c r="E16" s="11">
        <f t="shared" si="0"/>
        <v>0.74016647146210268</v>
      </c>
      <c r="F16" s="21">
        <v>2267</v>
      </c>
      <c r="G16" s="11">
        <f t="shared" si="1"/>
        <v>2.1464611795405418E-3</v>
      </c>
      <c r="H16" s="21">
        <v>144</v>
      </c>
      <c r="I16" s="11">
        <f t="shared" si="2"/>
        <v>1.3634336561704367E-4</v>
      </c>
    </row>
    <row r="17" spans="1:9" x14ac:dyDescent="0.45">
      <c r="A17" s="12" t="s">
        <v>18</v>
      </c>
      <c r="B17" s="20">
        <v>1840525</v>
      </c>
      <c r="C17" s="21">
        <v>1325423</v>
      </c>
      <c r="D17" s="21">
        <v>82</v>
      </c>
      <c r="E17" s="11">
        <f t="shared" si="0"/>
        <v>0.72008856168756197</v>
      </c>
      <c r="F17" s="21">
        <v>2848</v>
      </c>
      <c r="G17" s="11">
        <f t="shared" si="1"/>
        <v>1.5473845777699297E-3</v>
      </c>
      <c r="H17" s="21">
        <v>328</v>
      </c>
      <c r="I17" s="11">
        <f t="shared" si="2"/>
        <v>1.7821002159709866E-4</v>
      </c>
    </row>
    <row r="18" spans="1:9" x14ac:dyDescent="0.45">
      <c r="A18" s="12" t="s">
        <v>19</v>
      </c>
      <c r="B18" s="20">
        <v>2890374</v>
      </c>
      <c r="C18" s="21">
        <v>2001978</v>
      </c>
      <c r="D18" s="21">
        <v>46</v>
      </c>
      <c r="E18" s="11">
        <f t="shared" si="0"/>
        <v>0.6926204013736631</v>
      </c>
      <c r="F18" s="21">
        <v>4782</v>
      </c>
      <c r="G18" s="11">
        <f t="shared" si="1"/>
        <v>1.6544571740542918E-3</v>
      </c>
      <c r="H18" s="21">
        <v>390</v>
      </c>
      <c r="I18" s="11">
        <f t="shared" si="2"/>
        <v>1.3493063527418944E-4</v>
      </c>
    </row>
    <row r="19" spans="1:9" x14ac:dyDescent="0.45">
      <c r="A19" s="12" t="s">
        <v>20</v>
      </c>
      <c r="B19" s="20">
        <v>1942493</v>
      </c>
      <c r="C19" s="21">
        <v>1334559</v>
      </c>
      <c r="D19" s="21">
        <v>41</v>
      </c>
      <c r="E19" s="11">
        <f t="shared" si="0"/>
        <v>0.68701302913318096</v>
      </c>
      <c r="F19" s="21">
        <v>3351</v>
      </c>
      <c r="G19" s="11">
        <f t="shared" si="1"/>
        <v>1.7251027416829816E-3</v>
      </c>
      <c r="H19" s="21">
        <v>200</v>
      </c>
      <c r="I19" s="11">
        <f t="shared" si="2"/>
        <v>1.0296047398883805E-4</v>
      </c>
    </row>
    <row r="20" spans="1:9" x14ac:dyDescent="0.45">
      <c r="A20" s="12" t="s">
        <v>21</v>
      </c>
      <c r="B20" s="20">
        <v>1943567</v>
      </c>
      <c r="C20" s="21">
        <v>1305394</v>
      </c>
      <c r="D20" s="21">
        <v>44</v>
      </c>
      <c r="E20" s="11">
        <f t="shared" si="0"/>
        <v>0.67162593314251584</v>
      </c>
      <c r="F20" s="21">
        <v>3160</v>
      </c>
      <c r="G20" s="11">
        <f t="shared" si="1"/>
        <v>1.6258765455474393E-3</v>
      </c>
      <c r="H20" s="21">
        <v>301</v>
      </c>
      <c r="I20" s="11">
        <f t="shared" si="2"/>
        <v>1.5486988614233521E-4</v>
      </c>
    </row>
    <row r="21" spans="1:9" x14ac:dyDescent="0.45">
      <c r="A21" s="12" t="s">
        <v>22</v>
      </c>
      <c r="B21" s="20">
        <v>7385810</v>
      </c>
      <c r="C21" s="21">
        <v>4855949</v>
      </c>
      <c r="D21" s="21">
        <v>132</v>
      </c>
      <c r="E21" s="11">
        <f t="shared" si="0"/>
        <v>0.65745219549379152</v>
      </c>
      <c r="F21" s="21">
        <v>14128</v>
      </c>
      <c r="G21" s="11">
        <f t="shared" si="1"/>
        <v>1.9128572221597901E-3</v>
      </c>
      <c r="H21" s="21">
        <v>1899</v>
      </c>
      <c r="I21" s="11">
        <f t="shared" si="2"/>
        <v>2.571146563477804E-4</v>
      </c>
    </row>
    <row r="22" spans="1:9" x14ac:dyDescent="0.45">
      <c r="A22" s="12" t="s">
        <v>23</v>
      </c>
      <c r="B22" s="20">
        <v>6310821</v>
      </c>
      <c r="C22" s="21">
        <v>4222588</v>
      </c>
      <c r="D22" s="21">
        <v>218</v>
      </c>
      <c r="E22" s="11">
        <f t="shared" si="0"/>
        <v>0.66906825593690589</v>
      </c>
      <c r="F22" s="21">
        <v>10525</v>
      </c>
      <c r="G22" s="11">
        <f t="shared" si="1"/>
        <v>1.667770326554976E-3</v>
      </c>
      <c r="H22" s="21">
        <v>1045</v>
      </c>
      <c r="I22" s="11">
        <f t="shared" si="2"/>
        <v>1.6558859774346317E-4</v>
      </c>
    </row>
    <row r="23" spans="1:9" x14ac:dyDescent="0.45">
      <c r="A23" s="12" t="s">
        <v>24</v>
      </c>
      <c r="B23" s="20">
        <v>13794837</v>
      </c>
      <c r="C23" s="21">
        <v>8782544</v>
      </c>
      <c r="D23" s="21">
        <v>569</v>
      </c>
      <c r="E23" s="11">
        <f t="shared" si="0"/>
        <v>0.63661317636446157</v>
      </c>
      <c r="F23" s="21">
        <v>19657</v>
      </c>
      <c r="G23" s="11">
        <f t="shared" si="1"/>
        <v>1.4249534082932621E-3</v>
      </c>
      <c r="H23" s="21">
        <v>2056</v>
      </c>
      <c r="I23" s="11">
        <f t="shared" si="2"/>
        <v>1.490412681208194E-4</v>
      </c>
    </row>
    <row r="24" spans="1:9" x14ac:dyDescent="0.45">
      <c r="A24" s="12" t="s">
        <v>25</v>
      </c>
      <c r="B24" s="20">
        <v>9215144</v>
      </c>
      <c r="C24" s="21">
        <v>5983967</v>
      </c>
      <c r="D24" s="21">
        <v>290</v>
      </c>
      <c r="E24" s="11">
        <f t="shared" si="0"/>
        <v>0.64933081892154909</v>
      </c>
      <c r="F24" s="21">
        <v>16755</v>
      </c>
      <c r="G24" s="11">
        <f t="shared" si="1"/>
        <v>1.8182027323718436E-3</v>
      </c>
      <c r="H24" s="21">
        <v>1422</v>
      </c>
      <c r="I24" s="11">
        <f t="shared" si="2"/>
        <v>1.5431120772502308E-4</v>
      </c>
    </row>
    <row r="25" spans="1:9" x14ac:dyDescent="0.45">
      <c r="A25" s="12" t="s">
        <v>26</v>
      </c>
      <c r="B25" s="20">
        <v>2188274</v>
      </c>
      <c r="C25" s="21">
        <v>1604026</v>
      </c>
      <c r="D25" s="21">
        <v>5</v>
      </c>
      <c r="E25" s="11">
        <f t="shared" si="0"/>
        <v>0.73300738390165032</v>
      </c>
      <c r="F25" s="21">
        <v>2558</v>
      </c>
      <c r="G25" s="11">
        <f t="shared" si="1"/>
        <v>1.1689578178966618E-3</v>
      </c>
      <c r="H25" s="21">
        <v>355</v>
      </c>
      <c r="I25" s="11">
        <f t="shared" si="2"/>
        <v>1.6222831327338349E-4</v>
      </c>
    </row>
    <row r="26" spans="1:9" x14ac:dyDescent="0.45">
      <c r="A26" s="12" t="s">
        <v>27</v>
      </c>
      <c r="B26" s="20">
        <v>1037280</v>
      </c>
      <c r="C26" s="21">
        <v>722298</v>
      </c>
      <c r="D26" s="21">
        <v>10</v>
      </c>
      <c r="E26" s="11">
        <f t="shared" si="0"/>
        <v>0.69632886009563477</v>
      </c>
      <c r="F26" s="21">
        <v>1852</v>
      </c>
      <c r="G26" s="11">
        <f t="shared" si="1"/>
        <v>1.7854388400431898E-3</v>
      </c>
      <c r="H26" s="21">
        <v>114</v>
      </c>
      <c r="I26" s="11">
        <f t="shared" si="2"/>
        <v>1.0990282276723739E-4</v>
      </c>
    </row>
    <row r="27" spans="1:9" x14ac:dyDescent="0.45">
      <c r="A27" s="12" t="s">
        <v>28</v>
      </c>
      <c r="B27" s="20">
        <v>1124501</v>
      </c>
      <c r="C27" s="21">
        <v>744128</v>
      </c>
      <c r="D27" s="21">
        <v>53</v>
      </c>
      <c r="E27" s="11">
        <f t="shared" si="0"/>
        <v>0.66169349782703613</v>
      </c>
      <c r="F27" s="21">
        <v>2002</v>
      </c>
      <c r="G27" s="11">
        <f t="shared" si="1"/>
        <v>1.7803452375764895E-3</v>
      </c>
      <c r="H27" s="21">
        <v>235</v>
      </c>
      <c r="I27" s="11">
        <f t="shared" si="2"/>
        <v>2.0898158383140611E-4</v>
      </c>
    </row>
    <row r="28" spans="1:9" x14ac:dyDescent="0.45">
      <c r="A28" s="12" t="s">
        <v>29</v>
      </c>
      <c r="B28" s="20">
        <v>767548</v>
      </c>
      <c r="C28" s="21">
        <v>519586</v>
      </c>
      <c r="D28" s="21">
        <v>48</v>
      </c>
      <c r="E28" s="11">
        <f t="shared" si="0"/>
        <v>0.67688014300082866</v>
      </c>
      <c r="F28" s="21">
        <v>1013</v>
      </c>
      <c r="G28" s="11">
        <f t="shared" si="1"/>
        <v>1.3197871664052281E-3</v>
      </c>
      <c r="H28" s="21">
        <v>375</v>
      </c>
      <c r="I28" s="11">
        <f t="shared" si="2"/>
        <v>4.8856879309176759E-4</v>
      </c>
    </row>
    <row r="29" spans="1:9" x14ac:dyDescent="0.45">
      <c r="A29" s="12" t="s">
        <v>30</v>
      </c>
      <c r="B29" s="20">
        <v>816231</v>
      </c>
      <c r="C29" s="21">
        <v>546835</v>
      </c>
      <c r="D29" s="21">
        <v>6</v>
      </c>
      <c r="E29" s="11">
        <f t="shared" si="0"/>
        <v>0.66994392518784507</v>
      </c>
      <c r="F29" s="21">
        <v>1018</v>
      </c>
      <c r="G29" s="11">
        <f t="shared" si="1"/>
        <v>1.2471959531064124E-3</v>
      </c>
      <c r="H29" s="21">
        <v>146</v>
      </c>
      <c r="I29" s="11">
        <f t="shared" si="2"/>
        <v>1.7887093237086069E-4</v>
      </c>
    </row>
    <row r="30" spans="1:9" x14ac:dyDescent="0.45">
      <c r="A30" s="12" t="s">
        <v>31</v>
      </c>
      <c r="B30" s="20">
        <v>2056494</v>
      </c>
      <c r="C30" s="21">
        <v>1440127</v>
      </c>
      <c r="D30" s="21">
        <v>19</v>
      </c>
      <c r="E30" s="11">
        <f t="shared" si="0"/>
        <v>0.70027337789461097</v>
      </c>
      <c r="F30" s="21">
        <v>3501</v>
      </c>
      <c r="G30" s="11">
        <f t="shared" si="1"/>
        <v>1.7024119691085896E-3</v>
      </c>
      <c r="H30" s="21">
        <v>395</v>
      </c>
      <c r="I30" s="11">
        <f t="shared" si="2"/>
        <v>1.9207447237871834E-4</v>
      </c>
    </row>
    <row r="31" spans="1:9" x14ac:dyDescent="0.45">
      <c r="A31" s="12" t="s">
        <v>32</v>
      </c>
      <c r="B31" s="20">
        <v>1996605</v>
      </c>
      <c r="C31" s="21">
        <v>1350634</v>
      </c>
      <c r="D31" s="21">
        <v>45</v>
      </c>
      <c r="E31" s="11">
        <f t="shared" si="0"/>
        <v>0.67644276158779526</v>
      </c>
      <c r="F31" s="21">
        <v>2999</v>
      </c>
      <c r="G31" s="11">
        <f t="shared" si="1"/>
        <v>1.5020497294156831E-3</v>
      </c>
      <c r="H31" s="21">
        <v>159</v>
      </c>
      <c r="I31" s="11">
        <f t="shared" si="2"/>
        <v>7.9635180719270961E-5</v>
      </c>
    </row>
    <row r="32" spans="1:9" x14ac:dyDescent="0.45">
      <c r="A32" s="12" t="s">
        <v>33</v>
      </c>
      <c r="B32" s="20">
        <v>3658300</v>
      </c>
      <c r="C32" s="21">
        <v>2468780</v>
      </c>
      <c r="D32" s="21">
        <v>52</v>
      </c>
      <c r="E32" s="11">
        <f t="shared" si="0"/>
        <v>0.67482929229423505</v>
      </c>
      <c r="F32" s="21">
        <v>6109</v>
      </c>
      <c r="G32" s="11">
        <f t="shared" si="1"/>
        <v>1.6699013202853784E-3</v>
      </c>
      <c r="H32" s="21">
        <v>540</v>
      </c>
      <c r="I32" s="11">
        <f t="shared" si="2"/>
        <v>1.4760954541727031E-4</v>
      </c>
    </row>
    <row r="33" spans="1:9" x14ac:dyDescent="0.45">
      <c r="A33" s="12" t="s">
        <v>34</v>
      </c>
      <c r="B33" s="20">
        <v>7528445</v>
      </c>
      <c r="C33" s="21">
        <v>4648786</v>
      </c>
      <c r="D33" s="21">
        <v>161</v>
      </c>
      <c r="E33" s="11">
        <f t="shared" si="0"/>
        <v>0.61747479061081012</v>
      </c>
      <c r="F33" s="21">
        <v>11805</v>
      </c>
      <c r="G33" s="11">
        <f t="shared" si="1"/>
        <v>1.5680528980420258E-3</v>
      </c>
      <c r="H33" s="21">
        <v>1151</v>
      </c>
      <c r="I33" s="11">
        <f t="shared" si="2"/>
        <v>1.5288681792853637E-4</v>
      </c>
    </row>
    <row r="34" spans="1:9" x14ac:dyDescent="0.45">
      <c r="A34" s="12" t="s">
        <v>35</v>
      </c>
      <c r="B34" s="20">
        <v>1784880</v>
      </c>
      <c r="C34" s="21">
        <v>1172471</v>
      </c>
      <c r="D34" s="21">
        <v>44</v>
      </c>
      <c r="E34" s="11">
        <f t="shared" si="0"/>
        <v>0.65686600779884363</v>
      </c>
      <c r="F34" s="21">
        <v>3019</v>
      </c>
      <c r="G34" s="11">
        <f t="shared" si="1"/>
        <v>1.6914302362063555E-3</v>
      </c>
      <c r="H34" s="21">
        <v>428</v>
      </c>
      <c r="I34" s="11">
        <f t="shared" si="2"/>
        <v>2.3979203083680697E-4</v>
      </c>
    </row>
    <row r="35" spans="1:9" x14ac:dyDescent="0.45">
      <c r="A35" s="12" t="s">
        <v>36</v>
      </c>
      <c r="B35" s="20">
        <v>1415176</v>
      </c>
      <c r="C35" s="21">
        <v>901368</v>
      </c>
      <c r="D35" s="21">
        <v>14</v>
      </c>
      <c r="E35" s="11">
        <f t="shared" si="0"/>
        <v>0.63692007213237078</v>
      </c>
      <c r="F35" s="21">
        <v>2334</v>
      </c>
      <c r="G35" s="11">
        <f t="shared" si="1"/>
        <v>1.6492648264244164E-3</v>
      </c>
      <c r="H35" s="21">
        <v>179</v>
      </c>
      <c r="I35" s="11">
        <f t="shared" si="2"/>
        <v>1.2648603424591712E-4</v>
      </c>
    </row>
    <row r="36" spans="1:9" x14ac:dyDescent="0.45">
      <c r="A36" s="12" t="s">
        <v>37</v>
      </c>
      <c r="B36" s="20">
        <v>2511426</v>
      </c>
      <c r="C36" s="21">
        <v>1561748</v>
      </c>
      <c r="D36" s="21">
        <v>77</v>
      </c>
      <c r="E36" s="11">
        <f t="shared" si="0"/>
        <v>0.62182640460041427</v>
      </c>
      <c r="F36" s="21">
        <v>5129</v>
      </c>
      <c r="G36" s="11">
        <f t="shared" si="1"/>
        <v>2.0422660273486061E-3</v>
      </c>
      <c r="H36" s="21">
        <v>465</v>
      </c>
      <c r="I36" s="11">
        <f t="shared" si="2"/>
        <v>1.8515377319498961E-4</v>
      </c>
    </row>
    <row r="37" spans="1:9" x14ac:dyDescent="0.45">
      <c r="A37" s="12" t="s">
        <v>38</v>
      </c>
      <c r="B37" s="20">
        <v>8800726</v>
      </c>
      <c r="C37" s="21">
        <v>5154682</v>
      </c>
      <c r="D37" s="21">
        <v>463</v>
      </c>
      <c r="E37" s="11">
        <f t="shared" si="0"/>
        <v>0.5856583877284669</v>
      </c>
      <c r="F37" s="21">
        <v>15622</v>
      </c>
      <c r="G37" s="11">
        <f t="shared" si="1"/>
        <v>1.7750808285589166E-3</v>
      </c>
      <c r="H37" s="21">
        <v>1751</v>
      </c>
      <c r="I37" s="11">
        <f t="shared" si="2"/>
        <v>1.9896085845645008E-4</v>
      </c>
    </row>
    <row r="38" spans="1:9" x14ac:dyDescent="0.45">
      <c r="A38" s="12" t="s">
        <v>39</v>
      </c>
      <c r="B38" s="20">
        <v>5488603</v>
      </c>
      <c r="C38" s="21">
        <v>3421304</v>
      </c>
      <c r="D38" s="21">
        <v>85</v>
      </c>
      <c r="E38" s="11">
        <f t="shared" si="0"/>
        <v>0.62333147432962455</v>
      </c>
      <c r="F38" s="21">
        <v>10491</v>
      </c>
      <c r="G38" s="11">
        <f t="shared" si="1"/>
        <v>1.9114153455806514E-3</v>
      </c>
      <c r="H38" s="21">
        <v>941</v>
      </c>
      <c r="I38" s="11">
        <f t="shared" si="2"/>
        <v>1.7144617674114888E-4</v>
      </c>
    </row>
    <row r="39" spans="1:9" x14ac:dyDescent="0.45">
      <c r="A39" s="12" t="s">
        <v>40</v>
      </c>
      <c r="B39" s="20">
        <v>1335166</v>
      </c>
      <c r="C39" s="21">
        <v>863528</v>
      </c>
      <c r="D39" s="21">
        <v>44</v>
      </c>
      <c r="E39" s="11">
        <f t="shared" si="0"/>
        <v>0.64672407775512553</v>
      </c>
      <c r="F39" s="21">
        <v>1889</v>
      </c>
      <c r="G39" s="11">
        <f t="shared" si="1"/>
        <v>1.4148053500463614E-3</v>
      </c>
      <c r="H39" s="21">
        <v>128</v>
      </c>
      <c r="I39" s="11">
        <f t="shared" si="2"/>
        <v>9.5868229119075828E-5</v>
      </c>
    </row>
    <row r="40" spans="1:9" x14ac:dyDescent="0.45">
      <c r="A40" s="12" t="s">
        <v>41</v>
      </c>
      <c r="B40" s="20">
        <v>934751</v>
      </c>
      <c r="C40" s="21">
        <v>605188</v>
      </c>
      <c r="D40" s="21">
        <v>15</v>
      </c>
      <c r="E40" s="11">
        <f t="shared" si="0"/>
        <v>0.64741626379645489</v>
      </c>
      <c r="F40" s="21">
        <v>953</v>
      </c>
      <c r="G40" s="11">
        <f t="shared" si="1"/>
        <v>1.0195228461911247E-3</v>
      </c>
      <c r="H40" s="21">
        <v>121</v>
      </c>
      <c r="I40" s="11">
        <f t="shared" si="2"/>
        <v>1.2944623755417218E-4</v>
      </c>
    </row>
    <row r="41" spans="1:9" x14ac:dyDescent="0.45">
      <c r="A41" s="12" t="s">
        <v>42</v>
      </c>
      <c r="B41" s="20">
        <v>551609</v>
      </c>
      <c r="C41" s="21">
        <v>356489</v>
      </c>
      <c r="D41" s="21">
        <v>1</v>
      </c>
      <c r="E41" s="11">
        <f t="shared" si="0"/>
        <v>0.64626936833880522</v>
      </c>
      <c r="F41" s="21">
        <v>758</v>
      </c>
      <c r="G41" s="11">
        <f t="shared" si="1"/>
        <v>1.374161770384457E-3</v>
      </c>
      <c r="H41" s="21">
        <v>86</v>
      </c>
      <c r="I41" s="11">
        <f t="shared" si="2"/>
        <v>1.5590753595390937E-4</v>
      </c>
    </row>
    <row r="42" spans="1:9" x14ac:dyDescent="0.45">
      <c r="A42" s="12" t="s">
        <v>43</v>
      </c>
      <c r="B42" s="20">
        <v>666176</v>
      </c>
      <c r="C42" s="21">
        <v>458870</v>
      </c>
      <c r="D42" s="21">
        <v>12</v>
      </c>
      <c r="E42" s="11">
        <f t="shared" si="0"/>
        <v>0.68879395234892882</v>
      </c>
      <c r="F42" s="21">
        <v>974</v>
      </c>
      <c r="G42" s="11">
        <f t="shared" si="1"/>
        <v>1.4620760880007687E-3</v>
      </c>
      <c r="H42" s="21">
        <v>64</v>
      </c>
      <c r="I42" s="11">
        <f t="shared" si="2"/>
        <v>9.6070708041118269E-5</v>
      </c>
    </row>
    <row r="43" spans="1:9" x14ac:dyDescent="0.45">
      <c r="A43" s="12" t="s">
        <v>44</v>
      </c>
      <c r="B43" s="20">
        <v>1879187</v>
      </c>
      <c r="C43" s="21">
        <v>1211128</v>
      </c>
      <c r="D43" s="21">
        <v>34</v>
      </c>
      <c r="E43" s="11">
        <f t="shared" si="0"/>
        <v>0.64447763846812478</v>
      </c>
      <c r="F43" s="21">
        <v>3699</v>
      </c>
      <c r="G43" s="11">
        <f t="shared" si="1"/>
        <v>1.9684044216993837E-3</v>
      </c>
      <c r="H43" s="21">
        <v>377</v>
      </c>
      <c r="I43" s="11">
        <f t="shared" si="2"/>
        <v>2.006186717979637E-4</v>
      </c>
    </row>
    <row r="44" spans="1:9" x14ac:dyDescent="0.45">
      <c r="A44" s="12" t="s">
        <v>45</v>
      </c>
      <c r="B44" s="20">
        <v>2788648</v>
      </c>
      <c r="C44" s="21">
        <v>1753886</v>
      </c>
      <c r="D44" s="21">
        <v>26</v>
      </c>
      <c r="E44" s="11">
        <f t="shared" si="0"/>
        <v>0.62892842696532514</v>
      </c>
      <c r="F44" s="21">
        <v>4005</v>
      </c>
      <c r="G44" s="11">
        <f t="shared" si="1"/>
        <v>1.4361798262096902E-3</v>
      </c>
      <c r="H44" s="21">
        <v>232</v>
      </c>
      <c r="I44" s="11">
        <f t="shared" si="2"/>
        <v>8.3194436874069435E-5</v>
      </c>
    </row>
    <row r="45" spans="1:9" x14ac:dyDescent="0.45">
      <c r="A45" s="12" t="s">
        <v>46</v>
      </c>
      <c r="B45" s="20">
        <v>1340431</v>
      </c>
      <c r="C45" s="21">
        <v>921153</v>
      </c>
      <c r="D45" s="21">
        <v>52</v>
      </c>
      <c r="E45" s="11">
        <f t="shared" si="0"/>
        <v>0.68716778409332524</v>
      </c>
      <c r="F45" s="21">
        <v>1481</v>
      </c>
      <c r="G45" s="11">
        <f t="shared" si="1"/>
        <v>1.104868508711004E-3</v>
      </c>
      <c r="H45" s="21">
        <v>118</v>
      </c>
      <c r="I45" s="11">
        <f t="shared" si="2"/>
        <v>8.8031386919580344E-5</v>
      </c>
    </row>
    <row r="46" spans="1:9" x14ac:dyDescent="0.45">
      <c r="A46" s="12" t="s">
        <v>47</v>
      </c>
      <c r="B46" s="20">
        <v>726558</v>
      </c>
      <c r="C46" s="21">
        <v>485733</v>
      </c>
      <c r="D46" s="21">
        <v>3</v>
      </c>
      <c r="E46" s="11">
        <f t="shared" si="0"/>
        <v>0.66853575351176364</v>
      </c>
      <c r="F46" s="21">
        <v>671</v>
      </c>
      <c r="G46" s="11">
        <f t="shared" si="1"/>
        <v>9.2353260166428558E-4</v>
      </c>
      <c r="H46" s="21">
        <v>92</v>
      </c>
      <c r="I46" s="11">
        <f t="shared" si="2"/>
        <v>1.2662444016857567E-4</v>
      </c>
    </row>
    <row r="47" spans="1:9" x14ac:dyDescent="0.45">
      <c r="A47" s="12" t="s">
        <v>48</v>
      </c>
      <c r="B47" s="20">
        <v>964857</v>
      </c>
      <c r="C47" s="21">
        <v>623091</v>
      </c>
      <c r="D47" s="21">
        <v>13</v>
      </c>
      <c r="E47" s="11">
        <f t="shared" si="0"/>
        <v>0.64577237870482362</v>
      </c>
      <c r="F47" s="21">
        <v>1380</v>
      </c>
      <c r="G47" s="11">
        <f t="shared" si="1"/>
        <v>1.4302637592928278E-3</v>
      </c>
      <c r="H47" s="21">
        <v>542</v>
      </c>
      <c r="I47" s="11">
        <f t="shared" si="2"/>
        <v>5.6174127357732804E-4</v>
      </c>
    </row>
    <row r="48" spans="1:9" x14ac:dyDescent="0.45">
      <c r="A48" s="12" t="s">
        <v>49</v>
      </c>
      <c r="B48" s="20">
        <v>1341487</v>
      </c>
      <c r="C48" s="21">
        <v>899843</v>
      </c>
      <c r="D48" s="21">
        <v>40</v>
      </c>
      <c r="E48" s="11">
        <f t="shared" si="0"/>
        <v>0.67075044335129597</v>
      </c>
      <c r="F48" s="21">
        <v>2038</v>
      </c>
      <c r="G48" s="11">
        <f t="shared" si="1"/>
        <v>1.5192096531684615E-3</v>
      </c>
      <c r="H48" s="21">
        <v>107</v>
      </c>
      <c r="I48" s="11">
        <f t="shared" si="2"/>
        <v>7.976223399854042E-5</v>
      </c>
    </row>
    <row r="49" spans="1:9" x14ac:dyDescent="0.45">
      <c r="A49" s="12" t="s">
        <v>50</v>
      </c>
      <c r="B49" s="20">
        <v>692927</v>
      </c>
      <c r="C49" s="21">
        <v>448243</v>
      </c>
      <c r="D49" s="21">
        <v>16</v>
      </c>
      <c r="E49" s="11">
        <f t="shared" si="0"/>
        <v>0.64686034748249099</v>
      </c>
      <c r="F49" s="21">
        <v>1069</v>
      </c>
      <c r="G49" s="11">
        <f t="shared" si="1"/>
        <v>1.5427310524773895E-3</v>
      </c>
      <c r="H49" s="21">
        <v>221</v>
      </c>
      <c r="I49" s="11">
        <f t="shared" si="2"/>
        <v>3.1893691543265017E-4</v>
      </c>
    </row>
    <row r="50" spans="1:9" x14ac:dyDescent="0.45">
      <c r="A50" s="12" t="s">
        <v>51</v>
      </c>
      <c r="B50" s="20">
        <v>5108414</v>
      </c>
      <c r="C50" s="21">
        <v>3150941</v>
      </c>
      <c r="D50" s="21">
        <v>378</v>
      </c>
      <c r="E50" s="11">
        <f t="shared" si="0"/>
        <v>0.6167399509906597</v>
      </c>
      <c r="F50" s="21">
        <v>7567</v>
      </c>
      <c r="G50" s="11">
        <f t="shared" si="1"/>
        <v>1.4812816658947377E-3</v>
      </c>
      <c r="H50" s="21">
        <v>769</v>
      </c>
      <c r="I50" s="11">
        <f t="shared" si="2"/>
        <v>1.5053595891014314E-4</v>
      </c>
    </row>
    <row r="51" spans="1:9" x14ac:dyDescent="0.45">
      <c r="A51" s="12" t="s">
        <v>52</v>
      </c>
      <c r="B51" s="20">
        <v>812168</v>
      </c>
      <c r="C51" s="21">
        <v>512617</v>
      </c>
      <c r="D51" s="21">
        <v>11</v>
      </c>
      <c r="E51" s="11">
        <f t="shared" si="0"/>
        <v>0.63115759301031316</v>
      </c>
      <c r="F51" s="21">
        <v>1309</v>
      </c>
      <c r="G51" s="11">
        <f t="shared" si="1"/>
        <v>1.6117355029993793E-3</v>
      </c>
      <c r="H51" s="21">
        <v>191</v>
      </c>
      <c r="I51" s="11">
        <f t="shared" si="2"/>
        <v>2.351730183902838E-4</v>
      </c>
    </row>
    <row r="52" spans="1:9" x14ac:dyDescent="0.45">
      <c r="A52" s="12" t="s">
        <v>53</v>
      </c>
      <c r="B52" s="20">
        <v>1319965</v>
      </c>
      <c r="C52" s="21">
        <v>906248</v>
      </c>
      <c r="D52" s="21">
        <v>11</v>
      </c>
      <c r="E52" s="11">
        <f t="shared" si="0"/>
        <v>0.68656138609735862</v>
      </c>
      <c r="F52" s="21">
        <v>2197</v>
      </c>
      <c r="G52" s="11">
        <f t="shared" si="1"/>
        <v>1.664438072221612E-3</v>
      </c>
      <c r="H52" s="21">
        <v>247</v>
      </c>
      <c r="I52" s="11">
        <f t="shared" si="2"/>
        <v>1.8712617380006288E-4</v>
      </c>
    </row>
    <row r="53" spans="1:9" x14ac:dyDescent="0.45">
      <c r="A53" s="12" t="s">
        <v>54</v>
      </c>
      <c r="B53" s="20">
        <v>1747317</v>
      </c>
      <c r="C53" s="21">
        <v>1174136</v>
      </c>
      <c r="D53" s="21">
        <v>59</v>
      </c>
      <c r="E53" s="11">
        <f t="shared" si="0"/>
        <v>0.67193130954486224</v>
      </c>
      <c r="F53" s="21">
        <v>2691</v>
      </c>
      <c r="G53" s="11">
        <f t="shared" si="1"/>
        <v>1.5400754413766936E-3</v>
      </c>
      <c r="H53" s="21">
        <v>330</v>
      </c>
      <c r="I53" s="11">
        <f t="shared" si="2"/>
        <v>1.8886097943303934E-4</v>
      </c>
    </row>
    <row r="54" spans="1:9" x14ac:dyDescent="0.45">
      <c r="A54" s="12" t="s">
        <v>55</v>
      </c>
      <c r="B54" s="20">
        <v>1131106</v>
      </c>
      <c r="C54" s="21">
        <v>744825</v>
      </c>
      <c r="D54" s="21">
        <v>117</v>
      </c>
      <c r="E54" s="11">
        <f t="shared" si="0"/>
        <v>0.65838922258391341</v>
      </c>
      <c r="F54" s="21">
        <v>1614</v>
      </c>
      <c r="G54" s="11">
        <f t="shared" si="1"/>
        <v>1.4269219684096804E-3</v>
      </c>
      <c r="H54" s="21">
        <v>156</v>
      </c>
      <c r="I54" s="11">
        <f t="shared" si="2"/>
        <v>1.3791810847082412E-4</v>
      </c>
    </row>
    <row r="55" spans="1:9" x14ac:dyDescent="0.45">
      <c r="A55" s="12" t="s">
        <v>56</v>
      </c>
      <c r="B55" s="20">
        <v>1078190</v>
      </c>
      <c r="C55" s="21">
        <v>693527</v>
      </c>
      <c r="D55" s="21">
        <v>123</v>
      </c>
      <c r="E55" s="11">
        <f t="shared" si="0"/>
        <v>0.64311855980856802</v>
      </c>
      <c r="F55" s="21">
        <v>2110</v>
      </c>
      <c r="G55" s="11">
        <f t="shared" si="1"/>
        <v>1.9569834630259971E-3</v>
      </c>
      <c r="H55" s="21">
        <v>224</v>
      </c>
      <c r="I55" s="11">
        <f t="shared" si="2"/>
        <v>2.0775559038759402E-4</v>
      </c>
    </row>
    <row r="56" spans="1:9" x14ac:dyDescent="0.45">
      <c r="A56" s="12" t="s">
        <v>57</v>
      </c>
      <c r="B56" s="20">
        <v>1605061</v>
      </c>
      <c r="C56" s="21">
        <v>1064006</v>
      </c>
      <c r="D56" s="21">
        <v>65</v>
      </c>
      <c r="E56" s="11">
        <f t="shared" si="0"/>
        <v>0.66286639573200024</v>
      </c>
      <c r="F56" s="21">
        <v>2464</v>
      </c>
      <c r="G56" s="11">
        <f t="shared" si="1"/>
        <v>1.5351441471694845E-3</v>
      </c>
      <c r="H56" s="21">
        <v>257</v>
      </c>
      <c r="I56" s="11">
        <f t="shared" si="2"/>
        <v>1.6011852509032368E-4</v>
      </c>
    </row>
    <row r="57" spans="1:9" x14ac:dyDescent="0.45">
      <c r="A57" s="12" t="s">
        <v>58</v>
      </c>
      <c r="B57" s="20">
        <v>1485316</v>
      </c>
      <c r="C57" s="21">
        <v>717250</v>
      </c>
      <c r="D57" s="21">
        <v>85</v>
      </c>
      <c r="E57" s="11">
        <f t="shared" si="0"/>
        <v>0.48283664890164785</v>
      </c>
      <c r="F57" s="21">
        <v>2322</v>
      </c>
      <c r="G57" s="11">
        <f t="shared" si="1"/>
        <v>1.5633037010306225E-3</v>
      </c>
      <c r="H57" s="21">
        <v>170</v>
      </c>
      <c r="I57" s="11">
        <f t="shared" si="2"/>
        <v>1.1445375933471396E-4</v>
      </c>
    </row>
    <row r="58" spans="1:9" ht="9.75" customHeight="1" x14ac:dyDescent="0.45">
      <c r="A58" s="4"/>
      <c r="B58" s="13"/>
      <c r="C58" s="14"/>
      <c r="D58" s="14"/>
      <c r="E58" s="15"/>
      <c r="F58" s="16"/>
      <c r="G58" s="15"/>
      <c r="H58" s="16"/>
      <c r="I58" s="15"/>
    </row>
    <row r="59" spans="1:9" ht="18.75" customHeight="1" x14ac:dyDescent="0.45">
      <c r="A59" s="2" t="s">
        <v>59</v>
      </c>
      <c r="B59" s="13"/>
      <c r="C59" s="14"/>
      <c r="D59" s="14"/>
      <c r="E59" s="15"/>
      <c r="F59" s="16"/>
      <c r="G59" s="15"/>
      <c r="H59" s="16"/>
      <c r="I59" s="15"/>
    </row>
    <row r="60" spans="1:9" ht="18.75" customHeight="1" x14ac:dyDescent="0.45">
      <c r="A60" s="2" t="s">
        <v>60</v>
      </c>
      <c r="B60" s="13"/>
      <c r="C60" s="14"/>
      <c r="D60" s="14"/>
      <c r="E60" s="15"/>
      <c r="F60" s="16"/>
      <c r="G60" s="15"/>
      <c r="H60" s="16"/>
      <c r="I60" s="15"/>
    </row>
    <row r="61" spans="1:9" x14ac:dyDescent="0.45">
      <c r="A61" s="2" t="s">
        <v>61</v>
      </c>
      <c r="B61" s="17"/>
      <c r="C61" s="17"/>
      <c r="D61" s="17"/>
      <c r="E61" s="18"/>
      <c r="F61" s="18"/>
      <c r="G61" s="18"/>
      <c r="H61" s="18"/>
      <c r="I61" s="18"/>
    </row>
    <row r="62" spans="1:9" x14ac:dyDescent="0.45">
      <c r="A62" s="2" t="s">
        <v>62</v>
      </c>
    </row>
    <row r="63" spans="1:9" s="70" customFormat="1" x14ac:dyDescent="0.45">
      <c r="A63" s="77" t="s">
        <v>157</v>
      </c>
      <c r="B63" s="59"/>
      <c r="C63" s="59"/>
      <c r="D63" s="59"/>
      <c r="F63" s="59"/>
      <c r="H63" s="59"/>
    </row>
    <row r="64" spans="1:9" x14ac:dyDescent="0.45">
      <c r="A64" s="49" t="s">
        <v>63</v>
      </c>
      <c r="B64" s="51"/>
      <c r="C64" s="51"/>
      <c r="D64" s="51"/>
      <c r="E64" s="24"/>
      <c r="F64" s="24"/>
      <c r="G64" s="24"/>
      <c r="H64" s="24"/>
      <c r="I64" s="24"/>
    </row>
  </sheetData>
  <mergeCells count="16">
    <mergeCell ref="H7:H9"/>
    <mergeCell ref="E8:E9"/>
    <mergeCell ref="G8:G9"/>
    <mergeCell ref="I8:I9"/>
    <mergeCell ref="A1:I1"/>
    <mergeCell ref="A5:A9"/>
    <mergeCell ref="B5:B9"/>
    <mergeCell ref="C5:E6"/>
    <mergeCell ref="F5:G5"/>
    <mergeCell ref="H5:I5"/>
    <mergeCell ref="F6:G6"/>
    <mergeCell ref="H6:I6"/>
    <mergeCell ref="C7:C9"/>
    <mergeCell ref="F7:F9"/>
    <mergeCell ref="H3:I3"/>
    <mergeCell ref="D8:D9"/>
  </mergeCells>
  <phoneticPr fontId="2"/>
  <pageMargins left="0.7" right="0.7" top="0.75" bottom="0.75" header="0.3" footer="0.3"/>
  <pageSetup paperSize="9" scale="6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topLeftCell="B1" zoomScaleNormal="100" zoomScaleSheetLayoutView="100" workbookViewId="0">
      <selection activeCell="H39" sqref="H39"/>
    </sheetView>
  </sheetViews>
  <sheetFormatPr defaultRowHeight="18" x14ac:dyDescent="0.45"/>
  <cols>
    <col min="1" max="1" width="13.59765625" customWidth="1"/>
    <col min="2" max="4" width="13.59765625" style="1" customWidth="1"/>
    <col min="5" max="5" width="13.59765625" customWidth="1"/>
    <col min="6" max="6" width="13.59765625" style="1" customWidth="1"/>
    <col min="7" max="7" width="13.59765625" customWidth="1"/>
    <col min="8" max="8" width="13.59765625" style="1" customWidth="1"/>
    <col min="9" max="9" width="15.69921875" customWidth="1"/>
    <col min="11" max="11" width="9.5" bestFit="1" customWidth="1"/>
  </cols>
  <sheetData>
    <row r="1" spans="1:9" x14ac:dyDescent="0.45">
      <c r="A1" s="84" t="s">
        <v>64</v>
      </c>
      <c r="B1" s="84"/>
      <c r="C1" s="84"/>
      <c r="D1" s="84"/>
      <c r="E1" s="84"/>
      <c r="F1" s="84"/>
      <c r="G1" s="84"/>
      <c r="H1" s="84"/>
      <c r="I1" s="84"/>
    </row>
    <row r="2" spans="1:9" x14ac:dyDescent="0.45">
      <c r="A2" s="2"/>
      <c r="B2" s="3"/>
      <c r="C2" s="3"/>
      <c r="D2" s="3"/>
      <c r="E2" s="2"/>
      <c r="F2" s="3"/>
      <c r="G2" s="2"/>
      <c r="H2" s="3"/>
      <c r="I2" s="2"/>
    </row>
    <row r="3" spans="1:9" x14ac:dyDescent="0.45">
      <c r="A3" s="4"/>
      <c r="B3" s="5"/>
      <c r="C3" s="5"/>
      <c r="D3" s="5"/>
      <c r="E3" s="4"/>
      <c r="F3" s="19"/>
      <c r="G3" s="6"/>
      <c r="H3" s="101">
        <f>'進捗状況 (都道府県別)'!H3</f>
        <v>44820</v>
      </c>
      <c r="I3" s="101"/>
    </row>
    <row r="4" spans="1:9" x14ac:dyDescent="0.45">
      <c r="A4" s="2" t="s">
        <v>65</v>
      </c>
      <c r="B4" s="5"/>
      <c r="C4" s="5"/>
      <c r="D4" s="5"/>
      <c r="E4" s="4"/>
      <c r="F4" s="19"/>
      <c r="G4" s="6"/>
      <c r="H4" s="19"/>
      <c r="I4" s="7" t="s">
        <v>1</v>
      </c>
    </row>
    <row r="5" spans="1:9" ht="24" customHeight="1" x14ac:dyDescent="0.45">
      <c r="A5" s="104" t="s">
        <v>66</v>
      </c>
      <c r="B5" s="85" t="s">
        <v>3</v>
      </c>
      <c r="C5" s="81" t="s">
        <v>4</v>
      </c>
      <c r="D5" s="86"/>
      <c r="E5" s="87"/>
      <c r="F5" s="105" t="str">
        <f>'進捗状況 (都道府県別)'!F5</f>
        <v>直近1週間</v>
      </c>
      <c r="G5" s="106"/>
      <c r="H5" s="107">
        <f>'進捗状況 (都道府県別)'!H5:I5</f>
        <v>44819</v>
      </c>
      <c r="I5" s="108"/>
    </row>
    <row r="6" spans="1:9" ht="23.25" customHeight="1" x14ac:dyDescent="0.45">
      <c r="A6" s="104"/>
      <c r="B6" s="85"/>
      <c r="C6" s="88"/>
      <c r="D6" s="89"/>
      <c r="E6" s="90"/>
      <c r="F6" s="95" t="s">
        <v>5</v>
      </c>
      <c r="G6" s="96"/>
      <c r="H6" s="97" t="s">
        <v>6</v>
      </c>
      <c r="I6" s="98"/>
    </row>
    <row r="7" spans="1:9" ht="18.75" customHeight="1" x14ac:dyDescent="0.45">
      <c r="A7" s="80"/>
      <c r="B7" s="85"/>
      <c r="C7" s="99" t="s">
        <v>7</v>
      </c>
      <c r="D7" s="69"/>
      <c r="E7" s="8"/>
      <c r="F7" s="99" t="s">
        <v>8</v>
      </c>
      <c r="G7" s="8"/>
      <c r="H7" s="99" t="s">
        <v>8</v>
      </c>
      <c r="I7" s="9"/>
    </row>
    <row r="8" spans="1:9" ht="18.75" customHeight="1" x14ac:dyDescent="0.45">
      <c r="A8" s="80"/>
      <c r="B8" s="85"/>
      <c r="C8" s="100"/>
      <c r="D8" s="102" t="s">
        <v>156</v>
      </c>
      <c r="E8" s="83" t="s">
        <v>9</v>
      </c>
      <c r="F8" s="100"/>
      <c r="G8" s="81" t="s">
        <v>10</v>
      </c>
      <c r="H8" s="100"/>
      <c r="I8" s="83" t="s">
        <v>10</v>
      </c>
    </row>
    <row r="9" spans="1:9" ht="35.1" customHeight="1" x14ac:dyDescent="0.45">
      <c r="A9" s="80"/>
      <c r="B9" s="85"/>
      <c r="C9" s="100"/>
      <c r="D9" s="103"/>
      <c r="E9" s="82"/>
      <c r="F9" s="100"/>
      <c r="G9" s="82"/>
      <c r="H9" s="100"/>
      <c r="I9" s="82"/>
    </row>
    <row r="10" spans="1:9" x14ac:dyDescent="0.45">
      <c r="A10" s="10" t="s">
        <v>67</v>
      </c>
      <c r="B10" s="20">
        <f>SUM(B11:B30)</f>
        <v>27484752</v>
      </c>
      <c r="C10" s="21">
        <f>SUM(C11:C30)</f>
        <v>17121720</v>
      </c>
      <c r="D10" s="21">
        <f>SUM(D11:D30)</f>
        <v>714</v>
      </c>
      <c r="E10" s="11">
        <f>(C10-D10)/$B10</f>
        <v>0.62292743263610306</v>
      </c>
      <c r="F10" s="21">
        <f>SUM(F11:F30)</f>
        <v>48652</v>
      </c>
      <c r="G10" s="11">
        <f>F10/$B10</f>
        <v>1.7701451335635119E-3</v>
      </c>
      <c r="H10" s="21">
        <f>SUM(H11:H30)</f>
        <v>5720</v>
      </c>
      <c r="I10" s="11">
        <f>H10/$B10</f>
        <v>2.0811539431027064E-4</v>
      </c>
    </row>
    <row r="11" spans="1:9" x14ac:dyDescent="0.45">
      <c r="A11" s="12" t="s">
        <v>68</v>
      </c>
      <c r="B11" s="20">
        <v>1960668</v>
      </c>
      <c r="C11" s="21">
        <v>1235680</v>
      </c>
      <c r="D11" s="21">
        <v>14</v>
      </c>
      <c r="E11" s="11">
        <f t="shared" ref="E11:E30" si="0">(C11-D11)/$B11</f>
        <v>0.63022704506831351</v>
      </c>
      <c r="F11" s="21">
        <v>4797</v>
      </c>
      <c r="G11" s="11">
        <f t="shared" ref="G11:G30" si="1">F11/$B11</f>
        <v>2.446615133209702E-3</v>
      </c>
      <c r="H11" s="21">
        <v>1476</v>
      </c>
      <c r="I11" s="11">
        <f t="shared" ref="I11:I30" si="2">H11/$B11</f>
        <v>7.5280465637221595E-4</v>
      </c>
    </row>
    <row r="12" spans="1:9" x14ac:dyDescent="0.45">
      <c r="A12" s="12" t="s">
        <v>69</v>
      </c>
      <c r="B12" s="20">
        <v>1065365</v>
      </c>
      <c r="C12" s="21">
        <v>690285</v>
      </c>
      <c r="D12" s="21">
        <v>10</v>
      </c>
      <c r="E12" s="11">
        <f t="shared" si="0"/>
        <v>0.64792348162366886</v>
      </c>
      <c r="F12" s="21">
        <v>2054</v>
      </c>
      <c r="G12" s="11">
        <f t="shared" si="1"/>
        <v>1.9279777353301451E-3</v>
      </c>
      <c r="H12" s="21">
        <v>122</v>
      </c>
      <c r="I12" s="11">
        <f t="shared" si="2"/>
        <v>1.145147437732608E-4</v>
      </c>
    </row>
    <row r="13" spans="1:9" x14ac:dyDescent="0.45">
      <c r="A13" s="12" t="s">
        <v>70</v>
      </c>
      <c r="B13" s="20">
        <v>1332226</v>
      </c>
      <c r="C13" s="21">
        <v>866008</v>
      </c>
      <c r="D13" s="21">
        <v>3</v>
      </c>
      <c r="E13" s="11">
        <f t="shared" si="0"/>
        <v>0.65004361121911747</v>
      </c>
      <c r="F13" s="21">
        <v>1759</v>
      </c>
      <c r="G13" s="11">
        <f t="shared" si="1"/>
        <v>1.3203465478079544E-3</v>
      </c>
      <c r="H13" s="21">
        <v>168</v>
      </c>
      <c r="I13" s="11">
        <f t="shared" si="2"/>
        <v>1.2610472997824694E-4</v>
      </c>
    </row>
    <row r="14" spans="1:9" x14ac:dyDescent="0.45">
      <c r="A14" s="12" t="s">
        <v>71</v>
      </c>
      <c r="B14" s="20">
        <v>976328</v>
      </c>
      <c r="C14" s="21">
        <v>647397</v>
      </c>
      <c r="D14" s="21">
        <v>0</v>
      </c>
      <c r="E14" s="11">
        <f t="shared" si="0"/>
        <v>0.66309375537729121</v>
      </c>
      <c r="F14" s="21">
        <v>1441</v>
      </c>
      <c r="G14" s="11">
        <f t="shared" si="1"/>
        <v>1.4759384141395104E-3</v>
      </c>
      <c r="H14" s="21">
        <v>125</v>
      </c>
      <c r="I14" s="11">
        <f t="shared" si="2"/>
        <v>1.2803074376643915E-4</v>
      </c>
    </row>
    <row r="15" spans="1:9" x14ac:dyDescent="0.45">
      <c r="A15" s="12" t="s">
        <v>72</v>
      </c>
      <c r="B15" s="20">
        <v>3755776</v>
      </c>
      <c r="C15" s="21">
        <v>2450724</v>
      </c>
      <c r="D15" s="21">
        <v>76</v>
      </c>
      <c r="E15" s="11">
        <f t="shared" si="0"/>
        <v>0.65250110762729197</v>
      </c>
      <c r="F15" s="21">
        <v>6509</v>
      </c>
      <c r="G15" s="11">
        <f t="shared" si="1"/>
        <v>1.7330639526957944E-3</v>
      </c>
      <c r="H15" s="21">
        <v>544</v>
      </c>
      <c r="I15" s="11">
        <f t="shared" si="2"/>
        <v>1.4484356894553882E-4</v>
      </c>
    </row>
    <row r="16" spans="1:9" x14ac:dyDescent="0.45">
      <c r="A16" s="12" t="s">
        <v>73</v>
      </c>
      <c r="B16" s="20">
        <v>1522390</v>
      </c>
      <c r="C16" s="21">
        <v>951014</v>
      </c>
      <c r="D16" s="21">
        <v>62</v>
      </c>
      <c r="E16" s="11">
        <f t="shared" si="0"/>
        <v>0.62464414506138377</v>
      </c>
      <c r="F16" s="21">
        <v>2877</v>
      </c>
      <c r="G16" s="11">
        <f t="shared" si="1"/>
        <v>1.8897917090889983E-3</v>
      </c>
      <c r="H16" s="21">
        <v>287</v>
      </c>
      <c r="I16" s="11">
        <f t="shared" si="2"/>
        <v>1.8851936757335506E-4</v>
      </c>
    </row>
    <row r="17" spans="1:9" x14ac:dyDescent="0.45">
      <c r="A17" s="12" t="s">
        <v>74</v>
      </c>
      <c r="B17" s="20">
        <v>719112</v>
      </c>
      <c r="C17" s="21">
        <v>471738</v>
      </c>
      <c r="D17" s="21">
        <v>17</v>
      </c>
      <c r="E17" s="11">
        <f t="shared" si="0"/>
        <v>0.65597709397145365</v>
      </c>
      <c r="F17" s="21">
        <v>942</v>
      </c>
      <c r="G17" s="11">
        <f t="shared" si="1"/>
        <v>1.3099489370223276E-3</v>
      </c>
      <c r="H17" s="21">
        <v>-5</v>
      </c>
      <c r="I17" s="11">
        <f t="shared" si="2"/>
        <v>-6.9530198355749865E-6</v>
      </c>
    </row>
    <row r="18" spans="1:9" x14ac:dyDescent="0.45">
      <c r="A18" s="12" t="s">
        <v>75</v>
      </c>
      <c r="B18" s="20">
        <v>779613</v>
      </c>
      <c r="C18" s="21">
        <v>547209</v>
      </c>
      <c r="D18" s="21">
        <v>3</v>
      </c>
      <c r="E18" s="11">
        <f t="shared" si="0"/>
        <v>0.70189440145302862</v>
      </c>
      <c r="F18" s="21">
        <v>981</v>
      </c>
      <c r="G18" s="11">
        <f t="shared" si="1"/>
        <v>1.2583166263261387E-3</v>
      </c>
      <c r="H18" s="21">
        <v>78</v>
      </c>
      <c r="I18" s="11">
        <f t="shared" si="2"/>
        <v>1.0004964001369911E-4</v>
      </c>
    </row>
    <row r="19" spans="1:9" x14ac:dyDescent="0.45">
      <c r="A19" s="12" t="s">
        <v>76</v>
      </c>
      <c r="B19" s="20">
        <v>689079</v>
      </c>
      <c r="C19" s="21">
        <v>464818</v>
      </c>
      <c r="D19" s="21">
        <v>12</v>
      </c>
      <c r="E19" s="11">
        <f t="shared" si="0"/>
        <v>0.67453223795820216</v>
      </c>
      <c r="F19" s="21">
        <v>1148</v>
      </c>
      <c r="G19" s="11">
        <f t="shared" si="1"/>
        <v>1.6659918528934999E-3</v>
      </c>
      <c r="H19" s="21">
        <v>79</v>
      </c>
      <c r="I19" s="11">
        <f t="shared" si="2"/>
        <v>1.1464578081758405E-4</v>
      </c>
    </row>
    <row r="20" spans="1:9" x14ac:dyDescent="0.45">
      <c r="A20" s="12" t="s">
        <v>77</v>
      </c>
      <c r="B20" s="20">
        <v>795771</v>
      </c>
      <c r="C20" s="21">
        <v>526121</v>
      </c>
      <c r="D20" s="21">
        <v>5</v>
      </c>
      <c r="E20" s="11">
        <f t="shared" si="0"/>
        <v>0.66113995106632439</v>
      </c>
      <c r="F20" s="21">
        <v>1138</v>
      </c>
      <c r="G20" s="11">
        <f t="shared" si="1"/>
        <v>1.4300596528398245E-3</v>
      </c>
      <c r="H20" s="21">
        <v>106</v>
      </c>
      <c r="I20" s="11">
        <f t="shared" si="2"/>
        <v>1.3320415044026484E-4</v>
      </c>
    </row>
    <row r="21" spans="1:9" x14ac:dyDescent="0.45">
      <c r="A21" s="12" t="s">
        <v>78</v>
      </c>
      <c r="B21" s="20">
        <v>2293433</v>
      </c>
      <c r="C21" s="21">
        <v>1384441</v>
      </c>
      <c r="D21" s="21">
        <v>31</v>
      </c>
      <c r="E21" s="11">
        <f t="shared" si="0"/>
        <v>0.60364091734966752</v>
      </c>
      <c r="F21" s="21">
        <v>3569</v>
      </c>
      <c r="G21" s="11">
        <f t="shared" si="1"/>
        <v>1.5561823693999346E-3</v>
      </c>
      <c r="H21" s="21">
        <v>443</v>
      </c>
      <c r="I21" s="11">
        <f t="shared" si="2"/>
        <v>1.9316021004319725E-4</v>
      </c>
    </row>
    <row r="22" spans="1:9" x14ac:dyDescent="0.45">
      <c r="A22" s="12" t="s">
        <v>79</v>
      </c>
      <c r="B22" s="20">
        <v>1388807</v>
      </c>
      <c r="C22" s="21">
        <v>840437</v>
      </c>
      <c r="D22" s="21">
        <v>44</v>
      </c>
      <c r="E22" s="11">
        <f t="shared" si="0"/>
        <v>0.6051186377948844</v>
      </c>
      <c r="F22" s="21">
        <v>2860</v>
      </c>
      <c r="G22" s="11">
        <f t="shared" si="1"/>
        <v>2.0593214175907812E-3</v>
      </c>
      <c r="H22" s="21">
        <v>242</v>
      </c>
      <c r="I22" s="11">
        <f t="shared" si="2"/>
        <v>1.7425027379614302E-4</v>
      </c>
    </row>
    <row r="23" spans="1:9" x14ac:dyDescent="0.45">
      <c r="A23" s="12" t="s">
        <v>80</v>
      </c>
      <c r="B23" s="20">
        <v>2732197</v>
      </c>
      <c r="C23" s="21">
        <v>1505409</v>
      </c>
      <c r="D23" s="21">
        <v>116</v>
      </c>
      <c r="E23" s="11">
        <f t="shared" si="0"/>
        <v>0.55094599693945934</v>
      </c>
      <c r="F23" s="21">
        <v>5445</v>
      </c>
      <c r="G23" s="11">
        <f t="shared" si="1"/>
        <v>1.9929016831509586E-3</v>
      </c>
      <c r="H23" s="21">
        <v>759</v>
      </c>
      <c r="I23" s="11">
        <f t="shared" si="2"/>
        <v>2.7779841643922457E-4</v>
      </c>
    </row>
    <row r="24" spans="1:9" x14ac:dyDescent="0.45">
      <c r="A24" s="12" t="s">
        <v>81</v>
      </c>
      <c r="B24" s="20">
        <v>826154</v>
      </c>
      <c r="C24" s="21">
        <v>493460</v>
      </c>
      <c r="D24" s="21">
        <v>16</v>
      </c>
      <c r="E24" s="11">
        <f t="shared" si="0"/>
        <v>0.59727847350493979</v>
      </c>
      <c r="F24" s="21">
        <v>1244</v>
      </c>
      <c r="G24" s="11">
        <f t="shared" si="1"/>
        <v>1.5057725315134952E-3</v>
      </c>
      <c r="H24" s="21">
        <v>269</v>
      </c>
      <c r="I24" s="11">
        <f t="shared" si="2"/>
        <v>3.2560515351859337E-4</v>
      </c>
    </row>
    <row r="25" spans="1:9" x14ac:dyDescent="0.45">
      <c r="A25" s="12" t="s">
        <v>82</v>
      </c>
      <c r="B25" s="20">
        <v>1517627</v>
      </c>
      <c r="C25" s="21">
        <v>910528</v>
      </c>
      <c r="D25" s="21">
        <v>7</v>
      </c>
      <c r="E25" s="11">
        <f t="shared" si="0"/>
        <v>0.59996362742623843</v>
      </c>
      <c r="F25" s="21">
        <v>3670</v>
      </c>
      <c r="G25" s="11">
        <f t="shared" si="1"/>
        <v>2.4182490163920383E-3</v>
      </c>
      <c r="H25" s="21">
        <v>284</v>
      </c>
      <c r="I25" s="11">
        <f t="shared" si="2"/>
        <v>1.8713425630935665E-4</v>
      </c>
    </row>
    <row r="26" spans="1:9" x14ac:dyDescent="0.45">
      <c r="A26" s="12" t="s">
        <v>83</v>
      </c>
      <c r="B26" s="20">
        <v>704487</v>
      </c>
      <c r="C26" s="21">
        <v>433565</v>
      </c>
      <c r="D26" s="21">
        <v>12</v>
      </c>
      <c r="E26" s="11">
        <f t="shared" si="0"/>
        <v>0.61541660811342158</v>
      </c>
      <c r="F26" s="21">
        <v>1520</v>
      </c>
      <c r="G26" s="11">
        <f t="shared" si="1"/>
        <v>2.1575983659031322E-3</v>
      </c>
      <c r="H26" s="21">
        <v>127</v>
      </c>
      <c r="I26" s="11">
        <f t="shared" si="2"/>
        <v>1.802730213616433E-4</v>
      </c>
    </row>
    <row r="27" spans="1:9" x14ac:dyDescent="0.45">
      <c r="A27" s="12" t="s">
        <v>84</v>
      </c>
      <c r="B27" s="20">
        <v>1189149</v>
      </c>
      <c r="C27" s="21">
        <v>713894</v>
      </c>
      <c r="D27" s="21">
        <v>4</v>
      </c>
      <c r="E27" s="11">
        <f t="shared" si="0"/>
        <v>0.60033687956681625</v>
      </c>
      <c r="F27" s="21">
        <v>1778</v>
      </c>
      <c r="G27" s="11">
        <f t="shared" si="1"/>
        <v>1.4951868941570821E-3</v>
      </c>
      <c r="H27" s="21">
        <v>94</v>
      </c>
      <c r="I27" s="11">
        <f t="shared" si="2"/>
        <v>7.904812601280412E-5</v>
      </c>
    </row>
    <row r="28" spans="1:9" x14ac:dyDescent="0.45">
      <c r="A28" s="12" t="s">
        <v>85</v>
      </c>
      <c r="B28" s="20">
        <v>936583</v>
      </c>
      <c r="C28" s="21">
        <v>603485</v>
      </c>
      <c r="D28" s="21">
        <v>268</v>
      </c>
      <c r="E28" s="11">
        <f t="shared" si="0"/>
        <v>0.64406144463437842</v>
      </c>
      <c r="F28" s="21">
        <v>1428</v>
      </c>
      <c r="G28" s="11">
        <f t="shared" si="1"/>
        <v>1.5246913514338825E-3</v>
      </c>
      <c r="H28" s="21">
        <v>161</v>
      </c>
      <c r="I28" s="11">
        <f t="shared" si="2"/>
        <v>1.7190147589695733E-4</v>
      </c>
    </row>
    <row r="29" spans="1:9" x14ac:dyDescent="0.45">
      <c r="A29" s="12" t="s">
        <v>86</v>
      </c>
      <c r="B29" s="20">
        <v>1568265</v>
      </c>
      <c r="C29" s="21">
        <v>919474</v>
      </c>
      <c r="D29" s="21">
        <v>5</v>
      </c>
      <c r="E29" s="11">
        <f t="shared" si="0"/>
        <v>0.58629695874102905</v>
      </c>
      <c r="F29" s="21">
        <v>2033</v>
      </c>
      <c r="G29" s="11">
        <f t="shared" si="1"/>
        <v>1.2963370348761211E-3</v>
      </c>
      <c r="H29" s="21">
        <v>236</v>
      </c>
      <c r="I29" s="11">
        <f t="shared" si="2"/>
        <v>1.5048477138748873E-4</v>
      </c>
    </row>
    <row r="30" spans="1:9" x14ac:dyDescent="0.45">
      <c r="A30" s="12" t="s">
        <v>87</v>
      </c>
      <c r="B30" s="20">
        <v>731722</v>
      </c>
      <c r="C30" s="21">
        <v>466033</v>
      </c>
      <c r="D30" s="21">
        <v>9</v>
      </c>
      <c r="E30" s="11">
        <f t="shared" si="0"/>
        <v>0.63688668647382474</v>
      </c>
      <c r="F30" s="21">
        <v>1459</v>
      </c>
      <c r="G30" s="11">
        <f t="shared" si="1"/>
        <v>1.9939266552051189E-3</v>
      </c>
      <c r="H30" s="21">
        <v>125</v>
      </c>
      <c r="I30" s="11">
        <f t="shared" si="2"/>
        <v>1.7082990534656605E-4</v>
      </c>
    </row>
    <row r="31" spans="1:9" x14ac:dyDescent="0.45">
      <c r="A31" s="4"/>
      <c r="B31" s="13"/>
      <c r="C31" s="14"/>
      <c r="D31" s="14"/>
      <c r="E31" s="15"/>
      <c r="F31" s="14"/>
      <c r="G31" s="15"/>
      <c r="H31" s="14"/>
      <c r="I31" s="15"/>
    </row>
    <row r="32" spans="1:9" x14ac:dyDescent="0.45">
      <c r="A32" s="4"/>
      <c r="B32" s="13"/>
      <c r="C32" s="14"/>
      <c r="D32" s="14"/>
      <c r="E32" s="15"/>
      <c r="F32" s="14"/>
      <c r="G32" s="15"/>
      <c r="H32" s="14"/>
      <c r="I32" s="15"/>
    </row>
    <row r="33" spans="1:9" x14ac:dyDescent="0.45">
      <c r="A33" s="2" t="s">
        <v>88</v>
      </c>
      <c r="B33" s="5"/>
      <c r="C33" s="5"/>
      <c r="D33" s="5"/>
      <c r="E33" s="4"/>
      <c r="F33" s="19"/>
      <c r="G33" s="6"/>
      <c r="H33" s="19"/>
      <c r="I33" s="6"/>
    </row>
    <row r="34" spans="1:9" ht="22.5" customHeight="1" x14ac:dyDescent="0.45">
      <c r="A34" s="104"/>
      <c r="B34" s="85" t="s">
        <v>3</v>
      </c>
      <c r="C34" s="81" t="s">
        <v>4</v>
      </c>
      <c r="D34" s="86"/>
      <c r="E34" s="87"/>
      <c r="F34" s="105" t="str">
        <f>F5</f>
        <v>直近1週間</v>
      </c>
      <c r="G34" s="106"/>
      <c r="H34" s="105">
        <f>'進捗状況 (都道府県別)'!H5:I5</f>
        <v>44819</v>
      </c>
      <c r="I34" s="106"/>
    </row>
    <row r="35" spans="1:9" ht="24" customHeight="1" x14ac:dyDescent="0.45">
      <c r="A35" s="104"/>
      <c r="B35" s="85"/>
      <c r="C35" s="88"/>
      <c r="D35" s="89"/>
      <c r="E35" s="90"/>
      <c r="F35" s="95" t="s">
        <v>5</v>
      </c>
      <c r="G35" s="96"/>
      <c r="H35" s="97" t="s">
        <v>6</v>
      </c>
      <c r="I35" s="98"/>
    </row>
    <row r="36" spans="1:9" ht="18.75" customHeight="1" x14ac:dyDescent="0.45">
      <c r="A36" s="80"/>
      <c r="B36" s="85"/>
      <c r="C36" s="99" t="s">
        <v>7</v>
      </c>
      <c r="D36" s="69"/>
      <c r="E36" s="8"/>
      <c r="F36" s="99" t="s">
        <v>8</v>
      </c>
      <c r="G36" s="8"/>
      <c r="H36" s="99" t="s">
        <v>8</v>
      </c>
      <c r="I36" s="9"/>
    </row>
    <row r="37" spans="1:9" ht="18.75" customHeight="1" x14ac:dyDescent="0.45">
      <c r="A37" s="80"/>
      <c r="B37" s="85"/>
      <c r="C37" s="100"/>
      <c r="D37" s="83" t="s">
        <v>155</v>
      </c>
      <c r="E37" s="83" t="s">
        <v>9</v>
      </c>
      <c r="F37" s="100"/>
      <c r="G37" s="81" t="s">
        <v>10</v>
      </c>
      <c r="H37" s="100"/>
      <c r="I37" s="83" t="s">
        <v>10</v>
      </c>
    </row>
    <row r="38" spans="1:9" ht="35.1" customHeight="1" x14ac:dyDescent="0.45">
      <c r="A38" s="80"/>
      <c r="B38" s="85"/>
      <c r="C38" s="100"/>
      <c r="D38" s="82"/>
      <c r="E38" s="82"/>
      <c r="F38" s="100"/>
      <c r="G38" s="82"/>
      <c r="H38" s="100"/>
      <c r="I38" s="82"/>
    </row>
    <row r="39" spans="1:9" x14ac:dyDescent="0.45">
      <c r="A39" s="10" t="s">
        <v>67</v>
      </c>
      <c r="B39" s="20">
        <v>9522872</v>
      </c>
      <c r="C39" s="21">
        <v>5984375</v>
      </c>
      <c r="D39" s="21">
        <v>513</v>
      </c>
      <c r="E39" s="11">
        <f t="shared" ref="E39" si="3">(C39-D39)/$B39</f>
        <v>0.62836736648355662</v>
      </c>
      <c r="F39" s="21">
        <v>13709</v>
      </c>
      <c r="G39" s="11">
        <f t="shared" ref="G39" si="4">F39/$B39</f>
        <v>1.4395867129160195E-3</v>
      </c>
      <c r="H39" s="21">
        <v>1492</v>
      </c>
      <c r="I39" s="11">
        <f t="shared" ref="I39" si="5">H39/$B39</f>
        <v>1.5667542312865278E-4</v>
      </c>
    </row>
    <row r="40" spans="1:9" ht="18.75" customHeight="1" x14ac:dyDescent="0.45">
      <c r="A40" s="4"/>
      <c r="B40" s="13"/>
      <c r="C40" s="14"/>
      <c r="D40" s="14"/>
      <c r="E40" s="15"/>
      <c r="F40" s="14"/>
      <c r="G40" s="15"/>
      <c r="H40" s="14"/>
      <c r="I40" s="15"/>
    </row>
    <row r="41" spans="1:9" ht="18.75" customHeight="1" x14ac:dyDescent="0.45">
      <c r="A41" s="2" t="s">
        <v>89</v>
      </c>
      <c r="B41" s="13"/>
      <c r="C41" s="14"/>
      <c r="D41" s="14"/>
      <c r="E41" s="15"/>
      <c r="F41" s="14"/>
      <c r="G41" s="15"/>
      <c r="H41" s="14"/>
      <c r="I41" s="15"/>
    </row>
    <row r="42" spans="1:9" ht="18.75" customHeight="1" x14ac:dyDescent="0.45">
      <c r="A42" s="2" t="s">
        <v>90</v>
      </c>
      <c r="B42" s="13"/>
      <c r="C42" s="14"/>
      <c r="D42" s="14"/>
      <c r="E42" s="15"/>
      <c r="F42" s="14"/>
      <c r="G42" s="15"/>
      <c r="H42" s="14"/>
      <c r="I42" s="15"/>
    </row>
    <row r="43" spans="1:9" x14ac:dyDescent="0.45">
      <c r="A43" s="2" t="s">
        <v>61</v>
      </c>
      <c r="B43" s="17"/>
      <c r="C43" s="17"/>
      <c r="D43" s="17"/>
      <c r="E43" s="18"/>
      <c r="F43" s="17"/>
      <c r="G43" s="18"/>
      <c r="H43" s="17"/>
      <c r="I43" s="18"/>
    </row>
    <row r="44" spans="1:9" x14ac:dyDescent="0.45">
      <c r="A44" s="2" t="s">
        <v>91</v>
      </c>
      <c r="B44" s="17"/>
      <c r="C44" s="17"/>
      <c r="D44" s="17"/>
      <c r="E44" s="18"/>
      <c r="F44" s="17"/>
      <c r="G44" s="18"/>
      <c r="H44" s="17"/>
      <c r="I44" s="18"/>
    </row>
    <row r="45" spans="1:9" s="70" customFormat="1" x14ac:dyDescent="0.45">
      <c r="A45" s="77" t="s">
        <v>157</v>
      </c>
      <c r="B45" s="59"/>
      <c r="C45" s="59"/>
      <c r="D45" s="59"/>
      <c r="F45" s="59"/>
      <c r="H45" s="59"/>
    </row>
    <row r="46" spans="1:9" x14ac:dyDescent="0.45">
      <c r="A46" s="49" t="s">
        <v>158</v>
      </c>
      <c r="B46" s="50"/>
      <c r="C46" s="50"/>
      <c r="D46" s="50"/>
      <c r="F46" s="50"/>
      <c r="H46" s="50"/>
    </row>
  </sheetData>
  <mergeCells count="30">
    <mergeCell ref="A34:A38"/>
    <mergeCell ref="B34:B38"/>
    <mergeCell ref="C34:E35"/>
    <mergeCell ref="F34:G34"/>
    <mergeCell ref="H34:I34"/>
    <mergeCell ref="F35:G35"/>
    <mergeCell ref="H35:I35"/>
    <mergeCell ref="C36:C38"/>
    <mergeCell ref="F36:F38"/>
    <mergeCell ref="H36:H38"/>
    <mergeCell ref="E37:E38"/>
    <mergeCell ref="G37:G38"/>
    <mergeCell ref="I37:I38"/>
    <mergeCell ref="D37:D38"/>
    <mergeCell ref="A1:I1"/>
    <mergeCell ref="A5:A9"/>
    <mergeCell ref="B5:B9"/>
    <mergeCell ref="C5:E6"/>
    <mergeCell ref="F5:G5"/>
    <mergeCell ref="H5:I5"/>
    <mergeCell ref="F6:G6"/>
    <mergeCell ref="H6:I6"/>
    <mergeCell ref="C7:C9"/>
    <mergeCell ref="F7:F9"/>
    <mergeCell ref="H7:H9"/>
    <mergeCell ref="E8:E9"/>
    <mergeCell ref="G8:G9"/>
    <mergeCell ref="I8:I9"/>
    <mergeCell ref="H3:I3"/>
    <mergeCell ref="D8:D9"/>
  </mergeCells>
  <phoneticPr fontId="2"/>
  <pageMargins left="0.7" right="0.7" top="0.75" bottom="0.75" header="0.3" footer="0.3"/>
  <pageSetup paperSize="9" scale="6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62"/>
  <sheetViews>
    <sheetView view="pageBreakPreview" zoomScaleNormal="100" zoomScaleSheetLayoutView="100" workbookViewId="0"/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5" width="13.8984375" style="75" customWidth="1"/>
    <col min="6" max="7" width="14" customWidth="1"/>
    <col min="8" max="8" width="14" style="75" customWidth="1"/>
    <col min="9" max="10" width="14.09765625" customWidth="1"/>
    <col min="11" max="11" width="14.09765625" style="75" customWidth="1"/>
    <col min="12" max="12" width="12.8984375" customWidth="1"/>
    <col min="13" max="28" width="13.09765625" customWidth="1"/>
    <col min="29" max="29" width="8" customWidth="1"/>
    <col min="30" max="30" width="11.59765625" bestFit="1" customWidth="1"/>
  </cols>
  <sheetData>
    <row r="1" spans="1:30" x14ac:dyDescent="0.45">
      <c r="A1" s="22" t="s">
        <v>92</v>
      </c>
      <c r="B1" s="23"/>
      <c r="C1" s="24"/>
      <c r="D1" s="24"/>
      <c r="E1" s="71"/>
      <c r="F1" s="24"/>
      <c r="G1" s="24"/>
      <c r="H1" s="71"/>
      <c r="M1" s="25"/>
    </row>
    <row r="2" spans="1:30" x14ac:dyDescent="0.45">
      <c r="A2" s="22"/>
      <c r="B2" s="22"/>
      <c r="C2" s="22"/>
      <c r="D2" s="22"/>
      <c r="E2" s="72"/>
      <c r="F2" s="22"/>
      <c r="G2" s="22"/>
      <c r="H2" s="72"/>
      <c r="I2" s="22"/>
      <c r="J2" s="22"/>
      <c r="K2" s="72"/>
      <c r="L2" s="22"/>
      <c r="S2" s="26"/>
      <c r="T2" s="26"/>
      <c r="U2" s="26"/>
      <c r="V2" s="26"/>
      <c r="W2" s="26"/>
      <c r="X2" s="26"/>
      <c r="Y2" s="109">
        <f>'進捗状況 (都道府県別)'!H3</f>
        <v>44820</v>
      </c>
      <c r="Z2" s="109"/>
      <c r="AA2" s="109"/>
      <c r="AB2" s="109"/>
    </row>
    <row r="3" spans="1:30" x14ac:dyDescent="0.45">
      <c r="A3" s="111" t="s">
        <v>2</v>
      </c>
      <c r="B3" s="129" t="str">
        <f>_xlfn.CONCAT("接種回数（",TEXT('進捗状況 (都道府県別)'!H3-1,"m月d日"),"まで）")</f>
        <v>接種回数（9月15日まで）</v>
      </c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1"/>
    </row>
    <row r="4" spans="1:30" x14ac:dyDescent="0.45">
      <c r="A4" s="112"/>
      <c r="B4" s="112"/>
      <c r="C4" s="114" t="s">
        <v>93</v>
      </c>
      <c r="D4" s="115"/>
      <c r="E4" s="116"/>
      <c r="F4" s="114" t="s">
        <v>94</v>
      </c>
      <c r="G4" s="115"/>
      <c r="H4" s="116"/>
      <c r="I4" s="123" t="s">
        <v>95</v>
      </c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5"/>
      <c r="V4" s="123" t="s">
        <v>96</v>
      </c>
      <c r="W4" s="124"/>
      <c r="X4" s="124"/>
      <c r="Y4" s="124"/>
      <c r="Z4" s="124"/>
      <c r="AA4" s="124"/>
      <c r="AB4" s="125"/>
    </row>
    <row r="5" spans="1:30" x14ac:dyDescent="0.45">
      <c r="A5" s="112"/>
      <c r="B5" s="112"/>
      <c r="C5" s="117"/>
      <c r="D5" s="118"/>
      <c r="E5" s="119"/>
      <c r="F5" s="117"/>
      <c r="G5" s="118"/>
      <c r="H5" s="119"/>
      <c r="I5" s="120"/>
      <c r="J5" s="121"/>
      <c r="K5" s="122"/>
      <c r="L5" s="61" t="s">
        <v>97</v>
      </c>
      <c r="M5" s="61" t="s">
        <v>98</v>
      </c>
      <c r="N5" s="62" t="s">
        <v>99</v>
      </c>
      <c r="O5" s="63" t="s">
        <v>100</v>
      </c>
      <c r="P5" s="63" t="s">
        <v>101</v>
      </c>
      <c r="Q5" s="63" t="s">
        <v>102</v>
      </c>
      <c r="R5" s="63" t="s">
        <v>103</v>
      </c>
      <c r="S5" s="63" t="s">
        <v>104</v>
      </c>
      <c r="T5" s="63" t="s">
        <v>148</v>
      </c>
      <c r="U5" s="63" t="s">
        <v>153</v>
      </c>
      <c r="V5" s="64"/>
      <c r="W5" s="65"/>
      <c r="X5" s="61" t="s">
        <v>105</v>
      </c>
      <c r="Y5" s="61" t="s">
        <v>106</v>
      </c>
      <c r="Z5" s="61" t="s">
        <v>107</v>
      </c>
      <c r="AA5" s="61" t="s">
        <v>147</v>
      </c>
      <c r="AB5" s="61" t="s">
        <v>154</v>
      </c>
    </row>
    <row r="6" spans="1:30" x14ac:dyDescent="0.45">
      <c r="A6" s="113"/>
      <c r="B6" s="113"/>
      <c r="C6" s="52" t="s">
        <v>7</v>
      </c>
      <c r="D6" s="78" t="s">
        <v>150</v>
      </c>
      <c r="E6" s="60" t="s">
        <v>108</v>
      </c>
      <c r="F6" s="52" t="s">
        <v>7</v>
      </c>
      <c r="G6" s="78" t="s">
        <v>150</v>
      </c>
      <c r="H6" s="60" t="s">
        <v>108</v>
      </c>
      <c r="I6" s="52" t="s">
        <v>7</v>
      </c>
      <c r="J6" s="78" t="s">
        <v>150</v>
      </c>
      <c r="K6" s="60" t="s">
        <v>108</v>
      </c>
      <c r="L6" s="126" t="s">
        <v>7</v>
      </c>
      <c r="M6" s="127"/>
      <c r="N6" s="127"/>
      <c r="O6" s="127"/>
      <c r="P6" s="127"/>
      <c r="Q6" s="127"/>
      <c r="R6" s="127"/>
      <c r="S6" s="127"/>
      <c r="T6" s="127"/>
      <c r="U6" s="128"/>
      <c r="V6" s="60" t="s">
        <v>7</v>
      </c>
      <c r="W6" s="60" t="s">
        <v>108</v>
      </c>
      <c r="X6" s="66" t="s">
        <v>109</v>
      </c>
      <c r="Y6" s="66" t="s">
        <v>109</v>
      </c>
      <c r="Z6" s="66" t="s">
        <v>109</v>
      </c>
      <c r="AA6" s="66" t="s">
        <v>109</v>
      </c>
      <c r="AB6" s="66" t="s">
        <v>109</v>
      </c>
      <c r="AD6" s="58" t="s">
        <v>110</v>
      </c>
    </row>
    <row r="7" spans="1:30" x14ac:dyDescent="0.45">
      <c r="A7" s="28" t="s">
        <v>11</v>
      </c>
      <c r="B7" s="30">
        <f>C7+F7+I7+V7</f>
        <v>321021931</v>
      </c>
      <c r="C7" s="30">
        <f>SUM(C8:C54)</f>
        <v>104182846</v>
      </c>
      <c r="D7" s="30">
        <f>SUM(D8:D54)</f>
        <v>1589487</v>
      </c>
      <c r="E7" s="73">
        <f t="shared" ref="E7:E54" si="0">(C7-D7)/AD7</f>
        <v>0.8147586501262708</v>
      </c>
      <c r="F7" s="30">
        <f>SUM(F8:F54)</f>
        <v>102758472</v>
      </c>
      <c r="G7" s="30">
        <f>SUM(G8:G54)</f>
        <v>1493858</v>
      </c>
      <c r="H7" s="73">
        <f>(F7-G7)/AD7</f>
        <v>0.80420624699692167</v>
      </c>
      <c r="I7" s="30">
        <f>SUM(I8:I54)</f>
        <v>82001133</v>
      </c>
      <c r="J7" s="30">
        <f>SUM(J8:J54)</f>
        <v>3852</v>
      </c>
      <c r="K7" s="73">
        <f>(I7-J7)/AD7</f>
        <v>0.65119218858585681</v>
      </c>
      <c r="L7" s="53">
        <f>SUM(L8:L54)</f>
        <v>1040096</v>
      </c>
      <c r="M7" s="53">
        <f t="shared" ref="M7" si="1">SUM(M8:M54)</f>
        <v>5307764</v>
      </c>
      <c r="N7" s="53">
        <f t="shared" ref="N7:U7" si="2">SUM(N8:N54)</f>
        <v>23302161</v>
      </c>
      <c r="O7" s="53">
        <f t="shared" si="2"/>
        <v>25517390</v>
      </c>
      <c r="P7" s="53">
        <f t="shared" si="2"/>
        <v>13760012</v>
      </c>
      <c r="Q7" s="53">
        <f t="shared" si="2"/>
        <v>6564259</v>
      </c>
      <c r="R7" s="53">
        <f t="shared" si="2"/>
        <v>2733549</v>
      </c>
      <c r="S7" s="53">
        <f t="shared" ref="S7:T7" si="3">SUM(S8:S54)</f>
        <v>1864918</v>
      </c>
      <c r="T7" s="53">
        <f t="shared" si="3"/>
        <v>1549940</v>
      </c>
      <c r="U7" s="53">
        <f t="shared" si="2"/>
        <v>361044</v>
      </c>
      <c r="V7" s="53">
        <f>SUM(V8:V54)</f>
        <v>32079480</v>
      </c>
      <c r="W7" s="54">
        <f>V7/AD7</f>
        <v>0.2547634084341921</v>
      </c>
      <c r="X7" s="53">
        <f>SUM(X8:X54)</f>
        <v>6927</v>
      </c>
      <c r="Y7" s="53">
        <f t="shared" ref="Y7" si="4">SUM(Y8:Y54)</f>
        <v>757543</v>
      </c>
      <c r="Z7" s="53">
        <f t="shared" ref="Z7:AB7" si="5">SUM(Z8:Z54)</f>
        <v>12696821</v>
      </c>
      <c r="AA7" s="53">
        <f t="shared" ref="AA7" si="6">SUM(AA8:AA54)</f>
        <v>14949495</v>
      </c>
      <c r="AB7" s="53">
        <f t="shared" si="5"/>
        <v>3668694</v>
      </c>
      <c r="AD7" s="59">
        <f>SUM(AD8:AD54)</f>
        <v>125918711</v>
      </c>
    </row>
    <row r="8" spans="1:30" x14ac:dyDescent="0.45">
      <c r="A8" s="31" t="s">
        <v>12</v>
      </c>
      <c r="B8" s="30">
        <f>C8+F8+I8+V8</f>
        <v>13604335</v>
      </c>
      <c r="C8" s="32">
        <f>SUM(一般接種!D7+一般接種!G7+一般接種!J7+一般接種!M7+医療従事者等!C5)</f>
        <v>4335924</v>
      </c>
      <c r="D8" s="32">
        <v>65266</v>
      </c>
      <c r="E8" s="73">
        <f t="shared" si="0"/>
        <v>0.824173391715188</v>
      </c>
      <c r="F8" s="32">
        <f>SUM(一般接種!E7+一般接種!H7+一般接種!K7+一般接種!N7+医療従事者等!D5)</f>
        <v>4272879</v>
      </c>
      <c r="G8" s="32">
        <v>60820</v>
      </c>
      <c r="H8" s="73">
        <f t="shared" ref="H8:H54" si="7">(F8-G8)/AD8</f>
        <v>0.81286465742152214</v>
      </c>
      <c r="I8" s="29">
        <f>SUM(L8:U8)</f>
        <v>3498010</v>
      </c>
      <c r="J8" s="32">
        <v>71</v>
      </c>
      <c r="K8" s="73">
        <f t="shared" ref="K8:K54" si="8">(I8-J8)/AD8</f>
        <v>0.67505013270620895</v>
      </c>
      <c r="L8" s="67">
        <v>42162</v>
      </c>
      <c r="M8" s="67">
        <v>231873</v>
      </c>
      <c r="N8" s="67">
        <v>924071</v>
      </c>
      <c r="O8" s="67">
        <v>1076096</v>
      </c>
      <c r="P8" s="67">
        <v>656680</v>
      </c>
      <c r="Q8" s="67">
        <v>306573</v>
      </c>
      <c r="R8" s="67">
        <v>121124</v>
      </c>
      <c r="S8" s="67">
        <v>68402</v>
      </c>
      <c r="T8" s="67">
        <v>56509</v>
      </c>
      <c r="U8" s="67">
        <v>14520</v>
      </c>
      <c r="V8" s="67">
        <f>SUM(X8:AB8)</f>
        <v>1497522</v>
      </c>
      <c r="W8" s="68">
        <f t="shared" ref="W8:W54" si="9">V8/AD8</f>
        <v>0.28899944362393609</v>
      </c>
      <c r="X8" s="67">
        <v>158</v>
      </c>
      <c r="Y8" s="67">
        <v>26842</v>
      </c>
      <c r="Z8" s="67">
        <v>526642</v>
      </c>
      <c r="AA8" s="67">
        <v>752234</v>
      </c>
      <c r="AB8" s="67">
        <v>191646</v>
      </c>
      <c r="AD8" s="59">
        <v>5181747</v>
      </c>
    </row>
    <row r="9" spans="1:30" x14ac:dyDescent="0.45">
      <c r="A9" s="31" t="s">
        <v>13</v>
      </c>
      <c r="B9" s="30">
        <f>C9+F9+I9+V9</f>
        <v>3431201</v>
      </c>
      <c r="C9" s="32">
        <f>SUM(一般接種!D8+一般接種!G8+一般接種!J8+一般接種!M8+医療従事者等!C6)</f>
        <v>1098959</v>
      </c>
      <c r="D9" s="32">
        <v>18233</v>
      </c>
      <c r="E9" s="73">
        <f t="shared" si="0"/>
        <v>0.86971980035634555</v>
      </c>
      <c r="F9" s="32">
        <f>SUM(一般接種!E8+一般接種!H8+一般接種!K8+一般接種!N8+医療従事者等!D6)</f>
        <v>1085157</v>
      </c>
      <c r="G9" s="32">
        <v>17141</v>
      </c>
      <c r="H9" s="73">
        <f t="shared" si="7"/>
        <v>0.85949136256311287</v>
      </c>
      <c r="I9" s="29">
        <f t="shared" ref="I9:I54" si="10">SUM(L9:U9)</f>
        <v>896364</v>
      </c>
      <c r="J9" s="32">
        <v>40</v>
      </c>
      <c r="K9" s="73">
        <f t="shared" si="8"/>
        <v>0.7213213435547966</v>
      </c>
      <c r="L9" s="67">
        <v>10727</v>
      </c>
      <c r="M9" s="67">
        <v>43977</v>
      </c>
      <c r="N9" s="67">
        <v>228423</v>
      </c>
      <c r="O9" s="67">
        <v>263839</v>
      </c>
      <c r="P9" s="67">
        <v>181692</v>
      </c>
      <c r="Q9" s="67">
        <v>92301</v>
      </c>
      <c r="R9" s="67">
        <v>41316</v>
      </c>
      <c r="S9" s="67">
        <v>18915</v>
      </c>
      <c r="T9" s="67">
        <v>11989</v>
      </c>
      <c r="U9" s="67">
        <v>3185</v>
      </c>
      <c r="V9" s="67">
        <f t="shared" ref="V9:V54" si="11">SUM(X9:AB9)</f>
        <v>350721</v>
      </c>
      <c r="W9" s="68">
        <f t="shared" si="9"/>
        <v>0.28224452645793463</v>
      </c>
      <c r="X9" s="67">
        <v>70</v>
      </c>
      <c r="Y9" s="67">
        <v>5725</v>
      </c>
      <c r="Z9" s="67">
        <v>121475</v>
      </c>
      <c r="AA9" s="67">
        <v>171651</v>
      </c>
      <c r="AB9" s="67">
        <v>51800</v>
      </c>
      <c r="AD9" s="59">
        <v>1242614</v>
      </c>
    </row>
    <row r="10" spans="1:30" x14ac:dyDescent="0.45">
      <c r="A10" s="31" t="s">
        <v>14</v>
      </c>
      <c r="B10" s="30">
        <f t="shared" ref="B10:B54" si="12">C10+F10+I10+V10</f>
        <v>3380613</v>
      </c>
      <c r="C10" s="32">
        <f>SUM(一般接種!D9+一般接種!G9+一般接種!J9+一般接種!M9+医療従事者等!C7)</f>
        <v>1064276</v>
      </c>
      <c r="D10" s="32">
        <v>19515</v>
      </c>
      <c r="E10" s="73">
        <f t="shared" si="0"/>
        <v>0.8662035355821639</v>
      </c>
      <c r="F10" s="32">
        <f>SUM(一般接種!E9+一般接種!H9+一般接種!K9+一般接種!N9+医療従事者等!D7)</f>
        <v>1049289</v>
      </c>
      <c r="G10" s="32">
        <v>18388</v>
      </c>
      <c r="H10" s="73">
        <f t="shared" si="7"/>
        <v>0.85471231318472674</v>
      </c>
      <c r="I10" s="29">
        <f t="shared" si="10"/>
        <v>885022</v>
      </c>
      <c r="J10" s="32">
        <v>60</v>
      </c>
      <c r="K10" s="73">
        <f t="shared" si="8"/>
        <v>0.73371537916888452</v>
      </c>
      <c r="L10" s="67">
        <v>10460</v>
      </c>
      <c r="M10" s="67">
        <v>47805</v>
      </c>
      <c r="N10" s="67">
        <v>221632</v>
      </c>
      <c r="O10" s="67">
        <v>256825</v>
      </c>
      <c r="P10" s="67">
        <v>168643</v>
      </c>
      <c r="Q10" s="67">
        <v>106798</v>
      </c>
      <c r="R10" s="67">
        <v>40206</v>
      </c>
      <c r="S10" s="67">
        <v>17212</v>
      </c>
      <c r="T10" s="67">
        <v>12320</v>
      </c>
      <c r="U10" s="67">
        <v>3121</v>
      </c>
      <c r="V10" s="67">
        <f t="shared" si="11"/>
        <v>382026</v>
      </c>
      <c r="W10" s="68">
        <f t="shared" si="9"/>
        <v>0.31673490098147972</v>
      </c>
      <c r="X10" s="67">
        <v>6</v>
      </c>
      <c r="Y10" s="67">
        <v>5459</v>
      </c>
      <c r="Z10" s="67">
        <v>132544</v>
      </c>
      <c r="AA10" s="67">
        <v>184986</v>
      </c>
      <c r="AB10" s="67">
        <v>59031</v>
      </c>
      <c r="AD10" s="59">
        <v>1206138</v>
      </c>
    </row>
    <row r="11" spans="1:30" x14ac:dyDescent="0.45">
      <c r="A11" s="31" t="s">
        <v>15</v>
      </c>
      <c r="B11" s="30">
        <f t="shared" si="12"/>
        <v>6044672</v>
      </c>
      <c r="C11" s="32">
        <f>SUM(一般接種!D10+一般接種!G10+一般接種!J10+一般接種!M10+医療従事者等!C8)</f>
        <v>1943785</v>
      </c>
      <c r="D11" s="32">
        <v>28061</v>
      </c>
      <c r="E11" s="73">
        <f t="shared" si="0"/>
        <v>0.8445846214075734</v>
      </c>
      <c r="F11" s="32">
        <f>SUM(一般接種!E10+一般接種!H10+一般接種!K10+一般接種!N10+医療従事者等!D8)</f>
        <v>1909759</v>
      </c>
      <c r="G11" s="32">
        <v>26424</v>
      </c>
      <c r="H11" s="73">
        <f t="shared" si="7"/>
        <v>0.83030529343403969</v>
      </c>
      <c r="I11" s="29">
        <f t="shared" si="10"/>
        <v>1549301</v>
      </c>
      <c r="J11" s="32">
        <v>29</v>
      </c>
      <c r="K11" s="73">
        <f t="shared" si="8"/>
        <v>0.68302704647295442</v>
      </c>
      <c r="L11" s="67">
        <v>18982</v>
      </c>
      <c r="M11" s="67">
        <v>126079</v>
      </c>
      <c r="N11" s="67">
        <v>460714</v>
      </c>
      <c r="O11" s="67">
        <v>394185</v>
      </c>
      <c r="P11" s="67">
        <v>269967</v>
      </c>
      <c r="Q11" s="67">
        <v>151313</v>
      </c>
      <c r="R11" s="67">
        <v>60505</v>
      </c>
      <c r="S11" s="67">
        <v>35625</v>
      </c>
      <c r="T11" s="67">
        <v>25104</v>
      </c>
      <c r="U11" s="67">
        <v>6827</v>
      </c>
      <c r="V11" s="67">
        <f t="shared" si="11"/>
        <v>641827</v>
      </c>
      <c r="W11" s="68">
        <f t="shared" si="9"/>
        <v>0.282962062282541</v>
      </c>
      <c r="X11" s="67">
        <v>26</v>
      </c>
      <c r="Y11" s="67">
        <v>24639</v>
      </c>
      <c r="Z11" s="67">
        <v>276387</v>
      </c>
      <c r="AA11" s="67">
        <v>273114</v>
      </c>
      <c r="AB11" s="67">
        <v>67661</v>
      </c>
      <c r="AD11" s="59">
        <v>2268244</v>
      </c>
    </row>
    <row r="12" spans="1:30" x14ac:dyDescent="0.45">
      <c r="A12" s="31" t="s">
        <v>16</v>
      </c>
      <c r="B12" s="30">
        <f t="shared" si="12"/>
        <v>2706005</v>
      </c>
      <c r="C12" s="32">
        <f>SUM(一般接種!D11+一般接種!G11+一般接種!J11+一般接種!M11+医療従事者等!C9)</f>
        <v>859285</v>
      </c>
      <c r="D12" s="32">
        <v>16328</v>
      </c>
      <c r="E12" s="73">
        <f t="shared" si="0"/>
        <v>0.88136973725895718</v>
      </c>
      <c r="F12" s="32">
        <f>SUM(一般接種!E11+一般接種!H11+一般接種!K11+一般接種!N11+医療従事者等!D9)</f>
        <v>849693</v>
      </c>
      <c r="G12" s="32">
        <v>15333</v>
      </c>
      <c r="H12" s="73">
        <f t="shared" si="7"/>
        <v>0.87238098026279332</v>
      </c>
      <c r="I12" s="29">
        <f t="shared" si="10"/>
        <v>730789</v>
      </c>
      <c r="J12" s="32">
        <v>5</v>
      </c>
      <c r="K12" s="73">
        <f t="shared" si="8"/>
        <v>0.76408512186629896</v>
      </c>
      <c r="L12" s="67">
        <v>4887</v>
      </c>
      <c r="M12" s="67">
        <v>29840</v>
      </c>
      <c r="N12" s="67">
        <v>127773</v>
      </c>
      <c r="O12" s="67">
        <v>229447</v>
      </c>
      <c r="P12" s="67">
        <v>189339</v>
      </c>
      <c r="Q12" s="67">
        <v>89893</v>
      </c>
      <c r="R12" s="67">
        <v>30904</v>
      </c>
      <c r="S12" s="67">
        <v>14012</v>
      </c>
      <c r="T12" s="67">
        <v>11806</v>
      </c>
      <c r="U12" s="67">
        <v>2888</v>
      </c>
      <c r="V12" s="67">
        <f t="shared" si="11"/>
        <v>266238</v>
      </c>
      <c r="W12" s="68">
        <f t="shared" si="9"/>
        <v>0.27837020881059205</v>
      </c>
      <c r="X12" s="67">
        <v>3</v>
      </c>
      <c r="Y12" s="67">
        <v>1518</v>
      </c>
      <c r="Z12" s="67">
        <v>58163</v>
      </c>
      <c r="AA12" s="67">
        <v>138881</v>
      </c>
      <c r="AB12" s="67">
        <v>67673</v>
      </c>
      <c r="AD12" s="59">
        <v>956417</v>
      </c>
    </row>
    <row r="13" spans="1:30" x14ac:dyDescent="0.45">
      <c r="A13" s="31" t="s">
        <v>17</v>
      </c>
      <c r="B13" s="30">
        <f t="shared" si="12"/>
        <v>2986622</v>
      </c>
      <c r="C13" s="32">
        <f>SUM(一般接種!D12+一般接種!G12+一般接種!J12+一般接種!M12+医療従事者等!C10)</f>
        <v>937270</v>
      </c>
      <c r="D13" s="32">
        <v>17436</v>
      </c>
      <c r="E13" s="73">
        <f t="shared" si="0"/>
        <v>0.87092544006241501</v>
      </c>
      <c r="F13" s="32">
        <f>SUM(一般接種!E12+一般接種!H12+一般接種!K12+一般接種!N12+医療従事者等!D10)</f>
        <v>927677</v>
      </c>
      <c r="G13" s="32">
        <v>16270</v>
      </c>
      <c r="H13" s="73">
        <f t="shared" si="7"/>
        <v>0.86294651268703426</v>
      </c>
      <c r="I13" s="29">
        <f t="shared" si="10"/>
        <v>781770</v>
      </c>
      <c r="J13" s="32">
        <v>38</v>
      </c>
      <c r="K13" s="73">
        <f t="shared" si="8"/>
        <v>0.74016647146210268</v>
      </c>
      <c r="L13" s="67">
        <v>9649</v>
      </c>
      <c r="M13" s="67">
        <v>34749</v>
      </c>
      <c r="N13" s="67">
        <v>192905</v>
      </c>
      <c r="O13" s="67">
        <v>270884</v>
      </c>
      <c r="P13" s="67">
        <v>142547</v>
      </c>
      <c r="Q13" s="67">
        <v>77144</v>
      </c>
      <c r="R13" s="67">
        <v>25827</v>
      </c>
      <c r="S13" s="67">
        <v>13619</v>
      </c>
      <c r="T13" s="67">
        <v>10575</v>
      </c>
      <c r="U13" s="67">
        <v>3871</v>
      </c>
      <c r="V13" s="67">
        <f t="shared" si="11"/>
        <v>339905</v>
      </c>
      <c r="W13" s="68">
        <f t="shared" si="9"/>
        <v>0.32183188673653634</v>
      </c>
      <c r="X13" s="67">
        <v>2</v>
      </c>
      <c r="Y13" s="67">
        <v>3617</v>
      </c>
      <c r="Z13" s="67">
        <v>100208</v>
      </c>
      <c r="AA13" s="67">
        <v>177475</v>
      </c>
      <c r="AB13" s="67">
        <v>58603</v>
      </c>
      <c r="AD13" s="59">
        <v>1056157</v>
      </c>
    </row>
    <row r="14" spans="1:30" x14ac:dyDescent="0.45">
      <c r="A14" s="31" t="s">
        <v>18</v>
      </c>
      <c r="B14" s="30">
        <f t="shared" si="12"/>
        <v>5054851</v>
      </c>
      <c r="C14" s="32">
        <f>SUM(一般接種!D13+一般接種!G13+一般接種!J13+一般接種!M13+医療従事者等!C11)</f>
        <v>1603475</v>
      </c>
      <c r="D14" s="32">
        <v>23331</v>
      </c>
      <c r="E14" s="73">
        <f t="shared" si="0"/>
        <v>0.85852895233696902</v>
      </c>
      <c r="F14" s="32">
        <f>SUM(一般接種!E13+一般接種!H13+一般接種!K13+一般接種!N13+医療従事者等!D11)</f>
        <v>1584232</v>
      </c>
      <c r="G14" s="32">
        <v>21728</v>
      </c>
      <c r="H14" s="73">
        <f t="shared" si="7"/>
        <v>0.84894473044375929</v>
      </c>
      <c r="I14" s="29">
        <f t="shared" si="10"/>
        <v>1325423</v>
      </c>
      <c r="J14" s="32">
        <v>82</v>
      </c>
      <c r="K14" s="73">
        <f t="shared" si="8"/>
        <v>0.72008856168756197</v>
      </c>
      <c r="L14" s="67">
        <v>19151</v>
      </c>
      <c r="M14" s="67">
        <v>75620</v>
      </c>
      <c r="N14" s="67">
        <v>346514</v>
      </c>
      <c r="O14" s="67">
        <v>419686</v>
      </c>
      <c r="P14" s="67">
        <v>237442</v>
      </c>
      <c r="Q14" s="67">
        <v>129150</v>
      </c>
      <c r="R14" s="67">
        <v>49871</v>
      </c>
      <c r="S14" s="67">
        <v>23688</v>
      </c>
      <c r="T14" s="67">
        <v>19264</v>
      </c>
      <c r="U14" s="67">
        <v>5037</v>
      </c>
      <c r="V14" s="67">
        <f t="shared" si="11"/>
        <v>541721</v>
      </c>
      <c r="W14" s="68">
        <f t="shared" si="9"/>
        <v>0.29432960704146915</v>
      </c>
      <c r="X14" s="67">
        <v>189</v>
      </c>
      <c r="Y14" s="67">
        <v>13237</v>
      </c>
      <c r="Z14" s="67">
        <v>199358</v>
      </c>
      <c r="AA14" s="67">
        <v>239433</v>
      </c>
      <c r="AB14" s="67">
        <v>89504</v>
      </c>
      <c r="AD14" s="59">
        <v>1840525</v>
      </c>
    </row>
    <row r="15" spans="1:30" x14ac:dyDescent="0.45">
      <c r="A15" s="31" t="s">
        <v>19</v>
      </c>
      <c r="B15" s="30">
        <f t="shared" si="12"/>
        <v>7768211</v>
      </c>
      <c r="C15" s="32">
        <f>SUM(一般接種!D14+一般接種!G14+一般接種!J14+一般接種!M14+医療従事者等!C12)</f>
        <v>2487621</v>
      </c>
      <c r="D15" s="32">
        <v>40265</v>
      </c>
      <c r="E15" s="73">
        <f t="shared" si="0"/>
        <v>0.84672640980025426</v>
      </c>
      <c r="F15" s="32">
        <f>SUM(一般接種!E14+一般接種!H14+一般接種!K14+一般接種!N14+医療従事者等!D12)</f>
        <v>2454347</v>
      </c>
      <c r="G15" s="32">
        <v>37864</v>
      </c>
      <c r="H15" s="73">
        <f t="shared" si="7"/>
        <v>0.83604509312635666</v>
      </c>
      <c r="I15" s="29">
        <f t="shared" si="10"/>
        <v>2001978</v>
      </c>
      <c r="J15" s="32">
        <v>46</v>
      </c>
      <c r="K15" s="73">
        <f t="shared" si="8"/>
        <v>0.6926204013736631</v>
      </c>
      <c r="L15" s="67">
        <v>21301</v>
      </c>
      <c r="M15" s="67">
        <v>142209</v>
      </c>
      <c r="N15" s="67">
        <v>555789</v>
      </c>
      <c r="O15" s="67">
        <v>593346</v>
      </c>
      <c r="P15" s="67">
        <v>347198</v>
      </c>
      <c r="Q15" s="67">
        <v>181652</v>
      </c>
      <c r="R15" s="67">
        <v>71426</v>
      </c>
      <c r="S15" s="67">
        <v>42169</v>
      </c>
      <c r="T15" s="67">
        <v>37675</v>
      </c>
      <c r="U15" s="67">
        <v>9213</v>
      </c>
      <c r="V15" s="67">
        <f t="shared" si="11"/>
        <v>824265</v>
      </c>
      <c r="W15" s="68">
        <f t="shared" si="9"/>
        <v>0.28517589765199935</v>
      </c>
      <c r="X15" s="67">
        <v>91</v>
      </c>
      <c r="Y15" s="67">
        <v>26735</v>
      </c>
      <c r="Z15" s="67">
        <v>335732</v>
      </c>
      <c r="AA15" s="67">
        <v>367871</v>
      </c>
      <c r="AB15" s="67">
        <v>93836</v>
      </c>
      <c r="AD15" s="59">
        <v>2890374</v>
      </c>
    </row>
    <row r="16" spans="1:30" x14ac:dyDescent="0.45">
      <c r="A16" s="33" t="s">
        <v>20</v>
      </c>
      <c r="B16" s="30">
        <f t="shared" si="12"/>
        <v>5121892</v>
      </c>
      <c r="C16" s="32">
        <f>SUM(一般接種!D15+一般接種!G15+一般接種!J15+一般接種!M15+医療従事者等!C13)</f>
        <v>1642359</v>
      </c>
      <c r="D16" s="32">
        <v>26960</v>
      </c>
      <c r="E16" s="73">
        <f t="shared" si="0"/>
        <v>0.83161123360547506</v>
      </c>
      <c r="F16" s="32">
        <f>SUM(一般接種!E15+一般接種!H15+一般接種!K15+一般接種!N15+医療従事者等!D13)</f>
        <v>1622017</v>
      </c>
      <c r="G16" s="32">
        <v>25412</v>
      </c>
      <c r="H16" s="73">
        <f t="shared" si="7"/>
        <v>0.8219360378647439</v>
      </c>
      <c r="I16" s="29">
        <f t="shared" si="10"/>
        <v>1334559</v>
      </c>
      <c r="J16" s="32">
        <v>41</v>
      </c>
      <c r="K16" s="73">
        <f t="shared" si="8"/>
        <v>0.68701302913318096</v>
      </c>
      <c r="L16" s="67">
        <v>14859</v>
      </c>
      <c r="M16" s="67">
        <v>72363</v>
      </c>
      <c r="N16" s="67">
        <v>367267</v>
      </c>
      <c r="O16" s="67">
        <v>348266</v>
      </c>
      <c r="P16" s="67">
        <v>253906</v>
      </c>
      <c r="Q16" s="67">
        <v>148070</v>
      </c>
      <c r="R16" s="67">
        <v>63682</v>
      </c>
      <c r="S16" s="67">
        <v>33478</v>
      </c>
      <c r="T16" s="67">
        <v>26094</v>
      </c>
      <c r="U16" s="67">
        <v>6574</v>
      </c>
      <c r="V16" s="67">
        <f t="shared" si="11"/>
        <v>522957</v>
      </c>
      <c r="W16" s="68">
        <f t="shared" si="9"/>
        <v>0.2692195029789039</v>
      </c>
      <c r="X16" s="67">
        <v>250</v>
      </c>
      <c r="Y16" s="67">
        <v>9115</v>
      </c>
      <c r="Z16" s="67">
        <v>220045</v>
      </c>
      <c r="AA16" s="67">
        <v>231452</v>
      </c>
      <c r="AB16" s="67">
        <v>62095</v>
      </c>
      <c r="AD16" s="59">
        <v>1942493</v>
      </c>
    </row>
    <row r="17" spans="1:30" x14ac:dyDescent="0.45">
      <c r="A17" s="31" t="s">
        <v>21</v>
      </c>
      <c r="B17" s="30">
        <f t="shared" si="12"/>
        <v>5042838</v>
      </c>
      <c r="C17" s="32">
        <f>SUM(一般接種!D16+一般接種!G16+一般接種!J16+一般接種!M16+医療従事者等!C14)</f>
        <v>1620735</v>
      </c>
      <c r="D17" s="32">
        <v>27247</v>
      </c>
      <c r="E17" s="73">
        <f t="shared" si="0"/>
        <v>0.81987809013015756</v>
      </c>
      <c r="F17" s="32">
        <f>SUM(一般接種!E16+一般接種!H16+一般接種!K16+一般接種!N16+医療従事者等!D14)</f>
        <v>1595672</v>
      </c>
      <c r="G17" s="32">
        <v>25706</v>
      </c>
      <c r="H17" s="73">
        <f t="shared" si="7"/>
        <v>0.80777560022371242</v>
      </c>
      <c r="I17" s="29">
        <f t="shared" si="10"/>
        <v>1305394</v>
      </c>
      <c r="J17" s="32">
        <v>44</v>
      </c>
      <c r="K17" s="73">
        <f t="shared" si="8"/>
        <v>0.67162593314251584</v>
      </c>
      <c r="L17" s="67">
        <v>16396</v>
      </c>
      <c r="M17" s="67">
        <v>72393</v>
      </c>
      <c r="N17" s="67">
        <v>402756</v>
      </c>
      <c r="O17" s="67">
        <v>435751</v>
      </c>
      <c r="P17" s="67">
        <v>217811</v>
      </c>
      <c r="Q17" s="67">
        <v>78429</v>
      </c>
      <c r="R17" s="67">
        <v>38076</v>
      </c>
      <c r="S17" s="67">
        <v>17337</v>
      </c>
      <c r="T17" s="67">
        <v>19949</v>
      </c>
      <c r="U17" s="67">
        <v>6496</v>
      </c>
      <c r="V17" s="67">
        <f t="shared" si="11"/>
        <v>521037</v>
      </c>
      <c r="W17" s="68">
        <f t="shared" si="9"/>
        <v>0.26808286001974718</v>
      </c>
      <c r="X17" s="67">
        <v>53</v>
      </c>
      <c r="Y17" s="67">
        <v>7103</v>
      </c>
      <c r="Z17" s="67">
        <v>196076</v>
      </c>
      <c r="AA17" s="67">
        <v>242473</v>
      </c>
      <c r="AB17" s="67">
        <v>75332</v>
      </c>
      <c r="AD17" s="59">
        <v>1943567</v>
      </c>
    </row>
    <row r="18" spans="1:30" x14ac:dyDescent="0.45">
      <c r="A18" s="31" t="s">
        <v>22</v>
      </c>
      <c r="B18" s="30">
        <f t="shared" si="12"/>
        <v>18888341</v>
      </c>
      <c r="C18" s="32">
        <f>SUM(一般接種!D17+一般接種!G17+一般接種!J17+一般接種!M17+医療従事者等!C15)</f>
        <v>6163308</v>
      </c>
      <c r="D18" s="32">
        <v>79309</v>
      </c>
      <c r="E18" s="73">
        <f t="shared" si="0"/>
        <v>0.82374160721708245</v>
      </c>
      <c r="F18" s="32">
        <f>SUM(一般接種!E17+一般接種!H17+一般接種!K17+一般接種!N17+医療従事者等!D15)</f>
        <v>6073296</v>
      </c>
      <c r="G18" s="32">
        <v>74257</v>
      </c>
      <c r="H18" s="73">
        <f t="shared" si="7"/>
        <v>0.81223846808948508</v>
      </c>
      <c r="I18" s="29">
        <f t="shared" si="10"/>
        <v>4855949</v>
      </c>
      <c r="J18" s="32">
        <v>132</v>
      </c>
      <c r="K18" s="73">
        <f t="shared" si="8"/>
        <v>0.65745219549379152</v>
      </c>
      <c r="L18" s="67">
        <v>50610</v>
      </c>
      <c r="M18" s="67">
        <v>272985</v>
      </c>
      <c r="N18" s="67">
        <v>1320199</v>
      </c>
      <c r="O18" s="67">
        <v>1420530</v>
      </c>
      <c r="P18" s="67">
        <v>839546</v>
      </c>
      <c r="Q18" s="67">
        <v>479128</v>
      </c>
      <c r="R18" s="67">
        <v>202813</v>
      </c>
      <c r="S18" s="67">
        <v>130759</v>
      </c>
      <c r="T18" s="67">
        <v>114313</v>
      </c>
      <c r="U18" s="67">
        <v>25066</v>
      </c>
      <c r="V18" s="67">
        <f t="shared" si="11"/>
        <v>1795788</v>
      </c>
      <c r="W18" s="68">
        <f t="shared" si="9"/>
        <v>0.24314029199234749</v>
      </c>
      <c r="X18" s="67">
        <v>228</v>
      </c>
      <c r="Y18" s="67">
        <v>45171</v>
      </c>
      <c r="Z18" s="67">
        <v>707024</v>
      </c>
      <c r="AA18" s="67">
        <v>843116</v>
      </c>
      <c r="AB18" s="67">
        <v>200249</v>
      </c>
      <c r="AD18" s="59">
        <v>7385810</v>
      </c>
    </row>
    <row r="19" spans="1:30" x14ac:dyDescent="0.45">
      <c r="A19" s="31" t="s">
        <v>23</v>
      </c>
      <c r="B19" s="30">
        <f t="shared" si="12"/>
        <v>16286432</v>
      </c>
      <c r="C19" s="32">
        <f>SUM(一般接種!D18+一般接種!G18+一般接種!J18+一般接種!M18+医療従事者等!C16)</f>
        <v>5262551</v>
      </c>
      <c r="D19" s="32">
        <v>72176</v>
      </c>
      <c r="E19" s="73">
        <f t="shared" si="0"/>
        <v>0.82245638087342365</v>
      </c>
      <c r="F19" s="32">
        <f>SUM(一般接種!E18+一般接種!H18+一般接種!K18+一般接種!N18+医療従事者等!D16)</f>
        <v>5197553</v>
      </c>
      <c r="G19" s="32">
        <v>68208</v>
      </c>
      <c r="H19" s="73">
        <f t="shared" si="7"/>
        <v>0.81278568984922883</v>
      </c>
      <c r="I19" s="29">
        <f t="shared" si="10"/>
        <v>4222588</v>
      </c>
      <c r="J19" s="32">
        <v>218</v>
      </c>
      <c r="K19" s="73">
        <f t="shared" si="8"/>
        <v>0.66906825593690589</v>
      </c>
      <c r="L19" s="67">
        <v>43686</v>
      </c>
      <c r="M19" s="67">
        <v>215148</v>
      </c>
      <c r="N19" s="67">
        <v>1090947</v>
      </c>
      <c r="O19" s="67">
        <v>1327578</v>
      </c>
      <c r="P19" s="67">
        <v>756960</v>
      </c>
      <c r="Q19" s="67">
        <v>394918</v>
      </c>
      <c r="R19" s="67">
        <v>169996</v>
      </c>
      <c r="S19" s="67">
        <v>115272</v>
      </c>
      <c r="T19" s="67">
        <v>87878</v>
      </c>
      <c r="U19" s="67">
        <v>20205</v>
      </c>
      <c r="V19" s="67">
        <f t="shared" si="11"/>
        <v>1603740</v>
      </c>
      <c r="W19" s="68">
        <f t="shared" si="9"/>
        <v>0.25412541411014511</v>
      </c>
      <c r="X19" s="67">
        <v>254</v>
      </c>
      <c r="Y19" s="67">
        <v>35601</v>
      </c>
      <c r="Z19" s="67">
        <v>641813</v>
      </c>
      <c r="AA19" s="67">
        <v>737998</v>
      </c>
      <c r="AB19" s="67">
        <v>188074</v>
      </c>
      <c r="AD19" s="59">
        <v>6310821</v>
      </c>
    </row>
    <row r="20" spans="1:30" x14ac:dyDescent="0.45">
      <c r="A20" s="31" t="s">
        <v>24</v>
      </c>
      <c r="B20" s="30">
        <f t="shared" si="12"/>
        <v>34390370</v>
      </c>
      <c r="C20" s="32">
        <f>SUM(一般接種!D19+一般接種!G19+一般接種!J19+一般接種!M19+医療従事者等!C17)</f>
        <v>11351123</v>
      </c>
      <c r="D20" s="32">
        <v>173226</v>
      </c>
      <c r="E20" s="73">
        <f t="shared" si="0"/>
        <v>0.81029569251162592</v>
      </c>
      <c r="F20" s="32">
        <f>SUM(一般接種!E19+一般接種!H19+一般接種!K19+一般接種!N19+医療従事者等!D17)</f>
        <v>11204709</v>
      </c>
      <c r="G20" s="32">
        <v>162948</v>
      </c>
      <c r="H20" s="73">
        <f t="shared" si="7"/>
        <v>0.80042707282441972</v>
      </c>
      <c r="I20" s="29">
        <f t="shared" si="10"/>
        <v>8782544</v>
      </c>
      <c r="J20" s="32">
        <v>569</v>
      </c>
      <c r="K20" s="73">
        <f t="shared" si="8"/>
        <v>0.63661317636446157</v>
      </c>
      <c r="L20" s="67">
        <v>105356</v>
      </c>
      <c r="M20" s="67">
        <v>616849</v>
      </c>
      <c r="N20" s="67">
        <v>2644487</v>
      </c>
      <c r="O20" s="67">
        <v>2947589</v>
      </c>
      <c r="P20" s="67">
        <v>1271495</v>
      </c>
      <c r="Q20" s="67">
        <v>519603</v>
      </c>
      <c r="R20" s="67">
        <v>237359</v>
      </c>
      <c r="S20" s="67">
        <v>231587</v>
      </c>
      <c r="T20" s="67">
        <v>175151</v>
      </c>
      <c r="U20" s="67">
        <v>33068</v>
      </c>
      <c r="V20" s="67">
        <f t="shared" si="11"/>
        <v>3051994</v>
      </c>
      <c r="W20" s="68">
        <f t="shared" si="9"/>
        <v>0.22124175878265179</v>
      </c>
      <c r="X20" s="67">
        <v>1401</v>
      </c>
      <c r="Y20" s="67">
        <v>145534</v>
      </c>
      <c r="Z20" s="67">
        <v>1522138</v>
      </c>
      <c r="AA20" s="67">
        <v>1200122</v>
      </c>
      <c r="AB20" s="67">
        <v>182799</v>
      </c>
      <c r="AD20" s="59">
        <v>13794837</v>
      </c>
    </row>
    <row r="21" spans="1:30" x14ac:dyDescent="0.45">
      <c r="A21" s="31" t="s">
        <v>25</v>
      </c>
      <c r="B21" s="30">
        <f t="shared" si="12"/>
        <v>23416265</v>
      </c>
      <c r="C21" s="32">
        <f>SUM(一般接種!D20+一般接種!G20+一般接種!J20+一般接種!M20+医療従事者等!C18)</f>
        <v>7649244</v>
      </c>
      <c r="D21" s="32">
        <v>122369</v>
      </c>
      <c r="E21" s="73">
        <f t="shared" si="0"/>
        <v>0.81679407288697825</v>
      </c>
      <c r="F21" s="32">
        <f>SUM(一般接種!E20+一般接種!H20+一般接種!K20+一般接種!N20+医療従事者等!D18)</f>
        <v>7557033</v>
      </c>
      <c r="G21" s="32">
        <v>115220</v>
      </c>
      <c r="H21" s="73">
        <f t="shared" si="7"/>
        <v>0.80756339781559572</v>
      </c>
      <c r="I21" s="29">
        <f t="shared" si="10"/>
        <v>5983967</v>
      </c>
      <c r="J21" s="32">
        <v>290</v>
      </c>
      <c r="K21" s="73">
        <f t="shared" si="8"/>
        <v>0.64933081892154909</v>
      </c>
      <c r="L21" s="67">
        <v>51971</v>
      </c>
      <c r="M21" s="67">
        <v>308846</v>
      </c>
      <c r="N21" s="67">
        <v>1462375</v>
      </c>
      <c r="O21" s="67">
        <v>2068065</v>
      </c>
      <c r="P21" s="67">
        <v>1104482</v>
      </c>
      <c r="Q21" s="67">
        <v>478840</v>
      </c>
      <c r="R21" s="67">
        <v>191784</v>
      </c>
      <c r="S21" s="67">
        <v>162794</v>
      </c>
      <c r="T21" s="67">
        <v>124705</v>
      </c>
      <c r="U21" s="67">
        <v>30105</v>
      </c>
      <c r="V21" s="67">
        <f t="shared" si="11"/>
        <v>2226021</v>
      </c>
      <c r="W21" s="68">
        <f t="shared" si="9"/>
        <v>0.24156117365067761</v>
      </c>
      <c r="X21" s="67">
        <v>678</v>
      </c>
      <c r="Y21" s="67">
        <v>47823</v>
      </c>
      <c r="Z21" s="67">
        <v>896030</v>
      </c>
      <c r="AA21" s="67">
        <v>1043408</v>
      </c>
      <c r="AB21" s="67">
        <v>238082</v>
      </c>
      <c r="AD21" s="59">
        <v>9215144</v>
      </c>
    </row>
    <row r="22" spans="1:30" x14ac:dyDescent="0.45">
      <c r="A22" s="31" t="s">
        <v>26</v>
      </c>
      <c r="B22" s="30">
        <f t="shared" si="12"/>
        <v>6068364</v>
      </c>
      <c r="C22" s="32">
        <f>SUM(一般接種!D21+一般接種!G21+一般接種!J21+一般接種!M21+医療従事者等!C19)</f>
        <v>1912593</v>
      </c>
      <c r="D22" s="32">
        <v>29353</v>
      </c>
      <c r="E22" s="73">
        <f t="shared" si="0"/>
        <v>0.86060520757455417</v>
      </c>
      <c r="F22" s="32">
        <f>SUM(一般接種!E21+一般接種!H21+一般接種!K21+一般接種!N21+医療従事者等!D19)</f>
        <v>1881615</v>
      </c>
      <c r="G22" s="32">
        <v>27496</v>
      </c>
      <c r="H22" s="73">
        <f t="shared" si="7"/>
        <v>0.8472974590933311</v>
      </c>
      <c r="I22" s="29">
        <f t="shared" si="10"/>
        <v>1604026</v>
      </c>
      <c r="J22" s="32">
        <v>5</v>
      </c>
      <c r="K22" s="73">
        <f t="shared" si="8"/>
        <v>0.73300738390165032</v>
      </c>
      <c r="L22" s="67">
        <v>16834</v>
      </c>
      <c r="M22" s="67">
        <v>65147</v>
      </c>
      <c r="N22" s="67">
        <v>344211</v>
      </c>
      <c r="O22" s="67">
        <v>568165</v>
      </c>
      <c r="P22" s="67">
        <v>356838</v>
      </c>
      <c r="Q22" s="67">
        <v>150124</v>
      </c>
      <c r="R22" s="67">
        <v>50207</v>
      </c>
      <c r="S22" s="67">
        <v>28456</v>
      </c>
      <c r="T22" s="67">
        <v>19448</v>
      </c>
      <c r="U22" s="67">
        <v>4596</v>
      </c>
      <c r="V22" s="67">
        <f t="shared" si="11"/>
        <v>670130</v>
      </c>
      <c r="W22" s="68">
        <f t="shared" si="9"/>
        <v>0.30623678753209149</v>
      </c>
      <c r="X22" s="67">
        <v>9</v>
      </c>
      <c r="Y22" s="67">
        <v>6127</v>
      </c>
      <c r="Z22" s="67">
        <v>190671</v>
      </c>
      <c r="AA22" s="67">
        <v>357551</v>
      </c>
      <c r="AB22" s="67">
        <v>115772</v>
      </c>
      <c r="AD22" s="59">
        <v>2188274</v>
      </c>
    </row>
    <row r="23" spans="1:30" x14ac:dyDescent="0.45">
      <c r="A23" s="31" t="s">
        <v>27</v>
      </c>
      <c r="B23" s="30">
        <f t="shared" si="12"/>
        <v>2824427</v>
      </c>
      <c r="C23" s="32">
        <f>SUM(一般接種!D22+一般接種!G22+一般接種!J22+一般接種!M22+医療従事者等!C20)</f>
        <v>900317</v>
      </c>
      <c r="D23" s="32">
        <v>14208</v>
      </c>
      <c r="E23" s="73">
        <f t="shared" si="0"/>
        <v>0.85426210859170137</v>
      </c>
      <c r="F23" s="32">
        <f>SUM(一般接種!E22+一般接種!H22+一般接種!K22+一般接種!N22+医療従事者等!D20)</f>
        <v>892405</v>
      </c>
      <c r="G23" s="32">
        <v>13298</v>
      </c>
      <c r="H23" s="73">
        <f t="shared" si="7"/>
        <v>0.84751176153015584</v>
      </c>
      <c r="I23" s="29">
        <f t="shared" si="10"/>
        <v>722298</v>
      </c>
      <c r="J23" s="32">
        <v>10</v>
      </c>
      <c r="K23" s="73">
        <f t="shared" si="8"/>
        <v>0.69632886009563477</v>
      </c>
      <c r="L23" s="67">
        <v>10220</v>
      </c>
      <c r="M23" s="67">
        <v>39387</v>
      </c>
      <c r="N23" s="67">
        <v>213136</v>
      </c>
      <c r="O23" s="67">
        <v>219809</v>
      </c>
      <c r="P23" s="67">
        <v>127801</v>
      </c>
      <c r="Q23" s="67">
        <v>63105</v>
      </c>
      <c r="R23" s="67">
        <v>20069</v>
      </c>
      <c r="S23" s="67">
        <v>13755</v>
      </c>
      <c r="T23" s="67">
        <v>11758</v>
      </c>
      <c r="U23" s="67">
        <v>3258</v>
      </c>
      <c r="V23" s="67">
        <f t="shared" si="11"/>
        <v>309407</v>
      </c>
      <c r="W23" s="68">
        <f t="shared" si="9"/>
        <v>0.29828686564861945</v>
      </c>
      <c r="X23" s="67">
        <v>104</v>
      </c>
      <c r="Y23" s="67">
        <v>3820</v>
      </c>
      <c r="Z23" s="67">
        <v>125941</v>
      </c>
      <c r="AA23" s="67">
        <v>141691</v>
      </c>
      <c r="AB23" s="67">
        <v>37851</v>
      </c>
      <c r="AD23" s="59">
        <v>1037280</v>
      </c>
    </row>
    <row r="24" spans="1:30" x14ac:dyDescent="0.45">
      <c r="A24" s="31" t="s">
        <v>28</v>
      </c>
      <c r="B24" s="30">
        <f t="shared" si="12"/>
        <v>2908871</v>
      </c>
      <c r="C24" s="32">
        <f>SUM(一般接種!D23+一般接種!G23+一般接種!J23+一般接種!M23+医療従事者等!C21)</f>
        <v>941686</v>
      </c>
      <c r="D24" s="32">
        <v>14050</v>
      </c>
      <c r="E24" s="73">
        <f t="shared" si="0"/>
        <v>0.8249312361660861</v>
      </c>
      <c r="F24" s="32">
        <f>SUM(一般接種!E23+一般接種!H23+一般接種!K23+一般接種!N23+医療従事者等!D21)</f>
        <v>930489</v>
      </c>
      <c r="G24" s="32">
        <v>13272</v>
      </c>
      <c r="H24" s="73">
        <f t="shared" si="7"/>
        <v>0.81566579309400344</v>
      </c>
      <c r="I24" s="29">
        <f t="shared" si="10"/>
        <v>744128</v>
      </c>
      <c r="J24" s="32">
        <v>53</v>
      </c>
      <c r="K24" s="73">
        <f t="shared" si="8"/>
        <v>0.66169349782703613</v>
      </c>
      <c r="L24" s="67">
        <v>9379</v>
      </c>
      <c r="M24" s="67">
        <v>55491</v>
      </c>
      <c r="N24" s="67">
        <v>204859</v>
      </c>
      <c r="O24" s="67">
        <v>217003</v>
      </c>
      <c r="P24" s="67">
        <v>131555</v>
      </c>
      <c r="Q24" s="67">
        <v>68177</v>
      </c>
      <c r="R24" s="67">
        <v>26885</v>
      </c>
      <c r="S24" s="67">
        <v>13885</v>
      </c>
      <c r="T24" s="67">
        <v>13170</v>
      </c>
      <c r="U24" s="67">
        <v>3724</v>
      </c>
      <c r="V24" s="67">
        <f t="shared" si="11"/>
        <v>292568</v>
      </c>
      <c r="W24" s="68">
        <f t="shared" si="9"/>
        <v>0.26017584688675244</v>
      </c>
      <c r="X24" s="67">
        <v>39</v>
      </c>
      <c r="Y24" s="67">
        <v>6874</v>
      </c>
      <c r="Z24" s="67">
        <v>103600</v>
      </c>
      <c r="AA24" s="67">
        <v>139913</v>
      </c>
      <c r="AB24" s="67">
        <v>42142</v>
      </c>
      <c r="AD24" s="59">
        <v>1124501</v>
      </c>
    </row>
    <row r="25" spans="1:30" x14ac:dyDescent="0.45">
      <c r="A25" s="31" t="s">
        <v>29</v>
      </c>
      <c r="B25" s="30">
        <f t="shared" si="12"/>
        <v>2016982</v>
      </c>
      <c r="C25" s="32">
        <f>SUM(一般接種!D24+一般接種!G24+一般接種!J24+一般接種!M24+医療従事者等!C22)</f>
        <v>650323</v>
      </c>
      <c r="D25" s="32">
        <v>8961</v>
      </c>
      <c r="E25" s="73">
        <f t="shared" si="0"/>
        <v>0.83559855539979255</v>
      </c>
      <c r="F25" s="32">
        <f>SUM(一般接種!E24+一般接種!H24+一般接種!K24+一般接種!N24+医療従事者等!D22)</f>
        <v>643744</v>
      </c>
      <c r="G25" s="32">
        <v>8340</v>
      </c>
      <c r="H25" s="73">
        <f t="shared" si="7"/>
        <v>0.82783617441515056</v>
      </c>
      <c r="I25" s="29">
        <f t="shared" si="10"/>
        <v>519586</v>
      </c>
      <c r="J25" s="32">
        <v>48</v>
      </c>
      <c r="K25" s="73">
        <f t="shared" si="8"/>
        <v>0.67688014300082866</v>
      </c>
      <c r="L25" s="67">
        <v>7676</v>
      </c>
      <c r="M25" s="67">
        <v>32413</v>
      </c>
      <c r="N25" s="67">
        <v>143809</v>
      </c>
      <c r="O25" s="67">
        <v>172185</v>
      </c>
      <c r="P25" s="67">
        <v>92090</v>
      </c>
      <c r="Q25" s="67">
        <v>34606</v>
      </c>
      <c r="R25" s="67">
        <v>15975</v>
      </c>
      <c r="S25" s="67">
        <v>10587</v>
      </c>
      <c r="T25" s="67">
        <v>8406</v>
      </c>
      <c r="U25" s="67">
        <v>1839</v>
      </c>
      <c r="V25" s="67">
        <f t="shared" si="11"/>
        <v>203329</v>
      </c>
      <c r="W25" s="68">
        <f t="shared" si="9"/>
        <v>0.26490721101481601</v>
      </c>
      <c r="X25" s="67">
        <v>146</v>
      </c>
      <c r="Y25" s="67">
        <v>3812</v>
      </c>
      <c r="Z25" s="67">
        <v>69353</v>
      </c>
      <c r="AA25" s="67">
        <v>102791</v>
      </c>
      <c r="AB25" s="67">
        <v>27227</v>
      </c>
      <c r="AD25" s="59">
        <v>767548</v>
      </c>
    </row>
    <row r="26" spans="1:30" x14ac:dyDescent="0.45">
      <c r="A26" s="31" t="s">
        <v>30</v>
      </c>
      <c r="B26" s="30">
        <f t="shared" si="12"/>
        <v>2136905</v>
      </c>
      <c r="C26" s="32">
        <f>SUM(一般接種!D25+一般接種!G25+一般接種!J25+一般接種!M25+医療従事者等!C23)</f>
        <v>684918</v>
      </c>
      <c r="D26" s="32">
        <v>10354</v>
      </c>
      <c r="E26" s="73">
        <f t="shared" si="0"/>
        <v>0.82643761386176218</v>
      </c>
      <c r="F26" s="32">
        <f>SUM(一般接種!E25+一般接種!H25+一般接種!K25+一般接種!N25+医療従事者等!D23)</f>
        <v>676612</v>
      </c>
      <c r="G26" s="32">
        <v>9676</v>
      </c>
      <c r="H26" s="73">
        <f t="shared" si="7"/>
        <v>0.81709222021707095</v>
      </c>
      <c r="I26" s="29">
        <f t="shared" si="10"/>
        <v>546835</v>
      </c>
      <c r="J26" s="32">
        <v>6</v>
      </c>
      <c r="K26" s="73">
        <f t="shared" si="8"/>
        <v>0.66994392518784507</v>
      </c>
      <c r="L26" s="67">
        <v>6873</v>
      </c>
      <c r="M26" s="67">
        <v>38038</v>
      </c>
      <c r="N26" s="67">
        <v>169328</v>
      </c>
      <c r="O26" s="67">
        <v>165339</v>
      </c>
      <c r="P26" s="67">
        <v>96491</v>
      </c>
      <c r="Q26" s="67">
        <v>34691</v>
      </c>
      <c r="R26" s="67">
        <v>12464</v>
      </c>
      <c r="S26" s="67">
        <v>13006</v>
      </c>
      <c r="T26" s="67">
        <v>8825</v>
      </c>
      <c r="U26" s="67">
        <v>1780</v>
      </c>
      <c r="V26" s="67">
        <f t="shared" si="11"/>
        <v>228540</v>
      </c>
      <c r="W26" s="68">
        <f t="shared" si="9"/>
        <v>0.27999426632901714</v>
      </c>
      <c r="X26" s="67">
        <v>117</v>
      </c>
      <c r="Y26" s="67">
        <v>6418</v>
      </c>
      <c r="Z26" s="67">
        <v>90160</v>
      </c>
      <c r="AA26" s="67">
        <v>109964</v>
      </c>
      <c r="AB26" s="67">
        <v>21881</v>
      </c>
      <c r="AD26" s="59">
        <v>816231</v>
      </c>
    </row>
    <row r="27" spans="1:30" x14ac:dyDescent="0.45">
      <c r="A27" s="31" t="s">
        <v>31</v>
      </c>
      <c r="B27" s="30">
        <f t="shared" si="12"/>
        <v>5531592</v>
      </c>
      <c r="C27" s="32">
        <f>SUM(一般接種!D26+一般接種!G26+一般接種!J26+一般接種!M26+医療従事者等!C24)</f>
        <v>1739609</v>
      </c>
      <c r="D27" s="32">
        <v>29932</v>
      </c>
      <c r="E27" s="73">
        <f t="shared" si="0"/>
        <v>0.83135520940007601</v>
      </c>
      <c r="F27" s="32">
        <f>SUM(一般接種!E26+一般接種!H26+一般接種!K26+一般接種!N26+医療従事者等!D24)</f>
        <v>1716977</v>
      </c>
      <c r="G27" s="32">
        <v>28238</v>
      </c>
      <c r="H27" s="73">
        <f t="shared" si="7"/>
        <v>0.82117380357054293</v>
      </c>
      <c r="I27" s="29">
        <f t="shared" si="10"/>
        <v>1440127</v>
      </c>
      <c r="J27" s="32">
        <v>19</v>
      </c>
      <c r="K27" s="73">
        <f t="shared" si="8"/>
        <v>0.70027337789461097</v>
      </c>
      <c r="L27" s="67">
        <v>14392</v>
      </c>
      <c r="M27" s="67">
        <v>69429</v>
      </c>
      <c r="N27" s="67">
        <v>457884</v>
      </c>
      <c r="O27" s="67">
        <v>433208</v>
      </c>
      <c r="P27" s="67">
        <v>235750</v>
      </c>
      <c r="Q27" s="67">
        <v>123350</v>
      </c>
      <c r="R27" s="67">
        <v>48372</v>
      </c>
      <c r="S27" s="67">
        <v>27748</v>
      </c>
      <c r="T27" s="67">
        <v>24140</v>
      </c>
      <c r="U27" s="67">
        <v>5854</v>
      </c>
      <c r="V27" s="67">
        <f t="shared" si="11"/>
        <v>634879</v>
      </c>
      <c r="W27" s="68">
        <f t="shared" si="9"/>
        <v>0.30871911126412233</v>
      </c>
      <c r="X27" s="67">
        <v>13</v>
      </c>
      <c r="Y27" s="67">
        <v>6602</v>
      </c>
      <c r="Z27" s="67">
        <v>257504</v>
      </c>
      <c r="AA27" s="67">
        <v>306183</v>
      </c>
      <c r="AB27" s="67">
        <v>64577</v>
      </c>
      <c r="AD27" s="59">
        <v>2056494</v>
      </c>
    </row>
    <row r="28" spans="1:30" x14ac:dyDescent="0.45">
      <c r="A28" s="31" t="s">
        <v>32</v>
      </c>
      <c r="B28" s="30">
        <f t="shared" si="12"/>
        <v>5279950</v>
      </c>
      <c r="C28" s="32">
        <f>SUM(一般接種!D27+一般接種!G27+一般接種!J27+一般接種!M27+医療従事者等!C25)</f>
        <v>1674546</v>
      </c>
      <c r="D28" s="32">
        <v>25420</v>
      </c>
      <c r="E28" s="73">
        <f t="shared" si="0"/>
        <v>0.82596507571602795</v>
      </c>
      <c r="F28" s="32">
        <f>SUM(一般接種!E27+一般接種!H27+一般接種!K27+一般接種!N27+医療従事者等!D25)</f>
        <v>1660427</v>
      </c>
      <c r="G28" s="32">
        <v>23922</v>
      </c>
      <c r="H28" s="73">
        <f t="shared" si="7"/>
        <v>0.81964384542761337</v>
      </c>
      <c r="I28" s="29">
        <f t="shared" si="10"/>
        <v>1350634</v>
      </c>
      <c r="J28" s="32">
        <v>45</v>
      </c>
      <c r="K28" s="73">
        <f t="shared" si="8"/>
        <v>0.67644276158779526</v>
      </c>
      <c r="L28" s="67">
        <v>15513</v>
      </c>
      <c r="M28" s="67">
        <v>85363</v>
      </c>
      <c r="N28" s="67">
        <v>466914</v>
      </c>
      <c r="O28" s="67">
        <v>403715</v>
      </c>
      <c r="P28" s="67">
        <v>192511</v>
      </c>
      <c r="Q28" s="67">
        <v>97963</v>
      </c>
      <c r="R28" s="67">
        <v>38061</v>
      </c>
      <c r="S28" s="67">
        <v>22414</v>
      </c>
      <c r="T28" s="67">
        <v>22602</v>
      </c>
      <c r="U28" s="67">
        <v>5578</v>
      </c>
      <c r="V28" s="67">
        <f t="shared" si="11"/>
        <v>594343</v>
      </c>
      <c r="W28" s="68">
        <f t="shared" si="9"/>
        <v>0.29767680637882804</v>
      </c>
      <c r="X28" s="67">
        <v>43</v>
      </c>
      <c r="Y28" s="67">
        <v>9431</v>
      </c>
      <c r="Z28" s="67">
        <v>257430</v>
      </c>
      <c r="AA28" s="67">
        <v>275097</v>
      </c>
      <c r="AB28" s="67">
        <v>52342</v>
      </c>
      <c r="AD28" s="59">
        <v>1996605</v>
      </c>
    </row>
    <row r="29" spans="1:30" x14ac:dyDescent="0.45">
      <c r="A29" s="31" t="s">
        <v>33</v>
      </c>
      <c r="B29" s="30">
        <f t="shared" si="12"/>
        <v>9710633</v>
      </c>
      <c r="C29" s="32">
        <f>SUM(一般接種!D28+一般接種!G28+一般接種!J28+一般接種!M28+医療従事者等!C26)</f>
        <v>3152404</v>
      </c>
      <c r="D29" s="32">
        <v>44442</v>
      </c>
      <c r="E29" s="73">
        <f t="shared" si="0"/>
        <v>0.84956455184101909</v>
      </c>
      <c r="F29" s="32">
        <f>SUM(一般接種!E28+一般接種!H28+一般接種!K28+一般接種!N28+医療従事者等!D26)</f>
        <v>3117590</v>
      </c>
      <c r="G29" s="32">
        <v>41389</v>
      </c>
      <c r="H29" s="73">
        <f t="shared" si="7"/>
        <v>0.84088265041139332</v>
      </c>
      <c r="I29" s="29">
        <f t="shared" si="10"/>
        <v>2468780</v>
      </c>
      <c r="J29" s="32">
        <v>52</v>
      </c>
      <c r="K29" s="73">
        <f t="shared" si="8"/>
        <v>0.67482929229423505</v>
      </c>
      <c r="L29" s="67">
        <v>23595</v>
      </c>
      <c r="M29" s="67">
        <v>116043</v>
      </c>
      <c r="N29" s="67">
        <v>657940</v>
      </c>
      <c r="O29" s="67">
        <v>757552</v>
      </c>
      <c r="P29" s="67">
        <v>454077</v>
      </c>
      <c r="Q29" s="67">
        <v>252080</v>
      </c>
      <c r="R29" s="67">
        <v>88172</v>
      </c>
      <c r="S29" s="67">
        <v>53168</v>
      </c>
      <c r="T29" s="67">
        <v>53655</v>
      </c>
      <c r="U29" s="67">
        <v>12498</v>
      </c>
      <c r="V29" s="67">
        <f t="shared" si="11"/>
        <v>971859</v>
      </c>
      <c r="W29" s="68">
        <f t="shared" si="9"/>
        <v>0.26565863925867206</v>
      </c>
      <c r="X29" s="67">
        <v>27</v>
      </c>
      <c r="Y29" s="67">
        <v>12216</v>
      </c>
      <c r="Z29" s="67">
        <v>354116</v>
      </c>
      <c r="AA29" s="67">
        <v>459641</v>
      </c>
      <c r="AB29" s="67">
        <v>145859</v>
      </c>
      <c r="AD29" s="59">
        <v>3658300</v>
      </c>
    </row>
    <row r="30" spans="1:30" x14ac:dyDescent="0.45">
      <c r="A30" s="31" t="s">
        <v>34</v>
      </c>
      <c r="B30" s="30">
        <f t="shared" si="12"/>
        <v>18299045</v>
      </c>
      <c r="C30" s="32">
        <f>SUM(一般接種!D29+一般接種!G29+一般接種!J29+一般接種!M29+医療従事者等!C27)</f>
        <v>6036043</v>
      </c>
      <c r="D30" s="32">
        <v>94710</v>
      </c>
      <c r="E30" s="73">
        <f t="shared" si="0"/>
        <v>0.78918461913449589</v>
      </c>
      <c r="F30" s="32">
        <f>SUM(一般接種!E29+一般接種!H29+一般接種!K29+一般接種!N29+医療従事者等!D27)</f>
        <v>5930594</v>
      </c>
      <c r="G30" s="32">
        <v>89511</v>
      </c>
      <c r="H30" s="73">
        <f t="shared" si="7"/>
        <v>0.77586845623498613</v>
      </c>
      <c r="I30" s="29">
        <f t="shared" si="10"/>
        <v>4648786</v>
      </c>
      <c r="J30" s="32">
        <v>161</v>
      </c>
      <c r="K30" s="73">
        <f t="shared" si="8"/>
        <v>0.61747479061081012</v>
      </c>
      <c r="L30" s="67">
        <v>43257</v>
      </c>
      <c r="M30" s="67">
        <v>375846</v>
      </c>
      <c r="N30" s="67">
        <v>1356757</v>
      </c>
      <c r="O30" s="67">
        <v>1362849</v>
      </c>
      <c r="P30" s="67">
        <v>761744</v>
      </c>
      <c r="Q30" s="67">
        <v>370791</v>
      </c>
      <c r="R30" s="67">
        <v>150592</v>
      </c>
      <c r="S30" s="67">
        <v>109168</v>
      </c>
      <c r="T30" s="67">
        <v>95011</v>
      </c>
      <c r="U30" s="67">
        <v>22771</v>
      </c>
      <c r="V30" s="67">
        <f t="shared" si="11"/>
        <v>1683622</v>
      </c>
      <c r="W30" s="68">
        <f t="shared" si="9"/>
        <v>0.22363476122891249</v>
      </c>
      <c r="X30" s="67">
        <v>68</v>
      </c>
      <c r="Y30" s="67">
        <v>45288</v>
      </c>
      <c r="Z30" s="67">
        <v>693605</v>
      </c>
      <c r="AA30" s="67">
        <v>755652</v>
      </c>
      <c r="AB30" s="67">
        <v>189009</v>
      </c>
      <c r="AD30" s="59">
        <v>7528445</v>
      </c>
    </row>
    <row r="31" spans="1:30" x14ac:dyDescent="0.45">
      <c r="A31" s="31" t="s">
        <v>35</v>
      </c>
      <c r="B31" s="30">
        <f t="shared" si="12"/>
        <v>4584815</v>
      </c>
      <c r="C31" s="32">
        <f>SUM(一般接種!D30+一般接種!G30+一般接種!J30+一般接種!M30+医療従事者等!C28)</f>
        <v>1485447</v>
      </c>
      <c r="D31" s="32">
        <v>23344</v>
      </c>
      <c r="E31" s="73">
        <f t="shared" si="0"/>
        <v>0.81916039173501864</v>
      </c>
      <c r="F31" s="32">
        <f>SUM(一般接種!E30+一般接種!H30+一般接種!K30+一般接種!N30+医療従事者等!D28)</f>
        <v>1469633</v>
      </c>
      <c r="G31" s="32">
        <v>22078</v>
      </c>
      <c r="H31" s="73">
        <f t="shared" si="7"/>
        <v>0.81100970373358428</v>
      </c>
      <c r="I31" s="29">
        <f t="shared" si="10"/>
        <v>1172471</v>
      </c>
      <c r="J31" s="32">
        <v>44</v>
      </c>
      <c r="K31" s="73">
        <f t="shared" si="8"/>
        <v>0.65686600779884363</v>
      </c>
      <c r="L31" s="67">
        <v>16834</v>
      </c>
      <c r="M31" s="67">
        <v>67567</v>
      </c>
      <c r="N31" s="67">
        <v>347282</v>
      </c>
      <c r="O31" s="67">
        <v>354054</v>
      </c>
      <c r="P31" s="67">
        <v>197075</v>
      </c>
      <c r="Q31" s="67">
        <v>98848</v>
      </c>
      <c r="R31" s="67">
        <v>40860</v>
      </c>
      <c r="S31" s="67">
        <v>24621</v>
      </c>
      <c r="T31" s="67">
        <v>20673</v>
      </c>
      <c r="U31" s="67">
        <v>4657</v>
      </c>
      <c r="V31" s="67">
        <f t="shared" si="11"/>
        <v>457264</v>
      </c>
      <c r="W31" s="68">
        <f t="shared" si="9"/>
        <v>0.25618753081439649</v>
      </c>
      <c r="X31" s="67">
        <v>82</v>
      </c>
      <c r="Y31" s="67">
        <v>5591</v>
      </c>
      <c r="Z31" s="67">
        <v>162658</v>
      </c>
      <c r="AA31" s="67">
        <v>231410</v>
      </c>
      <c r="AB31" s="67">
        <v>57523</v>
      </c>
      <c r="AD31" s="59">
        <v>1784880</v>
      </c>
    </row>
    <row r="32" spans="1:30" x14ac:dyDescent="0.45">
      <c r="A32" s="31" t="s">
        <v>36</v>
      </c>
      <c r="B32" s="30">
        <f t="shared" si="12"/>
        <v>3551573</v>
      </c>
      <c r="C32" s="32">
        <f>SUM(一般接種!D31+一般接種!G31+一般接種!J31+一般接種!M31+医療従事者等!C29)</f>
        <v>1161781</v>
      </c>
      <c r="D32" s="32">
        <v>12332</v>
      </c>
      <c r="E32" s="73">
        <f t="shared" si="0"/>
        <v>0.8122304222231016</v>
      </c>
      <c r="F32" s="32">
        <f>SUM(一般接種!E31+一般接種!H31+一般接種!K31+一般接種!N31+医療従事者等!D29)</f>
        <v>1149480</v>
      </c>
      <c r="G32" s="32">
        <v>11619</v>
      </c>
      <c r="H32" s="73">
        <f t="shared" si="7"/>
        <v>0.8040420414139301</v>
      </c>
      <c r="I32" s="29">
        <f t="shared" si="10"/>
        <v>901368</v>
      </c>
      <c r="J32" s="32">
        <v>14</v>
      </c>
      <c r="K32" s="73">
        <f t="shared" si="8"/>
        <v>0.63692007213237078</v>
      </c>
      <c r="L32" s="67">
        <v>8770</v>
      </c>
      <c r="M32" s="67">
        <v>53149</v>
      </c>
      <c r="N32" s="67">
        <v>238951</v>
      </c>
      <c r="O32" s="67">
        <v>286171</v>
      </c>
      <c r="P32" s="67">
        <v>161340</v>
      </c>
      <c r="Q32" s="67">
        <v>83283</v>
      </c>
      <c r="R32" s="67">
        <v>25270</v>
      </c>
      <c r="S32" s="67">
        <v>21636</v>
      </c>
      <c r="T32" s="67">
        <v>18244</v>
      </c>
      <c r="U32" s="67">
        <v>4554</v>
      </c>
      <c r="V32" s="67">
        <f t="shared" si="11"/>
        <v>338944</v>
      </c>
      <c r="W32" s="68">
        <f t="shared" si="9"/>
        <v>0.23950660553881636</v>
      </c>
      <c r="X32" s="67">
        <v>9</v>
      </c>
      <c r="Y32" s="67">
        <v>7096</v>
      </c>
      <c r="Z32" s="67">
        <v>134927</v>
      </c>
      <c r="AA32" s="67">
        <v>154010</v>
      </c>
      <c r="AB32" s="67">
        <v>42902</v>
      </c>
      <c r="AD32" s="59">
        <v>1415176</v>
      </c>
    </row>
    <row r="33" spans="1:30" x14ac:dyDescent="0.45">
      <c r="A33" s="31" t="s">
        <v>37</v>
      </c>
      <c r="B33" s="30">
        <f t="shared" si="12"/>
        <v>6226138</v>
      </c>
      <c r="C33" s="32">
        <f>SUM(一般接種!D32+一般接種!G32+一般接種!J32+一般接種!M32+医療従事者等!C30)</f>
        <v>2036984</v>
      </c>
      <c r="D33" s="32">
        <v>32210</v>
      </c>
      <c r="E33" s="73">
        <f t="shared" si="0"/>
        <v>0.79826122688862822</v>
      </c>
      <c r="F33" s="32">
        <f>SUM(一般接種!E32+一般接種!H32+一般接種!K32+一般接種!N32+医療従事者等!D30)</f>
        <v>2005559</v>
      </c>
      <c r="G33" s="32">
        <v>30093</v>
      </c>
      <c r="H33" s="73">
        <f t="shared" si="7"/>
        <v>0.78659136283529751</v>
      </c>
      <c r="I33" s="29">
        <f t="shared" si="10"/>
        <v>1561748</v>
      </c>
      <c r="J33" s="32">
        <v>77</v>
      </c>
      <c r="K33" s="73">
        <f t="shared" si="8"/>
        <v>0.62182640460041427</v>
      </c>
      <c r="L33" s="67">
        <v>26267</v>
      </c>
      <c r="M33" s="67">
        <v>97802</v>
      </c>
      <c r="N33" s="67">
        <v>451987</v>
      </c>
      <c r="O33" s="67">
        <v>475998</v>
      </c>
      <c r="P33" s="67">
        <v>253020</v>
      </c>
      <c r="Q33" s="67">
        <v>126199</v>
      </c>
      <c r="R33" s="67">
        <v>51419</v>
      </c>
      <c r="S33" s="67">
        <v>37087</v>
      </c>
      <c r="T33" s="67">
        <v>33937</v>
      </c>
      <c r="U33" s="67">
        <v>8032</v>
      </c>
      <c r="V33" s="67">
        <f t="shared" si="11"/>
        <v>621847</v>
      </c>
      <c r="W33" s="68">
        <f t="shared" si="9"/>
        <v>0.24760713634405315</v>
      </c>
      <c r="X33" s="67">
        <v>15</v>
      </c>
      <c r="Y33" s="67">
        <v>8349</v>
      </c>
      <c r="Z33" s="67">
        <v>243629</v>
      </c>
      <c r="AA33" s="67">
        <v>299447</v>
      </c>
      <c r="AB33" s="67">
        <v>70407</v>
      </c>
      <c r="AD33" s="59">
        <v>2511426</v>
      </c>
    </row>
    <row r="34" spans="1:30" x14ac:dyDescent="0.45">
      <c r="A34" s="31" t="s">
        <v>38</v>
      </c>
      <c r="B34" s="30">
        <f t="shared" si="12"/>
        <v>20831015</v>
      </c>
      <c r="C34" s="32">
        <f>SUM(一般接種!D33+一般接種!G33+一般接種!J33+一般接種!M33+医療従事者等!C31)</f>
        <v>6923200</v>
      </c>
      <c r="D34" s="32">
        <v>109655</v>
      </c>
      <c r="E34" s="73">
        <f t="shared" si="0"/>
        <v>0.77420260555776876</v>
      </c>
      <c r="F34" s="32">
        <f>SUM(一般接種!E33+一般接種!H33+一般接種!K33+一般接種!N33+医療従事者等!D31)</f>
        <v>6833804</v>
      </c>
      <c r="G34" s="32">
        <v>103194</v>
      </c>
      <c r="H34" s="73">
        <f t="shared" si="7"/>
        <v>0.7647789511910722</v>
      </c>
      <c r="I34" s="29">
        <f t="shared" si="10"/>
        <v>5154682</v>
      </c>
      <c r="J34" s="32">
        <v>463</v>
      </c>
      <c r="K34" s="73">
        <f t="shared" si="8"/>
        <v>0.5856583877284669</v>
      </c>
      <c r="L34" s="67">
        <v>65726</v>
      </c>
      <c r="M34" s="67">
        <v>376393</v>
      </c>
      <c r="N34" s="67">
        <v>1531371</v>
      </c>
      <c r="O34" s="67">
        <v>1563277</v>
      </c>
      <c r="P34" s="67">
        <v>775493</v>
      </c>
      <c r="Q34" s="67">
        <v>371151</v>
      </c>
      <c r="R34" s="67">
        <v>199104</v>
      </c>
      <c r="S34" s="67">
        <v>138398</v>
      </c>
      <c r="T34" s="67">
        <v>110357</v>
      </c>
      <c r="U34" s="67">
        <v>23412</v>
      </c>
      <c r="V34" s="67">
        <f t="shared" si="11"/>
        <v>1919329</v>
      </c>
      <c r="W34" s="68">
        <f t="shared" si="9"/>
        <v>0.21808757595680175</v>
      </c>
      <c r="X34" s="67">
        <v>464</v>
      </c>
      <c r="Y34" s="67">
        <v>49911</v>
      </c>
      <c r="Z34" s="67">
        <v>798561</v>
      </c>
      <c r="AA34" s="67">
        <v>884603</v>
      </c>
      <c r="AB34" s="67">
        <v>185790</v>
      </c>
      <c r="AD34" s="59">
        <v>8800726</v>
      </c>
    </row>
    <row r="35" spans="1:30" x14ac:dyDescent="0.45">
      <c r="A35" s="31" t="s">
        <v>39</v>
      </c>
      <c r="B35" s="30">
        <f t="shared" si="12"/>
        <v>13601181</v>
      </c>
      <c r="C35" s="32">
        <f>SUM(一般接種!D34+一般接種!G34+一般接種!J34+一般接種!M34+医療従事者等!C32)</f>
        <v>4447165</v>
      </c>
      <c r="D35" s="32">
        <v>66429</v>
      </c>
      <c r="E35" s="73">
        <f t="shared" si="0"/>
        <v>0.79815136930107711</v>
      </c>
      <c r="F35" s="32">
        <f>SUM(一般接種!E34+一般接種!H34+一般接種!K34+一般接種!N34+医療従事者等!D32)</f>
        <v>4394726</v>
      </c>
      <c r="G35" s="32">
        <v>62490</v>
      </c>
      <c r="H35" s="73">
        <f t="shared" si="7"/>
        <v>0.7893148766635153</v>
      </c>
      <c r="I35" s="29">
        <f t="shared" si="10"/>
        <v>3421304</v>
      </c>
      <c r="J35" s="32">
        <v>85</v>
      </c>
      <c r="K35" s="73">
        <f t="shared" si="8"/>
        <v>0.62333147432962455</v>
      </c>
      <c r="L35" s="67">
        <v>45811</v>
      </c>
      <c r="M35" s="67">
        <v>244317</v>
      </c>
      <c r="N35" s="67">
        <v>1011148</v>
      </c>
      <c r="O35" s="67">
        <v>1038657</v>
      </c>
      <c r="P35" s="67">
        <v>545685</v>
      </c>
      <c r="Q35" s="67">
        <v>254012</v>
      </c>
      <c r="R35" s="67">
        <v>116180</v>
      </c>
      <c r="S35" s="67">
        <v>81072</v>
      </c>
      <c r="T35" s="67">
        <v>67604</v>
      </c>
      <c r="U35" s="67">
        <v>16818</v>
      </c>
      <c r="V35" s="67">
        <f t="shared" si="11"/>
        <v>1337986</v>
      </c>
      <c r="W35" s="68">
        <f t="shared" si="9"/>
        <v>0.24377532862187337</v>
      </c>
      <c r="X35" s="67">
        <v>108</v>
      </c>
      <c r="Y35" s="67">
        <v>26909</v>
      </c>
      <c r="Z35" s="67">
        <v>538156</v>
      </c>
      <c r="AA35" s="67">
        <v>622685</v>
      </c>
      <c r="AB35" s="67">
        <v>150128</v>
      </c>
      <c r="AD35" s="59">
        <v>5488603</v>
      </c>
    </row>
    <row r="36" spans="1:30" x14ac:dyDescent="0.45">
      <c r="A36" s="31" t="s">
        <v>40</v>
      </c>
      <c r="B36" s="30">
        <f t="shared" si="12"/>
        <v>3415627</v>
      </c>
      <c r="C36" s="32">
        <f>SUM(一般接種!D35+一般接種!G35+一般接種!J35+一般接種!M35+医療従事者等!C33)</f>
        <v>1097151</v>
      </c>
      <c r="D36" s="32">
        <v>13209</v>
      </c>
      <c r="E36" s="73">
        <f t="shared" si="0"/>
        <v>0.81184062506085386</v>
      </c>
      <c r="F36" s="32">
        <f>SUM(一般接種!E35+一般接種!H35+一般接種!K35+一般接種!N35+医療従事者等!D33)</f>
        <v>1085892</v>
      </c>
      <c r="G36" s="32">
        <v>12307</v>
      </c>
      <c r="H36" s="73">
        <f t="shared" si="7"/>
        <v>0.80408353717814862</v>
      </c>
      <c r="I36" s="29">
        <f t="shared" si="10"/>
        <v>863528</v>
      </c>
      <c r="J36" s="32">
        <v>44</v>
      </c>
      <c r="K36" s="73">
        <f t="shared" si="8"/>
        <v>0.64672407775512553</v>
      </c>
      <c r="L36" s="67">
        <v>7599</v>
      </c>
      <c r="M36" s="67">
        <v>54605</v>
      </c>
      <c r="N36" s="67">
        <v>308001</v>
      </c>
      <c r="O36" s="67">
        <v>254539</v>
      </c>
      <c r="P36" s="67">
        <v>131884</v>
      </c>
      <c r="Q36" s="67">
        <v>53898</v>
      </c>
      <c r="R36" s="67">
        <v>20415</v>
      </c>
      <c r="S36" s="67">
        <v>14668</v>
      </c>
      <c r="T36" s="67">
        <v>14821</v>
      </c>
      <c r="U36" s="67">
        <v>3098</v>
      </c>
      <c r="V36" s="67">
        <f t="shared" si="11"/>
        <v>369056</v>
      </c>
      <c r="W36" s="68">
        <f t="shared" si="9"/>
        <v>0.27641207160757536</v>
      </c>
      <c r="X36" s="67">
        <v>71</v>
      </c>
      <c r="Y36" s="67">
        <v>5861</v>
      </c>
      <c r="Z36" s="67">
        <v>159351</v>
      </c>
      <c r="AA36" s="67">
        <v>170493</v>
      </c>
      <c r="AB36" s="67">
        <v>33280</v>
      </c>
      <c r="AD36" s="59">
        <v>1335166</v>
      </c>
    </row>
    <row r="37" spans="1:30" x14ac:dyDescent="0.45">
      <c r="A37" s="31" t="s">
        <v>41</v>
      </c>
      <c r="B37" s="30">
        <f t="shared" si="12"/>
        <v>2358480</v>
      </c>
      <c r="C37" s="32">
        <f>SUM(一般接種!D36+一般接種!G36+一般接種!J36+一般接種!M36+医療従事者等!C34)</f>
        <v>751752</v>
      </c>
      <c r="D37" s="32">
        <v>12900</v>
      </c>
      <c r="E37" s="73">
        <f t="shared" si="0"/>
        <v>0.79042654139979529</v>
      </c>
      <c r="F37" s="32">
        <f>SUM(一般接種!E36+一般接種!H36+一般接種!K36+一般接種!N36+医療従事者等!D34)</f>
        <v>742678</v>
      </c>
      <c r="G37" s="32">
        <v>12198</v>
      </c>
      <c r="H37" s="73">
        <f t="shared" si="7"/>
        <v>0.78147014552538585</v>
      </c>
      <c r="I37" s="29">
        <f t="shared" si="10"/>
        <v>605188</v>
      </c>
      <c r="J37" s="32">
        <v>15</v>
      </c>
      <c r="K37" s="73">
        <f t="shared" si="8"/>
        <v>0.64741626379645489</v>
      </c>
      <c r="L37" s="67">
        <v>7692</v>
      </c>
      <c r="M37" s="67">
        <v>44860</v>
      </c>
      <c r="N37" s="67">
        <v>212631</v>
      </c>
      <c r="O37" s="67">
        <v>197570</v>
      </c>
      <c r="P37" s="67">
        <v>83878</v>
      </c>
      <c r="Q37" s="67">
        <v>30049</v>
      </c>
      <c r="R37" s="67">
        <v>10781</v>
      </c>
      <c r="S37" s="67">
        <v>8357</v>
      </c>
      <c r="T37" s="67">
        <v>7622</v>
      </c>
      <c r="U37" s="67">
        <v>1748</v>
      </c>
      <c r="V37" s="67">
        <f t="shared" si="11"/>
        <v>258862</v>
      </c>
      <c r="W37" s="68">
        <f t="shared" si="9"/>
        <v>0.27693150368386876</v>
      </c>
      <c r="X37" s="67">
        <v>2</v>
      </c>
      <c r="Y37" s="67">
        <v>3038</v>
      </c>
      <c r="Z37" s="67">
        <v>91278</v>
      </c>
      <c r="AA37" s="67">
        <v>131270</v>
      </c>
      <c r="AB37" s="67">
        <v>33274</v>
      </c>
      <c r="AD37" s="59">
        <v>934751</v>
      </c>
    </row>
    <row r="38" spans="1:30" x14ac:dyDescent="0.45">
      <c r="A38" s="31" t="s">
        <v>42</v>
      </c>
      <c r="B38" s="30">
        <f t="shared" si="12"/>
        <v>1397745</v>
      </c>
      <c r="C38" s="32">
        <f>SUM(一般接種!D37+一般接種!G37+一般接種!J37+一般接種!M37+医療従事者等!C35)</f>
        <v>446086</v>
      </c>
      <c r="D38" s="32">
        <v>6768</v>
      </c>
      <c r="E38" s="73">
        <f t="shared" si="0"/>
        <v>0.79643008000232052</v>
      </c>
      <c r="F38" s="32">
        <f>SUM(一般接種!E37+一般接種!H37+一般接種!K37+一般接種!N37+医療従事者等!D35)</f>
        <v>440655</v>
      </c>
      <c r="G38" s="32">
        <v>6334</v>
      </c>
      <c r="H38" s="73">
        <f t="shared" si="7"/>
        <v>0.78737112701206835</v>
      </c>
      <c r="I38" s="29">
        <f t="shared" si="10"/>
        <v>356489</v>
      </c>
      <c r="J38" s="32">
        <v>1</v>
      </c>
      <c r="K38" s="73">
        <f t="shared" si="8"/>
        <v>0.64626936833880522</v>
      </c>
      <c r="L38" s="67">
        <v>4922</v>
      </c>
      <c r="M38" s="67">
        <v>23227</v>
      </c>
      <c r="N38" s="67">
        <v>108428</v>
      </c>
      <c r="O38" s="67">
        <v>110750</v>
      </c>
      <c r="P38" s="67">
        <v>59685</v>
      </c>
      <c r="Q38" s="67">
        <v>25079</v>
      </c>
      <c r="R38" s="67">
        <v>9455</v>
      </c>
      <c r="S38" s="67">
        <v>7483</v>
      </c>
      <c r="T38" s="67">
        <v>6025</v>
      </c>
      <c r="U38" s="67">
        <v>1435</v>
      </c>
      <c r="V38" s="67">
        <f t="shared" si="11"/>
        <v>154515</v>
      </c>
      <c r="W38" s="68">
        <f t="shared" si="9"/>
        <v>0.28011689439439891</v>
      </c>
      <c r="X38" s="67">
        <v>17</v>
      </c>
      <c r="Y38" s="67">
        <v>2693</v>
      </c>
      <c r="Z38" s="67">
        <v>57822</v>
      </c>
      <c r="AA38" s="67">
        <v>73575</v>
      </c>
      <c r="AB38" s="67">
        <v>20408</v>
      </c>
      <c r="AD38" s="59">
        <v>551609</v>
      </c>
    </row>
    <row r="39" spans="1:30" x14ac:dyDescent="0.45">
      <c r="A39" s="31" t="s">
        <v>43</v>
      </c>
      <c r="B39" s="30">
        <f t="shared" si="12"/>
        <v>1769343</v>
      </c>
      <c r="C39" s="32">
        <f>SUM(一般接種!D38+一般接種!G38+一般接種!J38+一般接種!M38+医療従事者等!C36)</f>
        <v>567362</v>
      </c>
      <c r="D39" s="32">
        <v>9493</v>
      </c>
      <c r="E39" s="73">
        <f t="shared" si="0"/>
        <v>0.83741984100297817</v>
      </c>
      <c r="F39" s="32">
        <f>SUM(一般接種!E38+一般接種!H38+一般接種!K38+一般接種!N38+医療従事者等!D36)</f>
        <v>558534</v>
      </c>
      <c r="G39" s="32">
        <v>8861</v>
      </c>
      <c r="H39" s="73">
        <f t="shared" si="7"/>
        <v>0.82511678595446247</v>
      </c>
      <c r="I39" s="29">
        <f t="shared" si="10"/>
        <v>458870</v>
      </c>
      <c r="J39" s="32">
        <v>12</v>
      </c>
      <c r="K39" s="73">
        <f t="shared" si="8"/>
        <v>0.68879395234892882</v>
      </c>
      <c r="L39" s="67">
        <v>4906</v>
      </c>
      <c r="M39" s="67">
        <v>30279</v>
      </c>
      <c r="N39" s="67">
        <v>111474</v>
      </c>
      <c r="O39" s="67">
        <v>142710</v>
      </c>
      <c r="P39" s="67">
        <v>82682</v>
      </c>
      <c r="Q39" s="67">
        <v>45585</v>
      </c>
      <c r="R39" s="67">
        <v>20787</v>
      </c>
      <c r="S39" s="67">
        <v>11284</v>
      </c>
      <c r="T39" s="67">
        <v>7090</v>
      </c>
      <c r="U39" s="67">
        <v>2073</v>
      </c>
      <c r="V39" s="67">
        <f t="shared" si="11"/>
        <v>184577</v>
      </c>
      <c r="W39" s="68">
        <f t="shared" si="9"/>
        <v>0.27706942309539823</v>
      </c>
      <c r="X39" s="67">
        <v>25</v>
      </c>
      <c r="Y39" s="67">
        <v>2148</v>
      </c>
      <c r="Z39" s="67">
        <v>47671</v>
      </c>
      <c r="AA39" s="67">
        <v>99406</v>
      </c>
      <c r="AB39" s="67">
        <v>35327</v>
      </c>
      <c r="AD39" s="59">
        <v>666176</v>
      </c>
    </row>
    <row r="40" spans="1:30" x14ac:dyDescent="0.45">
      <c r="A40" s="31" t="s">
        <v>44</v>
      </c>
      <c r="B40" s="30">
        <f t="shared" si="12"/>
        <v>4715322</v>
      </c>
      <c r="C40" s="32">
        <f>SUM(一般接種!D39+一般接種!G39+一般接種!J39+一般接種!M39+医療従事者等!C37)</f>
        <v>1522751</v>
      </c>
      <c r="D40" s="32">
        <v>24400</v>
      </c>
      <c r="E40" s="73">
        <f t="shared" si="0"/>
        <v>0.79734001991286663</v>
      </c>
      <c r="F40" s="32">
        <f>SUM(一般接種!E39+一般接種!H39+一般接種!K39+一般接種!N39+医療従事者等!D37)</f>
        <v>1492676</v>
      </c>
      <c r="G40" s="32">
        <v>23136</v>
      </c>
      <c r="H40" s="73">
        <f t="shared" si="7"/>
        <v>0.7820083897983543</v>
      </c>
      <c r="I40" s="29">
        <f t="shared" si="10"/>
        <v>1211128</v>
      </c>
      <c r="J40" s="32">
        <v>34</v>
      </c>
      <c r="K40" s="73">
        <f t="shared" si="8"/>
        <v>0.64447763846812478</v>
      </c>
      <c r="L40" s="67">
        <v>21864</v>
      </c>
      <c r="M40" s="67">
        <v>138172</v>
      </c>
      <c r="N40" s="67">
        <v>363113</v>
      </c>
      <c r="O40" s="67">
        <v>318496</v>
      </c>
      <c r="P40" s="67">
        <v>164009</v>
      </c>
      <c r="Q40" s="67">
        <v>92227</v>
      </c>
      <c r="R40" s="67">
        <v>51185</v>
      </c>
      <c r="S40" s="67">
        <v>29777</v>
      </c>
      <c r="T40" s="67">
        <v>25851</v>
      </c>
      <c r="U40" s="67">
        <v>6434</v>
      </c>
      <c r="V40" s="67">
        <f t="shared" si="11"/>
        <v>488767</v>
      </c>
      <c r="W40" s="68">
        <f t="shared" si="9"/>
        <v>0.26009492402831652</v>
      </c>
      <c r="X40" s="67">
        <v>253</v>
      </c>
      <c r="Y40" s="67">
        <v>7542</v>
      </c>
      <c r="Z40" s="67">
        <v>163027</v>
      </c>
      <c r="AA40" s="67">
        <v>246796</v>
      </c>
      <c r="AB40" s="67">
        <v>71149</v>
      </c>
      <c r="AD40" s="59">
        <v>1879187</v>
      </c>
    </row>
    <row r="41" spans="1:30" x14ac:dyDescent="0.45">
      <c r="A41" s="31" t="s">
        <v>45</v>
      </c>
      <c r="B41" s="30">
        <f t="shared" si="12"/>
        <v>6926943</v>
      </c>
      <c r="C41" s="32">
        <f>SUM(一般接種!D40+一般接種!G40+一般接種!J40+一般接種!M40+医療従事者等!C38)</f>
        <v>2253258</v>
      </c>
      <c r="D41" s="32">
        <v>31568</v>
      </c>
      <c r="E41" s="73">
        <f t="shared" si="0"/>
        <v>0.79669072611530745</v>
      </c>
      <c r="F41" s="32">
        <f>SUM(一般接種!E40+一般接種!H40+一般接種!K40+一般接種!N40+医療従事者等!D38)</f>
        <v>2225711</v>
      </c>
      <c r="G41" s="32">
        <v>29688</v>
      </c>
      <c r="H41" s="73">
        <f t="shared" si="7"/>
        <v>0.78748662434269223</v>
      </c>
      <c r="I41" s="29">
        <f t="shared" si="10"/>
        <v>1753886</v>
      </c>
      <c r="J41" s="32">
        <v>26</v>
      </c>
      <c r="K41" s="73">
        <f t="shared" si="8"/>
        <v>0.62892842696532514</v>
      </c>
      <c r="L41" s="67">
        <v>22444</v>
      </c>
      <c r="M41" s="67">
        <v>122092</v>
      </c>
      <c r="N41" s="67">
        <v>546400</v>
      </c>
      <c r="O41" s="67">
        <v>533105</v>
      </c>
      <c r="P41" s="67">
        <v>293427</v>
      </c>
      <c r="Q41" s="67">
        <v>116935</v>
      </c>
      <c r="R41" s="67">
        <v>46140</v>
      </c>
      <c r="S41" s="67">
        <v>32939</v>
      </c>
      <c r="T41" s="67">
        <v>32876</v>
      </c>
      <c r="U41" s="67">
        <v>7528</v>
      </c>
      <c r="V41" s="67">
        <f t="shared" si="11"/>
        <v>694088</v>
      </c>
      <c r="W41" s="68">
        <f t="shared" si="9"/>
        <v>0.24889767371141858</v>
      </c>
      <c r="X41" s="67">
        <v>56</v>
      </c>
      <c r="Y41" s="67">
        <v>15707</v>
      </c>
      <c r="Z41" s="67">
        <v>274055</v>
      </c>
      <c r="AA41" s="67">
        <v>320760</v>
      </c>
      <c r="AB41" s="67">
        <v>83510</v>
      </c>
      <c r="AD41" s="59">
        <v>2788648</v>
      </c>
    </row>
    <row r="42" spans="1:30" x14ac:dyDescent="0.45">
      <c r="A42" s="31" t="s">
        <v>46</v>
      </c>
      <c r="B42" s="30">
        <f t="shared" si="12"/>
        <v>3579258</v>
      </c>
      <c r="C42" s="32">
        <f>SUM(一般接種!D41+一般接種!G41+一般接種!J41+一般接種!M41+医療従事者等!C39)</f>
        <v>1127157</v>
      </c>
      <c r="D42" s="32">
        <v>20219</v>
      </c>
      <c r="E42" s="73">
        <f t="shared" si="0"/>
        <v>0.82580752011852909</v>
      </c>
      <c r="F42" s="32">
        <f>SUM(一般接種!E41+一般接種!H41+一般接種!K41+一般接種!N41+医療従事者等!D39)</f>
        <v>1103864</v>
      </c>
      <c r="G42" s="32">
        <v>19145</v>
      </c>
      <c r="H42" s="73">
        <f t="shared" si="7"/>
        <v>0.80923150837305313</v>
      </c>
      <c r="I42" s="29">
        <f t="shared" si="10"/>
        <v>921153</v>
      </c>
      <c r="J42" s="32">
        <v>52</v>
      </c>
      <c r="K42" s="73">
        <f t="shared" si="8"/>
        <v>0.68716778409332524</v>
      </c>
      <c r="L42" s="67">
        <v>44836</v>
      </c>
      <c r="M42" s="67">
        <v>47020</v>
      </c>
      <c r="N42" s="67">
        <v>287928</v>
      </c>
      <c r="O42" s="67">
        <v>310332</v>
      </c>
      <c r="P42" s="67">
        <v>133954</v>
      </c>
      <c r="Q42" s="67">
        <v>42138</v>
      </c>
      <c r="R42" s="67">
        <v>18923</v>
      </c>
      <c r="S42" s="67">
        <v>17421</v>
      </c>
      <c r="T42" s="67">
        <v>15722</v>
      </c>
      <c r="U42" s="67">
        <v>2879</v>
      </c>
      <c r="V42" s="67">
        <f t="shared" si="11"/>
        <v>427084</v>
      </c>
      <c r="W42" s="68">
        <f t="shared" si="9"/>
        <v>0.31861692246747503</v>
      </c>
      <c r="X42" s="67">
        <v>403</v>
      </c>
      <c r="Y42" s="67">
        <v>9176</v>
      </c>
      <c r="Z42" s="67">
        <v>143792</v>
      </c>
      <c r="AA42" s="67">
        <v>224695</v>
      </c>
      <c r="AB42" s="67">
        <v>49018</v>
      </c>
      <c r="AD42" s="59">
        <v>1340431</v>
      </c>
    </row>
    <row r="43" spans="1:30" x14ac:dyDescent="0.45">
      <c r="A43" s="31" t="s">
        <v>47</v>
      </c>
      <c r="B43" s="30">
        <f t="shared" si="12"/>
        <v>1882625</v>
      </c>
      <c r="C43" s="32">
        <f>SUM(一般接種!D42+一般接種!G42+一般接種!J42+一般接種!M42+医療従事者等!C40)</f>
        <v>601396</v>
      </c>
      <c r="D43" s="32">
        <v>10842</v>
      </c>
      <c r="E43" s="73">
        <f t="shared" si="0"/>
        <v>0.8128105395577504</v>
      </c>
      <c r="F43" s="32">
        <f>SUM(一般接種!E42+一般接種!H42+一般接種!K42+一般接種!N42+医療従事者等!D40)</f>
        <v>593840</v>
      </c>
      <c r="G43" s="32">
        <v>10149</v>
      </c>
      <c r="H43" s="73">
        <f t="shared" si="7"/>
        <v>0.80336463159169669</v>
      </c>
      <c r="I43" s="29">
        <f t="shared" si="10"/>
        <v>485733</v>
      </c>
      <c r="J43" s="32">
        <v>3</v>
      </c>
      <c r="K43" s="73">
        <f t="shared" si="8"/>
        <v>0.66853575351176364</v>
      </c>
      <c r="L43" s="67">
        <v>7960</v>
      </c>
      <c r="M43" s="67">
        <v>39918</v>
      </c>
      <c r="N43" s="67">
        <v>153389</v>
      </c>
      <c r="O43" s="67">
        <v>160824</v>
      </c>
      <c r="P43" s="67">
        <v>67454</v>
      </c>
      <c r="Q43" s="67">
        <v>29089</v>
      </c>
      <c r="R43" s="67">
        <v>11875</v>
      </c>
      <c r="S43" s="67">
        <v>7794</v>
      </c>
      <c r="T43" s="67">
        <v>6259</v>
      </c>
      <c r="U43" s="67">
        <v>1171</v>
      </c>
      <c r="V43" s="67">
        <f t="shared" si="11"/>
        <v>201656</v>
      </c>
      <c r="W43" s="68">
        <f t="shared" si="9"/>
        <v>0.27754976202863363</v>
      </c>
      <c r="X43" s="67">
        <v>10</v>
      </c>
      <c r="Y43" s="67">
        <v>3516</v>
      </c>
      <c r="Z43" s="67">
        <v>74799</v>
      </c>
      <c r="AA43" s="67">
        <v>101902</v>
      </c>
      <c r="AB43" s="67">
        <v>21429</v>
      </c>
      <c r="AD43" s="59">
        <v>726558</v>
      </c>
    </row>
    <row r="44" spans="1:30" x14ac:dyDescent="0.45">
      <c r="A44" s="31" t="s">
        <v>48</v>
      </c>
      <c r="B44" s="30">
        <f t="shared" si="12"/>
        <v>2428415</v>
      </c>
      <c r="C44" s="32">
        <f>SUM(一般接種!D43+一般接種!G43+一般接種!J43+一般接種!M43+医療従事者等!C41)</f>
        <v>783009</v>
      </c>
      <c r="D44" s="32">
        <v>12284</v>
      </c>
      <c r="E44" s="73">
        <f t="shared" si="0"/>
        <v>0.79879712744997444</v>
      </c>
      <c r="F44" s="32">
        <f>SUM(一般接種!E43+一般接種!H43+一般接種!K43+一般接種!N43+医療従事者等!D41)</f>
        <v>774516</v>
      </c>
      <c r="G44" s="32">
        <v>11568</v>
      </c>
      <c r="H44" s="73">
        <f t="shared" si="7"/>
        <v>0.79073686567024959</v>
      </c>
      <c r="I44" s="29">
        <f t="shared" si="10"/>
        <v>623091</v>
      </c>
      <c r="J44" s="32">
        <v>13</v>
      </c>
      <c r="K44" s="73">
        <f t="shared" si="8"/>
        <v>0.64577237870482362</v>
      </c>
      <c r="L44" s="67">
        <v>9453</v>
      </c>
      <c r="M44" s="67">
        <v>48530</v>
      </c>
      <c r="N44" s="67">
        <v>170775</v>
      </c>
      <c r="O44" s="67">
        <v>187215</v>
      </c>
      <c r="P44" s="67">
        <v>114101</v>
      </c>
      <c r="Q44" s="67">
        <v>52850</v>
      </c>
      <c r="R44" s="67">
        <v>16697</v>
      </c>
      <c r="S44" s="67">
        <v>10457</v>
      </c>
      <c r="T44" s="67">
        <v>10672</v>
      </c>
      <c r="U44" s="67">
        <v>2341</v>
      </c>
      <c r="V44" s="67">
        <f t="shared" si="11"/>
        <v>247799</v>
      </c>
      <c r="W44" s="68">
        <f t="shared" si="9"/>
        <v>0.25682458644130685</v>
      </c>
      <c r="X44" s="67">
        <v>150</v>
      </c>
      <c r="Y44" s="67">
        <v>7878</v>
      </c>
      <c r="Z44" s="67">
        <v>98491</v>
      </c>
      <c r="AA44" s="67">
        <v>112658</v>
      </c>
      <c r="AB44" s="67">
        <v>28622</v>
      </c>
      <c r="AD44" s="59">
        <v>964857</v>
      </c>
    </row>
    <row r="45" spans="1:30" x14ac:dyDescent="0.45">
      <c r="A45" s="31" t="s">
        <v>49</v>
      </c>
      <c r="B45" s="30">
        <f t="shared" si="12"/>
        <v>3523260</v>
      </c>
      <c r="C45" s="32">
        <f>SUM(一般接種!D44+一般接種!G44+一般接種!J44+一般接種!M44+医療従事者等!C42)</f>
        <v>1118748</v>
      </c>
      <c r="D45" s="32">
        <v>20948</v>
      </c>
      <c r="E45" s="73">
        <f t="shared" si="0"/>
        <v>0.81834561199624001</v>
      </c>
      <c r="F45" s="32">
        <f>SUM(一般接種!E44+一般接種!H44+一般接種!K44+一般接種!N44+医療従事者等!D42)</f>
        <v>1107513</v>
      </c>
      <c r="G45" s="32">
        <v>19680</v>
      </c>
      <c r="H45" s="73">
        <f t="shared" si="7"/>
        <v>0.81091579717134787</v>
      </c>
      <c r="I45" s="29">
        <f t="shared" si="10"/>
        <v>899843</v>
      </c>
      <c r="J45" s="32">
        <v>40</v>
      </c>
      <c r="K45" s="73">
        <f t="shared" si="8"/>
        <v>0.67075044335129597</v>
      </c>
      <c r="L45" s="67">
        <v>12493</v>
      </c>
      <c r="M45" s="67">
        <v>59390</v>
      </c>
      <c r="N45" s="67">
        <v>280613</v>
      </c>
      <c r="O45" s="67">
        <v>272871</v>
      </c>
      <c r="P45" s="67">
        <v>142723</v>
      </c>
      <c r="Q45" s="67">
        <v>71821</v>
      </c>
      <c r="R45" s="67">
        <v>28064</v>
      </c>
      <c r="S45" s="67">
        <v>15511</v>
      </c>
      <c r="T45" s="67">
        <v>13229</v>
      </c>
      <c r="U45" s="67">
        <v>3128</v>
      </c>
      <c r="V45" s="67">
        <f t="shared" si="11"/>
        <v>397156</v>
      </c>
      <c r="W45" s="68">
        <f t="shared" si="9"/>
        <v>0.29605654024228339</v>
      </c>
      <c r="X45" s="67">
        <v>214</v>
      </c>
      <c r="Y45" s="67">
        <v>6034</v>
      </c>
      <c r="Z45" s="67">
        <v>167656</v>
      </c>
      <c r="AA45" s="67">
        <v>185285</v>
      </c>
      <c r="AB45" s="67">
        <v>37967</v>
      </c>
      <c r="AD45" s="59">
        <v>1341487</v>
      </c>
    </row>
    <row r="46" spans="1:30" x14ac:dyDescent="0.45">
      <c r="A46" s="31" t="s">
        <v>50</v>
      </c>
      <c r="B46" s="30">
        <f t="shared" si="12"/>
        <v>1773501</v>
      </c>
      <c r="C46" s="32">
        <f>SUM(一般接種!D45+一般接種!G45+一般接種!J45+一般接種!M45+医療従事者等!C43)</f>
        <v>567839</v>
      </c>
      <c r="D46" s="32">
        <v>8931</v>
      </c>
      <c r="E46" s="73">
        <f t="shared" si="0"/>
        <v>0.8065900159757089</v>
      </c>
      <c r="F46" s="32">
        <f>SUM(一般接種!E45+一般接種!H45+一般接種!K45+一般接種!N45+医療従事者等!D43)</f>
        <v>560481</v>
      </c>
      <c r="G46" s="32">
        <v>8418</v>
      </c>
      <c r="H46" s="73">
        <f t="shared" si="7"/>
        <v>0.7967116305180777</v>
      </c>
      <c r="I46" s="29">
        <f t="shared" si="10"/>
        <v>448243</v>
      </c>
      <c r="J46" s="32">
        <v>16</v>
      </c>
      <c r="K46" s="73">
        <f t="shared" si="8"/>
        <v>0.64686034748249099</v>
      </c>
      <c r="L46" s="67">
        <v>10607</v>
      </c>
      <c r="M46" s="67">
        <v>33567</v>
      </c>
      <c r="N46" s="67">
        <v>141050</v>
      </c>
      <c r="O46" s="67">
        <v>125489</v>
      </c>
      <c r="P46" s="67">
        <v>73423</v>
      </c>
      <c r="Q46" s="67">
        <v>36106</v>
      </c>
      <c r="R46" s="67">
        <v>13305</v>
      </c>
      <c r="S46" s="67">
        <v>6370</v>
      </c>
      <c r="T46" s="67">
        <v>6620</v>
      </c>
      <c r="U46" s="67">
        <v>1706</v>
      </c>
      <c r="V46" s="67">
        <f t="shared" si="11"/>
        <v>196938</v>
      </c>
      <c r="W46" s="68">
        <f t="shared" si="9"/>
        <v>0.28421175679400573</v>
      </c>
      <c r="X46" s="67">
        <v>167</v>
      </c>
      <c r="Y46" s="67">
        <v>5522</v>
      </c>
      <c r="Z46" s="67">
        <v>74386</v>
      </c>
      <c r="AA46" s="67">
        <v>94192</v>
      </c>
      <c r="AB46" s="67">
        <v>22671</v>
      </c>
      <c r="AD46" s="59">
        <v>692927</v>
      </c>
    </row>
    <row r="47" spans="1:30" x14ac:dyDescent="0.45">
      <c r="A47" s="31" t="s">
        <v>51</v>
      </c>
      <c r="B47" s="30">
        <f t="shared" si="12"/>
        <v>12599688</v>
      </c>
      <c r="C47" s="32">
        <f>SUM(一般接種!D46+一般接種!G46+一般接種!J46+一般接種!M46+医療従事者等!C44)</f>
        <v>4150524</v>
      </c>
      <c r="D47" s="32">
        <v>51975</v>
      </c>
      <c r="E47" s="73">
        <f t="shared" si="0"/>
        <v>0.80231339903148025</v>
      </c>
      <c r="F47" s="32">
        <f>SUM(一般接種!E46+一般接種!H46+一般接種!K46+一般接種!N46+医療従事者等!D44)</f>
        <v>4069138</v>
      </c>
      <c r="G47" s="32">
        <v>48367</v>
      </c>
      <c r="H47" s="73">
        <f t="shared" si="7"/>
        <v>0.78708792983497422</v>
      </c>
      <c r="I47" s="29">
        <f t="shared" si="10"/>
        <v>3150941</v>
      </c>
      <c r="J47" s="32">
        <v>378</v>
      </c>
      <c r="K47" s="73">
        <f t="shared" si="8"/>
        <v>0.6167399509906597</v>
      </c>
      <c r="L47" s="67">
        <v>44139</v>
      </c>
      <c r="M47" s="67">
        <v>231098</v>
      </c>
      <c r="N47" s="67">
        <v>930931</v>
      </c>
      <c r="O47" s="67">
        <v>1025401</v>
      </c>
      <c r="P47" s="67">
        <v>491638</v>
      </c>
      <c r="Q47" s="67">
        <v>193817</v>
      </c>
      <c r="R47" s="67">
        <v>85813</v>
      </c>
      <c r="S47" s="67">
        <v>73304</v>
      </c>
      <c r="T47" s="67">
        <v>60642</v>
      </c>
      <c r="U47" s="67">
        <v>14158</v>
      </c>
      <c r="V47" s="67">
        <f t="shared" si="11"/>
        <v>1229085</v>
      </c>
      <c r="W47" s="68">
        <f t="shared" si="9"/>
        <v>0.24060011580893795</v>
      </c>
      <c r="X47" s="67">
        <v>99</v>
      </c>
      <c r="Y47" s="67">
        <v>39963</v>
      </c>
      <c r="Z47" s="67">
        <v>497775</v>
      </c>
      <c r="AA47" s="67">
        <v>564521</v>
      </c>
      <c r="AB47" s="67">
        <v>126727</v>
      </c>
      <c r="AD47" s="59">
        <v>5108414</v>
      </c>
    </row>
    <row r="48" spans="1:30" x14ac:dyDescent="0.45">
      <c r="A48" s="31" t="s">
        <v>52</v>
      </c>
      <c r="B48" s="30">
        <f t="shared" si="12"/>
        <v>2054206</v>
      </c>
      <c r="C48" s="32">
        <f>SUM(一般接種!D47+一般接種!G47+一般接種!J47+一般接種!M47+医療従事者等!C45)</f>
        <v>660143</v>
      </c>
      <c r="D48" s="32">
        <v>11435</v>
      </c>
      <c r="E48" s="73">
        <f t="shared" si="0"/>
        <v>0.79873622206243045</v>
      </c>
      <c r="F48" s="32">
        <f>SUM(一般接種!E47+一般接種!H47+一般接種!K47+一般接種!N47+医療従事者等!D45)</f>
        <v>652242</v>
      </c>
      <c r="G48" s="32">
        <v>10654</v>
      </c>
      <c r="H48" s="73">
        <f t="shared" si="7"/>
        <v>0.78996956294756748</v>
      </c>
      <c r="I48" s="29">
        <f t="shared" si="10"/>
        <v>512617</v>
      </c>
      <c r="J48" s="32">
        <v>11</v>
      </c>
      <c r="K48" s="73">
        <f t="shared" si="8"/>
        <v>0.63115759301031316</v>
      </c>
      <c r="L48" s="67">
        <v>8420</v>
      </c>
      <c r="M48" s="67">
        <v>56695</v>
      </c>
      <c r="N48" s="67">
        <v>165991</v>
      </c>
      <c r="O48" s="67">
        <v>147299</v>
      </c>
      <c r="P48" s="67">
        <v>63398</v>
      </c>
      <c r="Q48" s="67">
        <v>32449</v>
      </c>
      <c r="R48" s="67">
        <v>15379</v>
      </c>
      <c r="S48" s="67">
        <v>10215</v>
      </c>
      <c r="T48" s="67">
        <v>10222</v>
      </c>
      <c r="U48" s="67">
        <v>2549</v>
      </c>
      <c r="V48" s="67">
        <f t="shared" si="11"/>
        <v>229204</v>
      </c>
      <c r="W48" s="68">
        <f t="shared" si="9"/>
        <v>0.28221254715773092</v>
      </c>
      <c r="X48" s="67">
        <v>42</v>
      </c>
      <c r="Y48" s="67">
        <v>6137</v>
      </c>
      <c r="Z48" s="67">
        <v>83737</v>
      </c>
      <c r="AA48" s="67">
        <v>110709</v>
      </c>
      <c r="AB48" s="67">
        <v>28579</v>
      </c>
      <c r="AD48" s="59">
        <v>812168</v>
      </c>
    </row>
    <row r="49" spans="1:30" x14ac:dyDescent="0.45">
      <c r="A49" s="31" t="s">
        <v>53</v>
      </c>
      <c r="B49" s="30">
        <f t="shared" si="12"/>
        <v>3484437</v>
      </c>
      <c r="C49" s="32">
        <f>SUM(一般接種!D48+一般接種!G48+一般接種!J48+一般接種!M48+医療従事者等!C46)</f>
        <v>1106026</v>
      </c>
      <c r="D49" s="32">
        <v>18017</v>
      </c>
      <c r="E49" s="73">
        <f t="shared" si="0"/>
        <v>0.82427109809729804</v>
      </c>
      <c r="F49" s="32">
        <f>SUM(一般接種!E48+一般接種!H48+一般接種!K48+一般接種!N48+医療従事者等!D46)</f>
        <v>1090022</v>
      </c>
      <c r="G49" s="32">
        <v>16820</v>
      </c>
      <c r="H49" s="73">
        <f t="shared" si="7"/>
        <v>0.81305337641528375</v>
      </c>
      <c r="I49" s="29">
        <f t="shared" si="10"/>
        <v>906248</v>
      </c>
      <c r="J49" s="32">
        <v>11</v>
      </c>
      <c r="K49" s="73">
        <f t="shared" si="8"/>
        <v>0.68656138609735862</v>
      </c>
      <c r="L49" s="67">
        <v>14907</v>
      </c>
      <c r="M49" s="67">
        <v>66038</v>
      </c>
      <c r="N49" s="67">
        <v>278249</v>
      </c>
      <c r="O49" s="67">
        <v>302681</v>
      </c>
      <c r="P49" s="67">
        <v>132881</v>
      </c>
      <c r="Q49" s="67">
        <v>52062</v>
      </c>
      <c r="R49" s="67">
        <v>25104</v>
      </c>
      <c r="S49" s="67">
        <v>16907</v>
      </c>
      <c r="T49" s="67">
        <v>14386</v>
      </c>
      <c r="U49" s="67">
        <v>3033</v>
      </c>
      <c r="V49" s="67">
        <f t="shared" si="11"/>
        <v>382141</v>
      </c>
      <c r="W49" s="68">
        <f t="shared" si="9"/>
        <v>0.28950843393574832</v>
      </c>
      <c r="X49" s="67">
        <v>97</v>
      </c>
      <c r="Y49" s="67">
        <v>7051</v>
      </c>
      <c r="Z49" s="67">
        <v>145967</v>
      </c>
      <c r="AA49" s="67">
        <v>190866</v>
      </c>
      <c r="AB49" s="67">
        <v>38160</v>
      </c>
      <c r="AD49" s="59">
        <v>1319965</v>
      </c>
    </row>
    <row r="50" spans="1:30" x14ac:dyDescent="0.45">
      <c r="A50" s="31" t="s">
        <v>54</v>
      </c>
      <c r="B50" s="30">
        <f t="shared" si="12"/>
        <v>4594528</v>
      </c>
      <c r="C50" s="32">
        <f>SUM(一般接種!D49+一般接種!G49+一般接種!J49+一般接種!M49+医療従事者等!C47)</f>
        <v>1466754</v>
      </c>
      <c r="D50" s="32">
        <v>21747</v>
      </c>
      <c r="E50" s="73">
        <f t="shared" si="0"/>
        <v>0.82698617365938754</v>
      </c>
      <c r="F50" s="32">
        <f>SUM(一般接種!E49+一般接種!H49+一般接種!K49+一般接種!N49+医療従事者等!D47)</f>
        <v>1450093</v>
      </c>
      <c r="G50" s="32">
        <v>20426</v>
      </c>
      <c r="H50" s="73">
        <f t="shared" si="7"/>
        <v>0.81820699964574262</v>
      </c>
      <c r="I50" s="29">
        <f t="shared" si="10"/>
        <v>1174136</v>
      </c>
      <c r="J50" s="32">
        <v>59</v>
      </c>
      <c r="K50" s="73">
        <f t="shared" si="8"/>
        <v>0.67193130954486224</v>
      </c>
      <c r="L50" s="67">
        <v>21320</v>
      </c>
      <c r="M50" s="67">
        <v>78210</v>
      </c>
      <c r="N50" s="67">
        <v>344536</v>
      </c>
      <c r="O50" s="67">
        <v>429797</v>
      </c>
      <c r="P50" s="67">
        <v>176809</v>
      </c>
      <c r="Q50" s="67">
        <v>66148</v>
      </c>
      <c r="R50" s="67">
        <v>22407</v>
      </c>
      <c r="S50" s="67">
        <v>15351</v>
      </c>
      <c r="T50" s="67">
        <v>15662</v>
      </c>
      <c r="U50" s="67">
        <v>3896</v>
      </c>
      <c r="V50" s="67">
        <f t="shared" si="11"/>
        <v>503545</v>
      </c>
      <c r="W50" s="68">
        <f t="shared" si="9"/>
        <v>0.28818182390487818</v>
      </c>
      <c r="X50" s="67">
        <v>152</v>
      </c>
      <c r="Y50" s="67">
        <v>11124</v>
      </c>
      <c r="Z50" s="67">
        <v>185845</v>
      </c>
      <c r="AA50" s="67">
        <v>249539</v>
      </c>
      <c r="AB50" s="67">
        <v>56885</v>
      </c>
      <c r="AD50" s="59">
        <v>1747317</v>
      </c>
    </row>
    <row r="51" spans="1:30" x14ac:dyDescent="0.45">
      <c r="A51" s="31" t="s">
        <v>55</v>
      </c>
      <c r="B51" s="30">
        <f t="shared" si="12"/>
        <v>2909375</v>
      </c>
      <c r="C51" s="32">
        <f>SUM(一般接種!D50+一般接種!G50+一般接種!J50+一般接種!M50+医療従事者等!C48)</f>
        <v>929696</v>
      </c>
      <c r="D51" s="32">
        <v>15177</v>
      </c>
      <c r="E51" s="73">
        <f t="shared" si="0"/>
        <v>0.80851750410660006</v>
      </c>
      <c r="F51" s="32">
        <f>SUM(一般接種!E50+一般接種!H50+一般接種!K50+一般接種!N50+医療従事者等!D48)</f>
        <v>914364</v>
      </c>
      <c r="G51" s="32">
        <v>14359</v>
      </c>
      <c r="H51" s="73">
        <f t="shared" si="7"/>
        <v>0.79568581547618</v>
      </c>
      <c r="I51" s="29">
        <f t="shared" si="10"/>
        <v>744825</v>
      </c>
      <c r="J51" s="32">
        <v>117</v>
      </c>
      <c r="K51" s="73">
        <f t="shared" si="8"/>
        <v>0.65838922258391341</v>
      </c>
      <c r="L51" s="67">
        <v>19538</v>
      </c>
      <c r="M51" s="67">
        <v>50912</v>
      </c>
      <c r="N51" s="67">
        <v>216615</v>
      </c>
      <c r="O51" s="67">
        <v>219023</v>
      </c>
      <c r="P51" s="67">
        <v>116394</v>
      </c>
      <c r="Q51" s="67">
        <v>63455</v>
      </c>
      <c r="R51" s="67">
        <v>24949</v>
      </c>
      <c r="S51" s="67">
        <v>17684</v>
      </c>
      <c r="T51" s="67">
        <v>13403</v>
      </c>
      <c r="U51" s="67">
        <v>2852</v>
      </c>
      <c r="V51" s="67">
        <f t="shared" si="11"/>
        <v>320490</v>
      </c>
      <c r="W51" s="68">
        <f t="shared" si="9"/>
        <v>0.2833421447680412</v>
      </c>
      <c r="X51" s="67">
        <v>244</v>
      </c>
      <c r="Y51" s="67">
        <v>8486</v>
      </c>
      <c r="Z51" s="67">
        <v>113446</v>
      </c>
      <c r="AA51" s="67">
        <v>164280</v>
      </c>
      <c r="AB51" s="67">
        <v>34034</v>
      </c>
      <c r="AD51" s="59">
        <v>1131106</v>
      </c>
    </row>
    <row r="52" spans="1:30" x14ac:dyDescent="0.45">
      <c r="A52" s="31" t="s">
        <v>56</v>
      </c>
      <c r="B52" s="30">
        <f t="shared" si="12"/>
        <v>2721731</v>
      </c>
      <c r="C52" s="32">
        <f>SUM(一般接種!D51+一般接種!G51+一般接種!J51+一般接種!M51+医療従事者等!C49)</f>
        <v>875675</v>
      </c>
      <c r="D52" s="32">
        <v>21647</v>
      </c>
      <c r="E52" s="73">
        <f t="shared" si="0"/>
        <v>0.79209415780150061</v>
      </c>
      <c r="F52" s="32">
        <f>SUM(一般接種!E51+一般接種!H51+一般接種!K51+一般接種!N51+医療従事者等!D49)</f>
        <v>863381</v>
      </c>
      <c r="G52" s="32">
        <v>20682</v>
      </c>
      <c r="H52" s="73">
        <f t="shared" si="7"/>
        <v>0.78158673332158524</v>
      </c>
      <c r="I52" s="29">
        <f t="shared" si="10"/>
        <v>693527</v>
      </c>
      <c r="J52" s="32">
        <v>123</v>
      </c>
      <c r="K52" s="73">
        <f t="shared" si="8"/>
        <v>0.64311855980856802</v>
      </c>
      <c r="L52" s="67">
        <v>10947</v>
      </c>
      <c r="M52" s="67">
        <v>46259</v>
      </c>
      <c r="N52" s="67">
        <v>186616</v>
      </c>
      <c r="O52" s="67">
        <v>215483</v>
      </c>
      <c r="P52" s="67">
        <v>122027</v>
      </c>
      <c r="Q52" s="67">
        <v>56996</v>
      </c>
      <c r="R52" s="67">
        <v>24115</v>
      </c>
      <c r="S52" s="67">
        <v>13764</v>
      </c>
      <c r="T52" s="67">
        <v>13264</v>
      </c>
      <c r="U52" s="67">
        <v>4056</v>
      </c>
      <c r="V52" s="67">
        <f t="shared" si="11"/>
        <v>289148</v>
      </c>
      <c r="W52" s="68">
        <f t="shared" si="9"/>
        <v>0.26817907789907158</v>
      </c>
      <c r="X52" s="67">
        <v>156</v>
      </c>
      <c r="Y52" s="67">
        <v>5656</v>
      </c>
      <c r="Z52" s="67">
        <v>93127</v>
      </c>
      <c r="AA52" s="67">
        <v>142539</v>
      </c>
      <c r="AB52" s="67">
        <v>47670</v>
      </c>
      <c r="AD52" s="59">
        <v>1078190</v>
      </c>
    </row>
    <row r="53" spans="1:30" x14ac:dyDescent="0.45">
      <c r="A53" s="31" t="s">
        <v>57</v>
      </c>
      <c r="B53" s="30">
        <f t="shared" si="12"/>
        <v>4138198</v>
      </c>
      <c r="C53" s="32">
        <f>SUM(一般接種!D52+一般接種!G52+一般接種!J52+一般接種!M52+医療従事者等!C50)</f>
        <v>1327812</v>
      </c>
      <c r="D53" s="32">
        <v>20054</v>
      </c>
      <c r="E53" s="73">
        <f t="shared" si="0"/>
        <v>0.81477152581739887</v>
      </c>
      <c r="F53" s="32">
        <f>SUM(一般接種!E52+一般接種!H52+一般接種!K52+一般接種!N52+医療従事者等!D50)</f>
        <v>1304061</v>
      </c>
      <c r="G53" s="32">
        <v>18853</v>
      </c>
      <c r="H53" s="73">
        <f t="shared" si="7"/>
        <v>0.80072221554196388</v>
      </c>
      <c r="I53" s="29">
        <f t="shared" si="10"/>
        <v>1064006</v>
      </c>
      <c r="J53" s="32">
        <v>65</v>
      </c>
      <c r="K53" s="73">
        <f t="shared" si="8"/>
        <v>0.66286639573200024</v>
      </c>
      <c r="L53" s="67">
        <v>17330</v>
      </c>
      <c r="M53" s="67">
        <v>70769</v>
      </c>
      <c r="N53" s="67">
        <v>342542</v>
      </c>
      <c r="O53" s="67">
        <v>302189</v>
      </c>
      <c r="P53" s="67">
        <v>172215</v>
      </c>
      <c r="Q53" s="67">
        <v>82528</v>
      </c>
      <c r="R53" s="67">
        <v>34348</v>
      </c>
      <c r="S53" s="67">
        <v>19389</v>
      </c>
      <c r="T53" s="67">
        <v>18858</v>
      </c>
      <c r="U53" s="67">
        <v>3838</v>
      </c>
      <c r="V53" s="67">
        <f t="shared" si="11"/>
        <v>442319</v>
      </c>
      <c r="W53" s="68">
        <f t="shared" si="9"/>
        <v>0.27557768832461821</v>
      </c>
      <c r="X53" s="67">
        <v>102</v>
      </c>
      <c r="Y53" s="67">
        <v>6583</v>
      </c>
      <c r="Z53" s="67">
        <v>170146</v>
      </c>
      <c r="AA53" s="67">
        <v>217243</v>
      </c>
      <c r="AB53" s="67">
        <v>48245</v>
      </c>
      <c r="AD53" s="59">
        <v>1605061</v>
      </c>
    </row>
    <row r="54" spans="1:30" x14ac:dyDescent="0.45">
      <c r="A54" s="31" t="s">
        <v>58</v>
      </c>
      <c r="B54" s="30">
        <f t="shared" si="12"/>
        <v>3055110</v>
      </c>
      <c r="C54" s="32">
        <f>SUM(一般接種!D53+一般接種!G53+一般接種!J53+一般接種!M53+医療従事者等!C51)</f>
        <v>1062776</v>
      </c>
      <c r="D54" s="32">
        <v>12751</v>
      </c>
      <c r="E54" s="73">
        <f t="shared" si="0"/>
        <v>0.70693710967901779</v>
      </c>
      <c r="F54" s="32">
        <f>SUM(一般接種!E53+一般接種!H53+一般接種!K53+一般接種!N53+医療従事者等!D51)</f>
        <v>1041843</v>
      </c>
      <c r="G54" s="32">
        <v>11878</v>
      </c>
      <c r="H54" s="73">
        <f t="shared" si="7"/>
        <v>0.69343156607752154</v>
      </c>
      <c r="I54" s="29">
        <f t="shared" si="10"/>
        <v>717250</v>
      </c>
      <c r="J54" s="32">
        <v>85</v>
      </c>
      <c r="K54" s="73">
        <f t="shared" si="8"/>
        <v>0.48283664890164785</v>
      </c>
      <c r="L54" s="67">
        <v>17375</v>
      </c>
      <c r="M54" s="67">
        <v>59002</v>
      </c>
      <c r="N54" s="67">
        <v>211450</v>
      </c>
      <c r="O54" s="67">
        <v>191547</v>
      </c>
      <c r="P54" s="67">
        <v>118252</v>
      </c>
      <c r="Q54" s="67">
        <v>58835</v>
      </c>
      <c r="R54" s="67">
        <v>25288</v>
      </c>
      <c r="S54" s="67">
        <v>16373</v>
      </c>
      <c r="T54" s="67">
        <v>15554</v>
      </c>
      <c r="U54" s="67">
        <v>3574</v>
      </c>
      <c r="V54" s="67">
        <f t="shared" si="11"/>
        <v>233241</v>
      </c>
      <c r="W54" s="68">
        <f t="shared" si="9"/>
        <v>0.1570312310646354</v>
      </c>
      <c r="X54" s="67">
        <v>14</v>
      </c>
      <c r="Y54" s="67">
        <v>6865</v>
      </c>
      <c r="Z54" s="67">
        <v>100504</v>
      </c>
      <c r="AA54" s="67">
        <v>103914</v>
      </c>
      <c r="AB54" s="67">
        <v>21944</v>
      </c>
      <c r="AD54" s="59">
        <v>1485316</v>
      </c>
    </row>
    <row r="55" spans="1:30" x14ac:dyDescent="0.45">
      <c r="A55" s="22"/>
      <c r="B55" s="23"/>
      <c r="C55" s="22"/>
      <c r="D55" s="22"/>
      <c r="E55" s="72"/>
      <c r="F55" s="22"/>
      <c r="G55" s="22"/>
      <c r="H55" s="72"/>
      <c r="I55" s="22"/>
      <c r="J55" s="22"/>
      <c r="K55" s="72"/>
      <c r="L55" s="22"/>
      <c r="M55" s="22"/>
      <c r="N55" s="22"/>
      <c r="O55" s="22"/>
      <c r="P55" s="22"/>
      <c r="Q55" s="22"/>
      <c r="R55" s="22"/>
    </row>
    <row r="56" spans="1:30" x14ac:dyDescent="0.45">
      <c r="A56" s="110" t="s">
        <v>111</v>
      </c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22"/>
      <c r="N56" s="22"/>
      <c r="O56" s="22"/>
      <c r="P56" s="22"/>
      <c r="Q56" s="22"/>
      <c r="R56" s="22"/>
    </row>
    <row r="57" spans="1:30" x14ac:dyDescent="0.45">
      <c r="A57" s="22" t="s">
        <v>112</v>
      </c>
      <c r="B57" s="22"/>
      <c r="C57" s="22"/>
      <c r="D57" s="22"/>
      <c r="E57" s="72"/>
      <c r="F57" s="22"/>
      <c r="G57" s="22"/>
      <c r="H57" s="72"/>
      <c r="I57" s="22"/>
      <c r="J57" s="22"/>
      <c r="K57" s="72"/>
      <c r="L57" s="22"/>
      <c r="M57" s="22"/>
      <c r="N57" s="22"/>
      <c r="O57" s="22"/>
      <c r="P57" s="22"/>
      <c r="Q57" s="22"/>
      <c r="R57" s="22"/>
    </row>
    <row r="58" spans="1:30" x14ac:dyDescent="0.45">
      <c r="A58" s="22" t="s">
        <v>113</v>
      </c>
      <c r="B58" s="22"/>
      <c r="C58" s="22"/>
      <c r="D58" s="22"/>
      <c r="E58" s="72"/>
      <c r="F58" s="22"/>
      <c r="G58" s="22"/>
      <c r="H58" s="72"/>
      <c r="I58" s="22"/>
      <c r="J58" s="22"/>
      <c r="K58" s="72"/>
      <c r="L58" s="22"/>
      <c r="M58" s="22"/>
      <c r="N58" s="22"/>
      <c r="O58" s="22"/>
      <c r="P58" s="22"/>
      <c r="Q58" s="22"/>
      <c r="R58" s="22"/>
    </row>
    <row r="59" spans="1:30" x14ac:dyDescent="0.45">
      <c r="A59" s="24" t="s">
        <v>114</v>
      </c>
      <c r="B59" s="22"/>
      <c r="C59" s="22"/>
      <c r="D59" s="22"/>
      <c r="E59" s="72"/>
      <c r="F59" s="22"/>
      <c r="G59" s="22"/>
      <c r="H59" s="72"/>
      <c r="I59" s="22"/>
      <c r="J59" s="22"/>
      <c r="K59" s="72"/>
      <c r="L59" s="22"/>
      <c r="M59" s="22"/>
      <c r="N59" s="22"/>
      <c r="O59" s="22"/>
      <c r="P59" s="22"/>
      <c r="Q59" s="22"/>
      <c r="R59" s="22"/>
    </row>
    <row r="60" spans="1:30" x14ac:dyDescent="0.45">
      <c r="A60" s="110" t="s">
        <v>115</v>
      </c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49"/>
      <c r="P60" s="49"/>
      <c r="Q60" s="49"/>
      <c r="R60" s="49"/>
    </row>
    <row r="61" spans="1:30" x14ac:dyDescent="0.45">
      <c r="A61" s="77" t="s">
        <v>151</v>
      </c>
      <c r="B61" s="57"/>
      <c r="C61" s="57"/>
      <c r="D61" s="57"/>
      <c r="E61" s="74"/>
      <c r="F61" s="57"/>
      <c r="G61" s="57"/>
      <c r="H61" s="74"/>
      <c r="I61" s="57"/>
      <c r="J61" s="57"/>
      <c r="K61" s="74"/>
      <c r="L61" s="57"/>
      <c r="M61" s="57"/>
      <c r="N61" s="57"/>
      <c r="O61" s="57"/>
      <c r="P61" s="57"/>
      <c r="Q61" s="57"/>
      <c r="R61" s="57"/>
    </row>
    <row r="62" spans="1:30" x14ac:dyDescent="0.45">
      <c r="A62" s="24" t="s">
        <v>152</v>
      </c>
      <c r="B62" s="24"/>
      <c r="C62" s="24"/>
      <c r="D62" s="24"/>
      <c r="E62" s="71"/>
      <c r="F62" s="24"/>
      <c r="G62" s="24"/>
      <c r="H62" s="71"/>
      <c r="I62" s="24"/>
      <c r="J62" s="24"/>
      <c r="K62" s="71"/>
      <c r="L62" s="22"/>
      <c r="M62" s="22"/>
      <c r="N62" s="22"/>
      <c r="O62" s="22"/>
      <c r="P62" s="22"/>
      <c r="Q62" s="22"/>
      <c r="R62" s="22"/>
    </row>
  </sheetData>
  <mergeCells count="12">
    <mergeCell ref="Y2:AB2"/>
    <mergeCell ref="A56:L56"/>
    <mergeCell ref="A60:N60"/>
    <mergeCell ref="A3:A6"/>
    <mergeCell ref="B4:B6"/>
    <mergeCell ref="C4:E5"/>
    <mergeCell ref="F4:H5"/>
    <mergeCell ref="I5:K5"/>
    <mergeCell ref="I4:U4"/>
    <mergeCell ref="L6:U6"/>
    <mergeCell ref="B3:AB3"/>
    <mergeCell ref="V4:AB4"/>
  </mergeCells>
  <phoneticPr fontId="2"/>
  <pageMargins left="0.7" right="0.7" top="0.75" bottom="0.75" header="0.3" footer="0.3"/>
  <pageSetup paperSize="9" scale="2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zoomScaleNormal="100" workbookViewId="0">
      <selection activeCell="G17" sqref="G17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3" width="9" customWidth="1"/>
    <col min="14" max="14" width="8.59765625" bestFit="1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1.09765625" bestFit="1" customWidth="1"/>
  </cols>
  <sheetData>
    <row r="1" spans="1:23" x14ac:dyDescent="0.45">
      <c r="A1" s="22" t="s">
        <v>116</v>
      </c>
      <c r="B1" s="23"/>
      <c r="C1" s="24"/>
      <c r="D1" s="24"/>
    </row>
    <row r="2" spans="1:23" x14ac:dyDescent="0.45">
      <c r="B2"/>
      <c r="T2" s="136"/>
      <c r="U2" s="136"/>
      <c r="V2" s="151">
        <f>'進捗状況 (都道府県別)'!H3</f>
        <v>44820</v>
      </c>
      <c r="W2" s="151"/>
    </row>
    <row r="3" spans="1:23" ht="37.5" customHeight="1" x14ac:dyDescent="0.45">
      <c r="A3" s="137" t="s">
        <v>2</v>
      </c>
      <c r="B3" s="150" t="str">
        <f>_xlfn.CONCAT("接種回数
（",TEXT('進捗状況 (都道府県別)'!H3-1,"m月d日"),"まで）")</f>
        <v>接種回数
（9月15日まで）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22"/>
      <c r="P3" s="133" t="str">
        <f>_xlfn.CONCAT("接種回数
（",TEXT('進捗状況 (都道府県別)'!H3-1,"m月d日"),"まで）","※4")</f>
        <v>接種回数
（9月15日まで）※4</v>
      </c>
      <c r="Q3" s="134"/>
      <c r="R3" s="134"/>
      <c r="S3" s="134"/>
      <c r="T3" s="134"/>
      <c r="U3" s="134"/>
      <c r="V3" s="134"/>
      <c r="W3" s="135"/>
    </row>
    <row r="4" spans="1:23" ht="18.75" customHeight="1" x14ac:dyDescent="0.45">
      <c r="A4" s="138"/>
      <c r="B4" s="140" t="s">
        <v>11</v>
      </c>
      <c r="C4" s="141" t="s">
        <v>117</v>
      </c>
      <c r="D4" s="141"/>
      <c r="E4" s="141"/>
      <c r="F4" s="142" t="s">
        <v>145</v>
      </c>
      <c r="G4" s="143"/>
      <c r="H4" s="144"/>
      <c r="I4" s="142" t="s">
        <v>118</v>
      </c>
      <c r="J4" s="143"/>
      <c r="K4" s="144"/>
      <c r="L4" s="147" t="s">
        <v>119</v>
      </c>
      <c r="M4" s="148"/>
      <c r="N4" s="149"/>
      <c r="P4" s="113" t="s">
        <v>120</v>
      </c>
      <c r="Q4" s="113"/>
      <c r="R4" s="145" t="s">
        <v>146</v>
      </c>
      <c r="S4" s="145"/>
      <c r="T4" s="146" t="s">
        <v>118</v>
      </c>
      <c r="U4" s="146"/>
      <c r="V4" s="132" t="s">
        <v>121</v>
      </c>
      <c r="W4" s="132"/>
    </row>
    <row r="5" spans="1:23" ht="36" x14ac:dyDescent="0.45">
      <c r="A5" s="139"/>
      <c r="B5" s="140"/>
      <c r="C5" s="34" t="s">
        <v>122</v>
      </c>
      <c r="D5" s="34" t="s">
        <v>93</v>
      </c>
      <c r="E5" s="34" t="s">
        <v>94</v>
      </c>
      <c r="F5" s="34" t="s">
        <v>122</v>
      </c>
      <c r="G5" s="34" t="s">
        <v>93</v>
      </c>
      <c r="H5" s="34" t="s">
        <v>94</v>
      </c>
      <c r="I5" s="34" t="s">
        <v>122</v>
      </c>
      <c r="J5" s="34" t="s">
        <v>93</v>
      </c>
      <c r="K5" s="34" t="s">
        <v>94</v>
      </c>
      <c r="L5" s="55" t="s">
        <v>122</v>
      </c>
      <c r="M5" s="55" t="s">
        <v>93</v>
      </c>
      <c r="N5" s="55" t="s">
        <v>94</v>
      </c>
      <c r="P5" s="35" t="s">
        <v>123</v>
      </c>
      <c r="Q5" s="35" t="s">
        <v>124</v>
      </c>
      <c r="R5" s="35" t="s">
        <v>125</v>
      </c>
      <c r="S5" s="35" t="s">
        <v>126</v>
      </c>
      <c r="T5" s="35" t="s">
        <v>125</v>
      </c>
      <c r="U5" s="35" t="s">
        <v>124</v>
      </c>
      <c r="V5" s="35" t="s">
        <v>127</v>
      </c>
      <c r="W5" s="35" t="s">
        <v>124</v>
      </c>
    </row>
    <row r="6" spans="1:23" x14ac:dyDescent="0.45">
      <c r="A6" s="28" t="s">
        <v>128</v>
      </c>
      <c r="B6" s="36">
        <f>SUM(B7:B53)</f>
        <v>194647203</v>
      </c>
      <c r="C6" s="36">
        <f>SUM(C7:C53)</f>
        <v>162094787</v>
      </c>
      <c r="D6" s="36">
        <f>SUM(D7:D53)</f>
        <v>81318973</v>
      </c>
      <c r="E6" s="37">
        <f>SUM(E7:E53)</f>
        <v>80775814</v>
      </c>
      <c r="F6" s="37">
        <f t="shared" ref="F6:T6" si="0">SUM(F7:F53)</f>
        <v>32379549</v>
      </c>
      <c r="G6" s="37">
        <f>SUM(G7:G53)</f>
        <v>16240896</v>
      </c>
      <c r="H6" s="37">
        <f t="shared" ref="H6:N6" si="1">SUM(H7:H53)</f>
        <v>16138653</v>
      </c>
      <c r="I6" s="37">
        <f>SUM(I7:I53)</f>
        <v>117767</v>
      </c>
      <c r="J6" s="37">
        <f t="shared" si="1"/>
        <v>58704</v>
      </c>
      <c r="K6" s="37">
        <f t="shared" si="1"/>
        <v>59063</v>
      </c>
      <c r="L6" s="56">
        <f>SUM(L7:L53)</f>
        <v>55100</v>
      </c>
      <c r="M6" s="56">
        <f t="shared" si="1"/>
        <v>32109</v>
      </c>
      <c r="N6" s="56">
        <f t="shared" si="1"/>
        <v>22991</v>
      </c>
      <c r="O6" s="38"/>
      <c r="P6" s="37">
        <f>SUM(P7:P53)</f>
        <v>177130860</v>
      </c>
      <c r="Q6" s="39">
        <f>C6/P6</f>
        <v>0.91511319371452271</v>
      </c>
      <c r="R6" s="37">
        <f t="shared" si="0"/>
        <v>34262000</v>
      </c>
      <c r="S6" s="40">
        <f>F6/R6</f>
        <v>0.94505717704745784</v>
      </c>
      <c r="T6" s="37">
        <f t="shared" si="0"/>
        <v>205240</v>
      </c>
      <c r="U6" s="40">
        <f>I6/T6</f>
        <v>0.57380140323523676</v>
      </c>
      <c r="V6" s="37">
        <f t="shared" ref="V6" si="2">SUM(V7:V53)</f>
        <v>552850</v>
      </c>
      <c r="W6" s="40">
        <f>L6/V6</f>
        <v>9.9665370353622135E-2</v>
      </c>
    </row>
    <row r="7" spans="1:23" x14ac:dyDescent="0.45">
      <c r="A7" s="41" t="s">
        <v>12</v>
      </c>
      <c r="B7" s="36">
        <v>7986793</v>
      </c>
      <c r="C7" s="36">
        <v>6484516</v>
      </c>
      <c r="D7" s="36">
        <v>3253487</v>
      </c>
      <c r="E7" s="37">
        <v>3231029</v>
      </c>
      <c r="F7" s="42">
        <v>1498900</v>
      </c>
      <c r="G7" s="37">
        <v>751466</v>
      </c>
      <c r="H7" s="37">
        <v>747434</v>
      </c>
      <c r="I7" s="37">
        <v>871</v>
      </c>
      <c r="J7" s="37">
        <v>428</v>
      </c>
      <c r="K7" s="37">
        <v>443</v>
      </c>
      <c r="L7" s="56">
        <v>2506</v>
      </c>
      <c r="M7" s="56">
        <v>1422</v>
      </c>
      <c r="N7" s="56">
        <v>1084</v>
      </c>
      <c r="O7" s="38"/>
      <c r="P7" s="37">
        <v>7433760</v>
      </c>
      <c r="Q7" s="39">
        <v>0.87230634295430576</v>
      </c>
      <c r="R7" s="43">
        <v>1518500</v>
      </c>
      <c r="S7" s="39">
        <v>0.98709252551860394</v>
      </c>
      <c r="T7" s="37">
        <v>900</v>
      </c>
      <c r="U7" s="40">
        <v>0.96777777777777774</v>
      </c>
      <c r="V7" s="37">
        <v>19240</v>
      </c>
      <c r="W7" s="40">
        <v>0.13024948024948024</v>
      </c>
    </row>
    <row r="8" spans="1:23" x14ac:dyDescent="0.45">
      <c r="A8" s="41" t="s">
        <v>13</v>
      </c>
      <c r="B8" s="36">
        <v>2056481</v>
      </c>
      <c r="C8" s="36">
        <v>1864802</v>
      </c>
      <c r="D8" s="36">
        <v>934920</v>
      </c>
      <c r="E8" s="37">
        <v>929882</v>
      </c>
      <c r="F8" s="42">
        <v>188716</v>
      </c>
      <c r="G8" s="37">
        <v>94817</v>
      </c>
      <c r="H8" s="37">
        <v>93899</v>
      </c>
      <c r="I8" s="37">
        <v>2428</v>
      </c>
      <c r="J8" s="37">
        <v>1217</v>
      </c>
      <c r="K8" s="37">
        <v>1211</v>
      </c>
      <c r="L8" s="56">
        <v>535</v>
      </c>
      <c r="M8" s="56">
        <v>333</v>
      </c>
      <c r="N8" s="56">
        <v>202</v>
      </c>
      <c r="O8" s="38"/>
      <c r="P8" s="37">
        <v>1921955</v>
      </c>
      <c r="Q8" s="39">
        <v>0.97026309148757384</v>
      </c>
      <c r="R8" s="43">
        <v>186500</v>
      </c>
      <c r="S8" s="39">
        <v>1.011882037533512</v>
      </c>
      <c r="T8" s="37">
        <v>3900</v>
      </c>
      <c r="U8" s="40">
        <v>0.62256410256410255</v>
      </c>
      <c r="V8" s="37">
        <v>2800</v>
      </c>
      <c r="W8" s="40">
        <v>0.19107142857142856</v>
      </c>
    </row>
    <row r="9" spans="1:23" x14ac:dyDescent="0.45">
      <c r="A9" s="41" t="s">
        <v>14</v>
      </c>
      <c r="B9" s="36">
        <v>1977225</v>
      </c>
      <c r="C9" s="36">
        <v>1731929</v>
      </c>
      <c r="D9" s="36">
        <v>868678</v>
      </c>
      <c r="E9" s="37">
        <v>863251</v>
      </c>
      <c r="F9" s="42">
        <v>244987</v>
      </c>
      <c r="G9" s="37">
        <v>122966</v>
      </c>
      <c r="H9" s="37">
        <v>122021</v>
      </c>
      <c r="I9" s="37">
        <v>99</v>
      </c>
      <c r="J9" s="37">
        <v>50</v>
      </c>
      <c r="K9" s="37">
        <v>49</v>
      </c>
      <c r="L9" s="56">
        <v>210</v>
      </c>
      <c r="M9" s="56">
        <v>144</v>
      </c>
      <c r="N9" s="56">
        <v>66</v>
      </c>
      <c r="O9" s="38"/>
      <c r="P9" s="37">
        <v>1879585</v>
      </c>
      <c r="Q9" s="39">
        <v>0.92144223325893748</v>
      </c>
      <c r="R9" s="43">
        <v>227500</v>
      </c>
      <c r="S9" s="39">
        <v>1.0768659340659341</v>
      </c>
      <c r="T9" s="37">
        <v>360</v>
      </c>
      <c r="U9" s="40">
        <v>0.27500000000000002</v>
      </c>
      <c r="V9" s="37">
        <v>2040</v>
      </c>
      <c r="W9" s="40">
        <v>0.10294117647058823</v>
      </c>
    </row>
    <row r="10" spans="1:23" x14ac:dyDescent="0.45">
      <c r="A10" s="41" t="s">
        <v>15</v>
      </c>
      <c r="B10" s="36">
        <v>3574286</v>
      </c>
      <c r="C10" s="36">
        <v>2831375</v>
      </c>
      <c r="D10" s="36">
        <v>1420344</v>
      </c>
      <c r="E10" s="37">
        <v>1411031</v>
      </c>
      <c r="F10" s="42">
        <v>741923</v>
      </c>
      <c r="G10" s="37">
        <v>371873</v>
      </c>
      <c r="H10" s="37">
        <v>370050</v>
      </c>
      <c r="I10" s="37">
        <v>56</v>
      </c>
      <c r="J10" s="37">
        <v>20</v>
      </c>
      <c r="K10" s="37">
        <v>36</v>
      </c>
      <c r="L10" s="56">
        <v>932</v>
      </c>
      <c r="M10" s="56">
        <v>536</v>
      </c>
      <c r="N10" s="56">
        <v>396</v>
      </c>
      <c r="O10" s="38"/>
      <c r="P10" s="37">
        <v>3171035</v>
      </c>
      <c r="Q10" s="39">
        <v>0.89288670733687892</v>
      </c>
      <c r="R10" s="43">
        <v>854400</v>
      </c>
      <c r="S10" s="39">
        <v>0.86835557116104867</v>
      </c>
      <c r="T10" s="37">
        <v>340</v>
      </c>
      <c r="U10" s="40">
        <v>0.16470588235294117</v>
      </c>
      <c r="V10" s="37">
        <v>13000</v>
      </c>
      <c r="W10" s="40">
        <v>7.1692307692307694E-2</v>
      </c>
    </row>
    <row r="11" spans="1:23" x14ac:dyDescent="0.45">
      <c r="A11" s="41" t="s">
        <v>16</v>
      </c>
      <c r="B11" s="36">
        <v>1599010</v>
      </c>
      <c r="C11" s="36">
        <v>1502288</v>
      </c>
      <c r="D11" s="36">
        <v>752808</v>
      </c>
      <c r="E11" s="37">
        <v>749480</v>
      </c>
      <c r="F11" s="42">
        <v>96277</v>
      </c>
      <c r="G11" s="37">
        <v>48446</v>
      </c>
      <c r="H11" s="37">
        <v>47831</v>
      </c>
      <c r="I11" s="37">
        <v>67</v>
      </c>
      <c r="J11" s="37">
        <v>34</v>
      </c>
      <c r="K11" s="37">
        <v>33</v>
      </c>
      <c r="L11" s="56">
        <v>378</v>
      </c>
      <c r="M11" s="56">
        <v>214</v>
      </c>
      <c r="N11" s="56">
        <v>164</v>
      </c>
      <c r="O11" s="38"/>
      <c r="P11" s="37">
        <v>1523455</v>
      </c>
      <c r="Q11" s="39">
        <v>0.98610592370631234</v>
      </c>
      <c r="R11" s="43">
        <v>87900</v>
      </c>
      <c r="S11" s="39">
        <v>1.0953014789533562</v>
      </c>
      <c r="T11" s="37">
        <v>140</v>
      </c>
      <c r="U11" s="40">
        <v>0.47857142857142859</v>
      </c>
      <c r="V11" s="37">
        <v>2550</v>
      </c>
      <c r="W11" s="40">
        <v>0.14823529411764705</v>
      </c>
    </row>
    <row r="12" spans="1:23" x14ac:dyDescent="0.45">
      <c r="A12" s="41" t="s">
        <v>17</v>
      </c>
      <c r="B12" s="36">
        <v>1750389</v>
      </c>
      <c r="C12" s="36">
        <v>1671748</v>
      </c>
      <c r="D12" s="36">
        <v>838310</v>
      </c>
      <c r="E12" s="37">
        <v>833438</v>
      </c>
      <c r="F12" s="42">
        <v>78120</v>
      </c>
      <c r="G12" s="37">
        <v>39118</v>
      </c>
      <c r="H12" s="37">
        <v>39002</v>
      </c>
      <c r="I12" s="37">
        <v>161</v>
      </c>
      <c r="J12" s="37">
        <v>80</v>
      </c>
      <c r="K12" s="37">
        <v>81</v>
      </c>
      <c r="L12" s="56">
        <v>360</v>
      </c>
      <c r="M12" s="56">
        <v>251</v>
      </c>
      <c r="N12" s="56">
        <v>109</v>
      </c>
      <c r="O12" s="38"/>
      <c r="P12" s="37">
        <v>1736595</v>
      </c>
      <c r="Q12" s="39">
        <v>0.96265853581289818</v>
      </c>
      <c r="R12" s="43">
        <v>61700</v>
      </c>
      <c r="S12" s="39">
        <v>1.2661264181523502</v>
      </c>
      <c r="T12" s="37">
        <v>340</v>
      </c>
      <c r="U12" s="40">
        <v>0.47352941176470587</v>
      </c>
      <c r="V12" s="37">
        <v>1390</v>
      </c>
      <c r="W12" s="40">
        <v>0.25899280575539568</v>
      </c>
    </row>
    <row r="13" spans="1:23" x14ac:dyDescent="0.45">
      <c r="A13" s="41" t="s">
        <v>18</v>
      </c>
      <c r="B13" s="36">
        <v>2985584</v>
      </c>
      <c r="C13" s="36">
        <v>2776200</v>
      </c>
      <c r="D13" s="36">
        <v>1393014</v>
      </c>
      <c r="E13" s="37">
        <v>1383186</v>
      </c>
      <c r="F13" s="42">
        <v>208320</v>
      </c>
      <c r="G13" s="37">
        <v>104648</v>
      </c>
      <c r="H13" s="37">
        <v>103672</v>
      </c>
      <c r="I13" s="37">
        <v>254</v>
      </c>
      <c r="J13" s="37">
        <v>126</v>
      </c>
      <c r="K13" s="37">
        <v>128</v>
      </c>
      <c r="L13" s="56">
        <v>810</v>
      </c>
      <c r="M13" s="56">
        <v>473</v>
      </c>
      <c r="N13" s="56">
        <v>337</v>
      </c>
      <c r="O13" s="38"/>
      <c r="P13" s="37">
        <v>2910040</v>
      </c>
      <c r="Q13" s="39">
        <v>0.95400750505147691</v>
      </c>
      <c r="R13" s="43">
        <v>178600</v>
      </c>
      <c r="S13" s="39">
        <v>1.1664053751399777</v>
      </c>
      <c r="T13" s="37">
        <v>660</v>
      </c>
      <c r="U13" s="40">
        <v>0.38484848484848483</v>
      </c>
      <c r="V13" s="37">
        <v>11240</v>
      </c>
      <c r="W13" s="40">
        <v>7.2064056939501783E-2</v>
      </c>
    </row>
    <row r="14" spans="1:23" x14ac:dyDescent="0.45">
      <c r="A14" s="41" t="s">
        <v>19</v>
      </c>
      <c r="B14" s="36">
        <v>4669595</v>
      </c>
      <c r="C14" s="36">
        <v>3796400</v>
      </c>
      <c r="D14" s="36">
        <v>1904298</v>
      </c>
      <c r="E14" s="37">
        <v>1892102</v>
      </c>
      <c r="F14" s="42">
        <v>871610</v>
      </c>
      <c r="G14" s="37">
        <v>437229</v>
      </c>
      <c r="H14" s="37">
        <v>434381</v>
      </c>
      <c r="I14" s="37">
        <v>370</v>
      </c>
      <c r="J14" s="37">
        <v>176</v>
      </c>
      <c r="K14" s="37">
        <v>194</v>
      </c>
      <c r="L14" s="56">
        <v>1215</v>
      </c>
      <c r="M14" s="56">
        <v>728</v>
      </c>
      <c r="N14" s="56">
        <v>487</v>
      </c>
      <c r="O14" s="38"/>
      <c r="P14" s="37">
        <v>4064675</v>
      </c>
      <c r="Q14" s="39">
        <v>0.93399841315726351</v>
      </c>
      <c r="R14" s="43">
        <v>892500</v>
      </c>
      <c r="S14" s="39">
        <v>0.97659383753501405</v>
      </c>
      <c r="T14" s="37">
        <v>960</v>
      </c>
      <c r="U14" s="40">
        <v>0.38541666666666669</v>
      </c>
      <c r="V14" s="37">
        <v>7270</v>
      </c>
      <c r="W14" s="40">
        <v>0.16712517193947729</v>
      </c>
    </row>
    <row r="15" spans="1:23" x14ac:dyDescent="0.45">
      <c r="A15" s="44" t="s">
        <v>20</v>
      </c>
      <c r="B15" s="36">
        <v>3103640</v>
      </c>
      <c r="C15" s="36">
        <v>2718832</v>
      </c>
      <c r="D15" s="36">
        <v>1363582</v>
      </c>
      <c r="E15" s="37">
        <v>1355250</v>
      </c>
      <c r="F15" s="42">
        <v>382835</v>
      </c>
      <c r="G15" s="37">
        <v>192485</v>
      </c>
      <c r="H15" s="37">
        <v>190350</v>
      </c>
      <c r="I15" s="37">
        <v>837</v>
      </c>
      <c r="J15" s="37">
        <v>412</v>
      </c>
      <c r="K15" s="37">
        <v>425</v>
      </c>
      <c r="L15" s="56">
        <v>1136</v>
      </c>
      <c r="M15" s="56">
        <v>710</v>
      </c>
      <c r="N15" s="56">
        <v>426</v>
      </c>
      <c r="O15" s="38"/>
      <c r="P15" s="37">
        <v>2869350</v>
      </c>
      <c r="Q15" s="39">
        <v>0.94754282328750417</v>
      </c>
      <c r="R15" s="43">
        <v>375900</v>
      </c>
      <c r="S15" s="39">
        <v>1.0184490555998935</v>
      </c>
      <c r="T15" s="37">
        <v>1320</v>
      </c>
      <c r="U15" s="40">
        <v>0.63409090909090904</v>
      </c>
      <c r="V15" s="37">
        <v>10910</v>
      </c>
      <c r="W15" s="40">
        <v>0.10412465627864345</v>
      </c>
    </row>
    <row r="16" spans="1:23" x14ac:dyDescent="0.45">
      <c r="A16" s="41" t="s">
        <v>21</v>
      </c>
      <c r="B16" s="36">
        <v>3022804</v>
      </c>
      <c r="C16" s="36">
        <v>2170493</v>
      </c>
      <c r="D16" s="36">
        <v>1089201</v>
      </c>
      <c r="E16" s="37">
        <v>1081292</v>
      </c>
      <c r="F16" s="42">
        <v>851574</v>
      </c>
      <c r="G16" s="37">
        <v>427014</v>
      </c>
      <c r="H16" s="37">
        <v>424560</v>
      </c>
      <c r="I16" s="37">
        <v>226</v>
      </c>
      <c r="J16" s="37">
        <v>94</v>
      </c>
      <c r="K16" s="37">
        <v>132</v>
      </c>
      <c r="L16" s="56">
        <v>511</v>
      </c>
      <c r="M16" s="56">
        <v>321</v>
      </c>
      <c r="N16" s="56">
        <v>190</v>
      </c>
      <c r="O16" s="38"/>
      <c r="P16" s="37">
        <v>2506095</v>
      </c>
      <c r="Q16" s="39">
        <v>0.866085683104591</v>
      </c>
      <c r="R16" s="43">
        <v>887500</v>
      </c>
      <c r="S16" s="39">
        <v>0.95952000000000004</v>
      </c>
      <c r="T16" s="37">
        <v>440</v>
      </c>
      <c r="U16" s="40">
        <v>0.51363636363636367</v>
      </c>
      <c r="V16" s="37">
        <v>3040</v>
      </c>
      <c r="W16" s="40">
        <v>0.1680921052631579</v>
      </c>
    </row>
    <row r="17" spans="1:23" x14ac:dyDescent="0.45">
      <c r="A17" s="41" t="s">
        <v>22</v>
      </c>
      <c r="B17" s="36">
        <v>11642419</v>
      </c>
      <c r="C17" s="36">
        <v>9940405</v>
      </c>
      <c r="D17" s="36">
        <v>4993898</v>
      </c>
      <c r="E17" s="37">
        <v>4946507</v>
      </c>
      <c r="F17" s="42">
        <v>1681315</v>
      </c>
      <c r="G17" s="37">
        <v>842299</v>
      </c>
      <c r="H17" s="37">
        <v>839016</v>
      </c>
      <c r="I17" s="37">
        <v>18107</v>
      </c>
      <c r="J17" s="37">
        <v>9063</v>
      </c>
      <c r="K17" s="37">
        <v>9044</v>
      </c>
      <c r="L17" s="56">
        <v>2592</v>
      </c>
      <c r="M17" s="56">
        <v>1419</v>
      </c>
      <c r="N17" s="56">
        <v>1173</v>
      </c>
      <c r="O17" s="38"/>
      <c r="P17" s="37">
        <v>10836010</v>
      </c>
      <c r="Q17" s="39">
        <v>0.91734919033851026</v>
      </c>
      <c r="R17" s="43">
        <v>659400</v>
      </c>
      <c r="S17" s="39">
        <v>2.5497649378222627</v>
      </c>
      <c r="T17" s="37">
        <v>37920</v>
      </c>
      <c r="U17" s="40">
        <v>0.47750527426160339</v>
      </c>
      <c r="V17" s="37">
        <v>26270</v>
      </c>
      <c r="W17" s="40">
        <v>9.8667681766273316E-2</v>
      </c>
    </row>
    <row r="18" spans="1:23" x14ac:dyDescent="0.45">
      <c r="A18" s="41" t="s">
        <v>23</v>
      </c>
      <c r="B18" s="36">
        <v>9949724</v>
      </c>
      <c r="C18" s="36">
        <v>8237891</v>
      </c>
      <c r="D18" s="36">
        <v>4133775</v>
      </c>
      <c r="E18" s="37">
        <v>4104116</v>
      </c>
      <c r="F18" s="42">
        <v>1708442</v>
      </c>
      <c r="G18" s="37">
        <v>856120</v>
      </c>
      <c r="H18" s="37">
        <v>852322</v>
      </c>
      <c r="I18" s="37">
        <v>828</v>
      </c>
      <c r="J18" s="37">
        <v>373</v>
      </c>
      <c r="K18" s="37">
        <v>455</v>
      </c>
      <c r="L18" s="56">
        <v>2563</v>
      </c>
      <c r="M18" s="56">
        <v>1522</v>
      </c>
      <c r="N18" s="56">
        <v>1041</v>
      </c>
      <c r="O18" s="38"/>
      <c r="P18" s="37">
        <v>8816645</v>
      </c>
      <c r="Q18" s="39">
        <v>0.93435666288026797</v>
      </c>
      <c r="R18" s="43">
        <v>643300</v>
      </c>
      <c r="S18" s="39">
        <v>2.6557469298927407</v>
      </c>
      <c r="T18" s="37">
        <v>4860</v>
      </c>
      <c r="U18" s="40">
        <v>0.17037037037037037</v>
      </c>
      <c r="V18" s="37">
        <v>19590</v>
      </c>
      <c r="W18" s="40">
        <v>0.13083205717202653</v>
      </c>
    </row>
    <row r="19" spans="1:23" x14ac:dyDescent="0.45">
      <c r="A19" s="41" t="s">
        <v>24</v>
      </c>
      <c r="B19" s="36">
        <v>21399403</v>
      </c>
      <c r="C19" s="36">
        <v>16005748</v>
      </c>
      <c r="D19" s="36">
        <v>8034722</v>
      </c>
      <c r="E19" s="37">
        <v>7971026</v>
      </c>
      <c r="F19" s="42">
        <v>5371992</v>
      </c>
      <c r="G19" s="37">
        <v>2694583</v>
      </c>
      <c r="H19" s="37">
        <v>2677409</v>
      </c>
      <c r="I19" s="37">
        <v>13686</v>
      </c>
      <c r="J19" s="37">
        <v>6794</v>
      </c>
      <c r="K19" s="37">
        <v>6892</v>
      </c>
      <c r="L19" s="56">
        <v>7977</v>
      </c>
      <c r="M19" s="56">
        <v>4540</v>
      </c>
      <c r="N19" s="56">
        <v>3437</v>
      </c>
      <c r="O19" s="38"/>
      <c r="P19" s="37">
        <v>17680060</v>
      </c>
      <c r="Q19" s="39">
        <v>0.90529941640469547</v>
      </c>
      <c r="R19" s="43">
        <v>10135750</v>
      </c>
      <c r="S19" s="39">
        <v>0.53000439040031566</v>
      </c>
      <c r="T19" s="37">
        <v>43840</v>
      </c>
      <c r="U19" s="40">
        <v>0.31218065693430658</v>
      </c>
      <c r="V19" s="37">
        <v>63650</v>
      </c>
      <c r="W19" s="40">
        <v>0.12532600157109192</v>
      </c>
    </row>
    <row r="20" spans="1:23" x14ac:dyDescent="0.45">
      <c r="A20" s="41" t="s">
        <v>25</v>
      </c>
      <c r="B20" s="36">
        <v>14461816</v>
      </c>
      <c r="C20" s="36">
        <v>11107188</v>
      </c>
      <c r="D20" s="36">
        <v>5571978</v>
      </c>
      <c r="E20" s="37">
        <v>5535210</v>
      </c>
      <c r="F20" s="42">
        <v>3344161</v>
      </c>
      <c r="G20" s="37">
        <v>1675371</v>
      </c>
      <c r="H20" s="37">
        <v>1668790</v>
      </c>
      <c r="I20" s="37">
        <v>6128</v>
      </c>
      <c r="J20" s="37">
        <v>3054</v>
      </c>
      <c r="K20" s="37">
        <v>3074</v>
      </c>
      <c r="L20" s="56">
        <v>4339</v>
      </c>
      <c r="M20" s="56">
        <v>2435</v>
      </c>
      <c r="N20" s="56">
        <v>1904</v>
      </c>
      <c r="O20" s="38"/>
      <c r="P20" s="37">
        <v>11882835</v>
      </c>
      <c r="Q20" s="39">
        <v>0.93472542537197567</v>
      </c>
      <c r="R20" s="43">
        <v>1939900</v>
      </c>
      <c r="S20" s="39">
        <v>1.7238831898551472</v>
      </c>
      <c r="T20" s="37">
        <v>11740</v>
      </c>
      <c r="U20" s="40">
        <v>0.52197614991482111</v>
      </c>
      <c r="V20" s="37">
        <v>31560</v>
      </c>
      <c r="W20" s="40">
        <v>0.13748415716096324</v>
      </c>
    </row>
    <row r="21" spans="1:23" x14ac:dyDescent="0.45">
      <c r="A21" s="41" t="s">
        <v>26</v>
      </c>
      <c r="B21" s="36">
        <v>3574831</v>
      </c>
      <c r="C21" s="36">
        <v>3001804</v>
      </c>
      <c r="D21" s="36">
        <v>1504434</v>
      </c>
      <c r="E21" s="37">
        <v>1497370</v>
      </c>
      <c r="F21" s="42">
        <v>571856</v>
      </c>
      <c r="G21" s="37">
        <v>286843</v>
      </c>
      <c r="H21" s="37">
        <v>285013</v>
      </c>
      <c r="I21" s="37">
        <v>77</v>
      </c>
      <c r="J21" s="37">
        <v>35</v>
      </c>
      <c r="K21" s="37">
        <v>42</v>
      </c>
      <c r="L21" s="56">
        <v>1094</v>
      </c>
      <c r="M21" s="56">
        <v>616</v>
      </c>
      <c r="N21" s="56">
        <v>478</v>
      </c>
      <c r="O21" s="38"/>
      <c r="P21" s="37">
        <v>3293905</v>
      </c>
      <c r="Q21" s="39">
        <v>0.91132075758104747</v>
      </c>
      <c r="R21" s="43">
        <v>584800</v>
      </c>
      <c r="S21" s="39">
        <v>0.97786593707250347</v>
      </c>
      <c r="T21" s="37">
        <v>440</v>
      </c>
      <c r="U21" s="40">
        <v>0.17499999999999999</v>
      </c>
      <c r="V21" s="37">
        <v>6280</v>
      </c>
      <c r="W21" s="40">
        <v>0.17420382165605094</v>
      </c>
    </row>
    <row r="22" spans="1:23" x14ac:dyDescent="0.45">
      <c r="A22" s="41" t="s">
        <v>27</v>
      </c>
      <c r="B22" s="36">
        <v>1684355</v>
      </c>
      <c r="C22" s="36">
        <v>1497584</v>
      </c>
      <c r="D22" s="36">
        <v>750628</v>
      </c>
      <c r="E22" s="37">
        <v>746956</v>
      </c>
      <c r="F22" s="42">
        <v>186358</v>
      </c>
      <c r="G22" s="37">
        <v>93422</v>
      </c>
      <c r="H22" s="37">
        <v>92936</v>
      </c>
      <c r="I22" s="37">
        <v>215</v>
      </c>
      <c r="J22" s="37">
        <v>105</v>
      </c>
      <c r="K22" s="37">
        <v>110</v>
      </c>
      <c r="L22" s="56">
        <v>198</v>
      </c>
      <c r="M22" s="56">
        <v>109</v>
      </c>
      <c r="N22" s="56">
        <v>89</v>
      </c>
      <c r="O22" s="38"/>
      <c r="P22" s="37">
        <v>1611720</v>
      </c>
      <c r="Q22" s="39">
        <v>0.92918372918372916</v>
      </c>
      <c r="R22" s="43">
        <v>176600</v>
      </c>
      <c r="S22" s="39">
        <v>1.0552548131370327</v>
      </c>
      <c r="T22" s="37">
        <v>540</v>
      </c>
      <c r="U22" s="40">
        <v>0.39814814814814814</v>
      </c>
      <c r="V22" s="37">
        <v>1400</v>
      </c>
      <c r="W22" s="40">
        <v>0.14142857142857143</v>
      </c>
    </row>
    <row r="23" spans="1:23" x14ac:dyDescent="0.45">
      <c r="A23" s="41" t="s">
        <v>28</v>
      </c>
      <c r="B23" s="36">
        <v>1744332</v>
      </c>
      <c r="C23" s="36">
        <v>1536701</v>
      </c>
      <c r="D23" s="36">
        <v>770436</v>
      </c>
      <c r="E23" s="37">
        <v>766265</v>
      </c>
      <c r="F23" s="42">
        <v>205970</v>
      </c>
      <c r="G23" s="37">
        <v>103346</v>
      </c>
      <c r="H23" s="37">
        <v>102624</v>
      </c>
      <c r="I23" s="37">
        <v>1011</v>
      </c>
      <c r="J23" s="37">
        <v>504</v>
      </c>
      <c r="K23" s="37">
        <v>507</v>
      </c>
      <c r="L23" s="56">
        <v>650</v>
      </c>
      <c r="M23" s="56">
        <v>404</v>
      </c>
      <c r="N23" s="56">
        <v>246</v>
      </c>
      <c r="O23" s="38"/>
      <c r="P23" s="37">
        <v>1620330</v>
      </c>
      <c r="Q23" s="39">
        <v>0.94838767411576652</v>
      </c>
      <c r="R23" s="43">
        <v>220900</v>
      </c>
      <c r="S23" s="39">
        <v>0.93241285649615213</v>
      </c>
      <c r="T23" s="37">
        <v>1280</v>
      </c>
      <c r="U23" s="40">
        <v>0.78984374999999996</v>
      </c>
      <c r="V23" s="37">
        <v>8610</v>
      </c>
      <c r="W23" s="40">
        <v>7.5493612078977937E-2</v>
      </c>
    </row>
    <row r="24" spans="1:23" x14ac:dyDescent="0.45">
      <c r="A24" s="41" t="s">
        <v>29</v>
      </c>
      <c r="B24" s="36">
        <v>1199671</v>
      </c>
      <c r="C24" s="36">
        <v>1055852</v>
      </c>
      <c r="D24" s="36">
        <v>529588</v>
      </c>
      <c r="E24" s="37">
        <v>526264</v>
      </c>
      <c r="F24" s="42">
        <v>143047</v>
      </c>
      <c r="G24" s="37">
        <v>71751</v>
      </c>
      <c r="H24" s="37">
        <v>71296</v>
      </c>
      <c r="I24" s="37">
        <v>67</v>
      </c>
      <c r="J24" s="37">
        <v>22</v>
      </c>
      <c r="K24" s="37">
        <v>45</v>
      </c>
      <c r="L24" s="56">
        <v>705</v>
      </c>
      <c r="M24" s="56">
        <v>397</v>
      </c>
      <c r="N24" s="56">
        <v>308</v>
      </c>
      <c r="O24" s="38"/>
      <c r="P24" s="37">
        <v>1125370</v>
      </c>
      <c r="Q24" s="39">
        <v>0.93822653882723017</v>
      </c>
      <c r="R24" s="43">
        <v>145200</v>
      </c>
      <c r="S24" s="39">
        <v>0.98517217630853993</v>
      </c>
      <c r="T24" s="37">
        <v>240</v>
      </c>
      <c r="U24" s="40">
        <v>0.27916666666666667</v>
      </c>
      <c r="V24" s="37">
        <v>8430</v>
      </c>
      <c r="W24" s="40">
        <v>8.3629893238434158E-2</v>
      </c>
    </row>
    <row r="25" spans="1:23" x14ac:dyDescent="0.45">
      <c r="A25" s="41" t="s">
        <v>30</v>
      </c>
      <c r="B25" s="36">
        <v>1280860</v>
      </c>
      <c r="C25" s="36">
        <v>1129766</v>
      </c>
      <c r="D25" s="36">
        <v>566447</v>
      </c>
      <c r="E25" s="37">
        <v>563319</v>
      </c>
      <c r="F25" s="42">
        <v>150574</v>
      </c>
      <c r="G25" s="37">
        <v>75582</v>
      </c>
      <c r="H25" s="37">
        <v>74992</v>
      </c>
      <c r="I25" s="37">
        <v>32</v>
      </c>
      <c r="J25" s="37">
        <v>12</v>
      </c>
      <c r="K25" s="37">
        <v>20</v>
      </c>
      <c r="L25" s="56">
        <v>488</v>
      </c>
      <c r="M25" s="56">
        <v>288</v>
      </c>
      <c r="N25" s="56">
        <v>200</v>
      </c>
      <c r="O25" s="38"/>
      <c r="P25" s="37">
        <v>1271190</v>
      </c>
      <c r="Q25" s="39">
        <v>0.88874676484239179</v>
      </c>
      <c r="R25" s="43">
        <v>139400</v>
      </c>
      <c r="S25" s="39">
        <v>1.080157819225251</v>
      </c>
      <c r="T25" s="37">
        <v>480</v>
      </c>
      <c r="U25" s="40">
        <v>6.6666666666666666E-2</v>
      </c>
      <c r="V25" s="37">
        <v>5680</v>
      </c>
      <c r="W25" s="40">
        <v>8.5915492957746475E-2</v>
      </c>
    </row>
    <row r="26" spans="1:23" x14ac:dyDescent="0.45">
      <c r="A26" s="41" t="s">
        <v>31</v>
      </c>
      <c r="B26" s="36">
        <v>3260177</v>
      </c>
      <c r="C26" s="36">
        <v>2967467</v>
      </c>
      <c r="D26" s="36">
        <v>1487844</v>
      </c>
      <c r="E26" s="37">
        <v>1479623</v>
      </c>
      <c r="F26" s="42">
        <v>290815</v>
      </c>
      <c r="G26" s="37">
        <v>145929</v>
      </c>
      <c r="H26" s="37">
        <v>144886</v>
      </c>
      <c r="I26" s="37">
        <v>122</v>
      </c>
      <c r="J26" s="37">
        <v>55</v>
      </c>
      <c r="K26" s="37">
        <v>67</v>
      </c>
      <c r="L26" s="56">
        <v>1773</v>
      </c>
      <c r="M26" s="56">
        <v>978</v>
      </c>
      <c r="N26" s="56">
        <v>795</v>
      </c>
      <c r="O26" s="38"/>
      <c r="P26" s="37">
        <v>3174370</v>
      </c>
      <c r="Q26" s="39">
        <v>0.93482076758537913</v>
      </c>
      <c r="R26" s="43">
        <v>268100</v>
      </c>
      <c r="S26" s="39">
        <v>1.0847258485639686</v>
      </c>
      <c r="T26" s="37">
        <v>140</v>
      </c>
      <c r="U26" s="40">
        <v>0.87142857142857144</v>
      </c>
      <c r="V26" s="37">
        <v>16890</v>
      </c>
      <c r="W26" s="40">
        <v>0.10497335701598579</v>
      </c>
    </row>
    <row r="27" spans="1:23" x14ac:dyDescent="0.45">
      <c r="A27" s="41" t="s">
        <v>32</v>
      </c>
      <c r="B27" s="36">
        <v>3132846</v>
      </c>
      <c r="C27" s="36">
        <v>2791040</v>
      </c>
      <c r="D27" s="36">
        <v>1398379</v>
      </c>
      <c r="E27" s="37">
        <v>1392661</v>
      </c>
      <c r="F27" s="42">
        <v>339203</v>
      </c>
      <c r="G27" s="37">
        <v>170742</v>
      </c>
      <c r="H27" s="37">
        <v>168461</v>
      </c>
      <c r="I27" s="37">
        <v>2139</v>
      </c>
      <c r="J27" s="37">
        <v>1065</v>
      </c>
      <c r="K27" s="37">
        <v>1074</v>
      </c>
      <c r="L27" s="56">
        <v>464</v>
      </c>
      <c r="M27" s="56">
        <v>284</v>
      </c>
      <c r="N27" s="56">
        <v>180</v>
      </c>
      <c r="O27" s="38"/>
      <c r="P27" s="37">
        <v>3040725</v>
      </c>
      <c r="Q27" s="39">
        <v>0.9178863593386446</v>
      </c>
      <c r="R27" s="43">
        <v>279600</v>
      </c>
      <c r="S27" s="39">
        <v>1.2131723891273247</v>
      </c>
      <c r="T27" s="37">
        <v>2780</v>
      </c>
      <c r="U27" s="40">
        <v>0.76942446043165469</v>
      </c>
      <c r="V27" s="37">
        <v>5030</v>
      </c>
      <c r="W27" s="40">
        <v>9.2246520874751492E-2</v>
      </c>
    </row>
    <row r="28" spans="1:23" x14ac:dyDescent="0.45">
      <c r="A28" s="41" t="s">
        <v>33</v>
      </c>
      <c r="B28" s="36">
        <v>5958966</v>
      </c>
      <c r="C28" s="36">
        <v>5172589</v>
      </c>
      <c r="D28" s="36">
        <v>2594371</v>
      </c>
      <c r="E28" s="37">
        <v>2578218</v>
      </c>
      <c r="F28" s="42">
        <v>783268</v>
      </c>
      <c r="G28" s="37">
        <v>392574</v>
      </c>
      <c r="H28" s="37">
        <v>390694</v>
      </c>
      <c r="I28" s="37">
        <v>205</v>
      </c>
      <c r="J28" s="37">
        <v>91</v>
      </c>
      <c r="K28" s="37">
        <v>114</v>
      </c>
      <c r="L28" s="56">
        <v>2904</v>
      </c>
      <c r="M28" s="56">
        <v>1684</v>
      </c>
      <c r="N28" s="56">
        <v>1220</v>
      </c>
      <c r="O28" s="38"/>
      <c r="P28" s="37">
        <v>5396620</v>
      </c>
      <c r="Q28" s="39">
        <v>0.95848679358561473</v>
      </c>
      <c r="R28" s="43">
        <v>752600</v>
      </c>
      <c r="S28" s="39">
        <v>1.0407494020728143</v>
      </c>
      <c r="T28" s="37">
        <v>1260</v>
      </c>
      <c r="U28" s="40">
        <v>0.1626984126984127</v>
      </c>
      <c r="V28" s="37">
        <v>59140</v>
      </c>
      <c r="W28" s="40">
        <v>4.9103821440649308E-2</v>
      </c>
    </row>
    <row r="29" spans="1:23" x14ac:dyDescent="0.45">
      <c r="A29" s="41" t="s">
        <v>34</v>
      </c>
      <c r="B29" s="36">
        <v>11283035</v>
      </c>
      <c r="C29" s="36">
        <v>8843141</v>
      </c>
      <c r="D29" s="36">
        <v>4434483</v>
      </c>
      <c r="E29" s="37">
        <v>4408658</v>
      </c>
      <c r="F29" s="42">
        <v>2437028</v>
      </c>
      <c r="G29" s="37">
        <v>1222240</v>
      </c>
      <c r="H29" s="37">
        <v>1214788</v>
      </c>
      <c r="I29" s="37">
        <v>751</v>
      </c>
      <c r="J29" s="37">
        <v>331</v>
      </c>
      <c r="K29" s="37">
        <v>420</v>
      </c>
      <c r="L29" s="56">
        <v>2115</v>
      </c>
      <c r="M29" s="56">
        <v>1254</v>
      </c>
      <c r="N29" s="56">
        <v>861</v>
      </c>
      <c r="O29" s="38"/>
      <c r="P29" s="37">
        <v>10122810</v>
      </c>
      <c r="Q29" s="39">
        <v>0.87358559530407076</v>
      </c>
      <c r="R29" s="43">
        <v>2709900</v>
      </c>
      <c r="S29" s="39">
        <v>0.89930550942839216</v>
      </c>
      <c r="T29" s="37">
        <v>1740</v>
      </c>
      <c r="U29" s="40">
        <v>0.43160919540229886</v>
      </c>
      <c r="V29" s="37">
        <v>14590</v>
      </c>
      <c r="W29" s="40">
        <v>0.14496230294722412</v>
      </c>
    </row>
    <row r="30" spans="1:23" x14ac:dyDescent="0.45">
      <c r="A30" s="41" t="s">
        <v>35</v>
      </c>
      <c r="B30" s="36">
        <v>2784352</v>
      </c>
      <c r="C30" s="36">
        <v>2512014</v>
      </c>
      <c r="D30" s="36">
        <v>1259215</v>
      </c>
      <c r="E30" s="37">
        <v>1252799</v>
      </c>
      <c r="F30" s="42">
        <v>271279</v>
      </c>
      <c r="G30" s="37">
        <v>136253</v>
      </c>
      <c r="H30" s="37">
        <v>135026</v>
      </c>
      <c r="I30" s="37">
        <v>469</v>
      </c>
      <c r="J30" s="37">
        <v>233</v>
      </c>
      <c r="K30" s="37">
        <v>236</v>
      </c>
      <c r="L30" s="56">
        <v>590</v>
      </c>
      <c r="M30" s="56">
        <v>363</v>
      </c>
      <c r="N30" s="56">
        <v>227</v>
      </c>
      <c r="O30" s="38"/>
      <c r="P30" s="37">
        <v>2668985</v>
      </c>
      <c r="Q30" s="39">
        <v>0.94118700554705248</v>
      </c>
      <c r="R30" s="43">
        <v>239550</v>
      </c>
      <c r="S30" s="39">
        <v>1.1324525151325402</v>
      </c>
      <c r="T30" s="37">
        <v>980</v>
      </c>
      <c r="U30" s="40">
        <v>0.47857142857142859</v>
      </c>
      <c r="V30" s="37">
        <v>5590</v>
      </c>
      <c r="W30" s="40">
        <v>0.10554561717352415</v>
      </c>
    </row>
    <row r="31" spans="1:23" x14ac:dyDescent="0.45">
      <c r="A31" s="41" t="s">
        <v>36</v>
      </c>
      <c r="B31" s="36">
        <v>2190107</v>
      </c>
      <c r="C31" s="36">
        <v>1820737</v>
      </c>
      <c r="D31" s="36">
        <v>913583</v>
      </c>
      <c r="E31" s="37">
        <v>907154</v>
      </c>
      <c r="F31" s="42">
        <v>369000</v>
      </c>
      <c r="G31" s="37">
        <v>184880</v>
      </c>
      <c r="H31" s="37">
        <v>184120</v>
      </c>
      <c r="I31" s="37">
        <v>94</v>
      </c>
      <c r="J31" s="37">
        <v>41</v>
      </c>
      <c r="K31" s="37">
        <v>53</v>
      </c>
      <c r="L31" s="56">
        <v>276</v>
      </c>
      <c r="M31" s="56">
        <v>151</v>
      </c>
      <c r="N31" s="56">
        <v>125</v>
      </c>
      <c r="O31" s="38"/>
      <c r="P31" s="37">
        <v>1916090</v>
      </c>
      <c r="Q31" s="39">
        <v>0.95023563611312623</v>
      </c>
      <c r="R31" s="43">
        <v>348300</v>
      </c>
      <c r="S31" s="39">
        <v>1.0594315245478036</v>
      </c>
      <c r="T31" s="37">
        <v>240</v>
      </c>
      <c r="U31" s="40">
        <v>0.39166666666666666</v>
      </c>
      <c r="V31" s="37">
        <v>2020</v>
      </c>
      <c r="W31" s="40">
        <v>0.13663366336633664</v>
      </c>
    </row>
    <row r="32" spans="1:23" x14ac:dyDescent="0.45">
      <c r="A32" s="41" t="s">
        <v>37</v>
      </c>
      <c r="B32" s="36">
        <v>3779729</v>
      </c>
      <c r="C32" s="36">
        <v>3124890</v>
      </c>
      <c r="D32" s="36">
        <v>1566675</v>
      </c>
      <c r="E32" s="37">
        <v>1558215</v>
      </c>
      <c r="F32" s="42">
        <v>653351</v>
      </c>
      <c r="G32" s="37">
        <v>327852</v>
      </c>
      <c r="H32" s="37">
        <v>325499</v>
      </c>
      <c r="I32" s="37">
        <v>499</v>
      </c>
      <c r="J32" s="37">
        <v>250</v>
      </c>
      <c r="K32" s="37">
        <v>249</v>
      </c>
      <c r="L32" s="56">
        <v>989</v>
      </c>
      <c r="M32" s="56">
        <v>544</v>
      </c>
      <c r="N32" s="56">
        <v>445</v>
      </c>
      <c r="O32" s="38"/>
      <c r="P32" s="37">
        <v>3409695</v>
      </c>
      <c r="Q32" s="39">
        <v>0.91647200116139416</v>
      </c>
      <c r="R32" s="43">
        <v>704200</v>
      </c>
      <c r="S32" s="39">
        <v>0.92779182050553821</v>
      </c>
      <c r="T32" s="37">
        <v>1060</v>
      </c>
      <c r="U32" s="40">
        <v>0.47075471698113208</v>
      </c>
      <c r="V32" s="37">
        <v>19420</v>
      </c>
      <c r="W32" s="40">
        <v>5.0926879505664262E-2</v>
      </c>
    </row>
    <row r="33" spans="1:23" x14ac:dyDescent="0.45">
      <c r="A33" s="41" t="s">
        <v>38</v>
      </c>
      <c r="B33" s="36">
        <v>12968155</v>
      </c>
      <c r="C33" s="36">
        <v>10022466</v>
      </c>
      <c r="D33" s="36">
        <v>5026505</v>
      </c>
      <c r="E33" s="37">
        <v>4995961</v>
      </c>
      <c r="F33" s="42">
        <v>2878330</v>
      </c>
      <c r="G33" s="37">
        <v>1442599</v>
      </c>
      <c r="H33" s="37">
        <v>1435731</v>
      </c>
      <c r="I33" s="37">
        <v>64032</v>
      </c>
      <c r="J33" s="37">
        <v>32168</v>
      </c>
      <c r="K33" s="37">
        <v>31864</v>
      </c>
      <c r="L33" s="56">
        <v>3327</v>
      </c>
      <c r="M33" s="56">
        <v>1950</v>
      </c>
      <c r="N33" s="56">
        <v>1377</v>
      </c>
      <c r="O33" s="38"/>
      <c r="P33" s="37">
        <v>11521165</v>
      </c>
      <c r="Q33" s="39">
        <v>0.86991775571307239</v>
      </c>
      <c r="R33" s="43">
        <v>3481600</v>
      </c>
      <c r="S33" s="39">
        <v>0.8267262178308824</v>
      </c>
      <c r="T33" s="37">
        <v>72920</v>
      </c>
      <c r="U33" s="40">
        <v>0.87811300054854635</v>
      </c>
      <c r="V33" s="37">
        <v>45320</v>
      </c>
      <c r="W33" s="40">
        <v>7.3411297440423656E-2</v>
      </c>
    </row>
    <row r="34" spans="1:23" x14ac:dyDescent="0.45">
      <c r="A34" s="41" t="s">
        <v>39</v>
      </c>
      <c r="B34" s="36">
        <v>8338066</v>
      </c>
      <c r="C34" s="36">
        <v>6944175</v>
      </c>
      <c r="D34" s="36">
        <v>3481358</v>
      </c>
      <c r="E34" s="37">
        <v>3462817</v>
      </c>
      <c r="F34" s="42">
        <v>1391155</v>
      </c>
      <c r="G34" s="37">
        <v>698657</v>
      </c>
      <c r="H34" s="37">
        <v>692498</v>
      </c>
      <c r="I34" s="37">
        <v>1128</v>
      </c>
      <c r="J34" s="37">
        <v>548</v>
      </c>
      <c r="K34" s="37">
        <v>580</v>
      </c>
      <c r="L34" s="56">
        <v>1608</v>
      </c>
      <c r="M34" s="56">
        <v>889</v>
      </c>
      <c r="N34" s="56">
        <v>719</v>
      </c>
      <c r="O34" s="38"/>
      <c r="P34" s="37">
        <v>7612885</v>
      </c>
      <c r="Q34" s="39">
        <v>0.91216076428318571</v>
      </c>
      <c r="R34" s="43">
        <v>1135400</v>
      </c>
      <c r="S34" s="39">
        <v>1.2252554165932712</v>
      </c>
      <c r="T34" s="37">
        <v>2640</v>
      </c>
      <c r="U34" s="40">
        <v>0.42727272727272725</v>
      </c>
      <c r="V34" s="37">
        <v>8120</v>
      </c>
      <c r="W34" s="40">
        <v>0.1980295566502463</v>
      </c>
    </row>
    <row r="35" spans="1:23" x14ac:dyDescent="0.45">
      <c r="A35" s="41" t="s">
        <v>40</v>
      </c>
      <c r="B35" s="36">
        <v>2044916</v>
      </c>
      <c r="C35" s="36">
        <v>1821669</v>
      </c>
      <c r="D35" s="36">
        <v>913334</v>
      </c>
      <c r="E35" s="37">
        <v>908335</v>
      </c>
      <c r="F35" s="42">
        <v>222510</v>
      </c>
      <c r="G35" s="37">
        <v>111511</v>
      </c>
      <c r="H35" s="37">
        <v>110999</v>
      </c>
      <c r="I35" s="37">
        <v>213</v>
      </c>
      <c r="J35" s="37">
        <v>93</v>
      </c>
      <c r="K35" s="37">
        <v>120</v>
      </c>
      <c r="L35" s="56">
        <v>524</v>
      </c>
      <c r="M35" s="56">
        <v>274</v>
      </c>
      <c r="N35" s="56">
        <v>250</v>
      </c>
      <c r="O35" s="38"/>
      <c r="P35" s="37">
        <v>1964100</v>
      </c>
      <c r="Q35" s="39">
        <v>0.92748281655720177</v>
      </c>
      <c r="R35" s="43">
        <v>127300</v>
      </c>
      <c r="S35" s="39">
        <v>1.7479183032207384</v>
      </c>
      <c r="T35" s="37">
        <v>900</v>
      </c>
      <c r="U35" s="40">
        <v>0.23666666666666666</v>
      </c>
      <c r="V35" s="37">
        <v>5430</v>
      </c>
      <c r="W35" s="40">
        <v>9.6500920810313071E-2</v>
      </c>
    </row>
    <row r="36" spans="1:23" x14ac:dyDescent="0.45">
      <c r="A36" s="41" t="s">
        <v>41</v>
      </c>
      <c r="B36" s="36">
        <v>1392441</v>
      </c>
      <c r="C36" s="36">
        <v>1329472</v>
      </c>
      <c r="D36" s="36">
        <v>666411</v>
      </c>
      <c r="E36" s="37">
        <v>663061</v>
      </c>
      <c r="F36" s="42">
        <v>62601</v>
      </c>
      <c r="G36" s="37">
        <v>31382</v>
      </c>
      <c r="H36" s="37">
        <v>31219</v>
      </c>
      <c r="I36" s="37">
        <v>76</v>
      </c>
      <c r="J36" s="37">
        <v>39</v>
      </c>
      <c r="K36" s="37">
        <v>37</v>
      </c>
      <c r="L36" s="56">
        <v>292</v>
      </c>
      <c r="M36" s="56">
        <v>156</v>
      </c>
      <c r="N36" s="56">
        <v>136</v>
      </c>
      <c r="O36" s="38"/>
      <c r="P36" s="37">
        <v>1398645</v>
      </c>
      <c r="Q36" s="39">
        <v>0.95054284682675017</v>
      </c>
      <c r="R36" s="43">
        <v>48100</v>
      </c>
      <c r="S36" s="39">
        <v>1.3014760914760914</v>
      </c>
      <c r="T36" s="37">
        <v>160</v>
      </c>
      <c r="U36" s="40">
        <v>0.47499999999999998</v>
      </c>
      <c r="V36" s="37">
        <v>5330</v>
      </c>
      <c r="W36" s="40">
        <v>5.478424015009381E-2</v>
      </c>
    </row>
    <row r="37" spans="1:23" x14ac:dyDescent="0.45">
      <c r="A37" s="41" t="s">
        <v>42</v>
      </c>
      <c r="B37" s="36">
        <v>821934</v>
      </c>
      <c r="C37" s="36">
        <v>721460</v>
      </c>
      <c r="D37" s="36">
        <v>361890</v>
      </c>
      <c r="E37" s="37">
        <v>359570</v>
      </c>
      <c r="F37" s="42">
        <v>100250</v>
      </c>
      <c r="G37" s="37">
        <v>50341</v>
      </c>
      <c r="H37" s="37">
        <v>49909</v>
      </c>
      <c r="I37" s="37">
        <v>63</v>
      </c>
      <c r="J37" s="37">
        <v>30</v>
      </c>
      <c r="K37" s="37">
        <v>33</v>
      </c>
      <c r="L37" s="56">
        <v>161</v>
      </c>
      <c r="M37" s="56">
        <v>91</v>
      </c>
      <c r="N37" s="56">
        <v>70</v>
      </c>
      <c r="O37" s="38"/>
      <c r="P37" s="37">
        <v>826860</v>
      </c>
      <c r="Q37" s="39">
        <v>0.87252981157632492</v>
      </c>
      <c r="R37" s="43">
        <v>110800</v>
      </c>
      <c r="S37" s="39">
        <v>0.90478339350180503</v>
      </c>
      <c r="T37" s="37">
        <v>540</v>
      </c>
      <c r="U37" s="40">
        <v>0.11666666666666667</v>
      </c>
      <c r="V37" s="37">
        <v>900</v>
      </c>
      <c r="W37" s="40">
        <v>0.17888888888888888</v>
      </c>
    </row>
    <row r="38" spans="1:23" x14ac:dyDescent="0.45">
      <c r="A38" s="41" t="s">
        <v>43</v>
      </c>
      <c r="B38" s="36">
        <v>1049929</v>
      </c>
      <c r="C38" s="36">
        <v>994155</v>
      </c>
      <c r="D38" s="36">
        <v>498476</v>
      </c>
      <c r="E38" s="37">
        <v>495679</v>
      </c>
      <c r="F38" s="42">
        <v>55500</v>
      </c>
      <c r="G38" s="37">
        <v>27834</v>
      </c>
      <c r="H38" s="37">
        <v>27666</v>
      </c>
      <c r="I38" s="37">
        <v>118</v>
      </c>
      <c r="J38" s="37">
        <v>54</v>
      </c>
      <c r="K38" s="37">
        <v>64</v>
      </c>
      <c r="L38" s="56">
        <v>156</v>
      </c>
      <c r="M38" s="56">
        <v>82</v>
      </c>
      <c r="N38" s="56">
        <v>74</v>
      </c>
      <c r="O38" s="38"/>
      <c r="P38" s="37">
        <v>1077500</v>
      </c>
      <c r="Q38" s="39">
        <v>0.92264965197215776</v>
      </c>
      <c r="R38" s="43">
        <v>47400</v>
      </c>
      <c r="S38" s="39">
        <v>1.1708860759493671</v>
      </c>
      <c r="T38" s="37">
        <v>880</v>
      </c>
      <c r="U38" s="40">
        <v>0.13409090909090909</v>
      </c>
      <c r="V38" s="37">
        <v>710</v>
      </c>
      <c r="W38" s="40">
        <v>0.21971830985915494</v>
      </c>
    </row>
    <row r="39" spans="1:23" x14ac:dyDescent="0.45">
      <c r="A39" s="41" t="s">
        <v>44</v>
      </c>
      <c r="B39" s="36">
        <v>2769968</v>
      </c>
      <c r="C39" s="36">
        <v>2434521</v>
      </c>
      <c r="D39" s="36">
        <v>1221303</v>
      </c>
      <c r="E39" s="37">
        <v>1213218</v>
      </c>
      <c r="F39" s="42">
        <v>334137</v>
      </c>
      <c r="G39" s="37">
        <v>167798</v>
      </c>
      <c r="H39" s="37">
        <v>166339</v>
      </c>
      <c r="I39" s="37">
        <v>310</v>
      </c>
      <c r="J39" s="37">
        <v>147</v>
      </c>
      <c r="K39" s="37">
        <v>163</v>
      </c>
      <c r="L39" s="56">
        <v>1000</v>
      </c>
      <c r="M39" s="56">
        <v>589</v>
      </c>
      <c r="N39" s="56">
        <v>411</v>
      </c>
      <c r="O39" s="38"/>
      <c r="P39" s="37">
        <v>2837130</v>
      </c>
      <c r="Q39" s="39">
        <v>0.85809286144801256</v>
      </c>
      <c r="R39" s="43">
        <v>385900</v>
      </c>
      <c r="S39" s="39">
        <v>0.86586421352682041</v>
      </c>
      <c r="T39" s="37">
        <v>720</v>
      </c>
      <c r="U39" s="40">
        <v>0.43055555555555558</v>
      </c>
      <c r="V39" s="37">
        <v>8180</v>
      </c>
      <c r="W39" s="40">
        <v>0.12224938875305623</v>
      </c>
    </row>
    <row r="40" spans="1:23" x14ac:dyDescent="0.45">
      <c r="A40" s="41" t="s">
        <v>45</v>
      </c>
      <c r="B40" s="36">
        <v>4161854</v>
      </c>
      <c r="C40" s="36">
        <v>3564198</v>
      </c>
      <c r="D40" s="36">
        <v>1786886</v>
      </c>
      <c r="E40" s="37">
        <v>1777312</v>
      </c>
      <c r="F40" s="42">
        <v>595970</v>
      </c>
      <c r="G40" s="37">
        <v>299108</v>
      </c>
      <c r="H40" s="37">
        <v>296862</v>
      </c>
      <c r="I40" s="37">
        <v>126</v>
      </c>
      <c r="J40" s="37">
        <v>58</v>
      </c>
      <c r="K40" s="37">
        <v>68</v>
      </c>
      <c r="L40" s="56">
        <v>1560</v>
      </c>
      <c r="M40" s="56">
        <v>987</v>
      </c>
      <c r="N40" s="56">
        <v>573</v>
      </c>
      <c r="O40" s="38"/>
      <c r="P40" s="37">
        <v>3981430</v>
      </c>
      <c r="Q40" s="39">
        <v>0.8952054914942621</v>
      </c>
      <c r="R40" s="43">
        <v>616200</v>
      </c>
      <c r="S40" s="39">
        <v>0.96716975008114248</v>
      </c>
      <c r="T40" s="37">
        <v>1240</v>
      </c>
      <c r="U40" s="40">
        <v>0.10161290322580645</v>
      </c>
      <c r="V40" s="37">
        <v>23360</v>
      </c>
      <c r="W40" s="40">
        <v>6.6780821917808222E-2</v>
      </c>
    </row>
    <row r="41" spans="1:23" x14ac:dyDescent="0.45">
      <c r="A41" s="41" t="s">
        <v>46</v>
      </c>
      <c r="B41" s="36">
        <v>2045390</v>
      </c>
      <c r="C41" s="36">
        <v>1831251</v>
      </c>
      <c r="D41" s="36">
        <v>917851</v>
      </c>
      <c r="E41" s="37">
        <v>913400</v>
      </c>
      <c r="F41" s="42">
        <v>213374</v>
      </c>
      <c r="G41" s="37">
        <v>107154</v>
      </c>
      <c r="H41" s="37">
        <v>106220</v>
      </c>
      <c r="I41" s="37">
        <v>55</v>
      </c>
      <c r="J41" s="37">
        <v>29</v>
      </c>
      <c r="K41" s="37">
        <v>26</v>
      </c>
      <c r="L41" s="56">
        <v>710</v>
      </c>
      <c r="M41" s="56">
        <v>438</v>
      </c>
      <c r="N41" s="56">
        <v>272</v>
      </c>
      <c r="O41" s="38"/>
      <c r="P41" s="37">
        <v>2024075</v>
      </c>
      <c r="Q41" s="39">
        <v>0.90473475538208814</v>
      </c>
      <c r="R41" s="43">
        <v>210200</v>
      </c>
      <c r="S41" s="39">
        <v>1.0150999048525213</v>
      </c>
      <c r="T41" s="37">
        <v>420</v>
      </c>
      <c r="U41" s="40">
        <v>0.13095238095238096</v>
      </c>
      <c r="V41" s="37">
        <v>7360</v>
      </c>
      <c r="W41" s="40">
        <v>9.6467391304347824E-2</v>
      </c>
    </row>
    <row r="42" spans="1:23" x14ac:dyDescent="0.45">
      <c r="A42" s="41" t="s">
        <v>47</v>
      </c>
      <c r="B42" s="36">
        <v>1096993</v>
      </c>
      <c r="C42" s="36">
        <v>943988</v>
      </c>
      <c r="D42" s="36">
        <v>473306</v>
      </c>
      <c r="E42" s="37">
        <v>470682</v>
      </c>
      <c r="F42" s="42">
        <v>152371</v>
      </c>
      <c r="G42" s="37">
        <v>76415</v>
      </c>
      <c r="H42" s="37">
        <v>75956</v>
      </c>
      <c r="I42" s="37">
        <v>167</v>
      </c>
      <c r="J42" s="37">
        <v>79</v>
      </c>
      <c r="K42" s="37">
        <v>88</v>
      </c>
      <c r="L42" s="56">
        <v>467</v>
      </c>
      <c r="M42" s="56">
        <v>279</v>
      </c>
      <c r="N42" s="56">
        <v>188</v>
      </c>
      <c r="O42" s="38"/>
      <c r="P42" s="37">
        <v>1026575</v>
      </c>
      <c r="Q42" s="39">
        <v>0.91955093393078924</v>
      </c>
      <c r="R42" s="43">
        <v>152900</v>
      </c>
      <c r="S42" s="39">
        <v>0.99654022236756046</v>
      </c>
      <c r="T42" s="37">
        <v>860</v>
      </c>
      <c r="U42" s="40">
        <v>0.19418604651162791</v>
      </c>
      <c r="V42" s="37">
        <v>8000</v>
      </c>
      <c r="W42" s="40">
        <v>5.8375000000000003E-2</v>
      </c>
    </row>
    <row r="43" spans="1:23" x14ac:dyDescent="0.45">
      <c r="A43" s="41" t="s">
        <v>48</v>
      </c>
      <c r="B43" s="36">
        <v>1452688</v>
      </c>
      <c r="C43" s="36">
        <v>1339750</v>
      </c>
      <c r="D43" s="36">
        <v>671683</v>
      </c>
      <c r="E43" s="37">
        <v>668067</v>
      </c>
      <c r="F43" s="42">
        <v>112400</v>
      </c>
      <c r="G43" s="37">
        <v>56313</v>
      </c>
      <c r="H43" s="37">
        <v>56087</v>
      </c>
      <c r="I43" s="37">
        <v>174</v>
      </c>
      <c r="J43" s="37">
        <v>85</v>
      </c>
      <c r="K43" s="37">
        <v>89</v>
      </c>
      <c r="L43" s="56">
        <v>364</v>
      </c>
      <c r="M43" s="56">
        <v>233</v>
      </c>
      <c r="N43" s="56">
        <v>131</v>
      </c>
      <c r="O43" s="38"/>
      <c r="P43" s="37">
        <v>1441310</v>
      </c>
      <c r="Q43" s="39">
        <v>0.92953632459359892</v>
      </c>
      <c r="R43" s="43">
        <v>102300</v>
      </c>
      <c r="S43" s="39">
        <v>1.0987292277614857</v>
      </c>
      <c r="T43" s="37">
        <v>200</v>
      </c>
      <c r="U43" s="40">
        <v>0.87</v>
      </c>
      <c r="V43" s="37">
        <v>3220</v>
      </c>
      <c r="W43" s="40">
        <v>0.11304347826086956</v>
      </c>
    </row>
    <row r="44" spans="1:23" x14ac:dyDescent="0.45">
      <c r="A44" s="41" t="s">
        <v>49</v>
      </c>
      <c r="B44" s="36">
        <v>2067456</v>
      </c>
      <c r="C44" s="36">
        <v>1933055</v>
      </c>
      <c r="D44" s="36">
        <v>969285</v>
      </c>
      <c r="E44" s="37">
        <v>963770</v>
      </c>
      <c r="F44" s="42">
        <v>133086</v>
      </c>
      <c r="G44" s="37">
        <v>66814</v>
      </c>
      <c r="H44" s="37">
        <v>66272</v>
      </c>
      <c r="I44" s="37">
        <v>56</v>
      </c>
      <c r="J44" s="37">
        <v>26</v>
      </c>
      <c r="K44" s="37">
        <v>30</v>
      </c>
      <c r="L44" s="56">
        <v>1259</v>
      </c>
      <c r="M44" s="56">
        <v>743</v>
      </c>
      <c r="N44" s="56">
        <v>516</v>
      </c>
      <c r="O44" s="38"/>
      <c r="P44" s="37">
        <v>2095550</v>
      </c>
      <c r="Q44" s="39">
        <v>0.92245711149817466</v>
      </c>
      <c r="R44" s="43">
        <v>128400</v>
      </c>
      <c r="S44" s="39">
        <v>1.0364953271028037</v>
      </c>
      <c r="T44" s="37">
        <v>100</v>
      </c>
      <c r="U44" s="40">
        <v>0.56000000000000005</v>
      </c>
      <c r="V44" s="37">
        <v>23000</v>
      </c>
      <c r="W44" s="40">
        <v>5.473913043478261E-2</v>
      </c>
    </row>
    <row r="45" spans="1:23" x14ac:dyDescent="0.45">
      <c r="A45" s="41" t="s">
        <v>50</v>
      </c>
      <c r="B45" s="36">
        <v>1042240</v>
      </c>
      <c r="C45" s="36">
        <v>982233</v>
      </c>
      <c r="D45" s="36">
        <v>493295</v>
      </c>
      <c r="E45" s="37">
        <v>488938</v>
      </c>
      <c r="F45" s="42">
        <v>59203</v>
      </c>
      <c r="G45" s="37">
        <v>29809</v>
      </c>
      <c r="H45" s="37">
        <v>29394</v>
      </c>
      <c r="I45" s="37">
        <v>74</v>
      </c>
      <c r="J45" s="37">
        <v>33</v>
      </c>
      <c r="K45" s="37">
        <v>41</v>
      </c>
      <c r="L45" s="56">
        <v>730</v>
      </c>
      <c r="M45" s="56">
        <v>409</v>
      </c>
      <c r="N45" s="56">
        <v>321</v>
      </c>
      <c r="O45" s="38"/>
      <c r="P45" s="37">
        <v>1048795</v>
      </c>
      <c r="Q45" s="39">
        <v>0.93653478515820532</v>
      </c>
      <c r="R45" s="43">
        <v>55600</v>
      </c>
      <c r="S45" s="39">
        <v>1.0648021582733813</v>
      </c>
      <c r="T45" s="37">
        <v>140</v>
      </c>
      <c r="U45" s="40">
        <v>0.52857142857142858</v>
      </c>
      <c r="V45" s="37">
        <v>11500</v>
      </c>
      <c r="W45" s="40">
        <v>6.347826086956522E-2</v>
      </c>
    </row>
    <row r="46" spans="1:23" x14ac:dyDescent="0.45">
      <c r="A46" s="41" t="s">
        <v>51</v>
      </c>
      <c r="B46" s="36">
        <v>7694728</v>
      </c>
      <c r="C46" s="36">
        <v>6711982</v>
      </c>
      <c r="D46" s="36">
        <v>3371025</v>
      </c>
      <c r="E46" s="37">
        <v>3340957</v>
      </c>
      <c r="F46" s="42">
        <v>981689</v>
      </c>
      <c r="G46" s="37">
        <v>494456</v>
      </c>
      <c r="H46" s="37">
        <v>487233</v>
      </c>
      <c r="I46" s="37">
        <v>212</v>
      </c>
      <c r="J46" s="37">
        <v>91</v>
      </c>
      <c r="K46" s="37">
        <v>121</v>
      </c>
      <c r="L46" s="56">
        <v>845</v>
      </c>
      <c r="M46" s="56">
        <v>596</v>
      </c>
      <c r="N46" s="56">
        <v>249</v>
      </c>
      <c r="O46" s="38"/>
      <c r="P46" s="37">
        <v>7070230</v>
      </c>
      <c r="Q46" s="39">
        <v>0.94933007837085925</v>
      </c>
      <c r="R46" s="43">
        <v>1044500</v>
      </c>
      <c r="S46" s="39">
        <v>0.93986500718046917</v>
      </c>
      <c r="T46" s="37">
        <v>920</v>
      </c>
      <c r="U46" s="40">
        <v>0.23043478260869565</v>
      </c>
      <c r="V46" s="37">
        <v>5830</v>
      </c>
      <c r="W46" s="40">
        <v>0.14493996569468268</v>
      </c>
    </row>
    <row r="47" spans="1:23" x14ac:dyDescent="0.45">
      <c r="A47" s="41" t="s">
        <v>52</v>
      </c>
      <c r="B47" s="36">
        <v>1196339</v>
      </c>
      <c r="C47" s="36">
        <v>1112307</v>
      </c>
      <c r="D47" s="36">
        <v>557712</v>
      </c>
      <c r="E47" s="37">
        <v>554595</v>
      </c>
      <c r="F47" s="42">
        <v>83727</v>
      </c>
      <c r="G47" s="37">
        <v>42186</v>
      </c>
      <c r="H47" s="37">
        <v>41541</v>
      </c>
      <c r="I47" s="37">
        <v>16</v>
      </c>
      <c r="J47" s="37">
        <v>5</v>
      </c>
      <c r="K47" s="37">
        <v>11</v>
      </c>
      <c r="L47" s="56">
        <v>289</v>
      </c>
      <c r="M47" s="56">
        <v>155</v>
      </c>
      <c r="N47" s="56">
        <v>134</v>
      </c>
      <c r="O47" s="38"/>
      <c r="P47" s="37">
        <v>1212205</v>
      </c>
      <c r="Q47" s="39">
        <v>0.91758984660185361</v>
      </c>
      <c r="R47" s="43">
        <v>74400</v>
      </c>
      <c r="S47" s="39">
        <v>1.1253629032258063</v>
      </c>
      <c r="T47" s="37">
        <v>140</v>
      </c>
      <c r="U47" s="40">
        <v>0.11428571428571428</v>
      </c>
      <c r="V47" s="37">
        <v>1120</v>
      </c>
      <c r="W47" s="40">
        <v>0.25803571428571431</v>
      </c>
    </row>
    <row r="48" spans="1:23" x14ac:dyDescent="0.45">
      <c r="A48" s="41" t="s">
        <v>53</v>
      </c>
      <c r="B48" s="36">
        <v>2044869</v>
      </c>
      <c r="C48" s="36">
        <v>1759328</v>
      </c>
      <c r="D48" s="36">
        <v>882908</v>
      </c>
      <c r="E48" s="37">
        <v>876420</v>
      </c>
      <c r="F48" s="42">
        <v>285125</v>
      </c>
      <c r="G48" s="37">
        <v>142873</v>
      </c>
      <c r="H48" s="37">
        <v>142252</v>
      </c>
      <c r="I48" s="37">
        <v>32</v>
      </c>
      <c r="J48" s="37">
        <v>13</v>
      </c>
      <c r="K48" s="37">
        <v>19</v>
      </c>
      <c r="L48" s="56">
        <v>384</v>
      </c>
      <c r="M48" s="56">
        <v>228</v>
      </c>
      <c r="N48" s="56">
        <v>156</v>
      </c>
      <c r="O48" s="38"/>
      <c r="P48" s="37">
        <v>1909420</v>
      </c>
      <c r="Q48" s="39">
        <v>0.92139393114139367</v>
      </c>
      <c r="R48" s="43">
        <v>288800</v>
      </c>
      <c r="S48" s="39">
        <v>0.98727493074792239</v>
      </c>
      <c r="T48" s="37">
        <v>300</v>
      </c>
      <c r="U48" s="40">
        <v>0.10666666666666667</v>
      </c>
      <c r="V48" s="37">
        <v>4380</v>
      </c>
      <c r="W48" s="40">
        <v>8.7671232876712329E-2</v>
      </c>
    </row>
    <row r="49" spans="1:23" x14ac:dyDescent="0.45">
      <c r="A49" s="41" t="s">
        <v>54</v>
      </c>
      <c r="B49" s="36">
        <v>2682650</v>
      </c>
      <c r="C49" s="36">
        <v>2313122</v>
      </c>
      <c r="D49" s="36">
        <v>1160213</v>
      </c>
      <c r="E49" s="37">
        <v>1152909</v>
      </c>
      <c r="F49" s="42">
        <v>368541</v>
      </c>
      <c r="G49" s="37">
        <v>184906</v>
      </c>
      <c r="H49" s="37">
        <v>183635</v>
      </c>
      <c r="I49" s="37">
        <v>264</v>
      </c>
      <c r="J49" s="37">
        <v>132</v>
      </c>
      <c r="K49" s="37">
        <v>132</v>
      </c>
      <c r="L49" s="56">
        <v>723</v>
      </c>
      <c r="M49" s="56">
        <v>471</v>
      </c>
      <c r="N49" s="56">
        <v>252</v>
      </c>
      <c r="O49" s="38"/>
      <c r="P49" s="37">
        <v>2537755</v>
      </c>
      <c r="Q49" s="39">
        <v>0.91148357504960098</v>
      </c>
      <c r="R49" s="43">
        <v>350000</v>
      </c>
      <c r="S49" s="39">
        <v>1.0529742857142856</v>
      </c>
      <c r="T49" s="37">
        <v>720</v>
      </c>
      <c r="U49" s="40">
        <v>0.36666666666666664</v>
      </c>
      <c r="V49" s="37">
        <v>3700</v>
      </c>
      <c r="W49" s="40">
        <v>0.19540540540540541</v>
      </c>
    </row>
    <row r="50" spans="1:23" x14ac:dyDescent="0.45">
      <c r="A50" s="41" t="s">
        <v>55</v>
      </c>
      <c r="B50" s="36">
        <v>1704935</v>
      </c>
      <c r="C50" s="36">
        <v>1568338</v>
      </c>
      <c r="D50" s="36">
        <v>787217</v>
      </c>
      <c r="E50" s="37">
        <v>781121</v>
      </c>
      <c r="F50" s="42">
        <v>135986</v>
      </c>
      <c r="G50" s="37">
        <v>68229</v>
      </c>
      <c r="H50" s="37">
        <v>67757</v>
      </c>
      <c r="I50" s="37">
        <v>102</v>
      </c>
      <c r="J50" s="37">
        <v>42</v>
      </c>
      <c r="K50" s="37">
        <v>60</v>
      </c>
      <c r="L50" s="56">
        <v>509</v>
      </c>
      <c r="M50" s="56">
        <v>294</v>
      </c>
      <c r="N50" s="56">
        <v>215</v>
      </c>
      <c r="O50" s="38"/>
      <c r="P50" s="37">
        <v>1676195</v>
      </c>
      <c r="Q50" s="39">
        <v>0.93565366798015748</v>
      </c>
      <c r="R50" s="43">
        <v>125500</v>
      </c>
      <c r="S50" s="39">
        <v>1.0835537848605579</v>
      </c>
      <c r="T50" s="37">
        <v>540</v>
      </c>
      <c r="U50" s="40">
        <v>0.18888888888888888</v>
      </c>
      <c r="V50" s="37">
        <v>1650</v>
      </c>
      <c r="W50" s="40">
        <v>0.30848484848484847</v>
      </c>
    </row>
    <row r="51" spans="1:23" x14ac:dyDescent="0.45">
      <c r="A51" s="41" t="s">
        <v>56</v>
      </c>
      <c r="B51" s="36">
        <v>1621254</v>
      </c>
      <c r="C51" s="36">
        <v>1557212</v>
      </c>
      <c r="D51" s="36">
        <v>781606</v>
      </c>
      <c r="E51" s="37">
        <v>775606</v>
      </c>
      <c r="F51" s="42">
        <v>63274</v>
      </c>
      <c r="G51" s="37">
        <v>31759</v>
      </c>
      <c r="H51" s="37">
        <v>31515</v>
      </c>
      <c r="I51" s="37">
        <v>27</v>
      </c>
      <c r="J51" s="37">
        <v>10</v>
      </c>
      <c r="K51" s="37">
        <v>17</v>
      </c>
      <c r="L51" s="56">
        <v>741</v>
      </c>
      <c r="M51" s="56">
        <v>414</v>
      </c>
      <c r="N51" s="56">
        <v>327</v>
      </c>
      <c r="O51" s="38"/>
      <c r="P51" s="37">
        <v>1622295</v>
      </c>
      <c r="Q51" s="39">
        <v>0.95988214227375412</v>
      </c>
      <c r="R51" s="43">
        <v>55600</v>
      </c>
      <c r="S51" s="39">
        <v>1.1380215827338129</v>
      </c>
      <c r="T51" s="37">
        <v>300</v>
      </c>
      <c r="U51" s="40">
        <v>0.09</v>
      </c>
      <c r="V51" s="37">
        <v>4160</v>
      </c>
      <c r="W51" s="40">
        <v>0.17812500000000001</v>
      </c>
    </row>
    <row r="52" spans="1:23" x14ac:dyDescent="0.45">
      <c r="A52" s="41" t="s">
        <v>57</v>
      </c>
      <c r="B52" s="36">
        <v>2427002</v>
      </c>
      <c r="C52" s="36">
        <v>2226176</v>
      </c>
      <c r="D52" s="36">
        <v>1117762</v>
      </c>
      <c r="E52" s="37">
        <v>1108414</v>
      </c>
      <c r="F52" s="42">
        <v>200042</v>
      </c>
      <c r="G52" s="37">
        <v>100460</v>
      </c>
      <c r="H52" s="37">
        <v>99582</v>
      </c>
      <c r="I52" s="37">
        <v>233</v>
      </c>
      <c r="J52" s="37">
        <v>115</v>
      </c>
      <c r="K52" s="37">
        <v>118</v>
      </c>
      <c r="L52" s="56">
        <v>551</v>
      </c>
      <c r="M52" s="56">
        <v>342</v>
      </c>
      <c r="N52" s="56">
        <v>209</v>
      </c>
      <c r="O52" s="38"/>
      <c r="P52" s="37">
        <v>2407410</v>
      </c>
      <c r="Q52" s="39">
        <v>0.92471826568802151</v>
      </c>
      <c r="R52" s="43">
        <v>197100</v>
      </c>
      <c r="S52" s="39">
        <v>1.0149264332825976</v>
      </c>
      <c r="T52" s="37">
        <v>340</v>
      </c>
      <c r="U52" s="40">
        <v>0.68529411764705883</v>
      </c>
      <c r="V52" s="37">
        <v>6510</v>
      </c>
      <c r="W52" s="40">
        <v>8.4639016897081407E-2</v>
      </c>
    </row>
    <row r="53" spans="1:23" x14ac:dyDescent="0.45">
      <c r="A53" s="41" t="s">
        <v>58</v>
      </c>
      <c r="B53" s="36">
        <v>1970966</v>
      </c>
      <c r="C53" s="36">
        <v>1690529</v>
      </c>
      <c r="D53" s="36">
        <v>849849</v>
      </c>
      <c r="E53" s="37">
        <v>840680</v>
      </c>
      <c r="F53" s="42">
        <v>279357</v>
      </c>
      <c r="G53" s="37">
        <v>140443</v>
      </c>
      <c r="H53" s="37">
        <v>138914</v>
      </c>
      <c r="I53" s="37">
        <v>490</v>
      </c>
      <c r="J53" s="37">
        <v>242</v>
      </c>
      <c r="K53" s="37">
        <v>248</v>
      </c>
      <c r="L53" s="56">
        <v>590</v>
      </c>
      <c r="M53" s="56">
        <v>369</v>
      </c>
      <c r="N53" s="56">
        <v>221</v>
      </c>
      <c r="O53" s="38"/>
      <c r="P53" s="37">
        <v>1955425</v>
      </c>
      <c r="Q53" s="39">
        <v>0.86453277420509611</v>
      </c>
      <c r="R53" s="43">
        <v>305500</v>
      </c>
      <c r="S53" s="39">
        <v>0.91442553191489362</v>
      </c>
      <c r="T53" s="37">
        <v>1360</v>
      </c>
      <c r="U53" s="40">
        <v>0.36029411764705882</v>
      </c>
      <c r="V53" s="37">
        <v>7440</v>
      </c>
      <c r="W53" s="40">
        <v>7.9301075268817203E-2</v>
      </c>
    </row>
    <row r="55" spans="1:23" x14ac:dyDescent="0.45">
      <c r="A55" s="152" t="s">
        <v>129</v>
      </c>
      <c r="B55" s="152"/>
      <c r="C55" s="152"/>
      <c r="D55" s="152"/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2"/>
    </row>
    <row r="56" spans="1:23" x14ac:dyDescent="0.45">
      <c r="A56" s="153" t="s">
        <v>159</v>
      </c>
      <c r="B56" s="153"/>
      <c r="C56" s="153"/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  <c r="R56" s="153"/>
      <c r="S56" s="153"/>
    </row>
    <row r="57" spans="1:23" x14ac:dyDescent="0.45">
      <c r="A57" s="153" t="s">
        <v>130</v>
      </c>
      <c r="B57" s="153"/>
      <c r="C57" s="153"/>
      <c r="D57" s="153"/>
      <c r="E57" s="153"/>
      <c r="F57" s="153"/>
      <c r="G57" s="153"/>
      <c r="H57" s="153"/>
      <c r="I57" s="153"/>
      <c r="J57" s="153"/>
      <c r="K57" s="153"/>
      <c r="L57" s="153"/>
      <c r="M57" s="153"/>
      <c r="N57" s="153"/>
      <c r="O57" s="153"/>
      <c r="P57" s="153"/>
      <c r="Q57" s="153"/>
      <c r="R57" s="153"/>
      <c r="S57" s="153"/>
    </row>
    <row r="58" spans="1:23" x14ac:dyDescent="0.45">
      <c r="A58" s="153" t="s">
        <v>131</v>
      </c>
      <c r="B58" s="153"/>
      <c r="C58" s="153"/>
      <c r="D58" s="153"/>
      <c r="E58" s="153"/>
      <c r="F58" s="153"/>
      <c r="G58" s="153"/>
      <c r="H58" s="153"/>
      <c r="I58" s="153"/>
      <c r="J58" s="153"/>
      <c r="K58" s="153"/>
      <c r="L58" s="153"/>
      <c r="M58" s="153"/>
      <c r="N58" s="153"/>
      <c r="O58" s="153"/>
      <c r="P58" s="153"/>
      <c r="Q58" s="153"/>
      <c r="R58" s="153"/>
      <c r="S58" s="153"/>
    </row>
    <row r="59" spans="1:23" ht="18" customHeight="1" x14ac:dyDescent="0.45">
      <c r="A59" s="152" t="s">
        <v>132</v>
      </c>
      <c r="B59" s="152"/>
      <c r="C59" s="152"/>
      <c r="D59" s="152"/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</row>
    <row r="60" spans="1:23" x14ac:dyDescent="0.45">
      <c r="A60" s="22" t="s">
        <v>133</v>
      </c>
    </row>
    <row r="61" spans="1:23" x14ac:dyDescent="0.45">
      <c r="A61" s="22" t="s">
        <v>134</v>
      </c>
    </row>
  </sheetData>
  <mergeCells count="19">
    <mergeCell ref="A59:S59"/>
    <mergeCell ref="A55:S55"/>
    <mergeCell ref="A56:S56"/>
    <mergeCell ref="A57:S57"/>
    <mergeCell ref="A58:S58"/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V2:W2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2" sqref="D2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135</v>
      </c>
    </row>
    <row r="2" spans="1:6" x14ac:dyDescent="0.45">
      <c r="D2" s="45" t="s">
        <v>136</v>
      </c>
    </row>
    <row r="3" spans="1:6" ht="36" x14ac:dyDescent="0.45">
      <c r="A3" s="41" t="s">
        <v>2</v>
      </c>
      <c r="B3" s="35" t="s">
        <v>137</v>
      </c>
      <c r="C3" s="46" t="s">
        <v>93</v>
      </c>
      <c r="D3" s="46" t="s">
        <v>94</v>
      </c>
      <c r="E3" s="24"/>
    </row>
    <row r="4" spans="1:6" x14ac:dyDescent="0.45">
      <c r="A4" s="28" t="s">
        <v>11</v>
      </c>
      <c r="B4" s="47">
        <f>SUM(B5:B51)</f>
        <v>12294115</v>
      </c>
      <c r="C4" s="47">
        <f t="shared" ref="C4:D4" si="0">SUM(C5:C51)</f>
        <v>6532164</v>
      </c>
      <c r="D4" s="47">
        <f t="shared" si="0"/>
        <v>5761951</v>
      </c>
      <c r="E4" s="48"/>
    </row>
    <row r="5" spans="1:6" x14ac:dyDescent="0.45">
      <c r="A5" s="41" t="s">
        <v>12</v>
      </c>
      <c r="B5" s="47">
        <f>SUM(C5:D5)</f>
        <v>622010</v>
      </c>
      <c r="C5" s="47">
        <v>329121</v>
      </c>
      <c r="D5" s="47">
        <v>292889</v>
      </c>
      <c r="E5" s="48"/>
    </row>
    <row r="6" spans="1:6" x14ac:dyDescent="0.45">
      <c r="A6" s="41" t="s">
        <v>13</v>
      </c>
      <c r="B6" s="47">
        <f t="shared" ref="B6:B51" si="1">SUM(C6:D6)</f>
        <v>127635</v>
      </c>
      <c r="C6" s="47">
        <v>67672</v>
      </c>
      <c r="D6" s="47">
        <v>59963</v>
      </c>
      <c r="E6" s="48"/>
    </row>
    <row r="7" spans="1:6" x14ac:dyDescent="0.45">
      <c r="A7" s="41" t="s">
        <v>14</v>
      </c>
      <c r="B7" s="47">
        <f t="shared" si="1"/>
        <v>136340</v>
      </c>
      <c r="C7" s="47">
        <v>72438</v>
      </c>
      <c r="D7" s="47">
        <v>63902</v>
      </c>
      <c r="E7" s="48"/>
    </row>
    <row r="8" spans="1:6" x14ac:dyDescent="0.45">
      <c r="A8" s="41" t="s">
        <v>15</v>
      </c>
      <c r="B8" s="47">
        <f t="shared" si="1"/>
        <v>279258</v>
      </c>
      <c r="C8" s="47">
        <v>151012</v>
      </c>
      <c r="D8" s="47">
        <v>128246</v>
      </c>
      <c r="E8" s="48"/>
    </row>
    <row r="9" spans="1:6" x14ac:dyDescent="0.45">
      <c r="A9" s="41" t="s">
        <v>16</v>
      </c>
      <c r="B9" s="47">
        <f t="shared" si="1"/>
        <v>109968</v>
      </c>
      <c r="C9" s="47">
        <v>57783</v>
      </c>
      <c r="D9" s="47">
        <v>52185</v>
      </c>
      <c r="E9" s="48"/>
    </row>
    <row r="10" spans="1:6" x14ac:dyDescent="0.45">
      <c r="A10" s="41" t="s">
        <v>17</v>
      </c>
      <c r="B10" s="47">
        <f t="shared" si="1"/>
        <v>114558</v>
      </c>
      <c r="C10" s="47">
        <v>59511</v>
      </c>
      <c r="D10" s="47">
        <v>55047</v>
      </c>
      <c r="E10" s="48"/>
    </row>
    <row r="11" spans="1:6" x14ac:dyDescent="0.45">
      <c r="A11" s="41" t="s">
        <v>18</v>
      </c>
      <c r="B11" s="47">
        <f t="shared" si="1"/>
        <v>202123</v>
      </c>
      <c r="C11" s="47">
        <v>105214</v>
      </c>
      <c r="D11" s="47">
        <v>96909</v>
      </c>
      <c r="E11" s="48"/>
    </row>
    <row r="12" spans="1:6" x14ac:dyDescent="0.45">
      <c r="A12" s="41" t="s">
        <v>19</v>
      </c>
      <c r="B12" s="47">
        <f t="shared" si="1"/>
        <v>272373</v>
      </c>
      <c r="C12" s="47">
        <v>145190</v>
      </c>
      <c r="D12" s="47">
        <v>127183</v>
      </c>
      <c r="E12" s="48"/>
      <c r="F12" s="1"/>
    </row>
    <row r="13" spans="1:6" x14ac:dyDescent="0.45">
      <c r="A13" s="44" t="s">
        <v>20</v>
      </c>
      <c r="B13" s="47">
        <f t="shared" si="1"/>
        <v>160736</v>
      </c>
      <c r="C13" s="47">
        <v>85170</v>
      </c>
      <c r="D13" s="47">
        <v>75566</v>
      </c>
      <c r="E13" s="24"/>
    </row>
    <row r="14" spans="1:6" x14ac:dyDescent="0.45">
      <c r="A14" s="41" t="s">
        <v>21</v>
      </c>
      <c r="B14" s="47">
        <f t="shared" si="1"/>
        <v>193603</v>
      </c>
      <c r="C14" s="47">
        <v>104105</v>
      </c>
      <c r="D14" s="47">
        <v>89498</v>
      </c>
    </row>
    <row r="15" spans="1:6" x14ac:dyDescent="0.45">
      <c r="A15" s="41" t="s">
        <v>22</v>
      </c>
      <c r="B15" s="47">
        <f t="shared" si="1"/>
        <v>594185</v>
      </c>
      <c r="C15" s="47">
        <v>316629</v>
      </c>
      <c r="D15" s="47">
        <v>277556</v>
      </c>
    </row>
    <row r="16" spans="1:6" x14ac:dyDescent="0.45">
      <c r="A16" s="41" t="s">
        <v>23</v>
      </c>
      <c r="B16" s="47">
        <f t="shared" si="1"/>
        <v>510380</v>
      </c>
      <c r="C16" s="47">
        <v>270761</v>
      </c>
      <c r="D16" s="47">
        <v>239619</v>
      </c>
    </row>
    <row r="17" spans="1:4" x14ac:dyDescent="0.45">
      <c r="A17" s="41" t="s">
        <v>24</v>
      </c>
      <c r="B17" s="47">
        <f t="shared" si="1"/>
        <v>1156429</v>
      </c>
      <c r="C17" s="47">
        <v>610484</v>
      </c>
      <c r="D17" s="47">
        <v>545945</v>
      </c>
    </row>
    <row r="18" spans="1:4" x14ac:dyDescent="0.45">
      <c r="A18" s="41" t="s">
        <v>25</v>
      </c>
      <c r="B18" s="47">
        <f t="shared" si="1"/>
        <v>744461</v>
      </c>
      <c r="C18" s="47">
        <v>396406</v>
      </c>
      <c r="D18" s="47">
        <v>348055</v>
      </c>
    </row>
    <row r="19" spans="1:4" x14ac:dyDescent="0.45">
      <c r="A19" s="41" t="s">
        <v>26</v>
      </c>
      <c r="B19" s="47">
        <f t="shared" si="1"/>
        <v>219377</v>
      </c>
      <c r="C19" s="47">
        <v>120665</v>
      </c>
      <c r="D19" s="47">
        <v>98712</v>
      </c>
    </row>
    <row r="20" spans="1:4" x14ac:dyDescent="0.45">
      <c r="A20" s="41" t="s">
        <v>27</v>
      </c>
      <c r="B20" s="47">
        <f t="shared" si="1"/>
        <v>108367</v>
      </c>
      <c r="C20" s="47">
        <v>56053</v>
      </c>
      <c r="D20" s="47">
        <v>52314</v>
      </c>
    </row>
    <row r="21" spans="1:4" x14ac:dyDescent="0.45">
      <c r="A21" s="41" t="s">
        <v>28</v>
      </c>
      <c r="B21" s="47">
        <f t="shared" si="1"/>
        <v>127843</v>
      </c>
      <c r="C21" s="47">
        <v>66996</v>
      </c>
      <c r="D21" s="47">
        <v>60847</v>
      </c>
    </row>
    <row r="22" spans="1:4" x14ac:dyDescent="0.45">
      <c r="A22" s="41" t="s">
        <v>29</v>
      </c>
      <c r="B22" s="47">
        <f t="shared" si="1"/>
        <v>94396</v>
      </c>
      <c r="C22" s="47">
        <v>48565</v>
      </c>
      <c r="D22" s="47">
        <v>45831</v>
      </c>
    </row>
    <row r="23" spans="1:4" x14ac:dyDescent="0.45">
      <c r="A23" s="41" t="s">
        <v>30</v>
      </c>
      <c r="B23" s="47">
        <f t="shared" si="1"/>
        <v>80670</v>
      </c>
      <c r="C23" s="47">
        <v>42589</v>
      </c>
      <c r="D23" s="47">
        <v>38081</v>
      </c>
    </row>
    <row r="24" spans="1:4" x14ac:dyDescent="0.45">
      <c r="A24" s="41" t="s">
        <v>31</v>
      </c>
      <c r="B24" s="47">
        <f t="shared" si="1"/>
        <v>196409</v>
      </c>
      <c r="C24" s="47">
        <v>104803</v>
      </c>
      <c r="D24" s="47">
        <v>91606</v>
      </c>
    </row>
    <row r="25" spans="1:4" x14ac:dyDescent="0.45">
      <c r="A25" s="41" t="s">
        <v>32</v>
      </c>
      <c r="B25" s="47">
        <f t="shared" si="1"/>
        <v>202127</v>
      </c>
      <c r="C25" s="47">
        <v>104076</v>
      </c>
      <c r="D25" s="47">
        <v>98051</v>
      </c>
    </row>
    <row r="26" spans="1:4" x14ac:dyDescent="0.45">
      <c r="A26" s="41" t="s">
        <v>33</v>
      </c>
      <c r="B26" s="47">
        <f t="shared" si="1"/>
        <v>311028</v>
      </c>
      <c r="C26" s="47">
        <v>163684</v>
      </c>
      <c r="D26" s="47">
        <v>147344</v>
      </c>
    </row>
    <row r="27" spans="1:4" x14ac:dyDescent="0.45">
      <c r="A27" s="41" t="s">
        <v>34</v>
      </c>
      <c r="B27" s="47">
        <f t="shared" si="1"/>
        <v>683602</v>
      </c>
      <c r="C27" s="47">
        <v>377735</v>
      </c>
      <c r="D27" s="47">
        <v>305867</v>
      </c>
    </row>
    <row r="28" spans="1:4" x14ac:dyDescent="0.45">
      <c r="A28" s="41" t="s">
        <v>35</v>
      </c>
      <c r="B28" s="47">
        <f t="shared" si="1"/>
        <v>170728</v>
      </c>
      <c r="C28" s="47">
        <v>89383</v>
      </c>
      <c r="D28" s="47">
        <v>81345</v>
      </c>
    </row>
    <row r="29" spans="1:4" x14ac:dyDescent="0.45">
      <c r="A29" s="41" t="s">
        <v>36</v>
      </c>
      <c r="B29" s="47">
        <f t="shared" si="1"/>
        <v>121154</v>
      </c>
      <c r="C29" s="47">
        <v>63126</v>
      </c>
      <c r="D29" s="47">
        <v>58028</v>
      </c>
    </row>
    <row r="30" spans="1:4" x14ac:dyDescent="0.45">
      <c r="A30" s="41" t="s">
        <v>37</v>
      </c>
      <c r="B30" s="47">
        <f t="shared" si="1"/>
        <v>262814</v>
      </c>
      <c r="C30" s="47">
        <v>141663</v>
      </c>
      <c r="D30" s="47">
        <v>121151</v>
      </c>
    </row>
    <row r="31" spans="1:4" x14ac:dyDescent="0.45">
      <c r="A31" s="41" t="s">
        <v>38</v>
      </c>
      <c r="B31" s="47">
        <f t="shared" si="1"/>
        <v>788849</v>
      </c>
      <c r="C31" s="47">
        <v>419978</v>
      </c>
      <c r="D31" s="47">
        <v>368871</v>
      </c>
    </row>
    <row r="32" spans="1:4" x14ac:dyDescent="0.45">
      <c r="A32" s="41" t="s">
        <v>39</v>
      </c>
      <c r="B32" s="47">
        <f t="shared" si="1"/>
        <v>503825</v>
      </c>
      <c r="C32" s="47">
        <v>265713</v>
      </c>
      <c r="D32" s="47">
        <v>238112</v>
      </c>
    </row>
    <row r="33" spans="1:4" x14ac:dyDescent="0.45">
      <c r="A33" s="41" t="s">
        <v>40</v>
      </c>
      <c r="B33" s="47">
        <f t="shared" si="1"/>
        <v>138127</v>
      </c>
      <c r="C33" s="47">
        <v>71939</v>
      </c>
      <c r="D33" s="47">
        <v>66188</v>
      </c>
    </row>
    <row r="34" spans="1:4" x14ac:dyDescent="0.45">
      <c r="A34" s="41" t="s">
        <v>41</v>
      </c>
      <c r="B34" s="47">
        <f t="shared" si="1"/>
        <v>101989</v>
      </c>
      <c r="C34" s="47">
        <v>53764</v>
      </c>
      <c r="D34" s="47">
        <v>48225</v>
      </c>
    </row>
    <row r="35" spans="1:4" x14ac:dyDescent="0.45">
      <c r="A35" s="41" t="s">
        <v>42</v>
      </c>
      <c r="B35" s="47">
        <f t="shared" si="1"/>
        <v>64807</v>
      </c>
      <c r="C35" s="47">
        <v>33734</v>
      </c>
      <c r="D35" s="47">
        <v>31073</v>
      </c>
    </row>
    <row r="36" spans="1:4" x14ac:dyDescent="0.45">
      <c r="A36" s="41" t="s">
        <v>43</v>
      </c>
      <c r="B36" s="47">
        <f t="shared" si="1"/>
        <v>75967</v>
      </c>
      <c r="C36" s="47">
        <v>40916</v>
      </c>
      <c r="D36" s="47">
        <v>35051</v>
      </c>
    </row>
    <row r="37" spans="1:4" x14ac:dyDescent="0.45">
      <c r="A37" s="41" t="s">
        <v>44</v>
      </c>
      <c r="B37" s="47">
        <f t="shared" si="1"/>
        <v>245459</v>
      </c>
      <c r="C37" s="47">
        <v>132914</v>
      </c>
      <c r="D37" s="47">
        <v>112545</v>
      </c>
    </row>
    <row r="38" spans="1:4" x14ac:dyDescent="0.45">
      <c r="A38" s="41" t="s">
        <v>45</v>
      </c>
      <c r="B38" s="47">
        <f t="shared" si="1"/>
        <v>317115</v>
      </c>
      <c r="C38" s="47">
        <v>166219</v>
      </c>
      <c r="D38" s="47">
        <v>150896</v>
      </c>
    </row>
    <row r="39" spans="1:4" x14ac:dyDescent="0.45">
      <c r="A39" s="41" t="s">
        <v>46</v>
      </c>
      <c r="B39" s="47">
        <f t="shared" si="1"/>
        <v>185631</v>
      </c>
      <c r="C39" s="47">
        <v>101685</v>
      </c>
      <c r="D39" s="47">
        <v>83946</v>
      </c>
    </row>
    <row r="40" spans="1:4" x14ac:dyDescent="0.45">
      <c r="A40" s="41" t="s">
        <v>47</v>
      </c>
      <c r="B40" s="47">
        <f t="shared" si="1"/>
        <v>98243</v>
      </c>
      <c r="C40" s="47">
        <v>51317</v>
      </c>
      <c r="D40" s="47">
        <v>46926</v>
      </c>
    </row>
    <row r="41" spans="1:4" x14ac:dyDescent="0.45">
      <c r="A41" s="41" t="s">
        <v>48</v>
      </c>
      <c r="B41" s="47">
        <f t="shared" si="1"/>
        <v>104837</v>
      </c>
      <c r="C41" s="47">
        <v>54695</v>
      </c>
      <c r="D41" s="47">
        <v>50142</v>
      </c>
    </row>
    <row r="42" spans="1:4" x14ac:dyDescent="0.45">
      <c r="A42" s="41" t="s">
        <v>49</v>
      </c>
      <c r="B42" s="47">
        <f t="shared" si="1"/>
        <v>158805</v>
      </c>
      <c r="C42" s="47">
        <v>81880</v>
      </c>
      <c r="D42" s="47">
        <v>76925</v>
      </c>
    </row>
    <row r="43" spans="1:4" x14ac:dyDescent="0.45">
      <c r="A43" s="41" t="s">
        <v>50</v>
      </c>
      <c r="B43" s="47">
        <f t="shared" si="1"/>
        <v>86080</v>
      </c>
      <c r="C43" s="47">
        <v>44293</v>
      </c>
      <c r="D43" s="47">
        <v>41787</v>
      </c>
    </row>
    <row r="44" spans="1:4" x14ac:dyDescent="0.45">
      <c r="A44" s="41" t="s">
        <v>51</v>
      </c>
      <c r="B44" s="47">
        <f t="shared" si="1"/>
        <v>524934</v>
      </c>
      <c r="C44" s="47">
        <v>284356</v>
      </c>
      <c r="D44" s="47">
        <v>240578</v>
      </c>
    </row>
    <row r="45" spans="1:4" x14ac:dyDescent="0.45">
      <c r="A45" s="41" t="s">
        <v>52</v>
      </c>
      <c r="B45" s="47">
        <f t="shared" si="1"/>
        <v>116046</v>
      </c>
      <c r="C45" s="47">
        <v>60085</v>
      </c>
      <c r="D45" s="47">
        <v>55961</v>
      </c>
    </row>
    <row r="46" spans="1:4" x14ac:dyDescent="0.45">
      <c r="A46" s="41" t="s">
        <v>53</v>
      </c>
      <c r="B46" s="47">
        <f t="shared" si="1"/>
        <v>151179</v>
      </c>
      <c r="C46" s="47">
        <v>80004</v>
      </c>
      <c r="D46" s="47">
        <v>71175</v>
      </c>
    </row>
    <row r="47" spans="1:4" x14ac:dyDescent="0.45">
      <c r="A47" s="41" t="s">
        <v>54</v>
      </c>
      <c r="B47" s="47">
        <f t="shared" si="1"/>
        <v>234197</v>
      </c>
      <c r="C47" s="47">
        <v>121032</v>
      </c>
      <c r="D47" s="47">
        <v>113165</v>
      </c>
    </row>
    <row r="48" spans="1:4" x14ac:dyDescent="0.45">
      <c r="A48" s="41" t="s">
        <v>55</v>
      </c>
      <c r="B48" s="47">
        <f t="shared" si="1"/>
        <v>139125</v>
      </c>
      <c r="C48" s="47">
        <v>73914</v>
      </c>
      <c r="D48" s="47">
        <v>65211</v>
      </c>
    </row>
    <row r="49" spans="1:4" x14ac:dyDescent="0.45">
      <c r="A49" s="41" t="s">
        <v>56</v>
      </c>
      <c r="B49" s="47">
        <f t="shared" si="1"/>
        <v>117802</v>
      </c>
      <c r="C49" s="47">
        <v>61886</v>
      </c>
      <c r="D49" s="47">
        <v>55916</v>
      </c>
    </row>
    <row r="50" spans="1:4" x14ac:dyDescent="0.45">
      <c r="A50" s="41" t="s">
        <v>57</v>
      </c>
      <c r="B50" s="47">
        <f t="shared" si="1"/>
        <v>204871</v>
      </c>
      <c r="C50" s="47">
        <v>109133</v>
      </c>
      <c r="D50" s="47">
        <v>95738</v>
      </c>
    </row>
    <row r="51" spans="1:4" x14ac:dyDescent="0.45">
      <c r="A51" s="41" t="s">
        <v>58</v>
      </c>
      <c r="B51" s="47">
        <f t="shared" si="1"/>
        <v>133653</v>
      </c>
      <c r="C51" s="47">
        <v>71873</v>
      </c>
      <c r="D51" s="47">
        <v>61780</v>
      </c>
    </row>
    <row r="53" spans="1:4" x14ac:dyDescent="0.45">
      <c r="A53" s="24" t="s">
        <v>138</v>
      </c>
    </row>
    <row r="54" spans="1:4" x14ac:dyDescent="0.45">
      <c r="A54" t="s">
        <v>139</v>
      </c>
    </row>
    <row r="55" spans="1:4" x14ac:dyDescent="0.45">
      <c r="A55" t="s">
        <v>140</v>
      </c>
    </row>
    <row r="56" spans="1:4" x14ac:dyDescent="0.45">
      <c r="A56" t="s">
        <v>141</v>
      </c>
    </row>
    <row r="57" spans="1:4" x14ac:dyDescent="0.45">
      <c r="A57" s="22" t="s">
        <v>142</v>
      </c>
    </row>
    <row r="58" spans="1:4" x14ac:dyDescent="0.45">
      <c r="A58" t="s">
        <v>143</v>
      </c>
    </row>
    <row r="59" spans="1:4" x14ac:dyDescent="0.45">
      <c r="A59" t="s">
        <v>144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DIGI-808455956-4100088</_dlc_DocId>
    <_dlc_DocIdUrl xmlns="89559dea-130d-4237-8e78-1ce7f44b9a24">
      <Url>https://digitalgojp.sharepoint.com/sites/digi_portal/_layouts/15/DocIdRedir.aspx?ID=DIGI-808455956-4100088</Url>
      <Description>DIGI-808455956-4100088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87C83325-4966-4FAE-970B-8DC26DD6B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2022-09-16T05:37:26Z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b57d09ff-bfe8-4e07-aa6b-336f0f323aed</vt:lpwstr>
  </property>
  <property fmtid="{D5CDD505-2E9C-101B-9397-08002B2CF9AE}" pid="4" name="MediaServiceImageTags">
    <vt:lpwstr/>
  </property>
</Properties>
</file>