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9040" windowHeight="15840"/>
  </bookViews>
  <sheets>
    <sheet name="進捗状況 (都道府県別)" sheetId="9" r:id="rId1"/>
    <sheet name="進捗状況（政令市・特別区）" sheetId="10" r:id="rId2"/>
    <sheet name="総接種回数" sheetId="11" r:id="rId3"/>
    <sheet name="一般接種" sheetId="12" r:id="rId4"/>
    <sheet name="医療従事者等" sheetId="13" r:id="rId5"/>
  </sheets>
  <definedNames>
    <definedName name="_xlnm.Print_Area" localSheetId="0">'進捗状況 (都道府県別)'!$A$1:$I$64</definedName>
    <definedName name="_xlnm.Print_Area" localSheetId="1">'進捗状況（政令市・特別区）'!$A$1:$I$46</definedName>
    <definedName name="_xlnm.Print_Area" localSheetId="2">総接種回数!$A$1:$AD$62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8" i="11" l="1"/>
  <c r="AC7" i="11"/>
  <c r="U7" i="11"/>
  <c r="F10" i="9"/>
  <c r="B3" i="12"/>
  <c r="I11" i="9"/>
  <c r="H10" i="9"/>
  <c r="AF7" i="11" l="1"/>
  <c r="B10" i="10"/>
  <c r="I39" i="10"/>
  <c r="G39" i="10"/>
  <c r="E39" i="10"/>
  <c r="I29" i="10"/>
  <c r="I25" i="10"/>
  <c r="I23" i="10"/>
  <c r="I21" i="10"/>
  <c r="I17" i="10"/>
  <c r="I15" i="10"/>
  <c r="I13" i="10"/>
  <c r="I11" i="10"/>
  <c r="G24" i="10"/>
  <c r="G23" i="10"/>
  <c r="G19" i="10"/>
  <c r="G16" i="10"/>
  <c r="G15" i="10"/>
  <c r="G11" i="10"/>
  <c r="I12" i="10"/>
  <c r="I14" i="10"/>
  <c r="I16" i="10"/>
  <c r="I18" i="10"/>
  <c r="I19" i="10"/>
  <c r="I20" i="10"/>
  <c r="I22" i="10"/>
  <c r="I24" i="10"/>
  <c r="I26" i="10"/>
  <c r="I27" i="10"/>
  <c r="I28" i="10"/>
  <c r="I30" i="10"/>
  <c r="G12" i="10"/>
  <c r="G13" i="10"/>
  <c r="G14" i="10"/>
  <c r="G17" i="10"/>
  <c r="G18" i="10"/>
  <c r="G20" i="10"/>
  <c r="G21" i="10"/>
  <c r="G22" i="10"/>
  <c r="G25" i="10"/>
  <c r="G26" i="10"/>
  <c r="G27" i="10"/>
  <c r="G28" i="10"/>
  <c r="G29" i="10"/>
  <c r="G3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B10" i="9" l="1"/>
  <c r="D10" i="9" l="1"/>
  <c r="D10" i="10"/>
  <c r="J7" i="11"/>
  <c r="G7" i="11"/>
  <c r="D7" i="11"/>
  <c r="W8" i="11" l="1"/>
  <c r="AB7" i="11"/>
  <c r="K8" i="11"/>
  <c r="T7" i="11"/>
  <c r="S7" i="11" l="1"/>
  <c r="AA7" i="11"/>
  <c r="Y7" i="11"/>
  <c r="P3" i="12"/>
  <c r="B3" i="11"/>
  <c r="Z7" i="11" l="1"/>
  <c r="L7" i="11"/>
  <c r="R7" i="11"/>
  <c r="I9" i="11" l="1"/>
  <c r="I10" i="11"/>
  <c r="K10" i="11" s="1"/>
  <c r="I11" i="11"/>
  <c r="K11" i="11" s="1"/>
  <c r="I12" i="11"/>
  <c r="K12" i="11" s="1"/>
  <c r="I13" i="11"/>
  <c r="K13" i="11" s="1"/>
  <c r="I14" i="11"/>
  <c r="K14" i="11" s="1"/>
  <c r="I15" i="11"/>
  <c r="K15" i="11" s="1"/>
  <c r="I16" i="11"/>
  <c r="K16" i="11" s="1"/>
  <c r="I17" i="11"/>
  <c r="K17" i="11" s="1"/>
  <c r="I18" i="11"/>
  <c r="K18" i="11" s="1"/>
  <c r="I19" i="11"/>
  <c r="K19" i="11" s="1"/>
  <c r="I20" i="11"/>
  <c r="K20" i="11" s="1"/>
  <c r="I21" i="11"/>
  <c r="K21" i="11" s="1"/>
  <c r="I22" i="11"/>
  <c r="K22" i="11" s="1"/>
  <c r="I23" i="11"/>
  <c r="K23" i="11" s="1"/>
  <c r="I24" i="11"/>
  <c r="K24" i="11" s="1"/>
  <c r="I25" i="11"/>
  <c r="K25" i="11" s="1"/>
  <c r="I26" i="11"/>
  <c r="K26" i="11" s="1"/>
  <c r="I27" i="11"/>
  <c r="K27" i="11" s="1"/>
  <c r="I28" i="11"/>
  <c r="K28" i="11" s="1"/>
  <c r="I29" i="11"/>
  <c r="K29" i="11" s="1"/>
  <c r="I30" i="11"/>
  <c r="K30" i="11" s="1"/>
  <c r="I31" i="11"/>
  <c r="K31" i="11" s="1"/>
  <c r="I32" i="11"/>
  <c r="K32" i="11" s="1"/>
  <c r="I33" i="11"/>
  <c r="K33" i="11" s="1"/>
  <c r="I34" i="11"/>
  <c r="K34" i="11" s="1"/>
  <c r="I35" i="11"/>
  <c r="K35" i="11" s="1"/>
  <c r="I36" i="11"/>
  <c r="K36" i="11" s="1"/>
  <c r="I37" i="11"/>
  <c r="K37" i="11" s="1"/>
  <c r="I38" i="11"/>
  <c r="K38" i="11" s="1"/>
  <c r="I39" i="11"/>
  <c r="K39" i="11" s="1"/>
  <c r="I40" i="11"/>
  <c r="K40" i="11" s="1"/>
  <c r="I41" i="11"/>
  <c r="K41" i="11" s="1"/>
  <c r="I42" i="11"/>
  <c r="K42" i="11" s="1"/>
  <c r="I43" i="11"/>
  <c r="K43" i="11" s="1"/>
  <c r="I44" i="11"/>
  <c r="K44" i="11" s="1"/>
  <c r="I45" i="11"/>
  <c r="K45" i="11" s="1"/>
  <c r="I46" i="11"/>
  <c r="K46" i="11" s="1"/>
  <c r="I47" i="11"/>
  <c r="K47" i="11" s="1"/>
  <c r="I48" i="11"/>
  <c r="K48" i="11" s="1"/>
  <c r="I49" i="11"/>
  <c r="K49" i="11" s="1"/>
  <c r="I50" i="11"/>
  <c r="K50" i="11" s="1"/>
  <c r="I51" i="11"/>
  <c r="K51" i="11" s="1"/>
  <c r="I52" i="11"/>
  <c r="K52" i="11" s="1"/>
  <c r="I53" i="11"/>
  <c r="K53" i="11" s="1"/>
  <c r="I54" i="11"/>
  <c r="K54" i="11" s="1"/>
  <c r="Q7" i="11"/>
  <c r="V2" i="12"/>
  <c r="W54" i="11"/>
  <c r="W53" i="11"/>
  <c r="W52" i="11"/>
  <c r="W51" i="11"/>
  <c r="W50" i="11"/>
  <c r="W49" i="11"/>
  <c r="W48" i="11"/>
  <c r="W47" i="11"/>
  <c r="W46" i="11"/>
  <c r="W45" i="11"/>
  <c r="W44" i="11"/>
  <c r="W43" i="11"/>
  <c r="W42" i="11"/>
  <c r="W41" i="11"/>
  <c r="W40" i="11"/>
  <c r="W39" i="11"/>
  <c r="W38" i="11"/>
  <c r="W37" i="11"/>
  <c r="W36" i="11"/>
  <c r="W35" i="11"/>
  <c r="W34" i="11"/>
  <c r="W33" i="11"/>
  <c r="W32" i="11"/>
  <c r="W31" i="11"/>
  <c r="W30" i="11"/>
  <c r="W29" i="11"/>
  <c r="W28" i="11"/>
  <c r="W27" i="11"/>
  <c r="W26" i="11"/>
  <c r="W25" i="11"/>
  <c r="W24" i="11"/>
  <c r="W23" i="11"/>
  <c r="W22" i="11"/>
  <c r="W21" i="11"/>
  <c r="W20" i="11"/>
  <c r="W19" i="11"/>
  <c r="W18" i="11"/>
  <c r="W17" i="11"/>
  <c r="W16" i="11"/>
  <c r="W15" i="11"/>
  <c r="W14" i="11"/>
  <c r="W13" i="11"/>
  <c r="W12" i="11"/>
  <c r="W11" i="11"/>
  <c r="W10" i="11"/>
  <c r="W9" i="11"/>
  <c r="K9" i="11" l="1"/>
  <c r="I7" i="11"/>
  <c r="K7" i="11" s="1"/>
  <c r="W7" i="11"/>
  <c r="V6" i="12"/>
  <c r="X54" i="11" l="1"/>
  <c r="X53" i="11"/>
  <c r="X52" i="11"/>
  <c r="X51" i="11"/>
  <c r="X50" i="11"/>
  <c r="X49" i="11"/>
  <c r="X48" i="11"/>
  <c r="X47" i="11"/>
  <c r="X46" i="11"/>
  <c r="X45" i="11"/>
  <c r="X44" i="11"/>
  <c r="X43" i="11"/>
  <c r="X42" i="11"/>
  <c r="X41" i="11"/>
  <c r="X40" i="11"/>
  <c r="X39" i="11"/>
  <c r="X38" i="11"/>
  <c r="X37" i="11"/>
  <c r="X36" i="11"/>
  <c r="X35" i="11"/>
  <c r="X34" i="11"/>
  <c r="X33" i="11"/>
  <c r="X32" i="11"/>
  <c r="X31" i="11"/>
  <c r="X30" i="11"/>
  <c r="X29" i="11"/>
  <c r="X28" i="11"/>
  <c r="X27" i="11"/>
  <c r="X26" i="11"/>
  <c r="X25" i="11"/>
  <c r="X24" i="11"/>
  <c r="X23" i="11"/>
  <c r="X22" i="11"/>
  <c r="X21" i="11"/>
  <c r="X20" i="11"/>
  <c r="X19" i="11"/>
  <c r="X18" i="11"/>
  <c r="X17" i="11"/>
  <c r="X16" i="11"/>
  <c r="X15" i="11"/>
  <c r="X14" i="11"/>
  <c r="X13" i="11"/>
  <c r="X12" i="11"/>
  <c r="X11" i="11"/>
  <c r="X10" i="11"/>
  <c r="X9" i="11"/>
  <c r="X8" i="11" l="1"/>
  <c r="X7" i="11"/>
  <c r="AD7" i="11" l="1"/>
  <c r="Z2" i="11"/>
  <c r="P7" i="11" l="1"/>
  <c r="O7" i="11"/>
  <c r="H5" i="10"/>
  <c r="V7" i="11" l="1"/>
  <c r="M7" i="11" l="1"/>
  <c r="N7" i="11"/>
  <c r="B51" i="13"/>
  <c r="B50" i="13"/>
  <c r="B49" i="13"/>
  <c r="B48" i="13"/>
  <c r="B47" i="13"/>
  <c r="B46" i="13"/>
  <c r="B45" i="13"/>
  <c r="B44" i="13"/>
  <c r="B43" i="13"/>
  <c r="B42" i="13"/>
  <c r="B41" i="13"/>
  <c r="B40" i="13"/>
  <c r="B39" i="13"/>
  <c r="B38" i="13"/>
  <c r="B37" i="13"/>
  <c r="B36" i="13"/>
  <c r="B35" i="13"/>
  <c r="B34" i="13"/>
  <c r="B33" i="13"/>
  <c r="B32" i="13"/>
  <c r="B31" i="13"/>
  <c r="B30" i="13"/>
  <c r="B29" i="13"/>
  <c r="B28" i="13"/>
  <c r="B27" i="13"/>
  <c r="B26" i="13"/>
  <c r="B25" i="13"/>
  <c r="B24" i="13"/>
  <c r="B23" i="13"/>
  <c r="B22" i="13"/>
  <c r="B21" i="13"/>
  <c r="B20" i="13"/>
  <c r="B19" i="13"/>
  <c r="B18" i="13"/>
  <c r="B17" i="13"/>
  <c r="B16" i="13"/>
  <c r="B15" i="13"/>
  <c r="B14" i="13"/>
  <c r="B13" i="13"/>
  <c r="B12" i="13"/>
  <c r="B11" i="13"/>
  <c r="B10" i="13"/>
  <c r="B9" i="13"/>
  <c r="B8" i="13"/>
  <c r="B7" i="13"/>
  <c r="B6" i="13"/>
  <c r="B5" i="13"/>
  <c r="D4" i="13"/>
  <c r="C4" i="13"/>
  <c r="B4" i="13" l="1"/>
  <c r="R6" i="12"/>
  <c r="T6" i="12"/>
  <c r="P6" i="12"/>
  <c r="I53" i="9" l="1"/>
  <c r="I50" i="9"/>
  <c r="I45" i="9"/>
  <c r="I42" i="9"/>
  <c r="I29" i="9"/>
  <c r="I26" i="9"/>
  <c r="I21" i="9"/>
  <c r="I18" i="9"/>
  <c r="I13" i="9"/>
  <c r="I44" i="9"/>
  <c r="I36" i="9"/>
  <c r="I34" i="9"/>
  <c r="I28" i="9"/>
  <c r="I20" i="9"/>
  <c r="I12" i="9"/>
  <c r="C10" i="10"/>
  <c r="E10" i="10" s="1"/>
  <c r="F10" i="10"/>
  <c r="H10" i="10"/>
  <c r="I52" i="9"/>
  <c r="F34" i="10"/>
  <c r="H3" i="10"/>
  <c r="I14" i="9"/>
  <c r="I15" i="9"/>
  <c r="I16" i="9"/>
  <c r="I17" i="9"/>
  <c r="I19" i="9"/>
  <c r="I22" i="9"/>
  <c r="I23" i="9"/>
  <c r="I24" i="9"/>
  <c r="I25" i="9"/>
  <c r="I27" i="9"/>
  <c r="I30" i="9"/>
  <c r="I31" i="9"/>
  <c r="I32" i="9"/>
  <c r="I33" i="9"/>
  <c r="I35" i="9"/>
  <c r="I37" i="9"/>
  <c r="I38" i="9"/>
  <c r="I39" i="9"/>
  <c r="I40" i="9"/>
  <c r="I41" i="9"/>
  <c r="I43" i="9"/>
  <c r="I46" i="9"/>
  <c r="I47" i="9"/>
  <c r="I48" i="9"/>
  <c r="I49" i="9"/>
  <c r="I51" i="9"/>
  <c r="I54" i="9"/>
  <c r="I55" i="9"/>
  <c r="I56" i="9"/>
  <c r="I57" i="9"/>
  <c r="I10" i="9"/>
  <c r="H34" i="10"/>
  <c r="G10" i="9" l="1"/>
  <c r="I10" i="10"/>
  <c r="G10" i="10"/>
  <c r="C10" i="9" l="1"/>
  <c r="E10" i="9" s="1"/>
  <c r="F6" i="12" l="1"/>
  <c r="S6" i="12" s="1"/>
  <c r="C6" i="12"/>
  <c r="Q6" i="12" s="1"/>
  <c r="I6" i="12"/>
  <c r="U6" i="12" s="1"/>
  <c r="L6" i="12"/>
  <c r="W6" i="12" s="1"/>
  <c r="C49" i="11"/>
  <c r="E49" i="11" s="1"/>
  <c r="C26" i="11"/>
  <c r="E26" i="11" s="1"/>
  <c r="C34" i="11"/>
  <c r="C42" i="11"/>
  <c r="E42" i="11" s="1"/>
  <c r="C50" i="11"/>
  <c r="E50" i="11" s="1"/>
  <c r="C17" i="11"/>
  <c r="C11" i="11"/>
  <c r="C35" i="11"/>
  <c r="E35" i="11" s="1"/>
  <c r="C43" i="11"/>
  <c r="E43" i="11" s="1"/>
  <c r="C51" i="11"/>
  <c r="E51" i="11" s="1"/>
  <c r="C33" i="11"/>
  <c r="E33" i="11" s="1"/>
  <c r="C10" i="11"/>
  <c r="E10" i="11" s="1"/>
  <c r="C27" i="11"/>
  <c r="E27" i="11" s="1"/>
  <c r="C20" i="11"/>
  <c r="C36" i="11"/>
  <c r="C44" i="11"/>
  <c r="E44" i="11" s="1"/>
  <c r="C52" i="11"/>
  <c r="E52" i="11" s="1"/>
  <c r="F8" i="11"/>
  <c r="H8" i="11" s="1"/>
  <c r="C13" i="11"/>
  <c r="C21" i="11"/>
  <c r="C29" i="11"/>
  <c r="E29" i="11" s="1"/>
  <c r="C37" i="11"/>
  <c r="E37" i="11" s="1"/>
  <c r="C45" i="11"/>
  <c r="E45" i="11" s="1"/>
  <c r="C53" i="11"/>
  <c r="E53" i="11" s="1"/>
  <c r="C9" i="11"/>
  <c r="E9" i="11" s="1"/>
  <c r="C41" i="11"/>
  <c r="E41" i="11" s="1"/>
  <c r="C18" i="11"/>
  <c r="C12" i="11"/>
  <c r="C28" i="11"/>
  <c r="C22" i="11"/>
  <c r="E22" i="11" s="1"/>
  <c r="C23" i="11"/>
  <c r="E23" i="11" s="1"/>
  <c r="C47" i="11"/>
  <c r="C25" i="11"/>
  <c r="E25" i="11" s="1"/>
  <c r="C19" i="11"/>
  <c r="E19" i="11" s="1"/>
  <c r="C14" i="11"/>
  <c r="C30" i="11"/>
  <c r="C38" i="11"/>
  <c r="E38" i="11" s="1"/>
  <c r="C46" i="11"/>
  <c r="E46" i="11" s="1"/>
  <c r="C54" i="11"/>
  <c r="E54" i="11" s="1"/>
  <c r="C15" i="11"/>
  <c r="E15" i="11" s="1"/>
  <c r="C31" i="11"/>
  <c r="E31" i="11" s="1"/>
  <c r="C39" i="11"/>
  <c r="E39" i="11" s="1"/>
  <c r="C8" i="11"/>
  <c r="C16" i="11"/>
  <c r="C24" i="11"/>
  <c r="E24" i="11" s="1"/>
  <c r="C32" i="11"/>
  <c r="E32" i="11" s="1"/>
  <c r="C40" i="11"/>
  <c r="C48" i="11"/>
  <c r="F48" i="11"/>
  <c r="H48" i="11" s="1"/>
  <c r="F40" i="11"/>
  <c r="H40" i="11" s="1"/>
  <c r="F32" i="11"/>
  <c r="H32" i="11" s="1"/>
  <c r="F16" i="11"/>
  <c r="H16" i="11" s="1"/>
  <c r="F53" i="11"/>
  <c r="H53" i="11" s="1"/>
  <c r="F45" i="11"/>
  <c r="F37" i="11"/>
  <c r="H37" i="11" s="1"/>
  <c r="F29" i="11"/>
  <c r="H29" i="11" s="1"/>
  <c r="F21" i="11"/>
  <c r="H21" i="11" s="1"/>
  <c r="F13" i="11"/>
  <c r="H13" i="11" s="1"/>
  <c r="F24" i="11"/>
  <c r="H24" i="11" s="1"/>
  <c r="F50" i="11"/>
  <c r="H50" i="11" s="1"/>
  <c r="F42" i="11"/>
  <c r="F34" i="11"/>
  <c r="H34" i="11" s="1"/>
  <c r="F26" i="11"/>
  <c r="H26" i="11" s="1"/>
  <c r="F18" i="11"/>
  <c r="H18" i="11" s="1"/>
  <c r="F10" i="11"/>
  <c r="F39" i="11"/>
  <c r="H39" i="11" s="1"/>
  <c r="F31" i="11"/>
  <c r="F23" i="11"/>
  <c r="H23" i="11" s="1"/>
  <c r="F15" i="11"/>
  <c r="H15" i="11" s="1"/>
  <c r="F52" i="11"/>
  <c r="H52" i="11" s="1"/>
  <c r="F44" i="11"/>
  <c r="H44" i="11" s="1"/>
  <c r="F36" i="11"/>
  <c r="H36" i="11" s="1"/>
  <c r="F28" i="11"/>
  <c r="H28" i="11" s="1"/>
  <c r="F20" i="11"/>
  <c r="H20" i="11" s="1"/>
  <c r="F12" i="11"/>
  <c r="H12" i="11" s="1"/>
  <c r="F47" i="11"/>
  <c r="H47" i="11" s="1"/>
  <c r="F33" i="11"/>
  <c r="H33" i="11" s="1"/>
  <c r="F25" i="11"/>
  <c r="F54" i="11"/>
  <c r="F46" i="11"/>
  <c r="H46" i="11" s="1"/>
  <c r="F38" i="11"/>
  <c r="H38" i="11" s="1"/>
  <c r="F30" i="11"/>
  <c r="H30" i="11" s="1"/>
  <c r="F22" i="11"/>
  <c r="H22" i="11" s="1"/>
  <c r="F14" i="11"/>
  <c r="H14" i="11" s="1"/>
  <c r="F49" i="11"/>
  <c r="F41" i="11"/>
  <c r="H41" i="11" s="1"/>
  <c r="F17" i="11"/>
  <c r="H17" i="11" s="1"/>
  <c r="F9" i="11"/>
  <c r="H9" i="11" s="1"/>
  <c r="F51" i="11"/>
  <c r="H51" i="11" s="1"/>
  <c r="F43" i="11"/>
  <c r="H43" i="11" s="1"/>
  <c r="F35" i="11"/>
  <c r="H35" i="11" s="1"/>
  <c r="F27" i="11"/>
  <c r="H27" i="11" s="1"/>
  <c r="F19" i="11"/>
  <c r="H19" i="11" s="1"/>
  <c r="F11" i="11"/>
  <c r="H11" i="11" s="1"/>
  <c r="B6" i="12"/>
  <c r="D6" i="12"/>
  <c r="G6" i="12"/>
  <c r="J6" i="12"/>
  <c r="E6" i="12"/>
  <c r="M6" i="12"/>
  <c r="H6" i="12"/>
  <c r="K6" i="12"/>
  <c r="N6" i="12"/>
  <c r="B10" i="11" l="1"/>
  <c r="B45" i="11"/>
  <c r="B42" i="11"/>
  <c r="B54" i="11"/>
  <c r="B8" i="11"/>
  <c r="B12" i="11"/>
  <c r="B25" i="11"/>
  <c r="B48" i="11"/>
  <c r="B35" i="11"/>
  <c r="B37" i="11"/>
  <c r="B49" i="11"/>
  <c r="B40" i="11"/>
  <c r="B15" i="11"/>
  <c r="B24" i="11"/>
  <c r="H49" i="11"/>
  <c r="B47" i="11"/>
  <c r="H10" i="11"/>
  <c r="B31" i="11"/>
  <c r="B28" i="11"/>
  <c r="E48" i="11"/>
  <c r="B30" i="11"/>
  <c r="B44" i="11"/>
  <c r="B34" i="11"/>
  <c r="H54" i="11"/>
  <c r="H45" i="11"/>
  <c r="B32" i="11"/>
  <c r="B38" i="11"/>
  <c r="B18" i="11"/>
  <c r="B52" i="11"/>
  <c r="H31" i="11"/>
  <c r="B14" i="11"/>
  <c r="B33" i="11"/>
  <c r="B11" i="11"/>
  <c r="B22" i="11"/>
  <c r="B17" i="11"/>
  <c r="B26" i="11"/>
  <c r="H42" i="11"/>
  <c r="E40" i="11"/>
  <c r="B16" i="11"/>
  <c r="E28" i="11"/>
  <c r="B21" i="11"/>
  <c r="B36" i="11"/>
  <c r="B51" i="11"/>
  <c r="B53" i="11"/>
  <c r="B13" i="11"/>
  <c r="B20" i="11"/>
  <c r="E47" i="11"/>
  <c r="B43" i="11"/>
  <c r="E34" i="11"/>
  <c r="E16" i="11"/>
  <c r="B39" i="11"/>
  <c r="E30" i="11"/>
  <c r="B19" i="11"/>
  <c r="E12" i="11"/>
  <c r="B41" i="11"/>
  <c r="E21" i="11"/>
  <c r="F7" i="11"/>
  <c r="H7" i="11" s="1"/>
  <c r="E36" i="11"/>
  <c r="B27" i="11"/>
  <c r="E11" i="11"/>
  <c r="B50" i="11"/>
  <c r="C7" i="11"/>
  <c r="H25" i="11"/>
  <c r="B23" i="11"/>
  <c r="B29" i="11"/>
  <c r="E8" i="11"/>
  <c r="E14" i="11"/>
  <c r="E18" i="11"/>
  <c r="B9" i="11"/>
  <c r="E13" i="11"/>
  <c r="E20" i="11"/>
  <c r="E17" i="11"/>
  <c r="B46" i="11"/>
  <c r="E7" i="11" l="1"/>
  <c r="B7" i="11"/>
</calcChain>
</file>

<file path=xl/sharedStrings.xml><?xml version="1.0" encoding="utf-8"?>
<sst xmlns="http://schemas.openxmlformats.org/spreadsheetml/2006/main" count="369" uniqueCount="162">
  <si>
    <t>３回目接種の進捗状況（都道府県別）</t>
    <rPh sb="1" eb="3">
      <t>カイメ</t>
    </rPh>
    <rPh sb="3" eb="5">
      <t>セッシュ</t>
    </rPh>
    <rPh sb="6" eb="8">
      <t>シンチョク</t>
    </rPh>
    <rPh sb="8" eb="10">
      <t>ジョウキョウ</t>
    </rPh>
    <rPh sb="11" eb="15">
      <t>トドウフケン</t>
    </rPh>
    <rPh sb="15" eb="16">
      <t>ベツ</t>
    </rPh>
    <phoneticPr fontId="2"/>
  </si>
  <si>
    <t>（単位：人口（人）、増加回数（回））</t>
    <rPh sb="1" eb="3">
      <t>タンイ</t>
    </rPh>
    <rPh sb="4" eb="6">
      <t>ジンコウ</t>
    </rPh>
    <rPh sb="7" eb="8">
      <t>ヒト</t>
    </rPh>
    <rPh sb="10" eb="12">
      <t>ゾウカ</t>
    </rPh>
    <rPh sb="12" eb="14">
      <t>カイスウ</t>
    </rPh>
    <rPh sb="15" eb="16">
      <t>カイ</t>
    </rPh>
    <rPh sb="16" eb="17">
      <t>マンカイ</t>
    </rPh>
    <phoneticPr fontId="2"/>
  </si>
  <si>
    <t>都道府県名</t>
    <rPh sb="0" eb="4">
      <t>トドウフケン</t>
    </rPh>
    <rPh sb="4" eb="5">
      <t>メイ</t>
    </rPh>
    <phoneticPr fontId="2"/>
  </si>
  <si>
    <t>人口</t>
    <rPh sb="0" eb="2">
      <t>ジンコウ</t>
    </rPh>
    <phoneticPr fontId="2"/>
  </si>
  <si>
    <t>累計接種回数</t>
    <rPh sb="0" eb="2">
      <t>ルイケイ</t>
    </rPh>
    <rPh sb="2" eb="4">
      <t>セッシュ</t>
    </rPh>
    <rPh sb="4" eb="6">
      <t>カイスウ</t>
    </rPh>
    <phoneticPr fontId="2"/>
  </si>
  <si>
    <t>（増加回数ベース）※1</t>
    <phoneticPr fontId="2"/>
  </si>
  <si>
    <t>（増加回数ベース）※2</t>
    <phoneticPr fontId="2"/>
  </si>
  <si>
    <t>接種回数</t>
    <rPh sb="0" eb="2">
      <t>セッシュ</t>
    </rPh>
    <rPh sb="2" eb="4">
      <t>カイスウ</t>
    </rPh>
    <phoneticPr fontId="2"/>
  </si>
  <si>
    <t>増加回数</t>
    <rPh sb="0" eb="2">
      <t>ゾウカ</t>
    </rPh>
    <rPh sb="2" eb="4">
      <t>カイスウ</t>
    </rPh>
    <phoneticPr fontId="2"/>
  </si>
  <si>
    <t>人口比</t>
    <rPh sb="0" eb="3">
      <t>ジンコウヒ</t>
    </rPh>
    <phoneticPr fontId="2"/>
  </si>
  <si>
    <t>人口比</t>
    <rPh sb="0" eb="2">
      <t>ジンコウ</t>
    </rPh>
    <rPh sb="2" eb="3">
      <t>ヒ</t>
    </rPh>
    <phoneticPr fontId="2"/>
  </si>
  <si>
    <t>合計</t>
    <rPh sb="0" eb="2">
      <t>ゴウケイ</t>
    </rPh>
    <phoneticPr fontId="2"/>
  </si>
  <si>
    <t>01 北海道</t>
  </si>
  <si>
    <t>02 青森県</t>
  </si>
  <si>
    <t>03 岩手県</t>
  </si>
  <si>
    <t>04 宮城県</t>
  </si>
  <si>
    <t>05 秋田県</t>
  </si>
  <si>
    <t>06 山形県</t>
  </si>
  <si>
    <t>07 福島県</t>
  </si>
  <si>
    <t>08 茨城県</t>
  </si>
  <si>
    <t>09 栃木県</t>
  </si>
  <si>
    <t>10 群馬県</t>
  </si>
  <si>
    <t>11 埼玉県</t>
  </si>
  <si>
    <t>12 千葉県</t>
  </si>
  <si>
    <t>13 東京都</t>
  </si>
  <si>
    <t>14 神奈川県</t>
  </si>
  <si>
    <t>15 新潟県</t>
  </si>
  <si>
    <t>16 富山県</t>
  </si>
  <si>
    <t>17 石川県</t>
  </si>
  <si>
    <t>18 福井県</t>
  </si>
  <si>
    <t>19 山梨県</t>
  </si>
  <si>
    <t>20 長野県</t>
  </si>
  <si>
    <t>21 岐阜県</t>
  </si>
  <si>
    <t>22 静岡県</t>
  </si>
  <si>
    <t>23 愛知県</t>
  </si>
  <si>
    <t>24 三重県</t>
  </si>
  <si>
    <t>25 滋賀県</t>
  </si>
  <si>
    <t>26 京都府</t>
  </si>
  <si>
    <t>27 大阪府</t>
  </si>
  <si>
    <t>28 兵庫県</t>
  </si>
  <si>
    <t>29 奈良県</t>
  </si>
  <si>
    <t>30 和歌山県</t>
  </si>
  <si>
    <t>31 鳥取県</t>
  </si>
  <si>
    <t>32 島根県</t>
  </si>
  <si>
    <t>33 岡山県</t>
  </si>
  <si>
    <t>34 広島県</t>
  </si>
  <si>
    <t>35 山口県</t>
  </si>
  <si>
    <t>36 徳島県</t>
  </si>
  <si>
    <t>37 香川県</t>
  </si>
  <si>
    <t>38 愛媛県</t>
  </si>
  <si>
    <t>39 高知県</t>
  </si>
  <si>
    <t>40 福岡県</t>
  </si>
  <si>
    <t>41 佐賀県</t>
  </si>
  <si>
    <t>42 長崎県</t>
  </si>
  <si>
    <t>43 熊本県</t>
  </si>
  <si>
    <t>44 大分県</t>
  </si>
  <si>
    <t>45 宮崎県</t>
  </si>
  <si>
    <t>46 鹿児島県</t>
  </si>
  <si>
    <t>47 沖縄県</t>
  </si>
  <si>
    <t>各市町村の性別及び年齢階級の数字を集計したものを使用</t>
    <phoneticPr fontId="2"/>
  </si>
  <si>
    <t>※1：前週同曜日の公表分との差を使用</t>
    <rPh sb="3" eb="5">
      <t>ゼンシュウ</t>
    </rPh>
    <rPh sb="5" eb="6">
      <t>ドウ</t>
    </rPh>
    <rPh sb="6" eb="8">
      <t>ヨウビ</t>
    </rPh>
    <rPh sb="9" eb="11">
      <t>コウヒョウ</t>
    </rPh>
    <rPh sb="11" eb="12">
      <t>ブン</t>
    </rPh>
    <rPh sb="14" eb="15">
      <t>サ</t>
    </rPh>
    <rPh sb="16" eb="18">
      <t>シヨウ</t>
    </rPh>
    <phoneticPr fontId="2"/>
  </si>
  <si>
    <t>※2：直近の公表分との差を使用。</t>
    <rPh sb="3" eb="5">
      <t>チョッキン</t>
    </rPh>
    <rPh sb="6" eb="8">
      <t>コウヒョウ</t>
    </rPh>
    <rPh sb="8" eb="9">
      <t>ブン</t>
    </rPh>
    <rPh sb="11" eb="12">
      <t>サ</t>
    </rPh>
    <rPh sb="13" eb="15">
      <t>シヨウ</t>
    </rPh>
    <phoneticPr fontId="2"/>
  </si>
  <si>
    <t>ただし、土日祝日直後の公表においては、直近の平日１日の入力数（直近の公表分とその翌日の集計値との差）を使用。</t>
    <phoneticPr fontId="2"/>
  </si>
  <si>
    <t>３回目接種の進捗状況（政令指定都市・特別区）</t>
    <rPh sb="1" eb="3">
      <t>カイメ</t>
    </rPh>
    <rPh sb="3" eb="5">
      <t>セッシュ</t>
    </rPh>
    <rPh sb="6" eb="8">
      <t>シンチョク</t>
    </rPh>
    <rPh sb="8" eb="10">
      <t>ジョウキョウ</t>
    </rPh>
    <rPh sb="11" eb="13">
      <t>セイレイ</t>
    </rPh>
    <rPh sb="13" eb="15">
      <t>シテイ</t>
    </rPh>
    <rPh sb="15" eb="17">
      <t>トシ</t>
    </rPh>
    <rPh sb="18" eb="21">
      <t>トクベツク</t>
    </rPh>
    <phoneticPr fontId="2"/>
  </si>
  <si>
    <t>（１）政令指定都市</t>
    <rPh sb="3" eb="5">
      <t>セイレイ</t>
    </rPh>
    <rPh sb="5" eb="7">
      <t>シテイ</t>
    </rPh>
    <rPh sb="7" eb="9">
      <t>トシ</t>
    </rPh>
    <phoneticPr fontId="2"/>
  </si>
  <si>
    <t>政令指定
都市名</t>
    <rPh sb="0" eb="2">
      <t>セイレイ</t>
    </rPh>
    <rPh sb="2" eb="4">
      <t>シテイ</t>
    </rPh>
    <rPh sb="5" eb="7">
      <t>トシ</t>
    </rPh>
    <rPh sb="7" eb="8">
      <t>メイ</t>
    </rPh>
    <phoneticPr fontId="2"/>
  </si>
  <si>
    <t>合計</t>
    <rPh sb="0" eb="2">
      <t>ゴウケイ</t>
    </rPh>
    <phoneticPr fontId="1"/>
  </si>
  <si>
    <t>札幌市</t>
  </si>
  <si>
    <t>仙台市</t>
  </si>
  <si>
    <t>さいたま市</t>
  </si>
  <si>
    <t>千葉市</t>
  </si>
  <si>
    <t>横浜市</t>
  </si>
  <si>
    <t>川崎市</t>
  </si>
  <si>
    <t>相模原市</t>
  </si>
  <si>
    <t>新潟市</t>
  </si>
  <si>
    <t>静岡市</t>
  </si>
  <si>
    <t>浜松市</t>
  </si>
  <si>
    <t>名古屋市</t>
  </si>
  <si>
    <t>京都市</t>
  </si>
  <si>
    <t>大阪市</t>
  </si>
  <si>
    <t>堺市</t>
  </si>
  <si>
    <t>神戸市</t>
  </si>
  <si>
    <t>岡山市</t>
  </si>
  <si>
    <t>広島市</t>
  </si>
  <si>
    <t>北九州市</t>
  </si>
  <si>
    <t>福岡市</t>
  </si>
  <si>
    <t>熊本市</t>
  </si>
  <si>
    <t>（２）特別区</t>
    <rPh sb="3" eb="6">
      <t>トクベツク</t>
    </rPh>
    <phoneticPr fontId="2"/>
  </si>
  <si>
    <t>各市町村の性別及び年齢階級の数字を集計したものを使用</t>
  </si>
  <si>
    <t>※2：直近の公表分との差を使用</t>
    <rPh sb="3" eb="5">
      <t>チョッキン</t>
    </rPh>
    <rPh sb="6" eb="8">
      <t>コウヒョウ</t>
    </rPh>
    <rPh sb="8" eb="9">
      <t>ブン</t>
    </rPh>
    <rPh sb="11" eb="12">
      <t>サ</t>
    </rPh>
    <rPh sb="13" eb="15">
      <t>シヨウ</t>
    </rPh>
    <phoneticPr fontId="2"/>
  </si>
  <si>
    <t>これまでのワクチン総接種回数（都道府県別）</t>
    <rPh sb="9" eb="10">
      <t>ソウ</t>
    </rPh>
    <rPh sb="10" eb="12">
      <t>セッシュ</t>
    </rPh>
    <rPh sb="12" eb="14">
      <t>カイスウ</t>
    </rPh>
    <rPh sb="15" eb="19">
      <t>トドウフケン</t>
    </rPh>
    <rPh sb="19" eb="20">
      <t>ベツ</t>
    </rPh>
    <phoneticPr fontId="2"/>
  </si>
  <si>
    <t>内１回目</t>
    <rPh sb="0" eb="1">
      <t>ウチ</t>
    </rPh>
    <phoneticPr fontId="2"/>
  </si>
  <si>
    <t>内２回目</t>
    <rPh sb="0" eb="1">
      <t>ウチ</t>
    </rPh>
    <phoneticPr fontId="2"/>
  </si>
  <si>
    <t>内３回目</t>
    <rPh sb="0" eb="1">
      <t>ウチ</t>
    </rPh>
    <phoneticPr fontId="2"/>
  </si>
  <si>
    <t>内４回目</t>
    <phoneticPr fontId="2"/>
  </si>
  <si>
    <t>内12月分</t>
    <rPh sb="0" eb="1">
      <t>ウチ</t>
    </rPh>
    <rPh sb="3" eb="4">
      <t>ガツ</t>
    </rPh>
    <rPh sb="4" eb="5">
      <t>ブン</t>
    </rPh>
    <phoneticPr fontId="2"/>
  </si>
  <si>
    <t>内1月分</t>
    <rPh sb="0" eb="1">
      <t>ウチ</t>
    </rPh>
    <rPh sb="2" eb="3">
      <t>ガツ</t>
    </rPh>
    <rPh sb="3" eb="4">
      <t>ブン</t>
    </rPh>
    <phoneticPr fontId="2"/>
  </si>
  <si>
    <t>内2月分</t>
    <rPh sb="0" eb="1">
      <t>ウチ</t>
    </rPh>
    <rPh sb="2" eb="3">
      <t>ガツ</t>
    </rPh>
    <rPh sb="3" eb="4">
      <t>ブン</t>
    </rPh>
    <phoneticPr fontId="2"/>
  </si>
  <si>
    <t>内3月分</t>
    <rPh sb="0" eb="1">
      <t>ウチ</t>
    </rPh>
    <rPh sb="2" eb="3">
      <t>ガツ</t>
    </rPh>
    <rPh sb="3" eb="4">
      <t>ブン</t>
    </rPh>
    <phoneticPr fontId="2"/>
  </si>
  <si>
    <t>内4月分</t>
  </si>
  <si>
    <t>内5月分</t>
    <phoneticPr fontId="2"/>
  </si>
  <si>
    <t>内6月分</t>
  </si>
  <si>
    <t>内7月分</t>
    <phoneticPr fontId="2"/>
  </si>
  <si>
    <t>内5月分</t>
    <rPh sb="0" eb="1">
      <t>ウチ</t>
    </rPh>
    <rPh sb="2" eb="3">
      <t>ガツ</t>
    </rPh>
    <rPh sb="3" eb="4">
      <t>ブン</t>
    </rPh>
    <phoneticPr fontId="2"/>
  </si>
  <si>
    <t>内6月分</t>
    <rPh sb="0" eb="1">
      <t>ウチ</t>
    </rPh>
    <rPh sb="2" eb="3">
      <t>ガツ</t>
    </rPh>
    <rPh sb="3" eb="4">
      <t>ブン</t>
    </rPh>
    <phoneticPr fontId="2"/>
  </si>
  <si>
    <t>内7月分</t>
    <rPh sb="0" eb="1">
      <t>ウチ</t>
    </rPh>
    <rPh sb="2" eb="3">
      <t>ガツ</t>
    </rPh>
    <rPh sb="3" eb="4">
      <t>ブン</t>
    </rPh>
    <phoneticPr fontId="2"/>
  </si>
  <si>
    <t>接種率</t>
    <rPh sb="0" eb="2">
      <t>セッシュ</t>
    </rPh>
    <rPh sb="2" eb="3">
      <t>リツ</t>
    </rPh>
    <phoneticPr fontId="2"/>
  </si>
  <si>
    <t>接種回数</t>
    <phoneticPr fontId="2"/>
  </si>
  <si>
    <t>参考：人口</t>
    <rPh sb="0" eb="2">
      <t>サンコウ</t>
    </rPh>
    <rPh sb="3" eb="5">
      <t>ジンコウ</t>
    </rPh>
    <phoneticPr fontId="2"/>
  </si>
  <si>
    <t>注：１回目及び２回目は、接種回数は一般接種（高齢者含む）と医療従事者等の合計。</t>
    <rPh sb="0" eb="1">
      <t>チュウ</t>
    </rPh>
    <rPh sb="3" eb="5">
      <t>カイメ</t>
    </rPh>
    <rPh sb="5" eb="6">
      <t>オヨ</t>
    </rPh>
    <rPh sb="8" eb="10">
      <t>カイメ</t>
    </rPh>
    <rPh sb="12" eb="14">
      <t>セッシュ</t>
    </rPh>
    <rPh sb="14" eb="16">
      <t>カイスウ</t>
    </rPh>
    <rPh sb="17" eb="19">
      <t>イッパン</t>
    </rPh>
    <rPh sb="19" eb="21">
      <t>セッシュ</t>
    </rPh>
    <rPh sb="22" eb="25">
      <t>コウレイシャ</t>
    </rPh>
    <rPh sb="25" eb="26">
      <t>フク</t>
    </rPh>
    <rPh sb="29" eb="31">
      <t>イリョウ</t>
    </rPh>
    <rPh sb="31" eb="34">
      <t>ジュウジシャ</t>
    </rPh>
    <rPh sb="34" eb="35">
      <t>トウ</t>
    </rPh>
    <rPh sb="36" eb="38">
      <t>ゴウケイ</t>
    </rPh>
    <phoneticPr fontId="2"/>
  </si>
  <si>
    <t>　　一般接種（高齢者含む）はワクチン接種記録システム(VRS)への報告と、</t>
    <rPh sb="7" eb="10">
      <t>コウレイシャ</t>
    </rPh>
    <rPh sb="10" eb="11">
      <t>フク</t>
    </rPh>
    <phoneticPr fontId="2"/>
  </si>
  <si>
    <t>　　医療従事者等はワクチン接種円滑化システム（V-SYS）への報告を、公表日で集計したもの。</t>
    <rPh sb="39" eb="41">
      <t>シュウケイ</t>
    </rPh>
    <phoneticPr fontId="2"/>
  </si>
  <si>
    <t>注：３回目は、ワクチン接種記録システム（VRS）への報告を、公表日で集計したもの。</t>
    <rPh sb="0" eb="1">
      <t>チュウ</t>
    </rPh>
    <rPh sb="3" eb="5">
      <t>カイメ</t>
    </rPh>
    <rPh sb="11" eb="13">
      <t>セッシュ</t>
    </rPh>
    <rPh sb="13" eb="15">
      <t>キロク</t>
    </rPh>
    <rPh sb="26" eb="28">
      <t>ホウコク</t>
    </rPh>
    <rPh sb="30" eb="32">
      <t>コウヒョウ</t>
    </rPh>
    <rPh sb="32" eb="33">
      <t>ビ</t>
    </rPh>
    <rPh sb="34" eb="36">
      <t>シュウケイ</t>
    </rPh>
    <phoneticPr fontId="2"/>
  </si>
  <si>
    <t>　　月ごとの内訳は、公表日時点で、各月を接種日とする接種実績を集計したもの。</t>
    <rPh sb="2" eb="3">
      <t>ツキ</t>
    </rPh>
    <rPh sb="6" eb="8">
      <t>ウチワケ</t>
    </rPh>
    <rPh sb="10" eb="12">
      <t>コウヒョウ</t>
    </rPh>
    <rPh sb="12" eb="13">
      <t>ビ</t>
    </rPh>
    <rPh sb="13" eb="15">
      <t>ジテン</t>
    </rPh>
    <rPh sb="17" eb="19">
      <t>カクツキ</t>
    </rPh>
    <rPh sb="20" eb="22">
      <t>セッシュ</t>
    </rPh>
    <rPh sb="22" eb="23">
      <t>ビ</t>
    </rPh>
    <rPh sb="26" eb="28">
      <t>セッシュ</t>
    </rPh>
    <rPh sb="28" eb="30">
      <t>ジッセキ</t>
    </rPh>
    <rPh sb="31" eb="33">
      <t>シュウケイ</t>
    </rPh>
    <phoneticPr fontId="2"/>
  </si>
  <si>
    <r>
      <t>これまでのワクチン総接種回数およびワクチン供給量（</t>
    </r>
    <r>
      <rPr>
        <sz val="11"/>
        <rFont val="游ゴシック"/>
        <family val="3"/>
        <charset val="128"/>
        <scheme val="minor"/>
      </rPr>
      <t>一般接種（高齢者含む）、都道府県別）</t>
    </r>
    <rPh sb="9" eb="10">
      <t>ソウ</t>
    </rPh>
    <rPh sb="10" eb="12">
      <t>セッシュ</t>
    </rPh>
    <rPh sb="12" eb="14">
      <t>カイスウ</t>
    </rPh>
    <rPh sb="21" eb="24">
      <t>キョウキュウリョウ</t>
    </rPh>
    <rPh sb="25" eb="27">
      <t>イッパン</t>
    </rPh>
    <rPh sb="27" eb="29">
      <t>セッシュ</t>
    </rPh>
    <rPh sb="30" eb="33">
      <t>コウレイシャ</t>
    </rPh>
    <rPh sb="33" eb="34">
      <t>フク</t>
    </rPh>
    <rPh sb="37" eb="41">
      <t>トドウフケン</t>
    </rPh>
    <rPh sb="41" eb="42">
      <t>ベツ</t>
    </rPh>
    <phoneticPr fontId="2"/>
  </si>
  <si>
    <r>
      <t>ファイザー社</t>
    </r>
    <r>
      <rPr>
        <sz val="8"/>
        <color theme="1"/>
        <rFont val="游ゴシック"/>
        <family val="3"/>
        <charset val="128"/>
        <scheme val="minor"/>
      </rPr>
      <t>※6</t>
    </r>
    <phoneticPr fontId="2"/>
  </si>
  <si>
    <t>アストラゼネカ社</t>
    <rPh sb="7" eb="8">
      <t>シャ</t>
    </rPh>
    <phoneticPr fontId="2"/>
  </si>
  <si>
    <t>武田社（ノババックス）</t>
    <rPh sb="0" eb="2">
      <t>タケダ</t>
    </rPh>
    <rPh sb="2" eb="3">
      <t>シャ</t>
    </rPh>
    <phoneticPr fontId="2"/>
  </si>
  <si>
    <t xml:space="preserve"> ファイザー社※5※6 </t>
    <phoneticPr fontId="2"/>
  </si>
  <si>
    <t>武田社（ノババックス）</t>
  </si>
  <si>
    <t>計</t>
    <rPh sb="0" eb="1">
      <t>ケイ</t>
    </rPh>
    <phoneticPr fontId="2"/>
  </si>
  <si>
    <t>ワクチン
累積供給量</t>
    <phoneticPr fontId="2"/>
  </si>
  <si>
    <r>
      <t>対供給量
接種率</t>
    </r>
    <r>
      <rPr>
        <sz val="8"/>
        <color theme="1"/>
        <rFont val="游ゴシック"/>
        <family val="3"/>
        <charset val="128"/>
        <scheme val="minor"/>
      </rPr>
      <t>※3</t>
    </r>
    <rPh sb="0" eb="1">
      <t>タイ</t>
    </rPh>
    <rPh sb="1" eb="4">
      <t>キョウキュウリョウセッシュリツ</t>
    </rPh>
    <phoneticPr fontId="2"/>
  </si>
  <si>
    <r>
      <t>ワクチン
累積供給量</t>
    </r>
    <r>
      <rPr>
        <sz val="8"/>
        <color theme="1"/>
        <rFont val="游ゴシック"/>
        <family val="3"/>
        <charset val="128"/>
        <scheme val="minor"/>
      </rPr>
      <t>※2</t>
    </r>
    <rPh sb="5" eb="7">
      <t>ルイセキ</t>
    </rPh>
    <rPh sb="7" eb="10">
      <t>キョウキュウリョウ</t>
    </rPh>
    <phoneticPr fontId="2"/>
  </si>
  <si>
    <r>
      <t>対供給量
接種率</t>
    </r>
    <r>
      <rPr>
        <sz val="8"/>
        <color theme="1"/>
        <rFont val="游ゴシック"/>
        <family val="3"/>
        <charset val="128"/>
        <scheme val="minor"/>
      </rPr>
      <t>※3</t>
    </r>
    <phoneticPr fontId="2"/>
  </si>
  <si>
    <t>ワクチン
累積供給量</t>
  </si>
  <si>
    <t>全国</t>
    <rPh sb="0" eb="2">
      <t>ゼンコク</t>
    </rPh>
    <phoneticPr fontId="2"/>
  </si>
  <si>
    <t>注：ワクチン接種記録システム(VRS)への報告を居住地の都道府県別に集計。</t>
    <rPh sb="0" eb="1">
      <t>チュウ</t>
    </rPh>
    <rPh sb="8" eb="10">
      <t>キロク</t>
    </rPh>
    <rPh sb="21" eb="23">
      <t>ホウコク</t>
    </rPh>
    <phoneticPr fontId="2"/>
  </si>
  <si>
    <t>※2：職域接種等の会場の種別を問わず、ワクチンが配送された先の施設が所在する都道府県ごとに集計。</t>
    <rPh sb="3" eb="5">
      <t>ショクイキ</t>
    </rPh>
    <rPh sb="5" eb="7">
      <t>セッシュ</t>
    </rPh>
    <rPh sb="7" eb="8">
      <t>トウ</t>
    </rPh>
    <rPh sb="9" eb="11">
      <t>カイジョウ</t>
    </rPh>
    <rPh sb="12" eb="14">
      <t>シュベツ</t>
    </rPh>
    <rPh sb="15" eb="16">
      <t>ト</t>
    </rPh>
    <rPh sb="24" eb="26">
      <t>ハイソウ</t>
    </rPh>
    <rPh sb="29" eb="30">
      <t>サキ</t>
    </rPh>
    <rPh sb="31" eb="33">
      <t>シセツ</t>
    </rPh>
    <rPh sb="34" eb="36">
      <t>ショザイ</t>
    </rPh>
    <rPh sb="38" eb="42">
      <t>トドウフケン</t>
    </rPh>
    <rPh sb="45" eb="47">
      <t>シュウケイ</t>
    </rPh>
    <phoneticPr fontId="2"/>
  </si>
  <si>
    <t>※3：VRSに登録された接種回数を、ワクチン接種円滑化システム(V-SYS)に登録されたワクチンの累計供給量で除したもの。</t>
    <phoneticPr fontId="2"/>
  </si>
  <si>
    <t>※4：一般接種用の1、2回目向け供給が対象。</t>
  </si>
  <si>
    <t>※5：ファイザー社から無償提供された、2020年東京オリンピック・パラリンピック競技大会関係者分を含む。</t>
    <phoneticPr fontId="2"/>
  </si>
  <si>
    <t>※6：小児（5-11歳）対象の接種およびワクチンも含む</t>
  </si>
  <si>
    <t>これまでのワクチン総接種回数（医療従事者等、都道府県別）</t>
    <rPh sb="9" eb="10">
      <t>ソウ</t>
    </rPh>
    <rPh sb="10" eb="12">
      <t>セッシュ</t>
    </rPh>
    <rPh sb="12" eb="14">
      <t>カイスウ</t>
    </rPh>
    <rPh sb="15" eb="17">
      <t>イリョウ</t>
    </rPh>
    <rPh sb="17" eb="20">
      <t>ジュウジシャ</t>
    </rPh>
    <rPh sb="20" eb="21">
      <t>トウ</t>
    </rPh>
    <rPh sb="22" eb="26">
      <t>トドウフケン</t>
    </rPh>
    <rPh sb="26" eb="27">
      <t>ベツ</t>
    </rPh>
    <phoneticPr fontId="2"/>
  </si>
  <si>
    <t>（8月2日公表時点）</t>
    <rPh sb="2" eb="3">
      <t>ガツ</t>
    </rPh>
    <rPh sb="4" eb="5">
      <t>ニチ</t>
    </rPh>
    <rPh sb="5" eb="7">
      <t>コウヒョウ</t>
    </rPh>
    <rPh sb="7" eb="9">
      <t>ジテン</t>
    </rPh>
    <phoneticPr fontId="2"/>
  </si>
  <si>
    <t>接種回数
（7月30日まで）</t>
    <rPh sb="0" eb="2">
      <t>セッシュ</t>
    </rPh>
    <rPh sb="2" eb="4">
      <t>カイスウ</t>
    </rPh>
    <rPh sb="7" eb="8">
      <t>ガツ</t>
    </rPh>
    <rPh sb="10" eb="11">
      <t>ニチ</t>
    </rPh>
    <phoneticPr fontId="2"/>
  </si>
  <si>
    <t>注：ワクチン接種円滑化システム（V-SYS）への報告（17時時点）を</t>
    <rPh sb="6" eb="8">
      <t>セッシュ</t>
    </rPh>
    <rPh sb="8" eb="11">
      <t>エンカツカ</t>
    </rPh>
    <rPh sb="24" eb="26">
      <t>ホウコク</t>
    </rPh>
    <rPh sb="29" eb="30">
      <t>ジ</t>
    </rPh>
    <rPh sb="30" eb="32">
      <t>ジテン</t>
    </rPh>
    <phoneticPr fontId="2"/>
  </si>
  <si>
    <r>
      <t>　　接種実施機関所在地の都道府県別に集計（</t>
    </r>
    <r>
      <rPr>
        <sz val="11"/>
        <rFont val="游ゴシック"/>
        <family val="3"/>
        <charset val="128"/>
        <scheme val="minor"/>
      </rPr>
      <t>高齢者、基礎疾患保有者、その他</t>
    </r>
    <r>
      <rPr>
        <sz val="11"/>
        <color theme="1"/>
        <rFont val="游ゴシック"/>
        <family val="2"/>
        <charset val="128"/>
        <scheme val="minor"/>
      </rPr>
      <t>を除く）。</t>
    </r>
    <rPh sb="2" eb="4">
      <t>セッシュ</t>
    </rPh>
    <rPh sb="4" eb="6">
      <t>ジッシ</t>
    </rPh>
    <rPh sb="6" eb="8">
      <t>キカン</t>
    </rPh>
    <rPh sb="8" eb="11">
      <t>ショザイチ</t>
    </rPh>
    <rPh sb="12" eb="16">
      <t>トドウフケン</t>
    </rPh>
    <rPh sb="16" eb="17">
      <t>ベツ</t>
    </rPh>
    <rPh sb="21" eb="24">
      <t>コウレイシャ</t>
    </rPh>
    <rPh sb="25" eb="27">
      <t>キソ</t>
    </rPh>
    <rPh sb="27" eb="29">
      <t>シッカン</t>
    </rPh>
    <rPh sb="29" eb="32">
      <t>ホユウシャ</t>
    </rPh>
    <rPh sb="35" eb="36">
      <t>ホカ</t>
    </rPh>
    <phoneticPr fontId="2"/>
  </si>
  <si>
    <t>　　医療従事者等向け優先接種の接種実績は、45都道府県は7月21日時点まで、兵庫県、沖縄県は７月27日時点までの実績を集計。</t>
    <phoneticPr fontId="2"/>
  </si>
  <si>
    <t>　　高齢者施設等従事者向け優先接種の接種実績は、７月30日時点までの実績を集計。</t>
    <phoneticPr fontId="2"/>
  </si>
  <si>
    <r>
      <t>　　</t>
    </r>
    <r>
      <rPr>
        <sz val="11"/>
        <rFont val="游ゴシック"/>
        <family val="3"/>
        <charset val="128"/>
        <scheme val="minor"/>
      </rPr>
      <t>医療従事者等は、令和３年７月30日で集計を終了。</t>
    </r>
    <rPh sb="10" eb="12">
      <t>レイワ</t>
    </rPh>
    <rPh sb="13" eb="14">
      <t>ネン</t>
    </rPh>
    <rPh sb="15" eb="16">
      <t>ガツ</t>
    </rPh>
    <rPh sb="18" eb="19">
      <t>ニチ</t>
    </rPh>
    <rPh sb="20" eb="22">
      <t>シュウケイ</t>
    </rPh>
    <rPh sb="23" eb="25">
      <t>シュウリョウ</t>
    </rPh>
    <phoneticPr fontId="2"/>
  </si>
  <si>
    <t>　　4月9日までの接種実績は厚生労働省の「新型コロナワクチン接種実績」のページをご覧ください。</t>
    <rPh sb="3" eb="4">
      <t>ガツ</t>
    </rPh>
    <rPh sb="5" eb="6">
      <t>ニチ</t>
    </rPh>
    <rPh sb="9" eb="11">
      <t>セッシュ</t>
    </rPh>
    <rPh sb="11" eb="13">
      <t>ジッセキ</t>
    </rPh>
    <rPh sb="14" eb="16">
      <t>コウセイ</t>
    </rPh>
    <rPh sb="16" eb="19">
      <t>ロウドウショウ</t>
    </rPh>
    <rPh sb="21" eb="23">
      <t>シンガタ</t>
    </rPh>
    <rPh sb="30" eb="32">
      <t>セッシュ</t>
    </rPh>
    <rPh sb="32" eb="34">
      <t>ジッセキ</t>
    </rPh>
    <rPh sb="41" eb="42">
      <t>ラン</t>
    </rPh>
    <phoneticPr fontId="2"/>
  </si>
  <si>
    <t>　　https://www.mhlw.go.jp/stf/seisakunitsuite/bunya/vaccine_sesshujisseki.html</t>
    <phoneticPr fontId="2"/>
  </si>
  <si>
    <t>モデルナ社</t>
    <rPh sb="4" eb="5">
      <t>シャ</t>
    </rPh>
    <phoneticPr fontId="2"/>
  </si>
  <si>
    <r>
      <t>モデルナ社</t>
    </r>
    <r>
      <rPr>
        <sz val="8"/>
        <color theme="1"/>
        <rFont val="游ゴシック"/>
        <family val="3"/>
        <charset val="128"/>
        <scheme val="minor"/>
      </rPr>
      <t>※1</t>
    </r>
    <rPh sb="4" eb="5">
      <t>シャ</t>
    </rPh>
    <phoneticPr fontId="2"/>
  </si>
  <si>
    <t>内８月分</t>
    <rPh sb="0" eb="1">
      <t>ウチ</t>
    </rPh>
    <rPh sb="2" eb="3">
      <t>ガツ</t>
    </rPh>
    <rPh sb="3" eb="4">
      <t>ブン</t>
    </rPh>
    <phoneticPr fontId="2"/>
  </si>
  <si>
    <t>内８月分</t>
    <phoneticPr fontId="2"/>
  </si>
  <si>
    <t>除外する回数</t>
    <rPh sb="0" eb="2">
      <t>ジョガイ</t>
    </rPh>
    <rPh sb="4" eb="6">
      <t>カイスウ</t>
    </rPh>
    <phoneticPr fontId="2"/>
  </si>
  <si>
    <t>注：「除外する回数」は、死亡した方の、接種日が令和３年中の接種回数。</t>
    <rPh sb="3" eb="5">
      <t>ジョガイ</t>
    </rPh>
    <rPh sb="7" eb="9">
      <t>カイスウ</t>
    </rPh>
    <phoneticPr fontId="2"/>
  </si>
  <si>
    <t>注：公表日におけるデータの計上方法等の注釈については、以下を参照（https://www.kantei.go.jp/jp/content/000086996.pdf）。</t>
    <rPh sb="2" eb="5">
      <t>コウヒョウビ</t>
    </rPh>
    <rPh sb="13" eb="15">
      <t>ケイジョウ</t>
    </rPh>
    <rPh sb="15" eb="17">
      <t>ホウホウ</t>
    </rPh>
    <rPh sb="17" eb="18">
      <t>トウ</t>
    </rPh>
    <rPh sb="19" eb="21">
      <t>チュウシャク</t>
    </rPh>
    <rPh sb="27" eb="29">
      <t>イカ</t>
    </rPh>
    <rPh sb="30" eb="32">
      <t>サンショウ</t>
    </rPh>
    <phoneticPr fontId="2"/>
  </si>
  <si>
    <t>内９月分</t>
    <phoneticPr fontId="2"/>
  </si>
  <si>
    <t>内９月分</t>
    <rPh sb="0" eb="1">
      <t>ウチ</t>
    </rPh>
    <rPh sb="2" eb="3">
      <t>ガツ</t>
    </rPh>
    <rPh sb="3" eb="4">
      <t>ブン</t>
    </rPh>
    <phoneticPr fontId="2"/>
  </si>
  <si>
    <t>除外する回数</t>
    <rPh sb="0" eb="2">
      <t>ジョガイ</t>
    </rPh>
    <rPh sb="4" eb="6">
      <t>カイスウ</t>
    </rPh>
    <phoneticPr fontId="2"/>
  </si>
  <si>
    <t>除外する回数
※３</t>
    <rPh sb="0" eb="2">
      <t>ジョガイ</t>
    </rPh>
    <rPh sb="4" eb="6">
      <t>カイスウ</t>
    </rPh>
    <phoneticPr fontId="2"/>
  </si>
  <si>
    <t>※3：「除外する回数」は、死亡した方の、接種日が令和３年中の接種回数</t>
    <rPh sb="4" eb="6">
      <t>ジョガイ</t>
    </rPh>
    <rPh sb="8" eb="10">
      <t>カイスウ</t>
    </rPh>
    <rPh sb="13" eb="15">
      <t>シボウ</t>
    </rPh>
    <rPh sb="17" eb="18">
      <t>ホウ</t>
    </rPh>
    <rPh sb="20" eb="22">
      <t>セッシュ</t>
    </rPh>
    <rPh sb="22" eb="23">
      <t>ビ</t>
    </rPh>
    <rPh sb="24" eb="26">
      <t>レイワ</t>
    </rPh>
    <rPh sb="27" eb="28">
      <t>ネン</t>
    </rPh>
    <rPh sb="28" eb="29">
      <t>チュウ</t>
    </rPh>
    <rPh sb="30" eb="32">
      <t>セッシュ</t>
    </rPh>
    <rPh sb="32" eb="34">
      <t>カイスウ</t>
    </rPh>
    <phoneticPr fontId="2"/>
  </si>
  <si>
    <t>ただし、土日祝日直後の公表においては、直近の平日１日の入力数（直近の公表分とその翌日の集計値との差）を使用</t>
    <phoneticPr fontId="2"/>
  </si>
  <si>
    <t>※1：モデルナ社のワクチンは、大規模接種会場（一部会場を除く）と職域接種会場で利用。</t>
    <rPh sb="7" eb="8">
      <t>シャ</t>
    </rPh>
    <rPh sb="15" eb="22">
      <t>ダイキボセッシュカイジョウ</t>
    </rPh>
    <rPh sb="23" eb="25">
      <t>イチブ</t>
    </rPh>
    <rPh sb="25" eb="27">
      <t>カイジョウ</t>
    </rPh>
    <rPh sb="28" eb="29">
      <t>ノゾ</t>
    </rPh>
    <rPh sb="32" eb="34">
      <t>ショクイキ</t>
    </rPh>
    <rPh sb="34" eb="36">
      <t>セッシュ</t>
    </rPh>
    <rPh sb="36" eb="38">
      <t>カイジョウ</t>
    </rPh>
    <rPh sb="39" eb="41">
      <t>リヨウ</t>
    </rPh>
    <phoneticPr fontId="2"/>
  </si>
  <si>
    <t>注：人口は、総務省が公表している、「令和4年住民基本台帳年齢階級別人口（市区町村別）」のうち、</t>
    <phoneticPr fontId="2"/>
  </si>
  <si>
    <t>注：人口は、総務省が公表している、「令和4年住民基本台帳年齢階級別人口（市区町村別）」のうち、</t>
    <rPh sb="0" eb="1">
      <t>チュウ</t>
    </rPh>
    <rPh sb="2" eb="4">
      <t>ジンコウ</t>
    </rPh>
    <rPh sb="6" eb="9">
      <t>ソウムショウ</t>
    </rPh>
    <rPh sb="10" eb="12">
      <t>コウヒョウ</t>
    </rPh>
    <rPh sb="18" eb="20">
      <t>レイワ</t>
    </rPh>
    <rPh sb="21" eb="22">
      <t>ネン</t>
    </rPh>
    <rPh sb="22" eb="24">
      <t>ジュウミン</t>
    </rPh>
    <rPh sb="24" eb="26">
      <t>キホン</t>
    </rPh>
    <rPh sb="26" eb="28">
      <t>ダイチョウ</t>
    </rPh>
    <rPh sb="28" eb="30">
      <t>ネンレイ</t>
    </rPh>
    <rPh sb="30" eb="32">
      <t>カイキュウ</t>
    </rPh>
    <rPh sb="32" eb="33">
      <t>ベツ</t>
    </rPh>
    <rPh sb="33" eb="35">
      <t>ジンコウ</t>
    </rPh>
    <rPh sb="36" eb="38">
      <t>シク</t>
    </rPh>
    <rPh sb="38" eb="40">
      <t>チョウソン</t>
    </rPh>
    <rPh sb="40" eb="41">
      <t>ベツ</t>
    </rPh>
    <phoneticPr fontId="2"/>
  </si>
  <si>
    <t>直近7日間</t>
    <rPh sb="3" eb="5">
      <t>ニチカン</t>
    </rPh>
    <phoneticPr fontId="2"/>
  </si>
  <si>
    <t>内10月分</t>
    <phoneticPr fontId="2"/>
  </si>
  <si>
    <t>内10月分</t>
    <rPh sb="0" eb="1">
      <t>ウチ</t>
    </rPh>
    <rPh sb="3" eb="4">
      <t>ガツ</t>
    </rPh>
    <rPh sb="4" eb="5">
      <t>ブン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</si>
</sst>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76" formatCode="#,##0_ "/>
    <numFmt numFmtId="177" formatCode="0.0%"/>
    <numFmt numFmtId="178" formatCode="#,##0.0;[Red]\-#,##0.0"/>
    <numFmt numFmtId="179" formatCode="#,##0_ ;[Red]\-#,##0\ "/>
    <numFmt numFmtId="180" formatCode="#,##0_);[Red]\(#,##0\)"/>
    <numFmt numFmtId="181" formatCode="\(m&quot;月&quot;d&quot;日&quot;&quot;公&quot;&quot;表&quot;&quot;時&quot;&quot;点&quot;\)"/>
  </numFmts>
  <fonts count="11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theme="1"/>
      <name val="游ゴシック"/>
      <family val="2"/>
      <scheme val="minor"/>
    </font>
    <font>
      <sz val="11"/>
      <color theme="1"/>
      <name val="游ゴシック"/>
      <family val="3"/>
      <charset val="128"/>
      <scheme val="minor"/>
    </font>
    <font>
      <sz val="11"/>
      <color rgb="FF000000"/>
      <name val="游ゴシック"/>
      <family val="3"/>
      <charset val="128"/>
    </font>
    <font>
      <sz val="11"/>
      <color rgb="FFFF0000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  <font>
      <sz val="8"/>
      <color theme="1"/>
      <name val="游ゴシック"/>
      <family val="3"/>
      <charset val="128"/>
      <scheme val="minor"/>
    </font>
    <font>
      <sz val="11"/>
      <color rgb="FFFF0000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</borders>
  <cellStyleXfs count="4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4" fillId="0" borderId="0"/>
    <xf numFmtId="9" fontId="1" fillId="0" borderId="0" applyFont="0" applyFill="0" applyBorder="0" applyAlignment="0" applyProtection="0">
      <alignment vertical="center"/>
    </xf>
  </cellStyleXfs>
  <cellXfs count="152">
    <xf numFmtId="0" fontId="0" fillId="0" borderId="0" xfId="0">
      <alignment vertical="center"/>
    </xf>
    <xf numFmtId="38" fontId="0" fillId="0" borderId="0" xfId="1" applyFont="1">
      <alignment vertical="center"/>
    </xf>
    <xf numFmtId="0" fontId="5" fillId="0" borderId="0" xfId="0" applyFont="1" applyAlignment="1">
      <alignment horizontal="left" vertical="center"/>
    </xf>
    <xf numFmtId="38" fontId="5" fillId="0" borderId="0" xfId="1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38" fontId="5" fillId="0" borderId="0" xfId="1" applyFont="1" applyAlignment="1">
      <alignment horizontal="center" vertical="center"/>
    </xf>
    <xf numFmtId="176" fontId="6" fillId="0" borderId="0" xfId="0" applyNumberFormat="1" applyFont="1">
      <alignment vertical="center"/>
    </xf>
    <xf numFmtId="0" fontId="5" fillId="0" borderId="0" xfId="0" applyFont="1" applyAlignment="1">
      <alignment horizontal="right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1" xfId="0" applyFont="1" applyBorder="1" applyAlignment="1">
      <alignment horizontal="right" vertical="center"/>
    </xf>
    <xf numFmtId="177" fontId="5" fillId="0" borderId="1" xfId="3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38" fontId="3" fillId="0" borderId="0" xfId="1" applyFont="1" applyFill="1" applyBorder="1" applyAlignment="1">
      <alignment horizontal="center" vertical="center"/>
    </xf>
    <xf numFmtId="38" fontId="5" fillId="0" borderId="0" xfId="1" applyFont="1" applyFill="1" applyBorder="1" applyAlignment="1">
      <alignment horizontal="center" vertical="center"/>
    </xf>
    <xf numFmtId="177" fontId="5" fillId="0" borderId="0" xfId="3" applyNumberFormat="1" applyFont="1" applyFill="1" applyBorder="1" applyAlignment="1">
      <alignment horizontal="center" vertical="center"/>
    </xf>
    <xf numFmtId="178" fontId="5" fillId="0" borderId="0" xfId="1" applyNumberFormat="1" applyFont="1" applyFill="1" applyBorder="1" applyAlignment="1">
      <alignment horizontal="center" vertical="center"/>
    </xf>
    <xf numFmtId="38" fontId="5" fillId="0" borderId="0" xfId="1" applyFont="1">
      <alignment vertical="center"/>
    </xf>
    <xf numFmtId="0" fontId="5" fillId="0" borderId="0" xfId="0" applyFont="1">
      <alignment vertical="center"/>
    </xf>
    <xf numFmtId="38" fontId="6" fillId="0" borderId="0" xfId="1" applyFont="1">
      <alignment vertical="center"/>
    </xf>
    <xf numFmtId="179" fontId="3" fillId="0" borderId="1" xfId="1" applyNumberFormat="1" applyFont="1" applyFill="1" applyBorder="1" applyAlignment="1">
      <alignment vertical="center"/>
    </xf>
    <xf numFmtId="179" fontId="5" fillId="0" borderId="1" xfId="1" applyNumberFormat="1" applyFont="1" applyFill="1" applyBorder="1" applyAlignment="1">
      <alignment vertical="center"/>
    </xf>
    <xf numFmtId="0" fontId="8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7" fillId="0" borderId="0" xfId="0" applyFont="1" applyAlignment="1">
      <alignment horizontal="right" vertical="center"/>
    </xf>
    <xf numFmtId="0" fontId="8" fillId="0" borderId="0" xfId="0" applyFont="1" applyAlignment="1">
      <alignment horizontal="right" vertical="center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right" vertical="center"/>
    </xf>
    <xf numFmtId="180" fontId="3" fillId="0" borderId="1" xfId="1" applyNumberFormat="1" applyFont="1" applyBorder="1">
      <alignment vertical="center"/>
    </xf>
    <xf numFmtId="180" fontId="3" fillId="0" borderId="6" xfId="1" applyNumberFormat="1" applyFont="1" applyBorder="1">
      <alignment vertical="center"/>
    </xf>
    <xf numFmtId="0" fontId="3" fillId="0" borderId="1" xfId="0" applyFont="1" applyBorder="1" applyAlignment="1">
      <alignment horizontal="left" vertical="center"/>
    </xf>
    <xf numFmtId="180" fontId="3" fillId="0" borderId="1" xfId="1" applyNumberFormat="1" applyFont="1" applyFill="1" applyBorder="1">
      <alignment vertical="center"/>
    </xf>
    <xf numFmtId="38" fontId="3" fillId="0" borderId="1" xfId="1" applyFont="1" applyBorder="1" applyAlignment="1">
      <alignment horizontal="left" vertical="center"/>
    </xf>
    <xf numFmtId="0" fontId="0" fillId="0" borderId="1" xfId="0" applyBorder="1" applyAlignment="1"/>
    <xf numFmtId="0" fontId="0" fillId="0" borderId="1" xfId="0" applyBorder="1" applyAlignment="1">
      <alignment vertical="center" wrapText="1"/>
    </xf>
    <xf numFmtId="180" fontId="0" fillId="0" borderId="1" xfId="1" applyNumberFormat="1" applyFont="1" applyBorder="1">
      <alignment vertical="center"/>
    </xf>
    <xf numFmtId="180" fontId="0" fillId="0" borderId="1" xfId="0" applyNumberFormat="1" applyBorder="1">
      <alignment vertical="center"/>
    </xf>
    <xf numFmtId="180" fontId="0" fillId="0" borderId="0" xfId="0" applyNumberFormat="1">
      <alignment vertical="center"/>
    </xf>
    <xf numFmtId="10" fontId="0" fillId="0" borderId="1" xfId="0" applyNumberFormat="1" applyBorder="1">
      <alignment vertical="center"/>
    </xf>
    <xf numFmtId="10" fontId="0" fillId="0" borderId="1" xfId="3" applyNumberFormat="1" applyFont="1" applyBorder="1">
      <alignment vertical="center"/>
    </xf>
    <xf numFmtId="0" fontId="0" fillId="0" borderId="1" xfId="0" applyBorder="1" applyAlignment="1">
      <alignment horizontal="left" vertical="center"/>
    </xf>
    <xf numFmtId="180" fontId="4" fillId="0" borderId="1" xfId="3" applyNumberFormat="1" applyFont="1" applyBorder="1" applyAlignment="1"/>
    <xf numFmtId="176" fontId="0" fillId="0" borderId="1" xfId="0" applyNumberFormat="1" applyBorder="1">
      <alignment vertical="center"/>
    </xf>
    <xf numFmtId="38" fontId="0" fillId="0" borderId="1" xfId="1" applyFont="1" applyBorder="1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1" xfId="0" applyBorder="1">
      <alignment vertical="center"/>
    </xf>
    <xf numFmtId="38" fontId="0" fillId="0" borderId="1" xfId="1" applyFont="1" applyBorder="1">
      <alignment vertical="center"/>
    </xf>
    <xf numFmtId="38" fontId="3" fillId="0" borderId="0" xfId="1" applyFont="1">
      <alignment vertical="center"/>
    </xf>
    <xf numFmtId="0" fontId="3" fillId="0" borderId="0" xfId="0" applyFont="1" applyAlignment="1">
      <alignment horizontal="left" vertical="center"/>
    </xf>
    <xf numFmtId="38" fontId="0" fillId="0" borderId="0" xfId="1" applyFont="1" applyFill="1">
      <alignment vertical="center"/>
    </xf>
    <xf numFmtId="38" fontId="3" fillId="0" borderId="0" xfId="1" applyFont="1" applyFill="1">
      <alignment vertical="center"/>
    </xf>
    <xf numFmtId="0" fontId="3" fillId="0" borderId="6" xfId="0" applyFont="1" applyBorder="1" applyAlignment="1">
      <alignment horizontal="center" vertical="center"/>
    </xf>
    <xf numFmtId="180" fontId="3" fillId="0" borderId="6" xfId="1" applyNumberFormat="1" applyFont="1" applyFill="1" applyBorder="1">
      <alignment vertical="center"/>
    </xf>
    <xf numFmtId="10" fontId="3" fillId="0" borderId="1" xfId="1" applyNumberFormat="1" applyFont="1" applyFill="1" applyBorder="1">
      <alignment vertical="center"/>
    </xf>
    <xf numFmtId="0" fontId="0" fillId="2" borderId="1" xfId="0" applyFill="1" applyBorder="1" applyAlignment="1"/>
    <xf numFmtId="180" fontId="0" fillId="2" borderId="1" xfId="0" applyNumberFormat="1" applyFill="1" applyBorder="1">
      <alignment vertical="center"/>
    </xf>
    <xf numFmtId="0" fontId="3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38" fontId="10" fillId="0" borderId="0" xfId="1" applyFont="1">
      <alignment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180" fontId="3" fillId="0" borderId="1" xfId="0" applyNumberFormat="1" applyFont="1" applyFill="1" applyBorder="1">
      <alignment vertical="center"/>
    </xf>
    <xf numFmtId="10" fontId="3" fillId="0" borderId="1" xfId="0" applyNumberFormat="1" applyFont="1" applyFill="1" applyBorder="1">
      <alignment vertical="center"/>
    </xf>
    <xf numFmtId="38" fontId="5" fillId="0" borderId="4" xfId="1" applyFont="1" applyFill="1" applyBorder="1" applyAlignment="1">
      <alignment horizontal="center" vertical="center"/>
    </xf>
    <xf numFmtId="0" fontId="10" fillId="0" borderId="0" xfId="0" applyFont="1">
      <alignment vertical="center"/>
    </xf>
    <xf numFmtId="0" fontId="3" fillId="0" borderId="0" xfId="0" applyFont="1" applyFill="1">
      <alignment vertical="center"/>
    </xf>
    <xf numFmtId="0" fontId="8" fillId="0" borderId="0" xfId="0" applyFont="1" applyFill="1">
      <alignment vertical="center"/>
    </xf>
    <xf numFmtId="10" fontId="3" fillId="0" borderId="6" xfId="3" applyNumberFormat="1" applyFont="1" applyFill="1" applyBorder="1">
      <alignment vertical="center"/>
    </xf>
    <xf numFmtId="0" fontId="3" fillId="0" borderId="0" xfId="0" applyFont="1" applyFill="1" applyAlignment="1">
      <alignment horizontal="left" vertical="center"/>
    </xf>
    <xf numFmtId="0" fontId="0" fillId="0" borderId="0" xfId="0" applyFill="1">
      <alignment vertical="center"/>
    </xf>
    <xf numFmtId="14" fontId="5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6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38" fontId="5" fillId="0" borderId="1" xfId="1" applyFont="1" applyFill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56" fontId="3" fillId="0" borderId="2" xfId="0" applyNumberFormat="1" applyFont="1" applyBorder="1" applyAlignment="1">
      <alignment horizontal="center" vertical="center" wrapText="1"/>
    </xf>
    <xf numFmtId="56" fontId="3" fillId="0" borderId="2" xfId="0" applyNumberFormat="1" applyFont="1" applyBorder="1" applyAlignment="1">
      <alignment horizontal="center" vertical="center"/>
    </xf>
    <xf numFmtId="56" fontId="3" fillId="0" borderId="7" xfId="0" applyNumberFormat="1" applyFont="1" applyBorder="1" applyAlignment="1">
      <alignment horizontal="center" vertical="center" wrapText="1"/>
    </xf>
    <xf numFmtId="56" fontId="3" fillId="0" borderId="8" xfId="0" applyNumberFormat="1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56" fontId="5" fillId="0" borderId="9" xfId="0" applyNumberFormat="1" applyFont="1" applyBorder="1" applyAlignment="1">
      <alignment horizontal="center" vertical="center" wrapText="1"/>
    </xf>
    <xf numFmtId="56" fontId="5" fillId="0" borderId="10" xfId="0" applyNumberFormat="1" applyFont="1" applyBorder="1" applyAlignment="1">
      <alignment horizontal="center" vertical="center" wrapText="1"/>
    </xf>
    <xf numFmtId="38" fontId="5" fillId="0" borderId="3" xfId="1" applyFont="1" applyFill="1" applyBorder="1" applyAlignment="1">
      <alignment horizontal="center" vertical="center"/>
    </xf>
    <xf numFmtId="38" fontId="5" fillId="0" borderId="1" xfId="1" applyFont="1" applyFill="1" applyBorder="1" applyAlignment="1">
      <alignment horizontal="center" vertical="center"/>
    </xf>
    <xf numFmtId="181" fontId="3" fillId="0" borderId="0" xfId="0" applyNumberFormat="1" applyFont="1" applyAlignment="1">
      <alignment horizontal="right" vertical="center"/>
    </xf>
    <xf numFmtId="0" fontId="5" fillId="0" borderId="2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56" fontId="5" fillId="0" borderId="2" xfId="0" applyNumberFormat="1" applyFont="1" applyBorder="1" applyAlignment="1">
      <alignment horizontal="center" vertical="center" wrapText="1"/>
    </xf>
    <xf numFmtId="56" fontId="5" fillId="0" borderId="2" xfId="0" applyNumberFormat="1" applyFont="1" applyBorder="1" applyAlignment="1">
      <alignment horizontal="center" vertical="center"/>
    </xf>
    <xf numFmtId="181" fontId="3" fillId="0" borderId="16" xfId="0" applyNumberFormat="1" applyFont="1" applyBorder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14" fontId="3" fillId="2" borderId="9" xfId="0" applyNumberFormat="1" applyFont="1" applyFill="1" applyBorder="1" applyAlignment="1">
      <alignment horizontal="center" vertical="center"/>
    </xf>
    <xf numFmtId="14" fontId="3" fillId="2" borderId="16" xfId="0" applyNumberFormat="1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center" vertical="center" shrinkToFit="1"/>
    </xf>
    <xf numFmtId="0" fontId="8" fillId="0" borderId="13" xfId="0" applyFont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0" fillId="0" borderId="0" xfId="0" applyAlignment="1">
      <alignment horizontal="right" vertical="center"/>
    </xf>
    <xf numFmtId="0" fontId="0" fillId="0" borderId="2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181" fontId="3" fillId="0" borderId="17" xfId="0" applyNumberFormat="1" applyFont="1" applyBorder="1" applyAlignment="1">
      <alignment horizontal="right" vertical="center"/>
    </xf>
  </cellXfs>
  <cellStyles count="4">
    <cellStyle name="パーセント" xfId="3" builtinId="5"/>
    <cellStyle name="桁区切り" xfId="1" builtinId="6"/>
    <cellStyle name="標準" xfId="0" builtinId="0"/>
    <cellStyle name="標準 2" xfId="2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64"/>
  <sheetViews>
    <sheetView tabSelected="1" view="pageBreakPreview" zoomScaleNormal="100" zoomScaleSheetLayoutView="100" workbookViewId="0">
      <selection activeCell="H11" sqref="H11"/>
    </sheetView>
  </sheetViews>
  <sheetFormatPr defaultRowHeight="18" x14ac:dyDescent="0.45"/>
  <cols>
    <col min="1" max="1" width="13.59765625" customWidth="1"/>
    <col min="2" max="4" width="13.59765625" style="1" customWidth="1"/>
    <col min="5" max="8" width="13.59765625" customWidth="1"/>
    <col min="9" max="9" width="15.19921875" customWidth="1"/>
    <col min="10" max="10" width="7" customWidth="1"/>
    <col min="11" max="11" width="10.5" bestFit="1" customWidth="1"/>
  </cols>
  <sheetData>
    <row r="1" spans="1:9" x14ac:dyDescent="0.45">
      <c r="A1" s="84" t="s">
        <v>0</v>
      </c>
      <c r="B1" s="84"/>
      <c r="C1" s="84"/>
      <c r="D1" s="84"/>
      <c r="E1" s="84"/>
      <c r="F1" s="84"/>
      <c r="G1" s="84"/>
      <c r="H1" s="84"/>
      <c r="I1" s="84"/>
    </row>
    <row r="2" spans="1:9" x14ac:dyDescent="0.45">
      <c r="A2" s="2"/>
      <c r="B2" s="3"/>
      <c r="C2" s="3"/>
      <c r="D2" s="3"/>
      <c r="E2" s="2"/>
      <c r="F2" s="2"/>
      <c r="G2" s="2"/>
      <c r="H2" s="2"/>
      <c r="I2" s="2"/>
    </row>
    <row r="3" spans="1:9" x14ac:dyDescent="0.45">
      <c r="A3" s="2"/>
      <c r="B3" s="3"/>
      <c r="C3" s="3"/>
      <c r="D3" s="3"/>
      <c r="E3" s="2"/>
      <c r="F3" s="2"/>
      <c r="G3" s="76"/>
      <c r="H3" s="101">
        <v>44838</v>
      </c>
      <c r="I3" s="101"/>
    </row>
    <row r="4" spans="1:9" x14ac:dyDescent="0.45">
      <c r="A4" s="4"/>
      <c r="B4" s="5"/>
      <c r="C4" s="5"/>
      <c r="D4" s="5"/>
      <c r="E4" s="4"/>
      <c r="F4" s="6"/>
      <c r="G4" s="6"/>
      <c r="H4" s="6"/>
      <c r="I4" s="7" t="s">
        <v>1</v>
      </c>
    </row>
    <row r="5" spans="1:9" ht="19.5" customHeight="1" x14ac:dyDescent="0.45">
      <c r="A5" s="80" t="s">
        <v>2</v>
      </c>
      <c r="B5" s="85" t="s">
        <v>3</v>
      </c>
      <c r="C5" s="81" t="s">
        <v>4</v>
      </c>
      <c r="D5" s="86"/>
      <c r="E5" s="87"/>
      <c r="F5" s="91" t="s">
        <v>159</v>
      </c>
      <c r="G5" s="92"/>
      <c r="H5" s="93">
        <v>44837</v>
      </c>
      <c r="I5" s="94"/>
    </row>
    <row r="6" spans="1:9" ht="21.75" customHeight="1" x14ac:dyDescent="0.45">
      <c r="A6" s="80"/>
      <c r="B6" s="85"/>
      <c r="C6" s="88"/>
      <c r="D6" s="89"/>
      <c r="E6" s="90"/>
      <c r="F6" s="95" t="s">
        <v>5</v>
      </c>
      <c r="G6" s="96"/>
      <c r="H6" s="97" t="s">
        <v>6</v>
      </c>
      <c r="I6" s="98"/>
    </row>
    <row r="7" spans="1:9" ht="18.75" customHeight="1" x14ac:dyDescent="0.45">
      <c r="A7" s="80"/>
      <c r="B7" s="85"/>
      <c r="C7" s="99" t="s">
        <v>7</v>
      </c>
      <c r="D7" s="69"/>
      <c r="E7" s="8"/>
      <c r="F7" s="79" t="s">
        <v>8</v>
      </c>
      <c r="G7" s="8"/>
      <c r="H7" s="79" t="s">
        <v>8</v>
      </c>
      <c r="I7" s="9"/>
    </row>
    <row r="8" spans="1:9" ht="18.75" customHeight="1" x14ac:dyDescent="0.45">
      <c r="A8" s="80"/>
      <c r="B8" s="85"/>
      <c r="C8" s="100"/>
      <c r="D8" s="102" t="s">
        <v>153</v>
      </c>
      <c r="E8" s="81" t="s">
        <v>9</v>
      </c>
      <c r="F8" s="80"/>
      <c r="G8" s="81" t="s">
        <v>10</v>
      </c>
      <c r="H8" s="80"/>
      <c r="I8" s="83" t="s">
        <v>10</v>
      </c>
    </row>
    <row r="9" spans="1:9" ht="35.1" customHeight="1" x14ac:dyDescent="0.45">
      <c r="A9" s="80"/>
      <c r="B9" s="85"/>
      <c r="C9" s="100"/>
      <c r="D9" s="103"/>
      <c r="E9" s="82"/>
      <c r="F9" s="80"/>
      <c r="G9" s="82"/>
      <c r="H9" s="80"/>
      <c r="I9" s="82"/>
    </row>
    <row r="10" spans="1:9" x14ac:dyDescent="0.45">
      <c r="A10" s="10" t="s">
        <v>11</v>
      </c>
      <c r="B10" s="20">
        <f>SUM(B11:B57)</f>
        <v>125918711</v>
      </c>
      <c r="C10" s="21">
        <f>SUM(C11:C57)</f>
        <v>82418542</v>
      </c>
      <c r="D10" s="21">
        <f>SUM(D11:D57)</f>
        <v>4023</v>
      </c>
      <c r="E10" s="11">
        <f>(C10-D10)/$B10</f>
        <v>0.65450573902396447</v>
      </c>
      <c r="F10" s="21">
        <f>SUM(F11:F57)</f>
        <v>167836</v>
      </c>
      <c r="G10" s="11">
        <f>F10/$B10</f>
        <v>1.3328916621454297E-3</v>
      </c>
      <c r="H10" s="21">
        <f>SUM(H11:H57)</f>
        <v>28156</v>
      </c>
      <c r="I10" s="11">
        <f>H10/$B10</f>
        <v>2.2360457613007173E-4</v>
      </c>
    </row>
    <row r="11" spans="1:9" x14ac:dyDescent="0.45">
      <c r="A11" s="12" t="s">
        <v>12</v>
      </c>
      <c r="B11" s="20">
        <v>5181747</v>
      </c>
      <c r="C11" s="21">
        <v>3514805</v>
      </c>
      <c r="D11" s="21">
        <v>78</v>
      </c>
      <c r="E11" s="11">
        <f t="shared" ref="E11:E57" si="0">(C11-D11)/$B11</f>
        <v>0.67828996668498098</v>
      </c>
      <c r="F11" s="21">
        <v>7254</v>
      </c>
      <c r="G11" s="11">
        <f t="shared" ref="G11:G57" si="1">F11/$B11</f>
        <v>1.3999139672392343E-3</v>
      </c>
      <c r="H11" s="21">
        <v>1024</v>
      </c>
      <c r="I11" s="11">
        <f>H11/$B11</f>
        <v>1.9761674971780752E-4</v>
      </c>
    </row>
    <row r="12" spans="1:9" x14ac:dyDescent="0.45">
      <c r="A12" s="12" t="s">
        <v>13</v>
      </c>
      <c r="B12" s="20">
        <v>1242614</v>
      </c>
      <c r="C12" s="21">
        <v>900478</v>
      </c>
      <c r="D12" s="21">
        <v>41</v>
      </c>
      <c r="E12" s="11">
        <f t="shared" si="0"/>
        <v>0.72463130143391274</v>
      </c>
      <c r="F12" s="21">
        <v>1586</v>
      </c>
      <c r="G12" s="11">
        <f t="shared" si="1"/>
        <v>1.2763416475269069E-3</v>
      </c>
      <c r="H12" s="21">
        <v>506</v>
      </c>
      <c r="I12" s="11">
        <f t="shared" ref="I12:I57" si="2">H12/$B12</f>
        <v>4.0720609940013555E-4</v>
      </c>
    </row>
    <row r="13" spans="1:9" x14ac:dyDescent="0.45">
      <c r="A13" s="12" t="s">
        <v>14</v>
      </c>
      <c r="B13" s="20">
        <v>1206138</v>
      </c>
      <c r="C13" s="21">
        <v>889737</v>
      </c>
      <c r="D13" s="21">
        <v>60</v>
      </c>
      <c r="E13" s="11">
        <f t="shared" si="0"/>
        <v>0.73762455042457831</v>
      </c>
      <c r="F13" s="21">
        <v>2622</v>
      </c>
      <c r="G13" s="11">
        <f t="shared" si="1"/>
        <v>2.17388060072728E-3</v>
      </c>
      <c r="H13" s="21">
        <v>583</v>
      </c>
      <c r="I13" s="11">
        <f t="shared" si="2"/>
        <v>4.8336094211441806E-4</v>
      </c>
    </row>
    <row r="14" spans="1:9" x14ac:dyDescent="0.45">
      <c r="A14" s="12" t="s">
        <v>15</v>
      </c>
      <c r="B14" s="20">
        <v>2268244</v>
      </c>
      <c r="C14" s="21">
        <v>1556931</v>
      </c>
      <c r="D14" s="21">
        <v>29</v>
      </c>
      <c r="E14" s="11">
        <f t="shared" si="0"/>
        <v>0.6863908821096848</v>
      </c>
      <c r="F14" s="21">
        <v>3359</v>
      </c>
      <c r="G14" s="11">
        <f t="shared" si="1"/>
        <v>1.4808812455802815E-3</v>
      </c>
      <c r="H14" s="21">
        <v>723</v>
      </c>
      <c r="I14" s="11">
        <f t="shared" si="2"/>
        <v>3.1874877658664589E-4</v>
      </c>
    </row>
    <row r="15" spans="1:9" x14ac:dyDescent="0.45">
      <c r="A15" s="12" t="s">
        <v>16</v>
      </c>
      <c r="B15" s="20">
        <v>956417</v>
      </c>
      <c r="C15" s="21">
        <v>734556</v>
      </c>
      <c r="D15" s="21">
        <v>5</v>
      </c>
      <c r="E15" s="11">
        <f t="shared" si="0"/>
        <v>0.76802378042213804</v>
      </c>
      <c r="F15" s="21">
        <v>1566</v>
      </c>
      <c r="G15" s="11">
        <f t="shared" si="1"/>
        <v>1.6373611092232781E-3</v>
      </c>
      <c r="H15" s="21">
        <v>220</v>
      </c>
      <c r="I15" s="11">
        <f t="shared" si="2"/>
        <v>2.300251877580595E-4</v>
      </c>
    </row>
    <row r="16" spans="1:9" x14ac:dyDescent="0.45">
      <c r="A16" s="12" t="s">
        <v>17</v>
      </c>
      <c r="B16" s="20">
        <v>1056157</v>
      </c>
      <c r="C16" s="21">
        <v>786423</v>
      </c>
      <c r="D16" s="21">
        <v>42</v>
      </c>
      <c r="E16" s="11">
        <f t="shared" si="0"/>
        <v>0.74456827914789181</v>
      </c>
      <c r="F16" s="21">
        <v>2659</v>
      </c>
      <c r="G16" s="11">
        <f t="shared" si="1"/>
        <v>2.5176181192758272E-3</v>
      </c>
      <c r="H16" s="21">
        <v>543</v>
      </c>
      <c r="I16" s="11">
        <f t="shared" si="2"/>
        <v>5.1412810784760225E-4</v>
      </c>
    </row>
    <row r="17" spans="1:9" x14ac:dyDescent="0.45">
      <c r="A17" s="12" t="s">
        <v>18</v>
      </c>
      <c r="B17" s="20">
        <v>1840525</v>
      </c>
      <c r="C17" s="21">
        <v>1333045</v>
      </c>
      <c r="D17" s="21">
        <v>86</v>
      </c>
      <c r="E17" s="11">
        <f t="shared" si="0"/>
        <v>0.72422759810380188</v>
      </c>
      <c r="F17" s="21">
        <v>3193</v>
      </c>
      <c r="G17" s="11">
        <f t="shared" si="1"/>
        <v>1.7348310943888293E-3</v>
      </c>
      <c r="H17" s="21">
        <v>679</v>
      </c>
      <c r="I17" s="11">
        <f t="shared" si="2"/>
        <v>3.6891647763545728E-4</v>
      </c>
    </row>
    <row r="18" spans="1:9" x14ac:dyDescent="0.45">
      <c r="A18" s="12" t="s">
        <v>19</v>
      </c>
      <c r="B18" s="20">
        <v>2890374</v>
      </c>
      <c r="C18" s="21">
        <v>2013272</v>
      </c>
      <c r="D18" s="21">
        <v>51</v>
      </c>
      <c r="E18" s="11">
        <f t="shared" si="0"/>
        <v>0.69652612430086902</v>
      </c>
      <c r="F18" s="21">
        <v>4736</v>
      </c>
      <c r="G18" s="11">
        <f t="shared" si="1"/>
        <v>1.6385422786116953E-3</v>
      </c>
      <c r="H18" s="21">
        <v>666</v>
      </c>
      <c r="I18" s="11">
        <f t="shared" si="2"/>
        <v>2.3042000792976964E-4</v>
      </c>
    </row>
    <row r="19" spans="1:9" x14ac:dyDescent="0.45">
      <c r="A19" s="12" t="s">
        <v>20</v>
      </c>
      <c r="B19" s="20">
        <v>1942493</v>
      </c>
      <c r="C19" s="21">
        <v>1342163</v>
      </c>
      <c r="D19" s="21">
        <v>43</v>
      </c>
      <c r="E19" s="11">
        <f t="shared" si="0"/>
        <v>0.69092655674949666</v>
      </c>
      <c r="F19" s="21">
        <v>3026</v>
      </c>
      <c r="G19" s="11">
        <f t="shared" si="1"/>
        <v>1.5577919714511198E-3</v>
      </c>
      <c r="H19" s="21">
        <v>486</v>
      </c>
      <c r="I19" s="11">
        <f t="shared" si="2"/>
        <v>2.5019395179287646E-4</v>
      </c>
    </row>
    <row r="20" spans="1:9" x14ac:dyDescent="0.45">
      <c r="A20" s="12" t="s">
        <v>21</v>
      </c>
      <c r="B20" s="20">
        <v>1943567</v>
      </c>
      <c r="C20" s="21">
        <v>1312705</v>
      </c>
      <c r="D20" s="21">
        <v>45</v>
      </c>
      <c r="E20" s="11">
        <f t="shared" si="0"/>
        <v>0.67538705894882967</v>
      </c>
      <c r="F20" s="21">
        <v>2729</v>
      </c>
      <c r="G20" s="11">
        <f t="shared" si="1"/>
        <v>1.4041193331642285E-3</v>
      </c>
      <c r="H20" s="21">
        <v>324</v>
      </c>
      <c r="I20" s="11">
        <f t="shared" si="2"/>
        <v>1.667037977080286E-4</v>
      </c>
    </row>
    <row r="21" spans="1:9" x14ac:dyDescent="0.45">
      <c r="A21" s="12" t="s">
        <v>22</v>
      </c>
      <c r="B21" s="20">
        <v>7385810</v>
      </c>
      <c r="C21" s="21">
        <v>4883662</v>
      </c>
      <c r="D21" s="21">
        <v>137</v>
      </c>
      <c r="E21" s="11">
        <f t="shared" si="0"/>
        <v>0.6612037136075799</v>
      </c>
      <c r="F21" s="21">
        <v>10765</v>
      </c>
      <c r="G21" s="11">
        <f t="shared" si="1"/>
        <v>1.4575246316923939E-3</v>
      </c>
      <c r="H21" s="21">
        <v>1623</v>
      </c>
      <c r="I21" s="11">
        <f t="shared" si="2"/>
        <v>2.1974570155473808E-4</v>
      </c>
    </row>
    <row r="22" spans="1:9" x14ac:dyDescent="0.45">
      <c r="A22" s="12" t="s">
        <v>23</v>
      </c>
      <c r="B22" s="20">
        <v>6310821</v>
      </c>
      <c r="C22" s="21">
        <v>4244983</v>
      </c>
      <c r="D22" s="21">
        <v>228</v>
      </c>
      <c r="E22" s="11">
        <f t="shared" si="0"/>
        <v>0.67261533800435791</v>
      </c>
      <c r="F22" s="21">
        <v>8473</v>
      </c>
      <c r="G22" s="11">
        <f t="shared" si="1"/>
        <v>1.3426145346223575E-3</v>
      </c>
      <c r="H22" s="21">
        <v>1088</v>
      </c>
      <c r="I22" s="11">
        <f t="shared" si="2"/>
        <v>1.7240229123912721E-4</v>
      </c>
    </row>
    <row r="23" spans="1:9" x14ac:dyDescent="0.45">
      <c r="A23" s="12" t="s">
        <v>24</v>
      </c>
      <c r="B23" s="20">
        <v>13794837</v>
      </c>
      <c r="C23" s="21">
        <v>8826961</v>
      </c>
      <c r="D23" s="21">
        <v>588</v>
      </c>
      <c r="E23" s="11">
        <f t="shared" si="0"/>
        <v>0.63983162686155692</v>
      </c>
      <c r="F23" s="21">
        <v>17378</v>
      </c>
      <c r="G23" s="11">
        <f t="shared" si="1"/>
        <v>1.2597466718889103E-3</v>
      </c>
      <c r="H23" s="21">
        <v>2337</v>
      </c>
      <c r="I23" s="11">
        <f t="shared" si="2"/>
        <v>1.6941120797585359E-4</v>
      </c>
    </row>
    <row r="24" spans="1:9" x14ac:dyDescent="0.45">
      <c r="A24" s="12" t="s">
        <v>25</v>
      </c>
      <c r="B24" s="20">
        <v>9215144</v>
      </c>
      <c r="C24" s="21">
        <v>6016599</v>
      </c>
      <c r="D24" s="21">
        <v>299</v>
      </c>
      <c r="E24" s="11">
        <f t="shared" si="0"/>
        <v>0.65287096978625614</v>
      </c>
      <c r="F24" s="21">
        <v>12412</v>
      </c>
      <c r="G24" s="11">
        <f t="shared" si="1"/>
        <v>1.3469132983705951E-3</v>
      </c>
      <c r="H24" s="21">
        <v>1671</v>
      </c>
      <c r="I24" s="11">
        <f t="shared" si="2"/>
        <v>1.8133194663045961E-4</v>
      </c>
    </row>
    <row r="25" spans="1:9" x14ac:dyDescent="0.45">
      <c r="A25" s="12" t="s">
        <v>26</v>
      </c>
      <c r="B25" s="20">
        <v>2188274</v>
      </c>
      <c r="C25" s="21">
        <v>1610039</v>
      </c>
      <c r="D25" s="21">
        <v>5</v>
      </c>
      <c r="E25" s="11">
        <f t="shared" si="0"/>
        <v>0.73575521164168656</v>
      </c>
      <c r="F25" s="21">
        <v>2377</v>
      </c>
      <c r="G25" s="11">
        <f t="shared" si="1"/>
        <v>1.0862442271854439E-3</v>
      </c>
      <c r="H25" s="21">
        <v>296</v>
      </c>
      <c r="I25" s="11">
        <f t="shared" si="2"/>
        <v>1.3526642458851131E-4</v>
      </c>
    </row>
    <row r="26" spans="1:9" x14ac:dyDescent="0.45">
      <c r="A26" s="12" t="s">
        <v>27</v>
      </c>
      <c r="B26" s="20">
        <v>1037280</v>
      </c>
      <c r="C26" s="21">
        <v>725138</v>
      </c>
      <c r="D26" s="21">
        <v>10</v>
      </c>
      <c r="E26" s="11">
        <f t="shared" si="0"/>
        <v>0.69906679006632733</v>
      </c>
      <c r="F26" s="21">
        <v>914</v>
      </c>
      <c r="G26" s="11">
        <f t="shared" si="1"/>
        <v>8.8115070183556994E-4</v>
      </c>
      <c r="H26" s="21">
        <v>90</v>
      </c>
      <c r="I26" s="11">
        <f t="shared" si="2"/>
        <v>8.6765386395187412E-5</v>
      </c>
    </row>
    <row r="27" spans="1:9" x14ac:dyDescent="0.45">
      <c r="A27" s="12" t="s">
        <v>28</v>
      </c>
      <c r="B27" s="20">
        <v>1124501</v>
      </c>
      <c r="C27" s="21">
        <v>748266</v>
      </c>
      <c r="D27" s="21">
        <v>58</v>
      </c>
      <c r="E27" s="11">
        <f t="shared" si="0"/>
        <v>0.66536890585246256</v>
      </c>
      <c r="F27" s="21">
        <v>1588</v>
      </c>
      <c r="G27" s="11">
        <f t="shared" si="1"/>
        <v>1.4121819366990336E-3</v>
      </c>
      <c r="H27" s="21">
        <v>299</v>
      </c>
      <c r="I27" s="11">
        <f t="shared" si="2"/>
        <v>2.6589571730038477E-4</v>
      </c>
    </row>
    <row r="28" spans="1:9" x14ac:dyDescent="0.45">
      <c r="A28" s="12" t="s">
        <v>29</v>
      </c>
      <c r="B28" s="20">
        <v>767548</v>
      </c>
      <c r="C28" s="21">
        <v>522298</v>
      </c>
      <c r="D28" s="21">
        <v>50</v>
      </c>
      <c r="E28" s="11">
        <f t="shared" si="0"/>
        <v>0.6804108668122385</v>
      </c>
      <c r="F28" s="21">
        <v>1145</v>
      </c>
      <c r="G28" s="11">
        <f t="shared" si="1"/>
        <v>1.4917633815735303E-3</v>
      </c>
      <c r="H28" s="21">
        <v>271</v>
      </c>
      <c r="I28" s="11">
        <f t="shared" si="2"/>
        <v>3.5307238114098402E-4</v>
      </c>
    </row>
    <row r="29" spans="1:9" x14ac:dyDescent="0.45">
      <c r="A29" s="12" t="s">
        <v>30</v>
      </c>
      <c r="B29" s="20">
        <v>816231</v>
      </c>
      <c r="C29" s="21">
        <v>548710</v>
      </c>
      <c r="D29" s="21">
        <v>6</v>
      </c>
      <c r="E29" s="11">
        <f t="shared" si="0"/>
        <v>0.67224106901110103</v>
      </c>
      <c r="F29" s="21">
        <v>870</v>
      </c>
      <c r="G29" s="11">
        <f t="shared" si="1"/>
        <v>1.0658747339907452E-3</v>
      </c>
      <c r="H29" s="21">
        <v>81</v>
      </c>
      <c r="I29" s="11">
        <f t="shared" si="2"/>
        <v>9.9236613164655589E-5</v>
      </c>
    </row>
    <row r="30" spans="1:9" x14ac:dyDescent="0.45">
      <c r="A30" s="12" t="s">
        <v>31</v>
      </c>
      <c r="B30" s="20">
        <v>2056494</v>
      </c>
      <c r="C30" s="21">
        <v>1446406</v>
      </c>
      <c r="D30" s="21">
        <v>19</v>
      </c>
      <c r="E30" s="11">
        <f t="shared" si="0"/>
        <v>0.70332663260870198</v>
      </c>
      <c r="F30" s="21">
        <v>2619</v>
      </c>
      <c r="G30" s="11">
        <f t="shared" si="1"/>
        <v>1.2735266915439578E-3</v>
      </c>
      <c r="H30" s="21">
        <v>425</v>
      </c>
      <c r="I30" s="11">
        <f t="shared" si="2"/>
        <v>2.0666240698976023E-4</v>
      </c>
    </row>
    <row r="31" spans="1:9" x14ac:dyDescent="0.45">
      <c r="A31" s="12" t="s">
        <v>32</v>
      </c>
      <c r="B31" s="20">
        <v>1996605</v>
      </c>
      <c r="C31" s="21">
        <v>1357112</v>
      </c>
      <c r="D31" s="21">
        <v>44</v>
      </c>
      <c r="E31" s="11">
        <f t="shared" si="0"/>
        <v>0.67968776998955727</v>
      </c>
      <c r="F31" s="21">
        <v>2576</v>
      </c>
      <c r="G31" s="11">
        <f t="shared" si="1"/>
        <v>1.2901900976908301E-3</v>
      </c>
      <c r="H31" s="21">
        <v>307</v>
      </c>
      <c r="I31" s="11">
        <f t="shared" si="2"/>
        <v>1.5376100931330935E-4</v>
      </c>
    </row>
    <row r="32" spans="1:9" x14ac:dyDescent="0.45">
      <c r="A32" s="12" t="s">
        <v>33</v>
      </c>
      <c r="B32" s="20">
        <v>3658300</v>
      </c>
      <c r="C32" s="21">
        <v>2481318</v>
      </c>
      <c r="D32" s="21">
        <v>54</v>
      </c>
      <c r="E32" s="11">
        <f t="shared" si="0"/>
        <v>0.67825602055599599</v>
      </c>
      <c r="F32" s="21">
        <v>4889</v>
      </c>
      <c r="G32" s="11">
        <f t="shared" si="1"/>
        <v>1.3364130880463604E-3</v>
      </c>
      <c r="H32" s="21">
        <v>538</v>
      </c>
      <c r="I32" s="11">
        <f t="shared" si="2"/>
        <v>1.4706284339720634E-4</v>
      </c>
    </row>
    <row r="33" spans="1:9" x14ac:dyDescent="0.45">
      <c r="A33" s="12" t="s">
        <v>34</v>
      </c>
      <c r="B33" s="20">
        <v>7528445</v>
      </c>
      <c r="C33" s="21">
        <v>4672170</v>
      </c>
      <c r="D33" s="21">
        <v>159</v>
      </c>
      <c r="E33" s="11">
        <f t="shared" si="0"/>
        <v>0.62058114258655006</v>
      </c>
      <c r="F33" s="21">
        <v>8928</v>
      </c>
      <c r="G33" s="11">
        <f t="shared" si="1"/>
        <v>1.1859022679982386E-3</v>
      </c>
      <c r="H33" s="21">
        <v>1608</v>
      </c>
      <c r="I33" s="11">
        <f t="shared" si="2"/>
        <v>2.1358992461258599E-4</v>
      </c>
    </row>
    <row r="34" spans="1:9" x14ac:dyDescent="0.45">
      <c r="A34" s="12" t="s">
        <v>35</v>
      </c>
      <c r="B34" s="20">
        <v>1784880</v>
      </c>
      <c r="C34" s="21">
        <v>1178503</v>
      </c>
      <c r="D34" s="21">
        <v>45</v>
      </c>
      <c r="E34" s="11">
        <f t="shared" si="0"/>
        <v>0.66024494643897624</v>
      </c>
      <c r="F34" s="21">
        <v>2293</v>
      </c>
      <c r="G34" s="11">
        <f t="shared" si="1"/>
        <v>1.2846802025906503E-3</v>
      </c>
      <c r="H34" s="21">
        <v>564</v>
      </c>
      <c r="I34" s="11">
        <f t="shared" si="2"/>
        <v>3.1598762942046523E-4</v>
      </c>
    </row>
    <row r="35" spans="1:9" x14ac:dyDescent="0.45">
      <c r="A35" s="12" t="s">
        <v>36</v>
      </c>
      <c r="B35" s="20">
        <v>1415176</v>
      </c>
      <c r="C35" s="21">
        <v>906009</v>
      </c>
      <c r="D35" s="21">
        <v>16</v>
      </c>
      <c r="E35" s="11">
        <f t="shared" si="0"/>
        <v>0.64019810963442003</v>
      </c>
      <c r="F35" s="21">
        <v>1770</v>
      </c>
      <c r="G35" s="11">
        <f t="shared" si="1"/>
        <v>1.2507278246663312E-3</v>
      </c>
      <c r="H35" s="21">
        <v>441</v>
      </c>
      <c r="I35" s="11">
        <f t="shared" si="2"/>
        <v>3.1162201733211979E-4</v>
      </c>
    </row>
    <row r="36" spans="1:9" x14ac:dyDescent="0.45">
      <c r="A36" s="12" t="s">
        <v>37</v>
      </c>
      <c r="B36" s="20">
        <v>2511426</v>
      </c>
      <c r="C36" s="21">
        <v>1570242</v>
      </c>
      <c r="D36" s="21">
        <v>77</v>
      </c>
      <c r="E36" s="11">
        <f t="shared" si="0"/>
        <v>0.62520854685744276</v>
      </c>
      <c r="F36" s="21">
        <v>3691</v>
      </c>
      <c r="G36" s="11">
        <f t="shared" si="1"/>
        <v>1.4696829609950682E-3</v>
      </c>
      <c r="H36" s="21">
        <v>546</v>
      </c>
      <c r="I36" s="11">
        <f t="shared" si="2"/>
        <v>2.1740636594508458E-4</v>
      </c>
    </row>
    <row r="37" spans="1:9" x14ac:dyDescent="0.45">
      <c r="A37" s="12" t="s">
        <v>38</v>
      </c>
      <c r="B37" s="20">
        <v>8800726</v>
      </c>
      <c r="C37" s="21">
        <v>5183445</v>
      </c>
      <c r="D37" s="21">
        <v>502</v>
      </c>
      <c r="E37" s="11">
        <f t="shared" si="0"/>
        <v>0.58892220937227224</v>
      </c>
      <c r="F37" s="21">
        <v>12451</v>
      </c>
      <c r="G37" s="11">
        <f t="shared" si="1"/>
        <v>1.4147696451406394E-3</v>
      </c>
      <c r="H37" s="21">
        <v>2248</v>
      </c>
      <c r="I37" s="11">
        <f t="shared" si="2"/>
        <v>2.5543347219308954E-4</v>
      </c>
    </row>
    <row r="38" spans="1:9" x14ac:dyDescent="0.45">
      <c r="A38" s="12" t="s">
        <v>39</v>
      </c>
      <c r="B38" s="20">
        <v>5488603</v>
      </c>
      <c r="C38" s="21">
        <v>3438961</v>
      </c>
      <c r="D38" s="21">
        <v>91</v>
      </c>
      <c r="E38" s="11">
        <f t="shared" si="0"/>
        <v>0.62654741106252354</v>
      </c>
      <c r="F38" s="21">
        <v>6820</v>
      </c>
      <c r="G38" s="11">
        <f t="shared" si="1"/>
        <v>1.2425748409932364E-3</v>
      </c>
      <c r="H38" s="21">
        <v>1157</v>
      </c>
      <c r="I38" s="11">
        <f t="shared" si="2"/>
        <v>2.1080045323008424E-4</v>
      </c>
    </row>
    <row r="39" spans="1:9" x14ac:dyDescent="0.45">
      <c r="A39" s="12" t="s">
        <v>40</v>
      </c>
      <c r="B39" s="20">
        <v>1335166</v>
      </c>
      <c r="C39" s="21">
        <v>867604</v>
      </c>
      <c r="D39" s="21">
        <v>44</v>
      </c>
      <c r="E39" s="11">
        <f t="shared" si="0"/>
        <v>0.64977688167613612</v>
      </c>
      <c r="F39" s="21">
        <v>1708</v>
      </c>
      <c r="G39" s="11">
        <f t="shared" si="1"/>
        <v>1.279241682307668E-3</v>
      </c>
      <c r="H39" s="21">
        <v>535</v>
      </c>
      <c r="I39" s="11">
        <f t="shared" si="2"/>
        <v>4.0069923889613727E-4</v>
      </c>
    </row>
    <row r="40" spans="1:9" x14ac:dyDescent="0.45">
      <c r="A40" s="12" t="s">
        <v>41</v>
      </c>
      <c r="B40" s="20">
        <v>934751</v>
      </c>
      <c r="C40" s="21">
        <v>607310</v>
      </c>
      <c r="D40" s="21">
        <v>17</v>
      </c>
      <c r="E40" s="11">
        <f t="shared" si="0"/>
        <v>0.64968424746269327</v>
      </c>
      <c r="F40" s="21">
        <v>759</v>
      </c>
      <c r="G40" s="11">
        <f t="shared" si="1"/>
        <v>8.1198094465798911E-4</v>
      </c>
      <c r="H40" s="21">
        <v>98</v>
      </c>
      <c r="I40" s="11">
        <f t="shared" si="2"/>
        <v>1.0484075438271796E-4</v>
      </c>
    </row>
    <row r="41" spans="1:9" x14ac:dyDescent="0.45">
      <c r="A41" s="12" t="s">
        <v>42</v>
      </c>
      <c r="B41" s="20">
        <v>551609</v>
      </c>
      <c r="C41" s="21">
        <v>358315</v>
      </c>
      <c r="D41" s="21">
        <v>1</v>
      </c>
      <c r="E41" s="11">
        <f t="shared" si="0"/>
        <v>0.64957968416033818</v>
      </c>
      <c r="F41" s="21">
        <v>595</v>
      </c>
      <c r="G41" s="11">
        <f t="shared" si="1"/>
        <v>1.0786626034020475E-3</v>
      </c>
      <c r="H41" s="21">
        <v>148</v>
      </c>
      <c r="I41" s="11">
        <f t="shared" si="2"/>
        <v>2.6830599210672776E-4</v>
      </c>
    </row>
    <row r="42" spans="1:9" x14ac:dyDescent="0.45">
      <c r="A42" s="12" t="s">
        <v>43</v>
      </c>
      <c r="B42" s="20">
        <v>666176</v>
      </c>
      <c r="C42" s="21">
        <v>461062</v>
      </c>
      <c r="D42" s="21">
        <v>12</v>
      </c>
      <c r="E42" s="11">
        <f t="shared" si="0"/>
        <v>0.6920843740993371</v>
      </c>
      <c r="F42" s="21">
        <v>889</v>
      </c>
      <c r="G42" s="11">
        <f t="shared" si="1"/>
        <v>1.3344821788836584E-3</v>
      </c>
      <c r="H42" s="21">
        <v>186</v>
      </c>
      <c r="I42" s="11">
        <f t="shared" si="2"/>
        <v>2.7920549524449996E-4</v>
      </c>
    </row>
    <row r="43" spans="1:9" x14ac:dyDescent="0.45">
      <c r="A43" s="12" t="s">
        <v>44</v>
      </c>
      <c r="B43" s="20">
        <v>1879187</v>
      </c>
      <c r="C43" s="21">
        <v>1218065</v>
      </c>
      <c r="D43" s="21">
        <v>36</v>
      </c>
      <c r="E43" s="11">
        <f t="shared" si="0"/>
        <v>0.64816806416817485</v>
      </c>
      <c r="F43" s="21">
        <v>2997</v>
      </c>
      <c r="G43" s="11">
        <f t="shared" si="1"/>
        <v>1.5948386190411067E-3</v>
      </c>
      <c r="H43" s="21">
        <v>284</v>
      </c>
      <c r="I43" s="11">
        <f t="shared" si="2"/>
        <v>1.5112918512101244E-4</v>
      </c>
    </row>
    <row r="44" spans="1:9" x14ac:dyDescent="0.45">
      <c r="A44" s="12" t="s">
        <v>45</v>
      </c>
      <c r="B44" s="20">
        <v>2788648</v>
      </c>
      <c r="C44" s="21">
        <v>1761328</v>
      </c>
      <c r="D44" s="21">
        <v>28</v>
      </c>
      <c r="E44" s="11">
        <f t="shared" si="0"/>
        <v>0.63159638649266603</v>
      </c>
      <c r="F44" s="21">
        <v>2530</v>
      </c>
      <c r="G44" s="11">
        <f t="shared" si="1"/>
        <v>9.0724967798015384E-4</v>
      </c>
      <c r="H44" s="21">
        <v>259</v>
      </c>
      <c r="I44" s="11">
        <f t="shared" si="2"/>
        <v>9.2876548061999941E-5</v>
      </c>
    </row>
    <row r="45" spans="1:9" x14ac:dyDescent="0.45">
      <c r="A45" s="12" t="s">
        <v>46</v>
      </c>
      <c r="B45" s="20">
        <v>1340431</v>
      </c>
      <c r="C45" s="21">
        <v>924639</v>
      </c>
      <c r="D45" s="21">
        <v>56</v>
      </c>
      <c r="E45" s="11">
        <f t="shared" si="0"/>
        <v>0.68976545603615558</v>
      </c>
      <c r="F45" s="21">
        <v>1380</v>
      </c>
      <c r="G45" s="11">
        <f t="shared" si="1"/>
        <v>1.029519609737465E-3</v>
      </c>
      <c r="H45" s="21">
        <v>181</v>
      </c>
      <c r="I45" s="11">
        <f t="shared" si="2"/>
        <v>1.3503119519020374E-4</v>
      </c>
    </row>
    <row r="46" spans="1:9" x14ac:dyDescent="0.45">
      <c r="A46" s="12" t="s">
        <v>47</v>
      </c>
      <c r="B46" s="20">
        <v>726558</v>
      </c>
      <c r="C46" s="21">
        <v>487413</v>
      </c>
      <c r="D46" s="21">
        <v>4</v>
      </c>
      <c r="E46" s="11">
        <f t="shared" si="0"/>
        <v>0.67084664954484019</v>
      </c>
      <c r="F46" s="21">
        <v>802</v>
      </c>
      <c r="G46" s="11">
        <f t="shared" si="1"/>
        <v>1.1038347936434532E-3</v>
      </c>
      <c r="H46" s="21">
        <v>237</v>
      </c>
      <c r="I46" s="11">
        <f t="shared" si="2"/>
        <v>3.2619556869513514E-4</v>
      </c>
    </row>
    <row r="47" spans="1:9" x14ac:dyDescent="0.45">
      <c r="A47" s="12" t="s">
        <v>48</v>
      </c>
      <c r="B47" s="20">
        <v>964857</v>
      </c>
      <c r="C47" s="21">
        <v>625629</v>
      </c>
      <c r="D47" s="21">
        <v>15</v>
      </c>
      <c r="E47" s="11">
        <f t="shared" si="0"/>
        <v>0.64840074746827769</v>
      </c>
      <c r="F47" s="21">
        <v>972</v>
      </c>
      <c r="G47" s="11">
        <f t="shared" si="1"/>
        <v>1.0074031695888614E-3</v>
      </c>
      <c r="H47" s="21">
        <v>159</v>
      </c>
      <c r="I47" s="11">
        <f t="shared" si="2"/>
        <v>1.6479125922286929E-4</v>
      </c>
    </row>
    <row r="48" spans="1:9" x14ac:dyDescent="0.45">
      <c r="A48" s="12" t="s">
        <v>49</v>
      </c>
      <c r="B48" s="20">
        <v>1341487</v>
      </c>
      <c r="C48" s="21">
        <v>904242</v>
      </c>
      <c r="D48" s="21">
        <v>41</v>
      </c>
      <c r="E48" s="11">
        <f t="shared" si="0"/>
        <v>0.67402889480106776</v>
      </c>
      <c r="F48" s="21">
        <v>1993</v>
      </c>
      <c r="G48" s="11">
        <f t="shared" si="1"/>
        <v>1.4856647884027203E-3</v>
      </c>
      <c r="H48" s="21">
        <v>1055</v>
      </c>
      <c r="I48" s="11">
        <f t="shared" si="2"/>
        <v>7.8644071839682381E-4</v>
      </c>
    </row>
    <row r="49" spans="1:9" x14ac:dyDescent="0.45">
      <c r="A49" s="12" t="s">
        <v>50</v>
      </c>
      <c r="B49" s="20">
        <v>692927</v>
      </c>
      <c r="C49" s="21">
        <v>450282</v>
      </c>
      <c r="D49" s="21">
        <v>16</v>
      </c>
      <c r="E49" s="11">
        <f t="shared" si="0"/>
        <v>0.64980293739455963</v>
      </c>
      <c r="F49" s="21">
        <v>993</v>
      </c>
      <c r="G49" s="11">
        <f t="shared" si="1"/>
        <v>1.4330513892516817E-3</v>
      </c>
      <c r="H49" s="21">
        <v>228</v>
      </c>
      <c r="I49" s="11">
        <f t="shared" si="2"/>
        <v>3.2903898967712327E-4</v>
      </c>
    </row>
    <row r="50" spans="1:9" x14ac:dyDescent="0.45">
      <c r="A50" s="12" t="s">
        <v>51</v>
      </c>
      <c r="B50" s="20">
        <v>5108414</v>
      </c>
      <c r="C50" s="21">
        <v>3166373</v>
      </c>
      <c r="D50" s="21">
        <v>382</v>
      </c>
      <c r="E50" s="11">
        <f t="shared" si="0"/>
        <v>0.61976006643157744</v>
      </c>
      <c r="F50" s="21">
        <v>5426</v>
      </c>
      <c r="G50" s="11">
        <f t="shared" si="1"/>
        <v>1.0621691977196837E-3</v>
      </c>
      <c r="H50" s="21">
        <v>1333</v>
      </c>
      <c r="I50" s="11">
        <f t="shared" si="2"/>
        <v>2.6094204580912977E-4</v>
      </c>
    </row>
    <row r="51" spans="1:9" x14ac:dyDescent="0.45">
      <c r="A51" s="12" t="s">
        <v>52</v>
      </c>
      <c r="B51" s="20">
        <v>812168</v>
      </c>
      <c r="C51" s="21">
        <v>515915</v>
      </c>
      <c r="D51" s="21">
        <v>16</v>
      </c>
      <c r="E51" s="11">
        <f t="shared" si="0"/>
        <v>0.63521217285093723</v>
      </c>
      <c r="F51" s="21">
        <v>1852</v>
      </c>
      <c r="G51" s="11">
        <f t="shared" si="1"/>
        <v>2.2803163877424377E-3</v>
      </c>
      <c r="H51" s="21">
        <v>242</v>
      </c>
      <c r="I51" s="11">
        <f t="shared" si="2"/>
        <v>2.9796790811753235E-4</v>
      </c>
    </row>
    <row r="52" spans="1:9" x14ac:dyDescent="0.45">
      <c r="A52" s="12" t="s">
        <v>53</v>
      </c>
      <c r="B52" s="20">
        <v>1319965</v>
      </c>
      <c r="C52" s="21">
        <v>910265</v>
      </c>
      <c r="D52" s="21">
        <v>13</v>
      </c>
      <c r="E52" s="11">
        <f t="shared" si="0"/>
        <v>0.68960313341641633</v>
      </c>
      <c r="F52" s="21">
        <v>1764</v>
      </c>
      <c r="G52" s="11">
        <f t="shared" si="1"/>
        <v>1.3363990711874937E-3</v>
      </c>
      <c r="H52" s="21">
        <v>219</v>
      </c>
      <c r="I52" s="11">
        <f t="shared" si="2"/>
        <v>1.6591349013042012E-4</v>
      </c>
    </row>
    <row r="53" spans="1:9" x14ac:dyDescent="0.45">
      <c r="A53" s="12" t="s">
        <v>54</v>
      </c>
      <c r="B53" s="20">
        <v>1747317</v>
      </c>
      <c r="C53" s="21">
        <v>1179273</v>
      </c>
      <c r="D53" s="21">
        <v>64</v>
      </c>
      <c r="E53" s="11">
        <f t="shared" si="0"/>
        <v>0.67486838392804516</v>
      </c>
      <c r="F53" s="21">
        <v>2232</v>
      </c>
      <c r="G53" s="11">
        <f t="shared" si="1"/>
        <v>1.2773869881652843E-3</v>
      </c>
      <c r="H53" s="21">
        <v>460</v>
      </c>
      <c r="I53" s="11">
        <f t="shared" si="2"/>
        <v>2.6326075920969118E-4</v>
      </c>
    </row>
    <row r="54" spans="1:9" x14ac:dyDescent="0.45">
      <c r="A54" s="12" t="s">
        <v>55</v>
      </c>
      <c r="B54" s="20">
        <v>1131106</v>
      </c>
      <c r="C54" s="21">
        <v>747750</v>
      </c>
      <c r="D54" s="21">
        <v>125</v>
      </c>
      <c r="E54" s="11">
        <f t="shared" si="0"/>
        <v>0.66096811439423009</v>
      </c>
      <c r="F54" s="21">
        <v>971</v>
      </c>
      <c r="G54" s="11">
        <f t="shared" si="1"/>
        <v>8.5845181618698864E-4</v>
      </c>
      <c r="H54" s="21">
        <v>261</v>
      </c>
      <c r="I54" s="11">
        <f t="shared" si="2"/>
        <v>2.3074760455695577E-4</v>
      </c>
    </row>
    <row r="55" spans="1:9" x14ac:dyDescent="0.45">
      <c r="A55" s="12" t="s">
        <v>56</v>
      </c>
      <c r="B55" s="20">
        <v>1078190</v>
      </c>
      <c r="C55" s="21">
        <v>697722</v>
      </c>
      <c r="D55" s="21">
        <v>127</v>
      </c>
      <c r="E55" s="11">
        <f t="shared" si="0"/>
        <v>0.64700562980550735</v>
      </c>
      <c r="F55" s="21">
        <v>1529</v>
      </c>
      <c r="G55" s="11">
        <f t="shared" si="1"/>
        <v>1.4181174004581753E-3</v>
      </c>
      <c r="H55" s="21">
        <v>244</v>
      </c>
      <c r="I55" s="11">
        <f t="shared" si="2"/>
        <v>2.2630519667220063E-4</v>
      </c>
    </row>
    <row r="56" spans="1:9" x14ac:dyDescent="0.45">
      <c r="A56" s="12" t="s">
        <v>57</v>
      </c>
      <c r="B56" s="20">
        <v>1605061</v>
      </c>
      <c r="C56" s="21">
        <v>1069163</v>
      </c>
      <c r="D56" s="21">
        <v>70</v>
      </c>
      <c r="E56" s="11">
        <f t="shared" si="0"/>
        <v>0.66607624258517273</v>
      </c>
      <c r="F56" s="21">
        <v>2324</v>
      </c>
      <c r="G56" s="11">
        <f t="shared" si="1"/>
        <v>1.4479200478984911E-3</v>
      </c>
      <c r="H56" s="21">
        <v>545</v>
      </c>
      <c r="I56" s="11">
        <f t="shared" si="2"/>
        <v>3.395509578763673E-4</v>
      </c>
    </row>
    <row r="57" spans="1:9" x14ac:dyDescent="0.45">
      <c r="A57" s="12" t="s">
        <v>58</v>
      </c>
      <c r="B57" s="20">
        <v>1485316</v>
      </c>
      <c r="C57" s="21">
        <v>721255</v>
      </c>
      <c r="D57" s="21">
        <v>88</v>
      </c>
      <c r="E57" s="11">
        <f t="shared" si="0"/>
        <v>0.4855310250478686</v>
      </c>
      <c r="F57" s="21">
        <v>1431</v>
      </c>
      <c r="G57" s="11">
        <f t="shared" si="1"/>
        <v>9.6343135063515107E-4</v>
      </c>
      <c r="H57" s="21">
        <v>138</v>
      </c>
      <c r="I57" s="11">
        <f t="shared" si="2"/>
        <v>9.2909522283473686E-5</v>
      </c>
    </row>
    <row r="58" spans="1:9" ht="9.75" customHeight="1" x14ac:dyDescent="0.45">
      <c r="A58" s="4"/>
      <c r="B58" s="13"/>
      <c r="C58" s="14"/>
      <c r="D58" s="14"/>
      <c r="E58" s="15"/>
      <c r="F58" s="16"/>
      <c r="G58" s="15"/>
      <c r="H58" s="16"/>
      <c r="I58" s="15"/>
    </row>
    <row r="59" spans="1:9" ht="18.75" customHeight="1" x14ac:dyDescent="0.45">
      <c r="A59" s="2" t="s">
        <v>157</v>
      </c>
      <c r="B59" s="13"/>
      <c r="C59" s="14"/>
      <c r="D59" s="14"/>
      <c r="E59" s="15"/>
      <c r="F59" s="16"/>
      <c r="G59" s="15"/>
      <c r="H59" s="16"/>
      <c r="I59" s="15"/>
    </row>
    <row r="60" spans="1:9" ht="18.75" customHeight="1" x14ac:dyDescent="0.45">
      <c r="A60" s="2" t="s">
        <v>59</v>
      </c>
      <c r="B60" s="13"/>
      <c r="C60" s="14"/>
      <c r="D60" s="14"/>
      <c r="E60" s="15"/>
      <c r="F60" s="16"/>
      <c r="G60" s="15"/>
      <c r="H60" s="16"/>
      <c r="I60" s="15"/>
    </row>
    <row r="61" spans="1:9" x14ac:dyDescent="0.45">
      <c r="A61" s="2" t="s">
        <v>60</v>
      </c>
      <c r="B61" s="17"/>
      <c r="C61" s="17"/>
      <c r="D61" s="17"/>
      <c r="E61" s="18"/>
      <c r="F61" s="18"/>
      <c r="G61" s="18"/>
      <c r="H61" s="18"/>
      <c r="I61" s="18"/>
    </row>
    <row r="62" spans="1:9" x14ac:dyDescent="0.45">
      <c r="A62" s="2" t="s">
        <v>61</v>
      </c>
    </row>
    <row r="63" spans="1:9" s="70" customFormat="1" x14ac:dyDescent="0.45">
      <c r="A63" s="77" t="s">
        <v>154</v>
      </c>
      <c r="B63" s="59"/>
      <c r="C63" s="59"/>
      <c r="D63" s="59"/>
      <c r="F63" s="59"/>
      <c r="H63" s="59"/>
    </row>
    <row r="64" spans="1:9" x14ac:dyDescent="0.45">
      <c r="A64" s="49" t="s">
        <v>62</v>
      </c>
      <c r="B64" s="51"/>
      <c r="C64" s="51"/>
      <c r="D64" s="51"/>
      <c r="E64" s="24"/>
      <c r="F64" s="24"/>
      <c r="G64" s="24"/>
      <c r="H64" s="24"/>
      <c r="I64" s="24"/>
    </row>
  </sheetData>
  <mergeCells count="16">
    <mergeCell ref="H7:H9"/>
    <mergeCell ref="E8:E9"/>
    <mergeCell ref="G8:G9"/>
    <mergeCell ref="I8:I9"/>
    <mergeCell ref="A1:I1"/>
    <mergeCell ref="A5:A9"/>
    <mergeCell ref="B5:B9"/>
    <mergeCell ref="C5:E6"/>
    <mergeCell ref="F5:G5"/>
    <mergeCell ref="H5:I5"/>
    <mergeCell ref="F6:G6"/>
    <mergeCell ref="H6:I6"/>
    <mergeCell ref="C7:C9"/>
    <mergeCell ref="F7:F9"/>
    <mergeCell ref="H3:I3"/>
    <mergeCell ref="D8:D9"/>
  </mergeCells>
  <phoneticPr fontId="2"/>
  <pageMargins left="0.7" right="0.7" top="0.75" bottom="0.75" header="0.3" footer="0.3"/>
  <pageSetup paperSize="9" scale="61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6"/>
  <sheetViews>
    <sheetView view="pageBreakPreview" zoomScaleNormal="100" zoomScaleSheetLayoutView="100" workbookViewId="0">
      <selection activeCell="H39" sqref="H39"/>
    </sheetView>
  </sheetViews>
  <sheetFormatPr defaultRowHeight="18" x14ac:dyDescent="0.45"/>
  <cols>
    <col min="1" max="1" width="13.59765625" customWidth="1"/>
    <col min="2" max="4" width="13.59765625" style="1" customWidth="1"/>
    <col min="5" max="5" width="13.59765625" customWidth="1"/>
    <col min="6" max="6" width="13.59765625" style="1" customWidth="1"/>
    <col min="7" max="7" width="13.59765625" customWidth="1"/>
    <col min="8" max="8" width="13.59765625" style="1" customWidth="1"/>
    <col min="9" max="9" width="15.69921875" customWidth="1"/>
    <col min="11" max="11" width="9.5" bestFit="1" customWidth="1"/>
  </cols>
  <sheetData>
    <row r="1" spans="1:9" x14ac:dyDescent="0.45">
      <c r="A1" s="84" t="s">
        <v>63</v>
      </c>
      <c r="B1" s="84"/>
      <c r="C1" s="84"/>
      <c r="D1" s="84"/>
      <c r="E1" s="84"/>
      <c r="F1" s="84"/>
      <c r="G1" s="84"/>
      <c r="H1" s="84"/>
      <c r="I1" s="84"/>
    </row>
    <row r="2" spans="1:9" x14ac:dyDescent="0.45">
      <c r="A2" s="2"/>
      <c r="B2" s="3"/>
      <c r="C2" s="3"/>
      <c r="D2" s="3"/>
      <c r="E2" s="2"/>
      <c r="F2" s="3"/>
      <c r="G2" s="2"/>
      <c r="H2" s="3"/>
      <c r="I2" s="2"/>
    </row>
    <row r="3" spans="1:9" x14ac:dyDescent="0.45">
      <c r="A3" s="4"/>
      <c r="B3" s="5"/>
      <c r="C3" s="5"/>
      <c r="D3" s="5"/>
      <c r="E3" s="4"/>
      <c r="F3" s="19"/>
      <c r="G3" s="6"/>
      <c r="H3" s="101">
        <f>'進捗状況 (都道府県別)'!H3</f>
        <v>44838</v>
      </c>
      <c r="I3" s="101"/>
    </row>
    <row r="4" spans="1:9" x14ac:dyDescent="0.45">
      <c r="A4" s="2" t="s">
        <v>64</v>
      </c>
      <c r="B4" s="5"/>
      <c r="C4" s="5"/>
      <c r="D4" s="5"/>
      <c r="E4" s="4"/>
      <c r="F4" s="19"/>
      <c r="G4" s="6"/>
      <c r="H4" s="19"/>
      <c r="I4" s="7" t="s">
        <v>1</v>
      </c>
    </row>
    <row r="5" spans="1:9" ht="24" customHeight="1" x14ac:dyDescent="0.45">
      <c r="A5" s="104" t="s">
        <v>65</v>
      </c>
      <c r="B5" s="85" t="s">
        <v>3</v>
      </c>
      <c r="C5" s="81" t="s">
        <v>4</v>
      </c>
      <c r="D5" s="86"/>
      <c r="E5" s="87"/>
      <c r="F5" s="91" t="s">
        <v>159</v>
      </c>
      <c r="G5" s="92"/>
      <c r="H5" s="91">
        <f>'進捗状況 (都道府県別)'!H5:I5</f>
        <v>44837</v>
      </c>
      <c r="I5" s="92"/>
    </row>
    <row r="6" spans="1:9" ht="23.25" customHeight="1" x14ac:dyDescent="0.45">
      <c r="A6" s="104"/>
      <c r="B6" s="85"/>
      <c r="C6" s="88"/>
      <c r="D6" s="89"/>
      <c r="E6" s="90"/>
      <c r="F6" s="95" t="s">
        <v>5</v>
      </c>
      <c r="G6" s="96"/>
      <c r="H6" s="97" t="s">
        <v>6</v>
      </c>
      <c r="I6" s="98"/>
    </row>
    <row r="7" spans="1:9" ht="18.75" customHeight="1" x14ac:dyDescent="0.45">
      <c r="A7" s="80"/>
      <c r="B7" s="85"/>
      <c r="C7" s="99" t="s">
        <v>7</v>
      </c>
      <c r="D7" s="69"/>
      <c r="E7" s="8"/>
      <c r="F7" s="99" t="s">
        <v>8</v>
      </c>
      <c r="G7" s="8"/>
      <c r="H7" s="99" t="s">
        <v>8</v>
      </c>
      <c r="I7" s="9"/>
    </row>
    <row r="8" spans="1:9" ht="18.75" customHeight="1" x14ac:dyDescent="0.45">
      <c r="A8" s="80"/>
      <c r="B8" s="85"/>
      <c r="C8" s="100"/>
      <c r="D8" s="102" t="s">
        <v>153</v>
      </c>
      <c r="E8" s="83" t="s">
        <v>9</v>
      </c>
      <c r="F8" s="100"/>
      <c r="G8" s="81" t="s">
        <v>10</v>
      </c>
      <c r="H8" s="100"/>
      <c r="I8" s="83" t="s">
        <v>10</v>
      </c>
    </row>
    <row r="9" spans="1:9" ht="35.1" customHeight="1" x14ac:dyDescent="0.45">
      <c r="A9" s="80"/>
      <c r="B9" s="85"/>
      <c r="C9" s="100"/>
      <c r="D9" s="103"/>
      <c r="E9" s="82"/>
      <c r="F9" s="100"/>
      <c r="G9" s="82"/>
      <c r="H9" s="100"/>
      <c r="I9" s="82"/>
    </row>
    <row r="10" spans="1:9" x14ac:dyDescent="0.45">
      <c r="A10" s="10" t="s">
        <v>66</v>
      </c>
      <c r="B10" s="20">
        <f>SUM(B11:B30)</f>
        <v>27484752</v>
      </c>
      <c r="C10" s="21">
        <f>SUM(C11:C30)</f>
        <v>17210581</v>
      </c>
      <c r="D10" s="21">
        <f>SUM(D11:D30)</f>
        <v>713</v>
      </c>
      <c r="E10" s="11">
        <f>(C10-D10)/$B10</f>
        <v>0.62616057077757148</v>
      </c>
      <c r="F10" s="21">
        <f>SUM(F11:F30)</f>
        <v>32646</v>
      </c>
      <c r="G10" s="11">
        <f>F10/$B10</f>
        <v>1.187785867596695E-3</v>
      </c>
      <c r="H10" s="21">
        <f>SUM(H11:H30)</f>
        <v>5041</v>
      </c>
      <c r="I10" s="11">
        <f>H10/$B10</f>
        <v>1.8341078718847454E-4</v>
      </c>
    </row>
    <row r="11" spans="1:9" x14ac:dyDescent="0.45">
      <c r="A11" s="12" t="s">
        <v>67</v>
      </c>
      <c r="B11" s="20">
        <v>1960668</v>
      </c>
      <c r="C11" s="21">
        <v>1241934</v>
      </c>
      <c r="D11" s="21">
        <v>14</v>
      </c>
      <c r="E11" s="11">
        <f t="shared" ref="E11:E30" si="0">(C11-D11)/$B11</f>
        <v>0.63341677428305043</v>
      </c>
      <c r="F11" s="21">
        <v>2734</v>
      </c>
      <c r="G11" s="11">
        <f t="shared" ref="G11:G30" si="1">F11/$B11</f>
        <v>1.3944227171555816E-3</v>
      </c>
      <c r="H11" s="21">
        <v>158</v>
      </c>
      <c r="I11" s="11">
        <f t="shared" ref="I11:I30" si="2">H11/$B11</f>
        <v>8.0584780289166748E-5</v>
      </c>
    </row>
    <row r="12" spans="1:9" x14ac:dyDescent="0.45">
      <c r="A12" s="12" t="s">
        <v>68</v>
      </c>
      <c r="B12" s="20">
        <v>1065365</v>
      </c>
      <c r="C12" s="21">
        <v>693632</v>
      </c>
      <c r="D12" s="21">
        <v>10</v>
      </c>
      <c r="E12" s="11">
        <f t="shared" si="0"/>
        <v>0.65106512791390747</v>
      </c>
      <c r="F12" s="21">
        <v>1264</v>
      </c>
      <c r="G12" s="11">
        <f t="shared" si="1"/>
        <v>1.1864478371262431E-3</v>
      </c>
      <c r="H12" s="21">
        <v>280</v>
      </c>
      <c r="I12" s="11">
        <f t="shared" si="2"/>
        <v>2.6282072341404122E-4</v>
      </c>
    </row>
    <row r="13" spans="1:9" x14ac:dyDescent="0.45">
      <c r="A13" s="12" t="s">
        <v>69</v>
      </c>
      <c r="B13" s="20">
        <v>1332226</v>
      </c>
      <c r="C13" s="21">
        <v>871098</v>
      </c>
      <c r="D13" s="21">
        <v>3</v>
      </c>
      <c r="E13" s="11">
        <f t="shared" si="0"/>
        <v>0.65386428428810128</v>
      </c>
      <c r="F13" s="21">
        <v>959</v>
      </c>
      <c r="G13" s="11">
        <f t="shared" si="1"/>
        <v>7.1984783362582627E-4</v>
      </c>
      <c r="H13" s="21">
        <v>181</v>
      </c>
      <c r="I13" s="11">
        <f t="shared" si="2"/>
        <v>1.3586283408370653E-4</v>
      </c>
    </row>
    <row r="14" spans="1:9" x14ac:dyDescent="0.45">
      <c r="A14" s="12" t="s">
        <v>70</v>
      </c>
      <c r="B14" s="20">
        <v>976328</v>
      </c>
      <c r="C14" s="21">
        <v>650683</v>
      </c>
      <c r="D14" s="21">
        <v>0</v>
      </c>
      <c r="E14" s="11">
        <f t="shared" si="0"/>
        <v>0.66645942756942345</v>
      </c>
      <c r="F14" s="21">
        <v>1314</v>
      </c>
      <c r="G14" s="11">
        <f t="shared" si="1"/>
        <v>1.3458591784728084E-3</v>
      </c>
      <c r="H14" s="21">
        <v>138</v>
      </c>
      <c r="I14" s="11">
        <f t="shared" si="2"/>
        <v>1.4134594111814882E-4</v>
      </c>
    </row>
    <row r="15" spans="1:9" x14ac:dyDescent="0.45">
      <c r="A15" s="12" t="s">
        <v>71</v>
      </c>
      <c r="B15" s="20">
        <v>3755776</v>
      </c>
      <c r="C15" s="21">
        <v>2463872</v>
      </c>
      <c r="D15" s="21">
        <v>77</v>
      </c>
      <c r="E15" s="11">
        <f t="shared" si="0"/>
        <v>0.65600158262899599</v>
      </c>
      <c r="F15" s="21">
        <v>4644</v>
      </c>
      <c r="G15" s="11">
        <f t="shared" si="1"/>
        <v>1.236495467248313E-3</v>
      </c>
      <c r="H15" s="21">
        <v>614</v>
      </c>
      <c r="I15" s="11">
        <f t="shared" si="2"/>
        <v>1.6348152818485448E-4</v>
      </c>
    </row>
    <row r="16" spans="1:9" x14ac:dyDescent="0.45">
      <c r="A16" s="12" t="s">
        <v>72</v>
      </c>
      <c r="B16" s="20">
        <v>1522390</v>
      </c>
      <c r="C16" s="21">
        <v>956852</v>
      </c>
      <c r="D16" s="21">
        <v>62</v>
      </c>
      <c r="E16" s="11">
        <f t="shared" si="0"/>
        <v>0.62847890487982716</v>
      </c>
      <c r="F16" s="21">
        <v>2574</v>
      </c>
      <c r="G16" s="11">
        <f t="shared" si="1"/>
        <v>1.6907625509889057E-3</v>
      </c>
      <c r="H16" s="21">
        <v>410</v>
      </c>
      <c r="I16" s="11">
        <f t="shared" si="2"/>
        <v>2.6931338224765006E-4</v>
      </c>
    </row>
    <row r="17" spans="1:9" x14ac:dyDescent="0.45">
      <c r="A17" s="12" t="s">
        <v>73</v>
      </c>
      <c r="B17" s="20">
        <v>719112</v>
      </c>
      <c r="C17" s="21">
        <v>473734</v>
      </c>
      <c r="D17" s="21">
        <v>17</v>
      </c>
      <c r="E17" s="11">
        <f t="shared" si="0"/>
        <v>0.65875273948981516</v>
      </c>
      <c r="F17" s="21">
        <v>832</v>
      </c>
      <c r="G17" s="11">
        <f t="shared" si="1"/>
        <v>1.1569825006396779E-3</v>
      </c>
      <c r="H17" s="21">
        <v>59</v>
      </c>
      <c r="I17" s="11">
        <f t="shared" si="2"/>
        <v>8.2045634059784852E-5</v>
      </c>
    </row>
    <row r="18" spans="1:9" x14ac:dyDescent="0.45">
      <c r="A18" s="12" t="s">
        <v>74</v>
      </c>
      <c r="B18" s="20">
        <v>779613</v>
      </c>
      <c r="C18" s="21">
        <v>549171</v>
      </c>
      <c r="D18" s="21">
        <v>3</v>
      </c>
      <c r="E18" s="11">
        <f t="shared" si="0"/>
        <v>0.70441103470568089</v>
      </c>
      <c r="F18" s="21">
        <v>568</v>
      </c>
      <c r="G18" s="11">
        <f t="shared" si="1"/>
        <v>7.2856660933052683E-4</v>
      </c>
      <c r="H18" s="21">
        <v>80</v>
      </c>
      <c r="I18" s="11">
        <f t="shared" si="2"/>
        <v>1.0261501539866575E-4</v>
      </c>
    </row>
    <row r="19" spans="1:9" x14ac:dyDescent="0.45">
      <c r="A19" s="12" t="s">
        <v>75</v>
      </c>
      <c r="B19" s="20">
        <v>689079</v>
      </c>
      <c r="C19" s="21">
        <v>467143</v>
      </c>
      <c r="D19" s="21">
        <v>13</v>
      </c>
      <c r="E19" s="11">
        <f t="shared" si="0"/>
        <v>0.67790485561162073</v>
      </c>
      <c r="F19" s="21">
        <v>918</v>
      </c>
      <c r="G19" s="11">
        <f t="shared" si="1"/>
        <v>1.3322129973486348E-3</v>
      </c>
      <c r="H19" s="21">
        <v>101</v>
      </c>
      <c r="I19" s="11">
        <f t="shared" si="2"/>
        <v>1.4657245395665808E-4</v>
      </c>
    </row>
    <row r="20" spans="1:9" x14ac:dyDescent="0.45">
      <c r="A20" s="12" t="s">
        <v>76</v>
      </c>
      <c r="B20" s="20">
        <v>795771</v>
      </c>
      <c r="C20" s="21">
        <v>528087</v>
      </c>
      <c r="D20" s="21">
        <v>5</v>
      </c>
      <c r="E20" s="11">
        <f t="shared" si="0"/>
        <v>0.66361051106411262</v>
      </c>
      <c r="F20" s="21">
        <v>574</v>
      </c>
      <c r="G20" s="11">
        <f t="shared" si="1"/>
        <v>7.2131304106332094E-4</v>
      </c>
      <c r="H20" s="21">
        <v>111</v>
      </c>
      <c r="I20" s="11">
        <f t="shared" si="2"/>
        <v>1.3948736508367357E-4</v>
      </c>
    </row>
    <row r="21" spans="1:9" x14ac:dyDescent="0.45">
      <c r="A21" s="12" t="s">
        <v>77</v>
      </c>
      <c r="B21" s="20">
        <v>2293433</v>
      </c>
      <c r="C21" s="21">
        <v>1390163</v>
      </c>
      <c r="D21" s="21">
        <v>25</v>
      </c>
      <c r="E21" s="11">
        <f t="shared" si="0"/>
        <v>0.60613848322580166</v>
      </c>
      <c r="F21" s="21">
        <v>2431</v>
      </c>
      <c r="G21" s="11">
        <f t="shared" si="1"/>
        <v>1.0599830036456264E-3</v>
      </c>
      <c r="H21" s="21">
        <v>334</v>
      </c>
      <c r="I21" s="11">
        <f t="shared" si="2"/>
        <v>1.456332057662029E-4</v>
      </c>
    </row>
    <row r="22" spans="1:9" x14ac:dyDescent="0.45">
      <c r="A22" s="12" t="s">
        <v>78</v>
      </c>
      <c r="B22" s="20">
        <v>1388807</v>
      </c>
      <c r="C22" s="21">
        <v>845809</v>
      </c>
      <c r="D22" s="21">
        <v>40</v>
      </c>
      <c r="E22" s="11">
        <f t="shared" si="0"/>
        <v>0.60898958602599207</v>
      </c>
      <c r="F22" s="21">
        <v>2366</v>
      </c>
      <c r="G22" s="11">
        <f t="shared" si="1"/>
        <v>1.7036204454614645E-3</v>
      </c>
      <c r="H22" s="21">
        <v>305</v>
      </c>
      <c r="I22" s="11">
        <f t="shared" si="2"/>
        <v>2.1961294837943645E-4</v>
      </c>
    </row>
    <row r="23" spans="1:9" x14ac:dyDescent="0.45">
      <c r="A23" s="12" t="s">
        <v>79</v>
      </c>
      <c r="B23" s="20">
        <v>2732197</v>
      </c>
      <c r="C23" s="21">
        <v>1515090</v>
      </c>
      <c r="D23" s="21">
        <v>122</v>
      </c>
      <c r="E23" s="11">
        <f t="shared" si="0"/>
        <v>0.55448710323596728</v>
      </c>
      <c r="F23" s="21">
        <v>3470</v>
      </c>
      <c r="G23" s="11">
        <f t="shared" si="1"/>
        <v>1.2700401910989581E-3</v>
      </c>
      <c r="H23" s="21">
        <v>443</v>
      </c>
      <c r="I23" s="11">
        <f t="shared" si="2"/>
        <v>1.6214057771090444E-4</v>
      </c>
    </row>
    <row r="24" spans="1:9" x14ac:dyDescent="0.45">
      <c r="A24" s="12" t="s">
        <v>80</v>
      </c>
      <c r="B24" s="20">
        <v>826154</v>
      </c>
      <c r="C24" s="21">
        <v>495813</v>
      </c>
      <c r="D24" s="21">
        <v>16</v>
      </c>
      <c r="E24" s="11">
        <f t="shared" si="0"/>
        <v>0.60012661077716745</v>
      </c>
      <c r="F24" s="21">
        <v>1042</v>
      </c>
      <c r="G24" s="11">
        <f t="shared" si="1"/>
        <v>1.2612660593545513E-3</v>
      </c>
      <c r="H24" s="21">
        <v>280</v>
      </c>
      <c r="I24" s="11">
        <f t="shared" si="2"/>
        <v>3.3891986239853586E-4</v>
      </c>
    </row>
    <row r="25" spans="1:9" x14ac:dyDescent="0.45">
      <c r="A25" s="12" t="s">
        <v>81</v>
      </c>
      <c r="B25" s="20">
        <v>1517627</v>
      </c>
      <c r="C25" s="21">
        <v>916273</v>
      </c>
      <c r="D25" s="21">
        <v>7</v>
      </c>
      <c r="E25" s="11">
        <f t="shared" si="0"/>
        <v>0.60374914257587664</v>
      </c>
      <c r="F25" s="21">
        <v>1968</v>
      </c>
      <c r="G25" s="11">
        <f t="shared" si="1"/>
        <v>1.2967613254113164E-3</v>
      </c>
      <c r="H25" s="21">
        <v>329</v>
      </c>
      <c r="I25" s="11">
        <f t="shared" si="2"/>
        <v>2.1678581100626176E-4</v>
      </c>
    </row>
    <row r="26" spans="1:9" x14ac:dyDescent="0.45">
      <c r="A26" s="12" t="s">
        <v>82</v>
      </c>
      <c r="B26" s="20">
        <v>704487</v>
      </c>
      <c r="C26" s="21">
        <v>436356</v>
      </c>
      <c r="D26" s="21">
        <v>12</v>
      </c>
      <c r="E26" s="11">
        <f t="shared" si="0"/>
        <v>0.61937835616555026</v>
      </c>
      <c r="F26" s="21">
        <v>1045</v>
      </c>
      <c r="G26" s="11">
        <f t="shared" si="1"/>
        <v>1.4833488765584036E-3</v>
      </c>
      <c r="H26" s="21">
        <v>107</v>
      </c>
      <c r="I26" s="11">
        <f t="shared" si="2"/>
        <v>1.5188356917870735E-4</v>
      </c>
    </row>
    <row r="27" spans="1:9" x14ac:dyDescent="0.45">
      <c r="A27" s="12" t="s">
        <v>83</v>
      </c>
      <c r="B27" s="20">
        <v>1189149</v>
      </c>
      <c r="C27" s="21">
        <v>716990</v>
      </c>
      <c r="D27" s="21">
        <v>4</v>
      </c>
      <c r="E27" s="11">
        <f t="shared" si="0"/>
        <v>0.60294042210017418</v>
      </c>
      <c r="F27" s="21">
        <v>1055</v>
      </c>
      <c r="G27" s="11">
        <f t="shared" si="1"/>
        <v>8.8718907386711005E-4</v>
      </c>
      <c r="H27" s="21">
        <v>79</v>
      </c>
      <c r="I27" s="11">
        <f t="shared" si="2"/>
        <v>6.6434063351186433E-5</v>
      </c>
    </row>
    <row r="28" spans="1:9" x14ac:dyDescent="0.45">
      <c r="A28" s="12" t="s">
        <v>84</v>
      </c>
      <c r="B28" s="20">
        <v>936583</v>
      </c>
      <c r="C28" s="21">
        <v>606496</v>
      </c>
      <c r="D28" s="21">
        <v>268</v>
      </c>
      <c r="E28" s="11">
        <f t="shared" si="0"/>
        <v>0.64727632254696055</v>
      </c>
      <c r="F28" s="21">
        <v>775</v>
      </c>
      <c r="G28" s="11">
        <f t="shared" si="1"/>
        <v>8.2747604857231019E-4</v>
      </c>
      <c r="H28" s="21">
        <v>393</v>
      </c>
      <c r="I28" s="11">
        <f t="shared" si="2"/>
        <v>4.1961043495344246E-4</v>
      </c>
    </row>
    <row r="29" spans="1:9" x14ac:dyDescent="0.45">
      <c r="A29" s="12" t="s">
        <v>85</v>
      </c>
      <c r="B29" s="20">
        <v>1568265</v>
      </c>
      <c r="C29" s="21">
        <v>923051</v>
      </c>
      <c r="D29" s="21">
        <v>5</v>
      </c>
      <c r="E29" s="11">
        <f t="shared" si="0"/>
        <v>0.58857782326328778</v>
      </c>
      <c r="F29" s="21">
        <v>1243</v>
      </c>
      <c r="G29" s="11">
        <f t="shared" si="1"/>
        <v>7.9259563912986643E-4</v>
      </c>
      <c r="H29" s="21">
        <v>445</v>
      </c>
      <c r="I29" s="11">
        <f t="shared" si="2"/>
        <v>2.837530646925105E-4</v>
      </c>
    </row>
    <row r="30" spans="1:9" x14ac:dyDescent="0.45">
      <c r="A30" s="12" t="s">
        <v>86</v>
      </c>
      <c r="B30" s="20">
        <v>731722</v>
      </c>
      <c r="C30" s="21">
        <v>468334</v>
      </c>
      <c r="D30" s="21">
        <v>10</v>
      </c>
      <c r="E30" s="11">
        <f t="shared" si="0"/>
        <v>0.64002995673220153</v>
      </c>
      <c r="F30" s="21">
        <v>870</v>
      </c>
      <c r="G30" s="11">
        <f t="shared" si="1"/>
        <v>1.1889761412120997E-3</v>
      </c>
      <c r="H30" s="21">
        <v>194</v>
      </c>
      <c r="I30" s="11">
        <f t="shared" si="2"/>
        <v>2.651280130978705E-4</v>
      </c>
    </row>
    <row r="31" spans="1:9" x14ac:dyDescent="0.45">
      <c r="A31" s="4"/>
      <c r="B31" s="13"/>
      <c r="C31" s="14"/>
      <c r="D31" s="14"/>
      <c r="E31" s="15"/>
      <c r="F31" s="14"/>
      <c r="G31" s="15"/>
      <c r="H31" s="14"/>
      <c r="I31" s="15"/>
    </row>
    <row r="32" spans="1:9" x14ac:dyDescent="0.45">
      <c r="A32" s="4"/>
      <c r="B32" s="13"/>
      <c r="C32" s="14"/>
      <c r="D32" s="14"/>
      <c r="E32" s="15"/>
      <c r="F32" s="14"/>
      <c r="G32" s="15"/>
      <c r="H32" s="14"/>
      <c r="I32" s="15"/>
    </row>
    <row r="33" spans="1:9" x14ac:dyDescent="0.45">
      <c r="A33" s="2" t="s">
        <v>87</v>
      </c>
      <c r="B33" s="5"/>
      <c r="C33" s="5"/>
      <c r="D33" s="5"/>
      <c r="E33" s="4"/>
      <c r="F33" s="19"/>
      <c r="G33" s="6"/>
      <c r="H33" s="19"/>
      <c r="I33" s="6"/>
    </row>
    <row r="34" spans="1:9" ht="22.5" customHeight="1" x14ac:dyDescent="0.45">
      <c r="A34" s="104"/>
      <c r="B34" s="85" t="s">
        <v>3</v>
      </c>
      <c r="C34" s="81" t="s">
        <v>4</v>
      </c>
      <c r="D34" s="86"/>
      <c r="E34" s="87"/>
      <c r="F34" s="91" t="str">
        <f>F5</f>
        <v>直近7日間</v>
      </c>
      <c r="G34" s="92"/>
      <c r="H34" s="105">
        <f>'進捗状況 (都道府県別)'!H5:I5</f>
        <v>44837</v>
      </c>
      <c r="I34" s="106"/>
    </row>
    <row r="35" spans="1:9" ht="24" customHeight="1" x14ac:dyDescent="0.45">
      <c r="A35" s="104"/>
      <c r="B35" s="85"/>
      <c r="C35" s="88"/>
      <c r="D35" s="89"/>
      <c r="E35" s="90"/>
      <c r="F35" s="95" t="s">
        <v>5</v>
      </c>
      <c r="G35" s="96"/>
      <c r="H35" s="97" t="s">
        <v>6</v>
      </c>
      <c r="I35" s="98"/>
    </row>
    <row r="36" spans="1:9" ht="18.75" customHeight="1" x14ac:dyDescent="0.45">
      <c r="A36" s="80"/>
      <c r="B36" s="85"/>
      <c r="C36" s="99" t="s">
        <v>7</v>
      </c>
      <c r="D36" s="69"/>
      <c r="E36" s="8"/>
      <c r="F36" s="99" t="s">
        <v>8</v>
      </c>
      <c r="G36" s="8"/>
      <c r="H36" s="99" t="s">
        <v>8</v>
      </c>
      <c r="I36" s="9"/>
    </row>
    <row r="37" spans="1:9" ht="18.75" customHeight="1" x14ac:dyDescent="0.45">
      <c r="A37" s="80"/>
      <c r="B37" s="85"/>
      <c r="C37" s="100"/>
      <c r="D37" s="83" t="s">
        <v>152</v>
      </c>
      <c r="E37" s="83" t="s">
        <v>9</v>
      </c>
      <c r="F37" s="100"/>
      <c r="G37" s="81" t="s">
        <v>10</v>
      </c>
      <c r="H37" s="100"/>
      <c r="I37" s="83" t="s">
        <v>10</v>
      </c>
    </row>
    <row r="38" spans="1:9" ht="35.1" customHeight="1" x14ac:dyDescent="0.45">
      <c r="A38" s="80"/>
      <c r="B38" s="85"/>
      <c r="C38" s="100"/>
      <c r="D38" s="82"/>
      <c r="E38" s="82"/>
      <c r="F38" s="100"/>
      <c r="G38" s="82"/>
      <c r="H38" s="100"/>
      <c r="I38" s="82"/>
    </row>
    <row r="39" spans="1:9" x14ac:dyDescent="0.45">
      <c r="A39" s="10" t="s">
        <v>66</v>
      </c>
      <c r="B39" s="20">
        <v>9522872</v>
      </c>
      <c r="C39" s="21">
        <v>6015162</v>
      </c>
      <c r="D39" s="21">
        <v>530</v>
      </c>
      <c r="E39" s="11">
        <f t="shared" ref="E39" si="3">(C39-D39)/$B39</f>
        <v>0.63159853455974202</v>
      </c>
      <c r="F39" s="21">
        <v>11998</v>
      </c>
      <c r="G39" s="11">
        <f t="shared" ref="G39" si="4">F39/$B39</f>
        <v>1.2599140259367133E-3</v>
      </c>
      <c r="H39" s="21">
        <v>1488</v>
      </c>
      <c r="I39" s="11">
        <f t="shared" ref="I39" si="5">H39/$B39</f>
        <v>1.562553817797824E-4</v>
      </c>
    </row>
    <row r="40" spans="1:9" ht="18.75" customHeight="1" x14ac:dyDescent="0.45">
      <c r="A40" s="4"/>
      <c r="B40" s="13"/>
      <c r="C40" s="14"/>
      <c r="D40" s="14"/>
      <c r="E40" s="15"/>
      <c r="F40" s="14"/>
      <c r="G40" s="15"/>
      <c r="H40" s="14"/>
      <c r="I40" s="15"/>
    </row>
    <row r="41" spans="1:9" ht="18.75" customHeight="1" x14ac:dyDescent="0.45">
      <c r="A41" s="2" t="s">
        <v>158</v>
      </c>
      <c r="B41" s="13"/>
      <c r="C41" s="14"/>
      <c r="D41" s="14"/>
      <c r="E41" s="15"/>
      <c r="F41" s="14"/>
      <c r="G41" s="15"/>
      <c r="H41" s="14"/>
      <c r="I41" s="15"/>
    </row>
    <row r="42" spans="1:9" ht="18.75" customHeight="1" x14ac:dyDescent="0.45">
      <c r="A42" s="2" t="s">
        <v>88</v>
      </c>
      <c r="B42" s="13"/>
      <c r="C42" s="14"/>
      <c r="D42" s="14"/>
      <c r="E42" s="15"/>
      <c r="F42" s="14"/>
      <c r="G42" s="15"/>
      <c r="H42" s="14"/>
      <c r="I42" s="15"/>
    </row>
    <row r="43" spans="1:9" x14ac:dyDescent="0.45">
      <c r="A43" s="2" t="s">
        <v>60</v>
      </c>
      <c r="B43" s="17"/>
      <c r="C43" s="17"/>
      <c r="D43" s="17"/>
      <c r="E43" s="18"/>
      <c r="F43" s="17"/>
      <c r="G43" s="18"/>
      <c r="H43" s="17"/>
      <c r="I43" s="18"/>
    </row>
    <row r="44" spans="1:9" x14ac:dyDescent="0.45">
      <c r="A44" s="2" t="s">
        <v>89</v>
      </c>
      <c r="B44" s="17"/>
      <c r="C44" s="17"/>
      <c r="D44" s="17"/>
      <c r="E44" s="18"/>
      <c r="F44" s="17"/>
      <c r="G44" s="18"/>
      <c r="H44" s="17"/>
      <c r="I44" s="18"/>
    </row>
    <row r="45" spans="1:9" s="70" customFormat="1" x14ac:dyDescent="0.45">
      <c r="A45" s="77" t="s">
        <v>154</v>
      </c>
      <c r="B45" s="59"/>
      <c r="C45" s="59"/>
      <c r="D45" s="59"/>
      <c r="F45" s="59"/>
      <c r="H45" s="59"/>
    </row>
    <row r="46" spans="1:9" x14ac:dyDescent="0.45">
      <c r="A46" s="49" t="s">
        <v>155</v>
      </c>
      <c r="B46" s="50"/>
      <c r="C46" s="50"/>
      <c r="D46" s="50"/>
      <c r="F46" s="50"/>
      <c r="H46" s="50"/>
    </row>
  </sheetData>
  <mergeCells count="30">
    <mergeCell ref="A1:I1"/>
    <mergeCell ref="A5:A9"/>
    <mergeCell ref="B5:B9"/>
    <mergeCell ref="C5:E6"/>
    <mergeCell ref="F5:G5"/>
    <mergeCell ref="H5:I5"/>
    <mergeCell ref="F6:G6"/>
    <mergeCell ref="H6:I6"/>
    <mergeCell ref="C7:C9"/>
    <mergeCell ref="F7:F9"/>
    <mergeCell ref="H7:H9"/>
    <mergeCell ref="E8:E9"/>
    <mergeCell ref="G8:G9"/>
    <mergeCell ref="I8:I9"/>
    <mergeCell ref="H3:I3"/>
    <mergeCell ref="D8:D9"/>
    <mergeCell ref="A34:A38"/>
    <mergeCell ref="B34:B38"/>
    <mergeCell ref="C34:E35"/>
    <mergeCell ref="F34:G34"/>
    <mergeCell ref="H34:I34"/>
    <mergeCell ref="F35:G35"/>
    <mergeCell ref="H35:I35"/>
    <mergeCell ref="C36:C38"/>
    <mergeCell ref="F36:F38"/>
    <mergeCell ref="H36:H38"/>
    <mergeCell ref="E37:E38"/>
    <mergeCell ref="G37:G38"/>
    <mergeCell ref="I37:I38"/>
    <mergeCell ref="D37:D38"/>
  </mergeCells>
  <phoneticPr fontId="2"/>
  <pageMargins left="0.7" right="0.7" top="0.75" bottom="0.75" header="0.3" footer="0.3"/>
  <pageSetup paperSize="9" scale="64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62"/>
  <sheetViews>
    <sheetView view="pageBreakPreview" zoomScaleNormal="100" zoomScaleSheetLayoutView="100" workbookViewId="0"/>
  </sheetViews>
  <sheetFormatPr defaultRowHeight="18" x14ac:dyDescent="0.45"/>
  <cols>
    <col min="1" max="1" width="12.69921875" customWidth="1"/>
    <col min="2" max="2" width="14.09765625" style="27" customWidth="1"/>
    <col min="3" max="4" width="13.8984375" customWidth="1"/>
    <col min="5" max="5" width="13" style="75" customWidth="1"/>
    <col min="6" max="7" width="14" customWidth="1"/>
    <col min="8" max="8" width="14" style="75" customWidth="1"/>
    <col min="9" max="10" width="14.09765625" customWidth="1"/>
    <col min="11" max="11" width="14.09765625" style="75" customWidth="1"/>
    <col min="12" max="12" width="12.8984375" customWidth="1"/>
    <col min="13" max="30" width="13.09765625" customWidth="1"/>
    <col min="32" max="32" width="11.59765625" bestFit="1" customWidth="1"/>
  </cols>
  <sheetData>
    <row r="1" spans="1:33" x14ac:dyDescent="0.45">
      <c r="A1" s="22" t="s">
        <v>90</v>
      </c>
      <c r="B1" s="23"/>
      <c r="C1" s="24"/>
      <c r="D1" s="24"/>
      <c r="E1" s="71"/>
      <c r="F1" s="24"/>
      <c r="G1" s="24"/>
      <c r="H1" s="71"/>
      <c r="M1" s="25"/>
    </row>
    <row r="2" spans="1:33" x14ac:dyDescent="0.45">
      <c r="A2" s="22"/>
      <c r="B2" s="22"/>
      <c r="C2" s="22"/>
      <c r="D2" s="22"/>
      <c r="E2" s="72"/>
      <c r="F2" s="22"/>
      <c r="G2" s="22"/>
      <c r="H2" s="72"/>
      <c r="I2" s="22"/>
      <c r="J2" s="22"/>
      <c r="K2" s="72"/>
      <c r="L2" s="22"/>
      <c r="S2" s="26"/>
      <c r="T2" s="26"/>
      <c r="U2" s="26"/>
      <c r="V2" s="26"/>
      <c r="W2" s="26"/>
      <c r="X2" s="26"/>
      <c r="Y2" s="26"/>
      <c r="Z2" s="107">
        <f>'進捗状況 (都道府県別)'!H3</f>
        <v>44838</v>
      </c>
      <c r="AA2" s="107"/>
      <c r="AB2" s="107"/>
      <c r="AC2" s="107"/>
      <c r="AD2" s="107"/>
    </row>
    <row r="3" spans="1:33" x14ac:dyDescent="0.45">
      <c r="A3" s="109" t="s">
        <v>2</v>
      </c>
      <c r="B3" s="127" t="str">
        <f>_xlfn.CONCAT("接種回数（",TEXT('進捗状況 (都道府県別)'!H3-1,"m月d日"),"まで）")</f>
        <v>接種回数（10月3日まで）</v>
      </c>
      <c r="C3" s="128"/>
      <c r="D3" s="128"/>
      <c r="E3" s="128"/>
      <c r="F3" s="128"/>
      <c r="G3" s="128"/>
      <c r="H3" s="128"/>
      <c r="I3" s="128"/>
      <c r="J3" s="128"/>
      <c r="K3" s="128"/>
      <c r="L3" s="128"/>
      <c r="M3" s="128"/>
      <c r="N3" s="128"/>
      <c r="O3" s="128"/>
      <c r="P3" s="128"/>
      <c r="Q3" s="128"/>
      <c r="R3" s="128"/>
      <c r="S3" s="128"/>
      <c r="T3" s="128"/>
      <c r="U3" s="128"/>
      <c r="V3" s="128"/>
      <c r="W3" s="128"/>
      <c r="X3" s="128"/>
      <c r="Y3" s="128"/>
      <c r="Z3" s="128"/>
      <c r="AA3" s="128"/>
      <c r="AB3" s="128"/>
      <c r="AC3" s="128"/>
      <c r="AD3" s="129"/>
    </row>
    <row r="4" spans="1:33" x14ac:dyDescent="0.45">
      <c r="A4" s="110"/>
      <c r="B4" s="110"/>
      <c r="C4" s="112" t="s">
        <v>91</v>
      </c>
      <c r="D4" s="113"/>
      <c r="E4" s="114"/>
      <c r="F4" s="112" t="s">
        <v>92</v>
      </c>
      <c r="G4" s="113"/>
      <c r="H4" s="114"/>
      <c r="I4" s="121" t="s">
        <v>93</v>
      </c>
      <c r="J4" s="122"/>
      <c r="K4" s="122"/>
      <c r="L4" s="122"/>
      <c r="M4" s="122"/>
      <c r="N4" s="122"/>
      <c r="O4" s="122"/>
      <c r="P4" s="122"/>
      <c r="Q4" s="122"/>
      <c r="R4" s="122"/>
      <c r="S4" s="122"/>
      <c r="T4" s="122"/>
      <c r="U4" s="122"/>
      <c r="V4" s="123"/>
      <c r="W4" s="121" t="s">
        <v>94</v>
      </c>
      <c r="X4" s="122"/>
      <c r="Y4" s="122"/>
      <c r="Z4" s="122"/>
      <c r="AA4" s="122"/>
      <c r="AB4" s="122"/>
      <c r="AC4" s="122"/>
      <c r="AD4" s="123"/>
    </row>
    <row r="5" spans="1:33" x14ac:dyDescent="0.45">
      <c r="A5" s="110"/>
      <c r="B5" s="110"/>
      <c r="C5" s="115"/>
      <c r="D5" s="116"/>
      <c r="E5" s="117"/>
      <c r="F5" s="115"/>
      <c r="G5" s="116"/>
      <c r="H5" s="117"/>
      <c r="I5" s="118"/>
      <c r="J5" s="119"/>
      <c r="K5" s="120"/>
      <c r="L5" s="61" t="s">
        <v>95</v>
      </c>
      <c r="M5" s="61" t="s">
        <v>96</v>
      </c>
      <c r="N5" s="62" t="s">
        <v>97</v>
      </c>
      <c r="O5" s="63" t="s">
        <v>98</v>
      </c>
      <c r="P5" s="63" t="s">
        <v>99</v>
      </c>
      <c r="Q5" s="63" t="s">
        <v>100</v>
      </c>
      <c r="R5" s="63" t="s">
        <v>101</v>
      </c>
      <c r="S5" s="63" t="s">
        <v>102</v>
      </c>
      <c r="T5" s="63" t="s">
        <v>146</v>
      </c>
      <c r="U5" s="63" t="s">
        <v>150</v>
      </c>
      <c r="V5" s="63" t="s">
        <v>160</v>
      </c>
      <c r="W5" s="64"/>
      <c r="X5" s="65"/>
      <c r="Y5" s="61" t="s">
        <v>103</v>
      </c>
      <c r="Z5" s="61" t="s">
        <v>104</v>
      </c>
      <c r="AA5" s="61" t="s">
        <v>105</v>
      </c>
      <c r="AB5" s="61" t="s">
        <v>145</v>
      </c>
      <c r="AC5" s="61" t="s">
        <v>151</v>
      </c>
      <c r="AD5" s="61" t="s">
        <v>161</v>
      </c>
    </row>
    <row r="6" spans="1:33" x14ac:dyDescent="0.45">
      <c r="A6" s="111"/>
      <c r="B6" s="111"/>
      <c r="C6" s="52" t="s">
        <v>7</v>
      </c>
      <c r="D6" s="78" t="s">
        <v>147</v>
      </c>
      <c r="E6" s="60" t="s">
        <v>106</v>
      </c>
      <c r="F6" s="52" t="s">
        <v>7</v>
      </c>
      <c r="G6" s="78" t="s">
        <v>147</v>
      </c>
      <c r="H6" s="60" t="s">
        <v>106</v>
      </c>
      <c r="I6" s="52" t="s">
        <v>7</v>
      </c>
      <c r="J6" s="78" t="s">
        <v>147</v>
      </c>
      <c r="K6" s="60" t="s">
        <v>106</v>
      </c>
      <c r="L6" s="124" t="s">
        <v>7</v>
      </c>
      <c r="M6" s="125"/>
      <c r="N6" s="125"/>
      <c r="O6" s="125"/>
      <c r="P6" s="125"/>
      <c r="Q6" s="125"/>
      <c r="R6" s="125"/>
      <c r="S6" s="125"/>
      <c r="T6" s="125"/>
      <c r="U6" s="125"/>
      <c r="V6" s="126"/>
      <c r="W6" s="60" t="s">
        <v>7</v>
      </c>
      <c r="X6" s="60" t="s">
        <v>106</v>
      </c>
      <c r="Y6" s="66" t="s">
        <v>107</v>
      </c>
      <c r="Z6" s="66" t="s">
        <v>107</v>
      </c>
      <c r="AA6" s="66" t="s">
        <v>107</v>
      </c>
      <c r="AB6" s="66" t="s">
        <v>107</v>
      </c>
      <c r="AC6" s="66" t="s">
        <v>107</v>
      </c>
      <c r="AD6" s="66" t="s">
        <v>107</v>
      </c>
      <c r="AF6" s="58" t="s">
        <v>108</v>
      </c>
    </row>
    <row r="7" spans="1:33" x14ac:dyDescent="0.45">
      <c r="A7" s="28" t="s">
        <v>11</v>
      </c>
      <c r="B7" s="30">
        <f>C7+F7+I7+W7</f>
        <v>324577583</v>
      </c>
      <c r="C7" s="30">
        <f>SUM(C8:C54)</f>
        <v>104222498</v>
      </c>
      <c r="D7" s="30">
        <f>SUM(D8:D54)</f>
        <v>1649300</v>
      </c>
      <c r="E7" s="73">
        <f t="shared" ref="E7:E54" si="0">(C7-D7)/AF7</f>
        <v>0.81459853889387412</v>
      </c>
      <c r="F7" s="30">
        <f>SUM(F8:F54)</f>
        <v>102856503</v>
      </c>
      <c r="G7" s="30">
        <f>SUM(G8:G54)</f>
        <v>1553096</v>
      </c>
      <c r="H7" s="73">
        <f>(F7-G7)/AF7</f>
        <v>0.80451432670717227</v>
      </c>
      <c r="I7" s="30">
        <f>SUM(I8:I54)</f>
        <v>82418542</v>
      </c>
      <c r="J7" s="30">
        <f>SUM(J8:J54)</f>
        <v>4023</v>
      </c>
      <c r="K7" s="73">
        <f>(I7-J7)/AF7</f>
        <v>0.65450573902396447</v>
      </c>
      <c r="L7" s="53">
        <f>SUM(L8:L54)</f>
        <v>1040596</v>
      </c>
      <c r="M7" s="53">
        <f t="shared" ref="M7" si="1">SUM(M8:M54)</f>
        <v>5309980</v>
      </c>
      <c r="N7" s="53">
        <f t="shared" ref="N7:V7" si="2">SUM(N8:N54)</f>
        <v>23305039</v>
      </c>
      <c r="O7" s="53">
        <f t="shared" si="2"/>
        <v>25521744</v>
      </c>
      <c r="P7" s="53">
        <f t="shared" si="2"/>
        <v>13763416</v>
      </c>
      <c r="Q7" s="53">
        <f t="shared" si="2"/>
        <v>6565831</v>
      </c>
      <c r="R7" s="53">
        <f t="shared" si="2"/>
        <v>2734867</v>
      </c>
      <c r="S7" s="53">
        <f t="shared" ref="S7:U7" si="3">SUM(S8:S54)</f>
        <v>1867533</v>
      </c>
      <c r="T7" s="53">
        <f t="shared" si="3"/>
        <v>1556684</v>
      </c>
      <c r="U7" s="53">
        <f t="shared" si="3"/>
        <v>713746</v>
      </c>
      <c r="V7" s="53">
        <f t="shared" si="2"/>
        <v>39106</v>
      </c>
      <c r="W7" s="53">
        <f>SUM(W8:W54)</f>
        <v>35080040</v>
      </c>
      <c r="X7" s="54">
        <f>W7/AF7</f>
        <v>0.27859275020691721</v>
      </c>
      <c r="Y7" s="53">
        <f>SUM(Y8:Y54)</f>
        <v>6990</v>
      </c>
      <c r="Z7" s="53">
        <f t="shared" ref="Z7" si="4">SUM(Z8:Z54)</f>
        <v>759272</v>
      </c>
      <c r="AA7" s="53">
        <f t="shared" ref="AA7:AD7" si="5">SUM(AA8:AA54)</f>
        <v>12735160</v>
      </c>
      <c r="AB7" s="53">
        <f t="shared" ref="AB7:AC7" si="6">SUM(AB8:AB54)</f>
        <v>15110326</v>
      </c>
      <c r="AC7" s="53">
        <f t="shared" si="6"/>
        <v>6255469</v>
      </c>
      <c r="AD7" s="53">
        <f t="shared" si="5"/>
        <v>212823</v>
      </c>
      <c r="AF7" s="59">
        <f>SUM(AF8:AF54)</f>
        <v>125918711</v>
      </c>
    </row>
    <row r="8" spans="1:33" x14ac:dyDescent="0.45">
      <c r="A8" s="31" t="s">
        <v>12</v>
      </c>
      <c r="B8" s="30">
        <f>C8+F8+I8+W8</f>
        <v>13778118</v>
      </c>
      <c r="C8" s="32">
        <f>SUM(一般接種!D7+一般接種!G7+一般接種!J7+一般接種!M7+医療従事者等!C5)</f>
        <v>4337267</v>
      </c>
      <c r="D8" s="32">
        <v>67725</v>
      </c>
      <c r="E8" s="73">
        <f t="shared" si="0"/>
        <v>0.82395802033561272</v>
      </c>
      <c r="F8" s="32">
        <f>SUM(一般接種!E7+一般接種!H7+一般接種!K7+一般接種!N7+医療従事者等!D5)</f>
        <v>4276137</v>
      </c>
      <c r="G8" s="32">
        <v>63242</v>
      </c>
      <c r="H8" s="73">
        <f t="shared" ref="H8:H54" si="7">(F8-G8)/AF8</f>
        <v>0.81302599297109646</v>
      </c>
      <c r="I8" s="29">
        <f>SUM(L8:V8)</f>
        <v>3514805</v>
      </c>
      <c r="J8" s="32">
        <v>78</v>
      </c>
      <c r="K8" s="73">
        <f>(I8-J8)/AF8</f>
        <v>0.67828996668498098</v>
      </c>
      <c r="L8" s="67">
        <v>42167</v>
      </c>
      <c r="M8" s="67">
        <v>231926</v>
      </c>
      <c r="N8" s="67">
        <v>924156</v>
      </c>
      <c r="O8" s="67">
        <v>1076181</v>
      </c>
      <c r="P8" s="67">
        <v>656772</v>
      </c>
      <c r="Q8" s="67">
        <v>306626</v>
      </c>
      <c r="R8" s="67">
        <v>121225</v>
      </c>
      <c r="S8" s="67">
        <v>68433</v>
      </c>
      <c r="T8" s="67">
        <v>56618</v>
      </c>
      <c r="U8" s="67">
        <v>30181</v>
      </c>
      <c r="V8" s="67">
        <v>520</v>
      </c>
      <c r="W8" s="67">
        <f>SUM(Y8:AD8)</f>
        <v>1649909</v>
      </c>
      <c r="X8" s="68">
        <f t="shared" ref="X8:X54" si="8">W8/AF8</f>
        <v>0.31840786514663877</v>
      </c>
      <c r="Y8" s="67">
        <v>168</v>
      </c>
      <c r="Z8" s="67">
        <v>26992</v>
      </c>
      <c r="AA8" s="67">
        <v>527127</v>
      </c>
      <c r="AB8" s="67">
        <v>754640</v>
      </c>
      <c r="AC8" s="67">
        <v>337086</v>
      </c>
      <c r="AD8" s="67">
        <v>3896</v>
      </c>
      <c r="AF8" s="59">
        <v>5181747</v>
      </c>
      <c r="AG8">
        <v>0</v>
      </c>
    </row>
    <row r="9" spans="1:33" x14ac:dyDescent="0.45">
      <c r="A9" s="31" t="s">
        <v>13</v>
      </c>
      <c r="B9" s="30">
        <f>C9+F9+I9+W9</f>
        <v>3494765</v>
      </c>
      <c r="C9" s="32">
        <f>SUM(一般接種!D8+一般接種!G8+一般接種!J8+一般接種!M8+医療従事者等!C6)</f>
        <v>1099322</v>
      </c>
      <c r="D9" s="32">
        <v>18882</v>
      </c>
      <c r="E9" s="73">
        <f t="shared" si="0"/>
        <v>0.8694896403871194</v>
      </c>
      <c r="F9" s="32">
        <f>SUM(一般接種!E8+一般接種!H8+一般接種!K8+一般接種!N8+医療従事者等!D6)</f>
        <v>1086079</v>
      </c>
      <c r="G9" s="32">
        <v>17786</v>
      </c>
      <c r="H9" s="73">
        <f t="shared" si="7"/>
        <v>0.8597142797361047</v>
      </c>
      <c r="I9" s="29">
        <f t="shared" ref="I9:I54" si="9">SUM(L9:V9)</f>
        <v>900478</v>
      </c>
      <c r="J9" s="32">
        <v>41</v>
      </c>
      <c r="K9" s="73">
        <f t="shared" ref="K9:K54" si="10">(I9-J9)/AF9</f>
        <v>0.72463130143391274</v>
      </c>
      <c r="L9" s="67">
        <v>10727</v>
      </c>
      <c r="M9" s="67">
        <v>43983</v>
      </c>
      <c r="N9" s="67">
        <v>228431</v>
      </c>
      <c r="O9" s="67">
        <v>263853</v>
      </c>
      <c r="P9" s="67">
        <v>181716</v>
      </c>
      <c r="Q9" s="67">
        <v>92305</v>
      </c>
      <c r="R9" s="67">
        <v>41318</v>
      </c>
      <c r="S9" s="67">
        <v>18947</v>
      </c>
      <c r="T9" s="67">
        <v>12013</v>
      </c>
      <c r="U9" s="67">
        <v>6991</v>
      </c>
      <c r="V9" s="67">
        <v>194</v>
      </c>
      <c r="W9" s="67">
        <f t="shared" ref="W9:W54" si="11">SUM(Y9:AD9)</f>
        <v>408886</v>
      </c>
      <c r="X9" s="68">
        <f t="shared" si="8"/>
        <v>0.32905310901052137</v>
      </c>
      <c r="Y9" s="67">
        <v>72</v>
      </c>
      <c r="Z9" s="67">
        <v>5733</v>
      </c>
      <c r="AA9" s="67">
        <v>122232</v>
      </c>
      <c r="AB9" s="67">
        <v>172837</v>
      </c>
      <c r="AC9" s="67">
        <v>106006</v>
      </c>
      <c r="AD9" s="67">
        <v>2006</v>
      </c>
      <c r="AF9" s="59">
        <v>1242614</v>
      </c>
      <c r="AG9">
        <v>0</v>
      </c>
    </row>
    <row r="10" spans="1:33" x14ac:dyDescent="0.45">
      <c r="A10" s="31" t="s">
        <v>14</v>
      </c>
      <c r="B10" s="30">
        <f t="shared" ref="B10:B54" si="12">C10+F10+I10+W10</f>
        <v>3438541</v>
      </c>
      <c r="C10" s="32">
        <f>SUM(一般接種!D9+一般接種!G9+一般接種!J9+一般接種!M9+医療従事者等!C7)</f>
        <v>1064780</v>
      </c>
      <c r="D10" s="32">
        <v>20456</v>
      </c>
      <c r="E10" s="73">
        <f t="shared" si="0"/>
        <v>0.8658412221487094</v>
      </c>
      <c r="F10" s="32">
        <f>SUM(一般接種!E9+一般接種!H9+一般接種!K9+一般接種!N9+医療従事者等!D7)</f>
        <v>1050185</v>
      </c>
      <c r="G10" s="32">
        <v>19313</v>
      </c>
      <c r="H10" s="73">
        <f t="shared" si="7"/>
        <v>0.85468826950149979</v>
      </c>
      <c r="I10" s="29">
        <f t="shared" si="9"/>
        <v>889737</v>
      </c>
      <c r="J10" s="32">
        <v>60</v>
      </c>
      <c r="K10" s="73">
        <f t="shared" si="10"/>
        <v>0.73762455042457831</v>
      </c>
      <c r="L10" s="67">
        <v>10460</v>
      </c>
      <c r="M10" s="67">
        <v>47809</v>
      </c>
      <c r="N10" s="67">
        <v>221649</v>
      </c>
      <c r="O10" s="67">
        <v>256864</v>
      </c>
      <c r="P10" s="67">
        <v>168669</v>
      </c>
      <c r="Q10" s="67">
        <v>106806</v>
      </c>
      <c r="R10" s="67">
        <v>40216</v>
      </c>
      <c r="S10" s="67">
        <v>17223</v>
      </c>
      <c r="T10" s="67">
        <v>12583</v>
      </c>
      <c r="U10" s="67">
        <v>6695</v>
      </c>
      <c r="V10" s="67">
        <v>763</v>
      </c>
      <c r="W10" s="67">
        <f t="shared" si="11"/>
        <v>433839</v>
      </c>
      <c r="X10" s="68">
        <f t="shared" si="8"/>
        <v>0.35969267198280791</v>
      </c>
      <c r="Y10" s="67">
        <v>6</v>
      </c>
      <c r="Z10" s="67">
        <v>5462</v>
      </c>
      <c r="AA10" s="67">
        <v>132769</v>
      </c>
      <c r="AB10" s="67">
        <v>187140</v>
      </c>
      <c r="AC10" s="67">
        <v>105302</v>
      </c>
      <c r="AD10" s="67">
        <v>3160</v>
      </c>
      <c r="AF10" s="59">
        <v>1206138</v>
      </c>
      <c r="AG10">
        <v>0</v>
      </c>
    </row>
    <row r="11" spans="1:33" x14ac:dyDescent="0.45">
      <c r="A11" s="31" t="s">
        <v>15</v>
      </c>
      <c r="B11" s="30">
        <f t="shared" si="12"/>
        <v>6115218</v>
      </c>
      <c r="C11" s="32">
        <f>SUM(一般接種!D10+一般接種!G10+一般接種!J10+一般接種!M10+医療従事者等!C8)</f>
        <v>1944543</v>
      </c>
      <c r="D11" s="32">
        <v>28874</v>
      </c>
      <c r="E11" s="73">
        <f t="shared" si="0"/>
        <v>0.84456037357532965</v>
      </c>
      <c r="F11" s="32">
        <f>SUM(一般接種!E10+一般接種!H10+一般接種!K10+一般接種!N10+医療従事者等!D8)</f>
        <v>1911962</v>
      </c>
      <c r="G11" s="32">
        <v>27225</v>
      </c>
      <c r="H11" s="73">
        <f t="shared" si="7"/>
        <v>0.83092339272141802</v>
      </c>
      <c r="I11" s="29">
        <f t="shared" si="9"/>
        <v>1556931</v>
      </c>
      <c r="J11" s="32">
        <v>29</v>
      </c>
      <c r="K11" s="73">
        <f t="shared" si="10"/>
        <v>0.6863908821096848</v>
      </c>
      <c r="L11" s="67">
        <v>18990</v>
      </c>
      <c r="M11" s="67">
        <v>126111</v>
      </c>
      <c r="N11" s="67">
        <v>460736</v>
      </c>
      <c r="O11" s="67">
        <v>394222</v>
      </c>
      <c r="P11" s="67">
        <v>270003</v>
      </c>
      <c r="Q11" s="67">
        <v>151325</v>
      </c>
      <c r="R11" s="67">
        <v>60510</v>
      </c>
      <c r="S11" s="67">
        <v>35713</v>
      </c>
      <c r="T11" s="67">
        <v>25610</v>
      </c>
      <c r="U11" s="67">
        <v>13311</v>
      </c>
      <c r="V11" s="67">
        <v>400</v>
      </c>
      <c r="W11" s="67">
        <f t="shared" si="11"/>
        <v>701782</v>
      </c>
      <c r="X11" s="68">
        <f t="shared" si="8"/>
        <v>0.30939440377666599</v>
      </c>
      <c r="Y11" s="67">
        <v>27</v>
      </c>
      <c r="Z11" s="67">
        <v>24649</v>
      </c>
      <c r="AA11" s="67">
        <v>277033</v>
      </c>
      <c r="AB11" s="67">
        <v>277936</v>
      </c>
      <c r="AC11" s="67">
        <v>118307</v>
      </c>
      <c r="AD11" s="67">
        <v>3830</v>
      </c>
      <c r="AF11" s="59">
        <v>2268244</v>
      </c>
      <c r="AG11">
        <v>0</v>
      </c>
    </row>
    <row r="12" spans="1:33" x14ac:dyDescent="0.45">
      <c r="A12" s="31" t="s">
        <v>16</v>
      </c>
      <c r="B12" s="30">
        <f t="shared" si="12"/>
        <v>2778351</v>
      </c>
      <c r="C12" s="32">
        <f>SUM(一般接種!D11+一般接種!G11+一般接種!J11+一般接種!M11+医療従事者等!C9)</f>
        <v>859513</v>
      </c>
      <c r="D12" s="32">
        <v>17001</v>
      </c>
      <c r="E12" s="73">
        <f t="shared" si="0"/>
        <v>0.88090445903826464</v>
      </c>
      <c r="F12" s="32">
        <f>SUM(一般接種!E11+一般接種!H11+一般接種!K11+一般接種!N11+医療従事者等!D9)</f>
        <v>850413</v>
      </c>
      <c r="G12" s="32">
        <v>16001</v>
      </c>
      <c r="H12" s="73">
        <f t="shared" si="7"/>
        <v>0.87243534985262705</v>
      </c>
      <c r="I12" s="29">
        <f t="shared" si="9"/>
        <v>734556</v>
      </c>
      <c r="J12" s="32">
        <v>5</v>
      </c>
      <c r="K12" s="73">
        <f t="shared" si="10"/>
        <v>0.76802378042213804</v>
      </c>
      <c r="L12" s="67">
        <v>4887</v>
      </c>
      <c r="M12" s="67">
        <v>29848</v>
      </c>
      <c r="N12" s="67">
        <v>127788</v>
      </c>
      <c r="O12" s="67">
        <v>229468</v>
      </c>
      <c r="P12" s="67">
        <v>189370</v>
      </c>
      <c r="Q12" s="67">
        <v>89896</v>
      </c>
      <c r="R12" s="67">
        <v>30915</v>
      </c>
      <c r="S12" s="67">
        <v>14020</v>
      </c>
      <c r="T12" s="67">
        <v>11825</v>
      </c>
      <c r="U12" s="67">
        <v>6124</v>
      </c>
      <c r="V12" s="67">
        <v>415</v>
      </c>
      <c r="W12" s="67">
        <f t="shared" si="11"/>
        <v>333869</v>
      </c>
      <c r="X12" s="68">
        <f t="shared" si="8"/>
        <v>0.34908308823452533</v>
      </c>
      <c r="Y12" s="67">
        <v>3</v>
      </c>
      <c r="Z12" s="67">
        <v>1518</v>
      </c>
      <c r="AA12" s="67">
        <v>58235</v>
      </c>
      <c r="AB12" s="67">
        <v>139248</v>
      </c>
      <c r="AC12" s="67">
        <v>126980</v>
      </c>
      <c r="AD12" s="67">
        <v>7885</v>
      </c>
      <c r="AF12" s="59">
        <v>956417</v>
      </c>
      <c r="AG12">
        <v>0</v>
      </c>
    </row>
    <row r="13" spans="1:33" x14ac:dyDescent="0.45">
      <c r="A13" s="31" t="s">
        <v>17</v>
      </c>
      <c r="B13" s="30">
        <f t="shared" si="12"/>
        <v>3034500</v>
      </c>
      <c r="C13" s="32">
        <f>SUM(一般接種!D12+一般接種!G12+一般接種!J12+一般接種!M12+医療従事者等!C10)</f>
        <v>937482</v>
      </c>
      <c r="D13" s="32">
        <v>18242</v>
      </c>
      <c r="E13" s="73">
        <f t="shared" si="0"/>
        <v>0.87036302367924467</v>
      </c>
      <c r="F13" s="32">
        <f>SUM(一般接種!E12+一般接種!H12+一般接種!K12+一般接種!N12+医療従事者等!D10)</f>
        <v>928726</v>
      </c>
      <c r="G13" s="32">
        <v>17064</v>
      </c>
      <c r="H13" s="73">
        <f t="shared" si="7"/>
        <v>0.86318795406364779</v>
      </c>
      <c r="I13" s="29">
        <f t="shared" si="9"/>
        <v>786423</v>
      </c>
      <c r="J13" s="32">
        <v>42</v>
      </c>
      <c r="K13" s="73">
        <f t="shared" si="10"/>
        <v>0.74456827914789181</v>
      </c>
      <c r="L13" s="67">
        <v>9650</v>
      </c>
      <c r="M13" s="67">
        <v>34752</v>
      </c>
      <c r="N13" s="67">
        <v>192907</v>
      </c>
      <c r="O13" s="67">
        <v>270894</v>
      </c>
      <c r="P13" s="67">
        <v>142832</v>
      </c>
      <c r="Q13" s="67">
        <v>77148</v>
      </c>
      <c r="R13" s="67">
        <v>25827</v>
      </c>
      <c r="S13" s="67">
        <v>13631</v>
      </c>
      <c r="T13" s="67">
        <v>10600</v>
      </c>
      <c r="U13" s="67">
        <v>7408</v>
      </c>
      <c r="V13" s="67">
        <v>774</v>
      </c>
      <c r="W13" s="67">
        <f t="shared" si="11"/>
        <v>381869</v>
      </c>
      <c r="X13" s="68">
        <f t="shared" si="8"/>
        <v>0.3615646158667698</v>
      </c>
      <c r="Y13" s="67">
        <v>2</v>
      </c>
      <c r="Z13" s="67">
        <v>3617</v>
      </c>
      <c r="AA13" s="67">
        <v>100337</v>
      </c>
      <c r="AB13" s="67">
        <v>178082</v>
      </c>
      <c r="AC13" s="67">
        <v>97083</v>
      </c>
      <c r="AD13" s="67">
        <v>2748</v>
      </c>
      <c r="AF13" s="59">
        <v>1056157</v>
      </c>
      <c r="AG13">
        <v>0</v>
      </c>
    </row>
    <row r="14" spans="1:33" x14ac:dyDescent="0.45">
      <c r="A14" s="31" t="s">
        <v>18</v>
      </c>
      <c r="B14" s="30">
        <f t="shared" si="12"/>
        <v>5136358</v>
      </c>
      <c r="C14" s="32">
        <f>SUM(一般接種!D13+一般接種!G13+一般接種!J13+一般接種!M13+医療従事者等!C11)</f>
        <v>1604355</v>
      </c>
      <c r="D14" s="32">
        <v>24295</v>
      </c>
      <c r="E14" s="73">
        <f t="shared" si="0"/>
        <v>0.85848331318509663</v>
      </c>
      <c r="F14" s="32">
        <f>SUM(一般接種!E13+一般接種!H13+一般接種!K13+一般接種!N13+医療従事者等!D11)</f>
        <v>1586060</v>
      </c>
      <c r="G14" s="32">
        <v>22683</v>
      </c>
      <c r="H14" s="73">
        <f t="shared" si="7"/>
        <v>0.84941905162929054</v>
      </c>
      <c r="I14" s="29">
        <f t="shared" si="9"/>
        <v>1333045</v>
      </c>
      <c r="J14" s="32">
        <v>86</v>
      </c>
      <c r="K14" s="73">
        <f t="shared" si="10"/>
        <v>0.72422759810380188</v>
      </c>
      <c r="L14" s="67">
        <v>19154</v>
      </c>
      <c r="M14" s="67">
        <v>75638</v>
      </c>
      <c r="N14" s="67">
        <v>346527</v>
      </c>
      <c r="O14" s="67">
        <v>419732</v>
      </c>
      <c r="P14" s="67">
        <v>237518</v>
      </c>
      <c r="Q14" s="67">
        <v>129154</v>
      </c>
      <c r="R14" s="67">
        <v>49885</v>
      </c>
      <c r="S14" s="67">
        <v>23735</v>
      </c>
      <c r="T14" s="67">
        <v>19543</v>
      </c>
      <c r="U14" s="67">
        <v>11184</v>
      </c>
      <c r="V14" s="67">
        <v>975</v>
      </c>
      <c r="W14" s="67">
        <f t="shared" si="11"/>
        <v>612898</v>
      </c>
      <c r="X14" s="68">
        <f t="shared" si="8"/>
        <v>0.33300172505127612</v>
      </c>
      <c r="Y14" s="67">
        <v>202</v>
      </c>
      <c r="Z14" s="67">
        <v>13280</v>
      </c>
      <c r="AA14" s="67">
        <v>199607</v>
      </c>
      <c r="AB14" s="67">
        <v>243406</v>
      </c>
      <c r="AC14" s="67">
        <v>151935</v>
      </c>
      <c r="AD14" s="67">
        <v>4468</v>
      </c>
      <c r="AF14" s="59">
        <v>1840525</v>
      </c>
      <c r="AG14">
        <v>0</v>
      </c>
    </row>
    <row r="15" spans="1:33" x14ac:dyDescent="0.45">
      <c r="A15" s="31" t="s">
        <v>19</v>
      </c>
      <c r="B15" s="30">
        <f t="shared" si="12"/>
        <v>7847603</v>
      </c>
      <c r="C15" s="32">
        <f>SUM(一般接種!D14+一般接種!G14+一般接種!J14+一般接種!M14+医療従事者等!C12)</f>
        <v>2488407</v>
      </c>
      <c r="D15" s="32">
        <v>42065</v>
      </c>
      <c r="E15" s="73">
        <f t="shared" si="0"/>
        <v>0.84637559014854136</v>
      </c>
      <c r="F15" s="32">
        <f>SUM(一般接種!E14+一般接種!H14+一般接種!K14+一般接種!N14+医療従事者等!D12)</f>
        <v>2457506</v>
      </c>
      <c r="G15" s="32">
        <v>39623</v>
      </c>
      <c r="H15" s="73">
        <f t="shared" si="7"/>
        <v>0.83652945950939217</v>
      </c>
      <c r="I15" s="29">
        <f t="shared" si="9"/>
        <v>2013272</v>
      </c>
      <c r="J15" s="32">
        <v>51</v>
      </c>
      <c r="K15" s="73">
        <f t="shared" si="10"/>
        <v>0.69652612430086902</v>
      </c>
      <c r="L15" s="67">
        <v>21301</v>
      </c>
      <c r="M15" s="67">
        <v>142210</v>
      </c>
      <c r="N15" s="67">
        <v>555829</v>
      </c>
      <c r="O15" s="67">
        <v>593395</v>
      </c>
      <c r="P15" s="67">
        <v>347218</v>
      </c>
      <c r="Q15" s="67">
        <v>181653</v>
      </c>
      <c r="R15" s="67">
        <v>71435</v>
      </c>
      <c r="S15" s="67">
        <v>42195</v>
      </c>
      <c r="T15" s="67">
        <v>37729</v>
      </c>
      <c r="U15" s="67">
        <v>19288</v>
      </c>
      <c r="V15" s="67">
        <v>1019</v>
      </c>
      <c r="W15" s="67">
        <f t="shared" si="11"/>
        <v>888418</v>
      </c>
      <c r="X15" s="68">
        <f t="shared" si="8"/>
        <v>0.30737129520262774</v>
      </c>
      <c r="Y15" s="67">
        <v>93</v>
      </c>
      <c r="Z15" s="67">
        <v>26782</v>
      </c>
      <c r="AA15" s="67">
        <v>336015</v>
      </c>
      <c r="AB15" s="67">
        <v>369931</v>
      </c>
      <c r="AC15" s="67">
        <v>151462</v>
      </c>
      <c r="AD15" s="67">
        <v>4135</v>
      </c>
      <c r="AF15" s="59">
        <v>2890374</v>
      </c>
      <c r="AG15">
        <v>0</v>
      </c>
    </row>
    <row r="16" spans="1:33" x14ac:dyDescent="0.45">
      <c r="A16" s="33" t="s">
        <v>20</v>
      </c>
      <c r="B16" s="30">
        <f t="shared" si="12"/>
        <v>5190028</v>
      </c>
      <c r="C16" s="32">
        <f>SUM(一般接種!D15+一般接種!G15+一般接種!J15+一般接種!M15+医療従事者等!C13)</f>
        <v>1643189</v>
      </c>
      <c r="D16" s="32">
        <v>27928</v>
      </c>
      <c r="E16" s="73">
        <f t="shared" si="0"/>
        <v>0.83154019087842268</v>
      </c>
      <c r="F16" s="32">
        <f>SUM(一般接種!E15+一般接種!H15+一般接種!K15+一般接種!N15+医療従事者等!D13)</f>
        <v>1624158</v>
      </c>
      <c r="G16" s="32">
        <v>26364</v>
      </c>
      <c r="H16" s="73">
        <f t="shared" si="7"/>
        <v>0.82254813788260761</v>
      </c>
      <c r="I16" s="29">
        <f t="shared" si="9"/>
        <v>1342163</v>
      </c>
      <c r="J16" s="32">
        <v>43</v>
      </c>
      <c r="K16" s="73">
        <f t="shared" si="10"/>
        <v>0.69092655674949666</v>
      </c>
      <c r="L16" s="67">
        <v>14872</v>
      </c>
      <c r="M16" s="67">
        <v>72372</v>
      </c>
      <c r="N16" s="67">
        <v>367284</v>
      </c>
      <c r="O16" s="67">
        <v>348312</v>
      </c>
      <c r="P16" s="67">
        <v>253925</v>
      </c>
      <c r="Q16" s="67">
        <v>148082</v>
      </c>
      <c r="R16" s="67">
        <v>63717</v>
      </c>
      <c r="S16" s="67">
        <v>33493</v>
      </c>
      <c r="T16" s="67">
        <v>26206</v>
      </c>
      <c r="U16" s="67">
        <v>12991</v>
      </c>
      <c r="V16" s="67">
        <v>909</v>
      </c>
      <c r="W16" s="67">
        <f t="shared" si="11"/>
        <v>580518</v>
      </c>
      <c r="X16" s="68">
        <f t="shared" si="8"/>
        <v>0.29885204219526146</v>
      </c>
      <c r="Y16" s="67">
        <v>252</v>
      </c>
      <c r="Z16" s="67">
        <v>9142</v>
      </c>
      <c r="AA16" s="67">
        <v>220482</v>
      </c>
      <c r="AB16" s="67">
        <v>233803</v>
      </c>
      <c r="AC16" s="67">
        <v>110953</v>
      </c>
      <c r="AD16" s="67">
        <v>5886</v>
      </c>
      <c r="AF16" s="59">
        <v>1942493</v>
      </c>
      <c r="AG16">
        <v>0</v>
      </c>
    </row>
    <row r="17" spans="1:33" x14ac:dyDescent="0.45">
      <c r="A17" s="31" t="s">
        <v>21</v>
      </c>
      <c r="B17" s="30">
        <f t="shared" si="12"/>
        <v>5102155</v>
      </c>
      <c r="C17" s="32">
        <f>SUM(一般接種!D16+一般接種!G16+一般接種!J16+一般接種!M16+医療従事者等!C14)</f>
        <v>1620234</v>
      </c>
      <c r="D17" s="32">
        <v>28567</v>
      </c>
      <c r="E17" s="73">
        <f t="shared" si="0"/>
        <v>0.81894115304489112</v>
      </c>
      <c r="F17" s="32">
        <f>SUM(一般接種!E16+一般接種!H16+一般接種!K16+一般接種!N16+医療従事者等!D14)</f>
        <v>1596142</v>
      </c>
      <c r="G17" s="32">
        <v>26996</v>
      </c>
      <c r="H17" s="73">
        <f t="shared" si="7"/>
        <v>0.80735369555050074</v>
      </c>
      <c r="I17" s="29">
        <f t="shared" si="9"/>
        <v>1312705</v>
      </c>
      <c r="J17" s="32">
        <v>45</v>
      </c>
      <c r="K17" s="73">
        <f t="shared" si="10"/>
        <v>0.67538705894882967</v>
      </c>
      <c r="L17" s="67">
        <v>16399</v>
      </c>
      <c r="M17" s="67">
        <v>72413</v>
      </c>
      <c r="N17" s="67">
        <v>402766</v>
      </c>
      <c r="O17" s="67">
        <v>435762</v>
      </c>
      <c r="P17" s="67">
        <v>217820</v>
      </c>
      <c r="Q17" s="67">
        <v>78431</v>
      </c>
      <c r="R17" s="67">
        <v>38081</v>
      </c>
      <c r="S17" s="67">
        <v>17348</v>
      </c>
      <c r="T17" s="67">
        <v>19973</v>
      </c>
      <c r="U17" s="67">
        <v>13289</v>
      </c>
      <c r="V17" s="67">
        <v>423</v>
      </c>
      <c r="W17" s="67">
        <f t="shared" si="11"/>
        <v>573074</v>
      </c>
      <c r="X17" s="68">
        <f t="shared" si="8"/>
        <v>0.29485682767818139</v>
      </c>
      <c r="Y17" s="67">
        <v>53</v>
      </c>
      <c r="Z17" s="67">
        <v>7104</v>
      </c>
      <c r="AA17" s="67">
        <v>196321</v>
      </c>
      <c r="AB17" s="67">
        <v>243955</v>
      </c>
      <c r="AC17" s="67">
        <v>123831</v>
      </c>
      <c r="AD17" s="67">
        <v>1810</v>
      </c>
      <c r="AF17" s="59">
        <v>1943567</v>
      </c>
      <c r="AG17">
        <v>0</v>
      </c>
    </row>
    <row r="18" spans="1:33" x14ac:dyDescent="0.45">
      <c r="A18" s="31" t="s">
        <v>22</v>
      </c>
      <c r="B18" s="30">
        <f t="shared" si="12"/>
        <v>19064925</v>
      </c>
      <c r="C18" s="32">
        <f>SUM(一般接種!D17+一般接種!G17+一般接種!J17+一般接種!M17+医療従事者等!C15)</f>
        <v>6165714</v>
      </c>
      <c r="D18" s="32">
        <v>82059</v>
      </c>
      <c r="E18" s="73">
        <f t="shared" si="0"/>
        <v>0.82369503141835487</v>
      </c>
      <c r="F18" s="32">
        <f>SUM(一般接種!E17+一般接種!H17+一般接種!K17+一般接種!N17+医療従事者等!D15)</f>
        <v>6081339</v>
      </c>
      <c r="G18" s="32">
        <v>77109</v>
      </c>
      <c r="H18" s="73">
        <f t="shared" si="7"/>
        <v>0.81294130230807449</v>
      </c>
      <c r="I18" s="29">
        <f t="shared" si="9"/>
        <v>4883662</v>
      </c>
      <c r="J18" s="32">
        <v>137</v>
      </c>
      <c r="K18" s="73">
        <f t="shared" si="10"/>
        <v>0.6612037136075799</v>
      </c>
      <c r="L18" s="67">
        <v>50640</v>
      </c>
      <c r="M18" s="67">
        <v>273121</v>
      </c>
      <c r="N18" s="67">
        <v>1320424</v>
      </c>
      <c r="O18" s="67">
        <v>1420829</v>
      </c>
      <c r="P18" s="67">
        <v>839716</v>
      </c>
      <c r="Q18" s="67">
        <v>479169</v>
      </c>
      <c r="R18" s="67">
        <v>202873</v>
      </c>
      <c r="S18" s="67">
        <v>130903</v>
      </c>
      <c r="T18" s="67">
        <v>114539</v>
      </c>
      <c r="U18" s="67">
        <v>48998</v>
      </c>
      <c r="V18" s="67">
        <v>2450</v>
      </c>
      <c r="W18" s="67">
        <f t="shared" si="11"/>
        <v>1934210</v>
      </c>
      <c r="X18" s="68">
        <f t="shared" si="8"/>
        <v>0.26188190597916816</v>
      </c>
      <c r="Y18" s="67">
        <v>228</v>
      </c>
      <c r="Z18" s="67">
        <v>45234</v>
      </c>
      <c r="AA18" s="67">
        <v>710378</v>
      </c>
      <c r="AB18" s="67">
        <v>851691</v>
      </c>
      <c r="AC18" s="67">
        <v>318571</v>
      </c>
      <c r="AD18" s="67">
        <v>8108</v>
      </c>
      <c r="AF18" s="59">
        <v>7385810</v>
      </c>
      <c r="AG18">
        <v>0</v>
      </c>
    </row>
    <row r="19" spans="1:33" x14ac:dyDescent="0.45">
      <c r="A19" s="31" t="s">
        <v>23</v>
      </c>
      <c r="B19" s="30">
        <f t="shared" si="12"/>
        <v>16465288</v>
      </c>
      <c r="C19" s="32">
        <f>SUM(一般接種!D18+一般接種!G18+一般接種!J18+一般接種!M18+医療従事者等!C16)</f>
        <v>5264940</v>
      </c>
      <c r="D19" s="32">
        <v>74934</v>
      </c>
      <c r="E19" s="73">
        <f t="shared" si="0"/>
        <v>0.82239790987575145</v>
      </c>
      <c r="F19" s="32">
        <f>SUM(一般接種!E18+一般接種!H18+一般接種!K18+一般接種!N18+医療従事者等!D16)</f>
        <v>5203081</v>
      </c>
      <c r="G19" s="32">
        <v>70939</v>
      </c>
      <c r="H19" s="73">
        <f t="shared" si="7"/>
        <v>0.8132288968424235</v>
      </c>
      <c r="I19" s="29">
        <f t="shared" si="9"/>
        <v>4244983</v>
      </c>
      <c r="J19" s="32">
        <v>228</v>
      </c>
      <c r="K19" s="73">
        <f t="shared" si="10"/>
        <v>0.67261533800435791</v>
      </c>
      <c r="L19" s="67">
        <v>43710</v>
      </c>
      <c r="M19" s="67">
        <v>215221</v>
      </c>
      <c r="N19" s="67">
        <v>1091124</v>
      </c>
      <c r="O19" s="67">
        <v>1327928</v>
      </c>
      <c r="P19" s="67">
        <v>757121</v>
      </c>
      <c r="Q19" s="67">
        <v>395086</v>
      </c>
      <c r="R19" s="67">
        <v>170030</v>
      </c>
      <c r="S19" s="67">
        <v>115392</v>
      </c>
      <c r="T19" s="67">
        <v>88004</v>
      </c>
      <c r="U19" s="67">
        <v>39226</v>
      </c>
      <c r="V19" s="67">
        <v>2141</v>
      </c>
      <c r="W19" s="67">
        <f t="shared" si="11"/>
        <v>1752284</v>
      </c>
      <c r="X19" s="68">
        <f t="shared" si="8"/>
        <v>0.27766339751991065</v>
      </c>
      <c r="Y19" s="67">
        <v>254</v>
      </c>
      <c r="Z19" s="67">
        <v>35636</v>
      </c>
      <c r="AA19" s="67">
        <v>643173</v>
      </c>
      <c r="AB19" s="67">
        <v>741266</v>
      </c>
      <c r="AC19" s="67">
        <v>317048</v>
      </c>
      <c r="AD19" s="67">
        <v>14907</v>
      </c>
      <c r="AF19" s="59">
        <v>6310821</v>
      </c>
      <c r="AG19">
        <v>2</v>
      </c>
    </row>
    <row r="20" spans="1:33" x14ac:dyDescent="0.45">
      <c r="A20" s="31" t="s">
        <v>24</v>
      </c>
      <c r="B20" s="30">
        <f t="shared" si="12"/>
        <v>34638168</v>
      </c>
      <c r="C20" s="32">
        <f>SUM(一般接種!D19+一般接種!G19+一般接種!J19+一般接種!M19+医療従事者等!C17)</f>
        <v>11357260</v>
      </c>
      <c r="D20" s="32">
        <v>179312</v>
      </c>
      <c r="E20" s="73">
        <f t="shared" si="0"/>
        <v>0.81029938954697323</v>
      </c>
      <c r="F20" s="32">
        <f>SUM(一般接種!E19+一般接種!H19+一般接種!K19+一般接種!N19+医療従事者等!D17)</f>
        <v>11215788</v>
      </c>
      <c r="G20" s="32">
        <v>168950</v>
      </c>
      <c r="H20" s="73">
        <f t="shared" si="7"/>
        <v>0.80079510906870444</v>
      </c>
      <c r="I20" s="29">
        <f t="shared" si="9"/>
        <v>8826961</v>
      </c>
      <c r="J20" s="32">
        <v>588</v>
      </c>
      <c r="K20" s="73">
        <f t="shared" si="10"/>
        <v>0.63983162686155692</v>
      </c>
      <c r="L20" s="67">
        <v>105470</v>
      </c>
      <c r="M20" s="67">
        <v>617392</v>
      </c>
      <c r="N20" s="67">
        <v>2644836</v>
      </c>
      <c r="O20" s="67">
        <v>2948446</v>
      </c>
      <c r="P20" s="67">
        <v>1272057</v>
      </c>
      <c r="Q20" s="67">
        <v>519844</v>
      </c>
      <c r="R20" s="67">
        <v>237513</v>
      </c>
      <c r="S20" s="67">
        <v>231803</v>
      </c>
      <c r="T20" s="67">
        <v>175848</v>
      </c>
      <c r="U20" s="67">
        <v>68631</v>
      </c>
      <c r="V20" s="67">
        <v>5121</v>
      </c>
      <c r="W20" s="67">
        <f t="shared" si="11"/>
        <v>3238159</v>
      </c>
      <c r="X20" s="68">
        <f t="shared" si="8"/>
        <v>0.23473702516383485</v>
      </c>
      <c r="Y20" s="67">
        <v>1421</v>
      </c>
      <c r="Z20" s="67">
        <v>145702</v>
      </c>
      <c r="AA20" s="67">
        <v>1526349</v>
      </c>
      <c r="AB20" s="67">
        <v>1216817</v>
      </c>
      <c r="AC20" s="67">
        <v>325023</v>
      </c>
      <c r="AD20" s="67">
        <v>22847</v>
      </c>
      <c r="AF20" s="59">
        <v>13794837</v>
      </c>
      <c r="AG20">
        <v>2</v>
      </c>
    </row>
    <row r="21" spans="1:33" x14ac:dyDescent="0.45">
      <c r="A21" s="31" t="s">
        <v>25</v>
      </c>
      <c r="B21" s="30">
        <f t="shared" si="12"/>
        <v>23630971</v>
      </c>
      <c r="C21" s="32">
        <f>SUM(一般接種!D20+一般接種!G20+一般接種!J20+一般接種!M20+医療従事者等!C18)</f>
        <v>7652521</v>
      </c>
      <c r="D21" s="32">
        <v>125563</v>
      </c>
      <c r="E21" s="73">
        <f t="shared" si="0"/>
        <v>0.81680307979994671</v>
      </c>
      <c r="F21" s="32">
        <f>SUM(一般接種!E20+一般接種!H20+一般接種!K20+一般接種!N20+医療従事者等!D18)</f>
        <v>7564462</v>
      </c>
      <c r="G21" s="32">
        <v>118453</v>
      </c>
      <c r="H21" s="73">
        <f t="shared" si="7"/>
        <v>0.80801873524711065</v>
      </c>
      <c r="I21" s="29">
        <f t="shared" si="9"/>
        <v>6016599</v>
      </c>
      <c r="J21" s="32">
        <v>299</v>
      </c>
      <c r="K21" s="73">
        <f t="shared" si="10"/>
        <v>0.65287096978625614</v>
      </c>
      <c r="L21" s="67">
        <v>52022</v>
      </c>
      <c r="M21" s="67">
        <v>309281</v>
      </c>
      <c r="N21" s="67">
        <v>1462766</v>
      </c>
      <c r="O21" s="67">
        <v>2068847</v>
      </c>
      <c r="P21" s="67">
        <v>1104949</v>
      </c>
      <c r="Q21" s="67">
        <v>479113</v>
      </c>
      <c r="R21" s="67">
        <v>191891</v>
      </c>
      <c r="S21" s="67">
        <v>162913</v>
      </c>
      <c r="T21" s="67">
        <v>125021</v>
      </c>
      <c r="U21" s="67">
        <v>56234</v>
      </c>
      <c r="V21" s="67">
        <v>3562</v>
      </c>
      <c r="W21" s="67">
        <f t="shared" si="11"/>
        <v>2397389</v>
      </c>
      <c r="X21" s="68">
        <f t="shared" si="8"/>
        <v>0.26015751897094608</v>
      </c>
      <c r="Y21" s="67">
        <v>679</v>
      </c>
      <c r="Z21" s="67">
        <v>48076</v>
      </c>
      <c r="AA21" s="67">
        <v>898242</v>
      </c>
      <c r="AB21" s="67">
        <v>1053581</v>
      </c>
      <c r="AC21" s="67">
        <v>378909</v>
      </c>
      <c r="AD21" s="67">
        <v>17902</v>
      </c>
      <c r="AF21" s="59">
        <v>9215144</v>
      </c>
      <c r="AG21">
        <v>0</v>
      </c>
    </row>
    <row r="22" spans="1:33" x14ac:dyDescent="0.45">
      <c r="A22" s="31" t="s">
        <v>26</v>
      </c>
      <c r="B22" s="30">
        <f t="shared" si="12"/>
        <v>6170388</v>
      </c>
      <c r="C22" s="32">
        <f>SUM(一般接種!D21+一般接種!G21+一般接種!J21+一般接種!M21+医療従事者等!C19)</f>
        <v>1913503</v>
      </c>
      <c r="D22" s="32">
        <v>30807</v>
      </c>
      <c r="E22" s="73">
        <f t="shared" si="0"/>
        <v>0.86035660982125639</v>
      </c>
      <c r="F22" s="32">
        <f>SUM(一般接種!E21+一般接種!H21+一般接種!K21+一般接種!N21+医療従事者等!D19)</f>
        <v>1883664</v>
      </c>
      <c r="G22" s="32">
        <v>28936</v>
      </c>
      <c r="H22" s="73">
        <f t="shared" si="7"/>
        <v>0.84757576062229867</v>
      </c>
      <c r="I22" s="29">
        <f t="shared" si="9"/>
        <v>1610039</v>
      </c>
      <c r="J22" s="32">
        <v>5</v>
      </c>
      <c r="K22" s="73">
        <f t="shared" si="10"/>
        <v>0.73575521164168656</v>
      </c>
      <c r="L22" s="67">
        <v>16834</v>
      </c>
      <c r="M22" s="67">
        <v>65154</v>
      </c>
      <c r="N22" s="67">
        <v>344216</v>
      </c>
      <c r="O22" s="67">
        <v>568194</v>
      </c>
      <c r="P22" s="67">
        <v>356849</v>
      </c>
      <c r="Q22" s="67">
        <v>150148</v>
      </c>
      <c r="R22" s="67">
        <v>50212</v>
      </c>
      <c r="S22" s="67">
        <v>28462</v>
      </c>
      <c r="T22" s="67">
        <v>19494</v>
      </c>
      <c r="U22" s="67">
        <v>9853</v>
      </c>
      <c r="V22" s="67">
        <v>623</v>
      </c>
      <c r="W22" s="67">
        <f t="shared" si="11"/>
        <v>763182</v>
      </c>
      <c r="X22" s="68">
        <f t="shared" si="8"/>
        <v>0.3487597988186123</v>
      </c>
      <c r="Y22" s="67">
        <v>9</v>
      </c>
      <c r="Z22" s="67">
        <v>6132</v>
      </c>
      <c r="AA22" s="67">
        <v>190817</v>
      </c>
      <c r="AB22" s="67">
        <v>359868</v>
      </c>
      <c r="AC22" s="67">
        <v>201611</v>
      </c>
      <c r="AD22" s="67">
        <v>4745</v>
      </c>
      <c r="AF22" s="59">
        <v>2188274</v>
      </c>
      <c r="AG22">
        <v>0</v>
      </c>
    </row>
    <row r="23" spans="1:33" x14ac:dyDescent="0.45">
      <c r="A23" s="31" t="s">
        <v>27</v>
      </c>
      <c r="B23" s="30">
        <f t="shared" si="12"/>
        <v>2849564</v>
      </c>
      <c r="C23" s="32">
        <f>SUM(一般接種!D22+一般接種!G22+一般接種!J22+一般接種!M22+医療従事者等!C20)</f>
        <v>900552</v>
      </c>
      <c r="D23" s="32">
        <v>14587</v>
      </c>
      <c r="E23" s="73">
        <f t="shared" si="0"/>
        <v>0.85412328397346904</v>
      </c>
      <c r="F23" s="32">
        <f>SUM(一般接種!E22+一般接種!H22+一般接種!K22+一般接種!N22+医療従事者等!D20)</f>
        <v>893124</v>
      </c>
      <c r="G23" s="32">
        <v>13671</v>
      </c>
      <c r="H23" s="73">
        <f t="shared" si="7"/>
        <v>0.8478453262378528</v>
      </c>
      <c r="I23" s="29">
        <f t="shared" si="9"/>
        <v>725138</v>
      </c>
      <c r="J23" s="32">
        <v>10</v>
      </c>
      <c r="K23" s="73">
        <f t="shared" si="10"/>
        <v>0.69906679006632733</v>
      </c>
      <c r="L23" s="67">
        <v>10220</v>
      </c>
      <c r="M23" s="67">
        <v>39389</v>
      </c>
      <c r="N23" s="67">
        <v>213139</v>
      </c>
      <c r="O23" s="67">
        <v>219831</v>
      </c>
      <c r="P23" s="67">
        <v>127808</v>
      </c>
      <c r="Q23" s="67">
        <v>63113</v>
      </c>
      <c r="R23" s="67">
        <v>20078</v>
      </c>
      <c r="S23" s="67">
        <v>13757</v>
      </c>
      <c r="T23" s="67">
        <v>11781</v>
      </c>
      <c r="U23" s="67">
        <v>5836</v>
      </c>
      <c r="V23" s="67">
        <v>186</v>
      </c>
      <c r="W23" s="67">
        <f t="shared" si="11"/>
        <v>330750</v>
      </c>
      <c r="X23" s="68">
        <f t="shared" si="8"/>
        <v>0.31886279500231374</v>
      </c>
      <c r="Y23" s="67">
        <v>104</v>
      </c>
      <c r="Z23" s="67">
        <v>3829</v>
      </c>
      <c r="AA23" s="67">
        <v>125977</v>
      </c>
      <c r="AB23" s="67">
        <v>142489</v>
      </c>
      <c r="AC23" s="67">
        <v>56883</v>
      </c>
      <c r="AD23" s="67">
        <v>1468</v>
      </c>
      <c r="AF23" s="59">
        <v>1037280</v>
      </c>
      <c r="AG23">
        <v>0</v>
      </c>
    </row>
    <row r="24" spans="1:33" x14ac:dyDescent="0.45">
      <c r="A24" s="31" t="s">
        <v>28</v>
      </c>
      <c r="B24" s="30">
        <f t="shared" si="12"/>
        <v>2944821</v>
      </c>
      <c r="C24" s="32">
        <f>SUM(一般接種!D23+一般接種!G23+一般接種!J23+一般接種!M23+医療従事者等!C21)</f>
        <v>942001</v>
      </c>
      <c r="D24" s="32">
        <v>14474</v>
      </c>
      <c r="E24" s="73">
        <f t="shared" si="0"/>
        <v>0.8248343042825218</v>
      </c>
      <c r="F24" s="32">
        <f>SUM(一般接種!E23+一般接種!H23+一般接種!K23+一般接種!N23+医療従事者等!D21)</f>
        <v>931397</v>
      </c>
      <c r="G24" s="32">
        <v>13691</v>
      </c>
      <c r="H24" s="73">
        <f t="shared" si="7"/>
        <v>0.81610065264503984</v>
      </c>
      <c r="I24" s="29">
        <f t="shared" si="9"/>
        <v>748266</v>
      </c>
      <c r="J24" s="32">
        <v>58</v>
      </c>
      <c r="K24" s="73">
        <f t="shared" si="10"/>
        <v>0.66536890585246256</v>
      </c>
      <c r="L24" s="67">
        <v>9379</v>
      </c>
      <c r="M24" s="67">
        <v>55502</v>
      </c>
      <c r="N24" s="67">
        <v>204876</v>
      </c>
      <c r="O24" s="67">
        <v>217019</v>
      </c>
      <c r="P24" s="67">
        <v>131577</v>
      </c>
      <c r="Q24" s="67">
        <v>68190</v>
      </c>
      <c r="R24" s="67">
        <v>26889</v>
      </c>
      <c r="S24" s="67">
        <v>13889</v>
      </c>
      <c r="T24" s="67">
        <v>13184</v>
      </c>
      <c r="U24" s="67">
        <v>7352</v>
      </c>
      <c r="V24" s="67">
        <v>409</v>
      </c>
      <c r="W24" s="67">
        <f t="shared" si="11"/>
        <v>323157</v>
      </c>
      <c r="X24" s="68">
        <f t="shared" si="8"/>
        <v>0.28737813483491786</v>
      </c>
      <c r="Y24" s="67">
        <v>39</v>
      </c>
      <c r="Z24" s="67">
        <v>6875</v>
      </c>
      <c r="AA24" s="67">
        <v>103626</v>
      </c>
      <c r="AB24" s="67">
        <v>140134</v>
      </c>
      <c r="AC24" s="67">
        <v>68933</v>
      </c>
      <c r="AD24" s="67">
        <v>3550</v>
      </c>
      <c r="AF24" s="59">
        <v>1124501</v>
      </c>
      <c r="AG24">
        <v>0</v>
      </c>
    </row>
    <row r="25" spans="1:33" x14ac:dyDescent="0.45">
      <c r="A25" s="31" t="s">
        <v>29</v>
      </c>
      <c r="B25" s="30">
        <f t="shared" si="12"/>
        <v>2042149</v>
      </c>
      <c r="C25" s="32">
        <f>SUM(一般接種!D24+一般接種!G24+一般接種!J24+一般接種!M24+医療従事者等!C22)</f>
        <v>650461</v>
      </c>
      <c r="D25" s="32">
        <v>9168</v>
      </c>
      <c r="E25" s="73">
        <f t="shared" si="0"/>
        <v>0.83550865874186375</v>
      </c>
      <c r="F25" s="32">
        <f>SUM(一般接種!E24+一般接種!H24+一般接種!K24+一般接種!N24+医療従事者等!D22)</f>
        <v>644230</v>
      </c>
      <c r="G25" s="32">
        <v>8545</v>
      </c>
      <c r="H25" s="73">
        <f t="shared" si="7"/>
        <v>0.82820227529744073</v>
      </c>
      <c r="I25" s="29">
        <f t="shared" si="9"/>
        <v>522298</v>
      </c>
      <c r="J25" s="32">
        <v>50</v>
      </c>
      <c r="K25" s="73">
        <f t="shared" si="10"/>
        <v>0.6804108668122385</v>
      </c>
      <c r="L25" s="67">
        <v>7678</v>
      </c>
      <c r="M25" s="67">
        <v>32418</v>
      </c>
      <c r="N25" s="67">
        <v>143809</v>
      </c>
      <c r="O25" s="67">
        <v>172190</v>
      </c>
      <c r="P25" s="67">
        <v>92094</v>
      </c>
      <c r="Q25" s="67">
        <v>34644</v>
      </c>
      <c r="R25" s="67">
        <v>15977</v>
      </c>
      <c r="S25" s="67">
        <v>10602</v>
      </c>
      <c r="T25" s="67">
        <v>8434</v>
      </c>
      <c r="U25" s="67">
        <v>4124</v>
      </c>
      <c r="V25" s="67">
        <v>328</v>
      </c>
      <c r="W25" s="67">
        <f t="shared" si="11"/>
        <v>225160</v>
      </c>
      <c r="X25" s="68">
        <f t="shared" si="8"/>
        <v>0.29334973187344637</v>
      </c>
      <c r="Y25" s="67">
        <v>147</v>
      </c>
      <c r="Z25" s="67">
        <v>3812</v>
      </c>
      <c r="AA25" s="67">
        <v>69410</v>
      </c>
      <c r="AB25" s="67">
        <v>103863</v>
      </c>
      <c r="AC25" s="67">
        <v>46844</v>
      </c>
      <c r="AD25" s="67">
        <v>1084</v>
      </c>
      <c r="AF25" s="59">
        <v>767548</v>
      </c>
      <c r="AG25">
        <v>0</v>
      </c>
    </row>
    <row r="26" spans="1:33" x14ac:dyDescent="0.45">
      <c r="A26" s="31" t="s">
        <v>30</v>
      </c>
      <c r="B26" s="30">
        <f t="shared" si="12"/>
        <v>2154707</v>
      </c>
      <c r="C26" s="32">
        <f>SUM(一般接種!D25+一般接種!G25+一般接種!J25+一般接種!M25+医療従事者等!C23)</f>
        <v>685059</v>
      </c>
      <c r="D26" s="32">
        <v>10605</v>
      </c>
      <c r="E26" s="73">
        <f t="shared" si="0"/>
        <v>0.82630284809079779</v>
      </c>
      <c r="F26" s="32">
        <f>SUM(一般接種!E25+一般接種!H25+一般接種!K25+一般接種!N25+医療従事者等!D23)</f>
        <v>677151</v>
      </c>
      <c r="G26" s="32">
        <v>9921</v>
      </c>
      <c r="H26" s="73">
        <f t="shared" si="7"/>
        <v>0.81745241236855748</v>
      </c>
      <c r="I26" s="29">
        <f t="shared" si="9"/>
        <v>548710</v>
      </c>
      <c r="J26" s="32">
        <v>6</v>
      </c>
      <c r="K26" s="73">
        <f t="shared" si="10"/>
        <v>0.67224106901110103</v>
      </c>
      <c r="L26" s="67">
        <v>6955</v>
      </c>
      <c r="M26" s="67">
        <v>38046</v>
      </c>
      <c r="N26" s="67">
        <v>169366</v>
      </c>
      <c r="O26" s="67">
        <v>165380</v>
      </c>
      <c r="P26" s="67">
        <v>96494</v>
      </c>
      <c r="Q26" s="67">
        <v>34695</v>
      </c>
      <c r="R26" s="67">
        <v>12470</v>
      </c>
      <c r="S26" s="67">
        <v>13012</v>
      </c>
      <c r="T26" s="67">
        <v>8851</v>
      </c>
      <c r="U26" s="67">
        <v>3324</v>
      </c>
      <c r="V26" s="67">
        <v>117</v>
      </c>
      <c r="W26" s="67">
        <f t="shared" si="11"/>
        <v>243787</v>
      </c>
      <c r="X26" s="68">
        <f t="shared" si="8"/>
        <v>0.29867402732804804</v>
      </c>
      <c r="Y26" s="67">
        <v>117</v>
      </c>
      <c r="Z26" s="67">
        <v>6422</v>
      </c>
      <c r="AA26" s="67">
        <v>90322</v>
      </c>
      <c r="AB26" s="67">
        <v>110389</v>
      </c>
      <c r="AC26" s="67">
        <v>35797</v>
      </c>
      <c r="AD26" s="67">
        <v>740</v>
      </c>
      <c r="AF26" s="59">
        <v>816231</v>
      </c>
      <c r="AG26">
        <v>0</v>
      </c>
    </row>
    <row r="27" spans="1:33" x14ac:dyDescent="0.45">
      <c r="A27" s="31" t="s">
        <v>31</v>
      </c>
      <c r="B27" s="30">
        <f t="shared" si="12"/>
        <v>5587998</v>
      </c>
      <c r="C27" s="32">
        <f>SUM(一般接種!D26+一般接種!G26+一般接種!J26+一般接種!M26+医療従事者等!C24)</f>
        <v>1740235</v>
      </c>
      <c r="D27" s="32">
        <v>30979</v>
      </c>
      <c r="E27" s="73">
        <f t="shared" si="0"/>
        <v>0.83115049205103442</v>
      </c>
      <c r="F27" s="32">
        <f>SUM(一般接種!E26+一般接種!H26+一般接種!K26+一般接種!N26+医療従事者等!D24)</f>
        <v>1718908</v>
      </c>
      <c r="G27" s="32">
        <v>29274</v>
      </c>
      <c r="H27" s="73">
        <f t="shared" si="7"/>
        <v>0.82160901028643896</v>
      </c>
      <c r="I27" s="29">
        <f t="shared" si="9"/>
        <v>1446406</v>
      </c>
      <c r="J27" s="32">
        <v>19</v>
      </c>
      <c r="K27" s="73">
        <f t="shared" si="10"/>
        <v>0.70332663260870198</v>
      </c>
      <c r="L27" s="67">
        <v>14398</v>
      </c>
      <c r="M27" s="67">
        <v>69436</v>
      </c>
      <c r="N27" s="67">
        <v>457926</v>
      </c>
      <c r="O27" s="67">
        <v>433232</v>
      </c>
      <c r="P27" s="67">
        <v>235765</v>
      </c>
      <c r="Q27" s="67">
        <v>123349</v>
      </c>
      <c r="R27" s="67">
        <v>48372</v>
      </c>
      <c r="S27" s="67">
        <v>27771</v>
      </c>
      <c r="T27" s="67">
        <v>24262</v>
      </c>
      <c r="U27" s="67">
        <v>11531</v>
      </c>
      <c r="V27" s="67">
        <v>364</v>
      </c>
      <c r="W27" s="67">
        <f t="shared" si="11"/>
        <v>682449</v>
      </c>
      <c r="X27" s="68">
        <f t="shared" si="8"/>
        <v>0.33185071291236445</v>
      </c>
      <c r="Y27" s="67">
        <v>13</v>
      </c>
      <c r="Z27" s="67">
        <v>6616</v>
      </c>
      <c r="AA27" s="67">
        <v>257927</v>
      </c>
      <c r="AB27" s="67">
        <v>308753</v>
      </c>
      <c r="AC27" s="67">
        <v>107004</v>
      </c>
      <c r="AD27" s="67">
        <v>2136</v>
      </c>
      <c r="AF27" s="59">
        <v>2056494</v>
      </c>
      <c r="AG27">
        <v>0</v>
      </c>
    </row>
    <row r="28" spans="1:33" x14ac:dyDescent="0.45">
      <c r="A28" s="31" t="s">
        <v>32</v>
      </c>
      <c r="B28" s="30">
        <f t="shared" si="12"/>
        <v>5324825</v>
      </c>
      <c r="C28" s="32">
        <f>SUM(一般接種!D27+一般接種!G27+一般接種!J27+一般接種!M27+医療従事者等!C25)</f>
        <v>1674946</v>
      </c>
      <c r="D28" s="32">
        <v>26283</v>
      </c>
      <c r="E28" s="73">
        <f t="shared" si="0"/>
        <v>0.82573318207657498</v>
      </c>
      <c r="F28" s="32">
        <f>SUM(一般接種!E27+一般接種!H27+一般接種!K27+一般接種!N27+医療従事者等!D25)</f>
        <v>1662014</v>
      </c>
      <c r="G28" s="32">
        <v>24782</v>
      </c>
      <c r="H28" s="73">
        <f t="shared" si="7"/>
        <v>0.82000796351807193</v>
      </c>
      <c r="I28" s="29">
        <f t="shared" si="9"/>
        <v>1357112</v>
      </c>
      <c r="J28" s="32">
        <v>44</v>
      </c>
      <c r="K28" s="73">
        <f t="shared" si="10"/>
        <v>0.67968776998955727</v>
      </c>
      <c r="L28" s="67">
        <v>15512</v>
      </c>
      <c r="M28" s="67">
        <v>85373</v>
      </c>
      <c r="N28" s="67">
        <v>466933</v>
      </c>
      <c r="O28" s="67">
        <v>403791</v>
      </c>
      <c r="P28" s="67">
        <v>192535</v>
      </c>
      <c r="Q28" s="67">
        <v>97976</v>
      </c>
      <c r="R28" s="67">
        <v>38067</v>
      </c>
      <c r="S28" s="67">
        <v>22456</v>
      </c>
      <c r="T28" s="67">
        <v>22609</v>
      </c>
      <c r="U28" s="67">
        <v>10825</v>
      </c>
      <c r="V28" s="67">
        <v>1035</v>
      </c>
      <c r="W28" s="67">
        <f t="shared" si="11"/>
        <v>630753</v>
      </c>
      <c r="X28" s="68">
        <f t="shared" si="8"/>
        <v>0.31591276191334788</v>
      </c>
      <c r="Y28" s="67">
        <v>43</v>
      </c>
      <c r="Z28" s="67">
        <v>9451</v>
      </c>
      <c r="AA28" s="67">
        <v>258066</v>
      </c>
      <c r="AB28" s="67">
        <v>276446</v>
      </c>
      <c r="AC28" s="67">
        <v>83432</v>
      </c>
      <c r="AD28" s="67">
        <v>3315</v>
      </c>
      <c r="AF28" s="59">
        <v>1996605</v>
      </c>
      <c r="AG28">
        <v>1</v>
      </c>
    </row>
    <row r="29" spans="1:33" x14ac:dyDescent="0.45">
      <c r="A29" s="31" t="s">
        <v>33</v>
      </c>
      <c r="B29" s="30">
        <f t="shared" si="12"/>
        <v>9829137</v>
      </c>
      <c r="C29" s="32">
        <f>SUM(一般接種!D28+一般接種!G28+一般接種!J28+一般接種!M28+医療従事者等!C26)</f>
        <v>3153311</v>
      </c>
      <c r="D29" s="32">
        <v>45930</v>
      </c>
      <c r="E29" s="73">
        <f t="shared" si="0"/>
        <v>0.84940573490419047</v>
      </c>
      <c r="F29" s="32">
        <f>SUM(一般接種!E28+一般接種!H28+一般接種!K28+一般接種!N28+医療従事者等!D26)</f>
        <v>3120844</v>
      </c>
      <c r="G29" s="32">
        <v>42848</v>
      </c>
      <c r="H29" s="73">
        <f t="shared" si="7"/>
        <v>0.84137331547440064</v>
      </c>
      <c r="I29" s="29">
        <f t="shared" si="9"/>
        <v>2481318</v>
      </c>
      <c r="J29" s="32">
        <v>54</v>
      </c>
      <c r="K29" s="73">
        <f t="shared" si="10"/>
        <v>0.67825602055599599</v>
      </c>
      <c r="L29" s="67">
        <v>23598</v>
      </c>
      <c r="M29" s="67">
        <v>116060</v>
      </c>
      <c r="N29" s="67">
        <v>657992</v>
      </c>
      <c r="O29" s="67">
        <v>757644</v>
      </c>
      <c r="P29" s="67">
        <v>454126</v>
      </c>
      <c r="Q29" s="67">
        <v>252176</v>
      </c>
      <c r="R29" s="67">
        <v>88241</v>
      </c>
      <c r="S29" s="67">
        <v>53261</v>
      </c>
      <c r="T29" s="67">
        <v>53718</v>
      </c>
      <c r="U29" s="67">
        <v>23460</v>
      </c>
      <c r="V29" s="67">
        <v>1042</v>
      </c>
      <c r="W29" s="67">
        <f t="shared" si="11"/>
        <v>1073664</v>
      </c>
      <c r="X29" s="68">
        <f t="shared" si="8"/>
        <v>0.29348713883497801</v>
      </c>
      <c r="Y29" s="67">
        <v>26</v>
      </c>
      <c r="Z29" s="67">
        <v>12237</v>
      </c>
      <c r="AA29" s="67">
        <v>355123</v>
      </c>
      <c r="AB29" s="67">
        <v>463582</v>
      </c>
      <c r="AC29" s="67">
        <v>235537</v>
      </c>
      <c r="AD29" s="67">
        <v>7159</v>
      </c>
      <c r="AF29" s="59">
        <v>3658300</v>
      </c>
      <c r="AG29">
        <v>2</v>
      </c>
    </row>
    <row r="30" spans="1:33" x14ac:dyDescent="0.45">
      <c r="A30" s="31" t="s">
        <v>34</v>
      </c>
      <c r="B30" s="30">
        <f t="shared" si="12"/>
        <v>18458612</v>
      </c>
      <c r="C30" s="32">
        <f>SUM(一般接種!D29+一般接種!G29+一般接種!J29+一般接種!M29+医療従事者等!C27)</f>
        <v>6038146</v>
      </c>
      <c r="D30" s="32">
        <v>98221</v>
      </c>
      <c r="E30" s="73">
        <f t="shared" si="0"/>
        <v>0.78899759512090473</v>
      </c>
      <c r="F30" s="32">
        <f>SUM(一般接種!E29+一般接種!H29+一般接種!K29+一般接種!N29+医療従事者等!D27)</f>
        <v>5935987</v>
      </c>
      <c r="G30" s="32">
        <v>92981</v>
      </c>
      <c r="H30" s="73">
        <f t="shared" si="7"/>
        <v>0.77612388746945749</v>
      </c>
      <c r="I30" s="29">
        <f t="shared" si="9"/>
        <v>4672170</v>
      </c>
      <c r="J30" s="32">
        <v>159</v>
      </c>
      <c r="K30" s="73">
        <f t="shared" si="10"/>
        <v>0.62058114258655006</v>
      </c>
      <c r="L30" s="67">
        <v>43283</v>
      </c>
      <c r="M30" s="67">
        <v>375887</v>
      </c>
      <c r="N30" s="67">
        <v>1356900</v>
      </c>
      <c r="O30" s="67">
        <v>1363033</v>
      </c>
      <c r="P30" s="67">
        <v>761829</v>
      </c>
      <c r="Q30" s="67">
        <v>370822</v>
      </c>
      <c r="R30" s="67">
        <v>150606</v>
      </c>
      <c r="S30" s="67">
        <v>109227</v>
      </c>
      <c r="T30" s="67">
        <v>95279</v>
      </c>
      <c r="U30" s="67">
        <v>42470</v>
      </c>
      <c r="V30" s="67">
        <v>2834</v>
      </c>
      <c r="W30" s="67">
        <f t="shared" si="11"/>
        <v>1812309</v>
      </c>
      <c r="X30" s="68">
        <f t="shared" si="8"/>
        <v>0.24072819818700941</v>
      </c>
      <c r="Y30" s="67">
        <v>69</v>
      </c>
      <c r="Z30" s="67">
        <v>45299</v>
      </c>
      <c r="AA30" s="67">
        <v>694956</v>
      </c>
      <c r="AB30" s="67">
        <v>764516</v>
      </c>
      <c r="AC30" s="67">
        <v>295461</v>
      </c>
      <c r="AD30" s="67">
        <v>12008</v>
      </c>
      <c r="AF30" s="59">
        <v>7528445</v>
      </c>
      <c r="AG30">
        <v>0</v>
      </c>
    </row>
    <row r="31" spans="1:33" x14ac:dyDescent="0.45">
      <c r="A31" s="31" t="s">
        <v>35</v>
      </c>
      <c r="B31" s="30">
        <f t="shared" si="12"/>
        <v>4645589</v>
      </c>
      <c r="C31" s="32">
        <f>SUM(一般接種!D30+一般接種!G30+一般接種!J30+一般接種!M30+医療従事者等!C28)</f>
        <v>1485891</v>
      </c>
      <c r="D31" s="32">
        <v>23786</v>
      </c>
      <c r="E31" s="73">
        <f t="shared" si="0"/>
        <v>0.81916151225852718</v>
      </c>
      <c r="F31" s="32">
        <f>SUM(一般接種!E30+一般接種!H30+一般接種!K30+一般接種!N30+医療従事者等!D28)</f>
        <v>1470902</v>
      </c>
      <c r="G31" s="32">
        <v>22513</v>
      </c>
      <c r="H31" s="73">
        <f t="shared" si="7"/>
        <v>0.81147696203666353</v>
      </c>
      <c r="I31" s="29">
        <f t="shared" si="9"/>
        <v>1178503</v>
      </c>
      <c r="J31" s="32">
        <v>45</v>
      </c>
      <c r="K31" s="73">
        <f t="shared" si="10"/>
        <v>0.66024494643897624</v>
      </c>
      <c r="L31" s="67">
        <v>16838</v>
      </c>
      <c r="M31" s="67">
        <v>67571</v>
      </c>
      <c r="N31" s="67">
        <v>347321</v>
      </c>
      <c r="O31" s="67">
        <v>354082</v>
      </c>
      <c r="P31" s="67">
        <v>197097</v>
      </c>
      <c r="Q31" s="67">
        <v>98856</v>
      </c>
      <c r="R31" s="67">
        <v>40862</v>
      </c>
      <c r="S31" s="67">
        <v>24643</v>
      </c>
      <c r="T31" s="67">
        <v>20809</v>
      </c>
      <c r="U31" s="67">
        <v>10084</v>
      </c>
      <c r="V31" s="67">
        <v>340</v>
      </c>
      <c r="W31" s="67">
        <f t="shared" si="11"/>
        <v>510293</v>
      </c>
      <c r="X31" s="68">
        <f t="shared" si="8"/>
        <v>0.28589765138272599</v>
      </c>
      <c r="Y31" s="67">
        <v>82</v>
      </c>
      <c r="Z31" s="67">
        <v>5592</v>
      </c>
      <c r="AA31" s="67">
        <v>162788</v>
      </c>
      <c r="AB31" s="67">
        <v>233555</v>
      </c>
      <c r="AC31" s="67">
        <v>104943</v>
      </c>
      <c r="AD31" s="67">
        <v>3333</v>
      </c>
      <c r="AF31" s="59">
        <v>1784880</v>
      </c>
      <c r="AG31">
        <v>0</v>
      </c>
    </row>
    <row r="32" spans="1:33" x14ac:dyDescent="0.45">
      <c r="A32" s="31" t="s">
        <v>36</v>
      </c>
      <c r="B32" s="30">
        <f t="shared" si="12"/>
        <v>3588403</v>
      </c>
      <c r="C32" s="32">
        <f>SUM(一般接種!D31+一般接種!G31+一般接種!J31+一般接種!M31+医療従事者等!C29)</f>
        <v>1162064</v>
      </c>
      <c r="D32" s="32">
        <v>12837</v>
      </c>
      <c r="E32" s="73">
        <f t="shared" si="0"/>
        <v>0.8120735512756011</v>
      </c>
      <c r="F32" s="32">
        <f>SUM(一般接種!E31+一般接種!H31+一般接種!K31+一般接種!N31+医療従事者等!D29)</f>
        <v>1150366</v>
      </c>
      <c r="G32" s="32">
        <v>12118</v>
      </c>
      <c r="H32" s="73">
        <f t="shared" si="7"/>
        <v>0.80431550563322163</v>
      </c>
      <c r="I32" s="29">
        <f t="shared" si="9"/>
        <v>906009</v>
      </c>
      <c r="J32" s="32">
        <v>16</v>
      </c>
      <c r="K32" s="73">
        <f t="shared" si="10"/>
        <v>0.64019810963442003</v>
      </c>
      <c r="L32" s="67">
        <v>8772</v>
      </c>
      <c r="M32" s="67">
        <v>53160</v>
      </c>
      <c r="N32" s="67">
        <v>238956</v>
      </c>
      <c r="O32" s="67">
        <v>286182</v>
      </c>
      <c r="P32" s="67">
        <v>161350</v>
      </c>
      <c r="Q32" s="67">
        <v>83287</v>
      </c>
      <c r="R32" s="67">
        <v>25274</v>
      </c>
      <c r="S32" s="67">
        <v>21656</v>
      </c>
      <c r="T32" s="67">
        <v>18275</v>
      </c>
      <c r="U32" s="67">
        <v>8435</v>
      </c>
      <c r="V32" s="67">
        <v>662</v>
      </c>
      <c r="W32" s="67">
        <f t="shared" si="11"/>
        <v>369964</v>
      </c>
      <c r="X32" s="68">
        <f t="shared" si="8"/>
        <v>0.26142614063551106</v>
      </c>
      <c r="Y32" s="67">
        <v>9</v>
      </c>
      <c r="Z32" s="67">
        <v>7109</v>
      </c>
      <c r="AA32" s="67">
        <v>135238</v>
      </c>
      <c r="AB32" s="67">
        <v>154859</v>
      </c>
      <c r="AC32" s="67">
        <v>70637</v>
      </c>
      <c r="AD32" s="67">
        <v>2112</v>
      </c>
      <c r="AF32" s="59">
        <v>1415176</v>
      </c>
      <c r="AG32">
        <v>0</v>
      </c>
    </row>
    <row r="33" spans="1:33" x14ac:dyDescent="0.45">
      <c r="A33" s="31" t="s">
        <v>37</v>
      </c>
      <c r="B33" s="30">
        <f t="shared" si="12"/>
        <v>6300538</v>
      </c>
      <c r="C33" s="32">
        <f>SUM(一般接種!D32+一般接種!G32+一般接種!J32+一般接種!M32+医療従事者等!C30)</f>
        <v>2037732</v>
      </c>
      <c r="D33" s="32">
        <v>33481</v>
      </c>
      <c r="E33" s="73">
        <f t="shared" si="0"/>
        <v>0.79805297866630354</v>
      </c>
      <c r="F33" s="32">
        <f>SUM(一般接種!E32+一般接種!H32+一般接種!K32+一般接種!N32+医療従事者等!D30)</f>
        <v>2007254</v>
      </c>
      <c r="G33" s="32">
        <v>31342</v>
      </c>
      <c r="H33" s="73">
        <f t="shared" si="7"/>
        <v>0.78676895118550183</v>
      </c>
      <c r="I33" s="29">
        <f t="shared" si="9"/>
        <v>1570242</v>
      </c>
      <c r="J33" s="32">
        <v>77</v>
      </c>
      <c r="K33" s="73">
        <f t="shared" si="10"/>
        <v>0.62520854685744276</v>
      </c>
      <c r="L33" s="67">
        <v>26276</v>
      </c>
      <c r="M33" s="67">
        <v>97905</v>
      </c>
      <c r="N33" s="67">
        <v>452060</v>
      </c>
      <c r="O33" s="67">
        <v>476071</v>
      </c>
      <c r="P33" s="67">
        <v>253081</v>
      </c>
      <c r="Q33" s="67">
        <v>126225</v>
      </c>
      <c r="R33" s="67">
        <v>51479</v>
      </c>
      <c r="S33" s="67">
        <v>37264</v>
      </c>
      <c r="T33" s="67">
        <v>34253</v>
      </c>
      <c r="U33" s="67">
        <v>15173</v>
      </c>
      <c r="V33" s="67">
        <v>455</v>
      </c>
      <c r="W33" s="67">
        <f t="shared" si="11"/>
        <v>685310</v>
      </c>
      <c r="X33" s="68">
        <f t="shared" si="8"/>
        <v>0.27287684367367382</v>
      </c>
      <c r="Y33" s="67">
        <v>16</v>
      </c>
      <c r="Z33" s="67">
        <v>8492</v>
      </c>
      <c r="AA33" s="67">
        <v>246097</v>
      </c>
      <c r="AB33" s="67">
        <v>303598</v>
      </c>
      <c r="AC33" s="67">
        <v>124561</v>
      </c>
      <c r="AD33" s="67">
        <v>2546</v>
      </c>
      <c r="AF33" s="59">
        <v>2511426</v>
      </c>
      <c r="AG33">
        <v>1</v>
      </c>
    </row>
    <row r="34" spans="1:33" x14ac:dyDescent="0.45">
      <c r="A34" s="31" t="s">
        <v>38</v>
      </c>
      <c r="B34" s="30">
        <f t="shared" si="12"/>
        <v>21040224</v>
      </c>
      <c r="C34" s="32">
        <f>SUM(一般接種!D33+一般接種!G33+一般接種!J33+一般接種!M33+医療従事者等!C31)</f>
        <v>6925696</v>
      </c>
      <c r="D34" s="32">
        <v>114395</v>
      </c>
      <c r="E34" s="73">
        <f t="shared" si="0"/>
        <v>0.77394762659353333</v>
      </c>
      <c r="F34" s="32">
        <f>SUM(一般接種!E33+一般接種!H33+一般接種!K33+一般接種!N33+医療従事者等!D31)</f>
        <v>6838375</v>
      </c>
      <c r="G34" s="32">
        <v>107880</v>
      </c>
      <c r="H34" s="73">
        <f t="shared" si="7"/>
        <v>0.76476588408729007</v>
      </c>
      <c r="I34" s="29">
        <f t="shared" si="9"/>
        <v>5183445</v>
      </c>
      <c r="J34" s="32">
        <v>502</v>
      </c>
      <c r="K34" s="73">
        <f t="shared" si="10"/>
        <v>0.58892220937227224</v>
      </c>
      <c r="L34" s="67">
        <v>65743</v>
      </c>
      <c r="M34" s="67">
        <v>376526</v>
      </c>
      <c r="N34" s="67">
        <v>1531793</v>
      </c>
      <c r="O34" s="67">
        <v>1563588</v>
      </c>
      <c r="P34" s="67">
        <v>776056</v>
      </c>
      <c r="Q34" s="67">
        <v>371255</v>
      </c>
      <c r="R34" s="67">
        <v>199326</v>
      </c>
      <c r="S34" s="67">
        <v>138815</v>
      </c>
      <c r="T34" s="67">
        <v>111286</v>
      </c>
      <c r="U34" s="67">
        <v>46974</v>
      </c>
      <c r="V34" s="67">
        <v>2083</v>
      </c>
      <c r="W34" s="67">
        <f t="shared" si="11"/>
        <v>2092708</v>
      </c>
      <c r="X34" s="68">
        <f t="shared" si="8"/>
        <v>0.23778810975367259</v>
      </c>
      <c r="Y34" s="67">
        <v>465</v>
      </c>
      <c r="Z34" s="67">
        <v>50073</v>
      </c>
      <c r="AA34" s="67">
        <v>802622</v>
      </c>
      <c r="AB34" s="67">
        <v>899555</v>
      </c>
      <c r="AC34" s="67">
        <v>329672</v>
      </c>
      <c r="AD34" s="67">
        <v>10321</v>
      </c>
      <c r="AF34" s="59">
        <v>8800726</v>
      </c>
      <c r="AG34">
        <v>0</v>
      </c>
    </row>
    <row r="35" spans="1:33" x14ac:dyDescent="0.45">
      <c r="A35" s="31" t="s">
        <v>39</v>
      </c>
      <c r="B35" s="30">
        <f t="shared" si="12"/>
        <v>13760125</v>
      </c>
      <c r="C35" s="32">
        <f>SUM(一般接種!D34+一般接種!G34+一般接種!J34+一般接種!M34+医療従事者等!C32)</f>
        <v>4448683</v>
      </c>
      <c r="D35" s="32">
        <v>69549</v>
      </c>
      <c r="E35" s="73">
        <f t="shared" si="0"/>
        <v>0.7978594917504509</v>
      </c>
      <c r="F35" s="32">
        <f>SUM(一般接種!E34+一般接種!H34+一般接種!K34+一般接種!N34+医療従事者等!D32)</f>
        <v>4397856</v>
      </c>
      <c r="G35" s="32">
        <v>65567</v>
      </c>
      <c r="H35" s="73">
        <f t="shared" si="7"/>
        <v>0.78932453303691308</v>
      </c>
      <c r="I35" s="29">
        <f t="shared" si="9"/>
        <v>3438961</v>
      </c>
      <c r="J35" s="32">
        <v>91</v>
      </c>
      <c r="K35" s="73">
        <f t="shared" si="10"/>
        <v>0.62654741106252354</v>
      </c>
      <c r="L35" s="67">
        <v>45820</v>
      </c>
      <c r="M35" s="67">
        <v>244454</v>
      </c>
      <c r="N35" s="67">
        <v>1011234</v>
      </c>
      <c r="O35" s="67">
        <v>1038810</v>
      </c>
      <c r="P35" s="67">
        <v>545799</v>
      </c>
      <c r="Q35" s="67">
        <v>254072</v>
      </c>
      <c r="R35" s="67">
        <v>116238</v>
      </c>
      <c r="S35" s="67">
        <v>81196</v>
      </c>
      <c r="T35" s="67">
        <v>67983</v>
      </c>
      <c r="U35" s="67">
        <v>31766</v>
      </c>
      <c r="V35" s="67">
        <v>1589</v>
      </c>
      <c r="W35" s="67">
        <f t="shared" si="11"/>
        <v>1474625</v>
      </c>
      <c r="X35" s="68">
        <f t="shared" si="8"/>
        <v>0.26867037021989021</v>
      </c>
      <c r="Y35" s="67">
        <v>110</v>
      </c>
      <c r="Z35" s="67">
        <v>26970</v>
      </c>
      <c r="AA35" s="67">
        <v>540260</v>
      </c>
      <c r="AB35" s="67">
        <v>636331</v>
      </c>
      <c r="AC35" s="67">
        <v>259894</v>
      </c>
      <c r="AD35" s="67">
        <v>11060</v>
      </c>
      <c r="AF35" s="59">
        <v>5488603</v>
      </c>
      <c r="AG35">
        <v>1</v>
      </c>
    </row>
    <row r="36" spans="1:33" x14ac:dyDescent="0.45">
      <c r="A36" s="31" t="s">
        <v>40</v>
      </c>
      <c r="B36" s="30">
        <f t="shared" si="12"/>
        <v>3451684</v>
      </c>
      <c r="C36" s="32">
        <f>SUM(一般接種!D35+一般接種!G35+一般接種!J35+一般接種!M35+医療従事者等!C33)</f>
        <v>1097483</v>
      </c>
      <c r="D36" s="32">
        <v>13677</v>
      </c>
      <c r="E36" s="73">
        <f t="shared" si="0"/>
        <v>0.81173876506741482</v>
      </c>
      <c r="F36" s="32">
        <f>SUM(一般接種!E35+一般接種!H35+一般接種!K35+一般接種!N35+医療従事者等!D33)</f>
        <v>1086523</v>
      </c>
      <c r="G36" s="32">
        <v>12774</v>
      </c>
      <c r="H36" s="73">
        <f t="shared" si="7"/>
        <v>0.80420636834670745</v>
      </c>
      <c r="I36" s="29">
        <f t="shared" si="9"/>
        <v>867604</v>
      </c>
      <c r="J36" s="32">
        <v>44</v>
      </c>
      <c r="K36" s="73">
        <f t="shared" si="10"/>
        <v>0.64977688167613612</v>
      </c>
      <c r="L36" s="67">
        <v>7601</v>
      </c>
      <c r="M36" s="67">
        <v>54626</v>
      </c>
      <c r="N36" s="67">
        <v>308029</v>
      </c>
      <c r="O36" s="67">
        <v>254570</v>
      </c>
      <c r="P36" s="67">
        <v>131905</v>
      </c>
      <c r="Q36" s="67">
        <v>53914</v>
      </c>
      <c r="R36" s="67">
        <v>20431</v>
      </c>
      <c r="S36" s="67">
        <v>14710</v>
      </c>
      <c r="T36" s="67">
        <v>15113</v>
      </c>
      <c r="U36" s="67">
        <v>6510</v>
      </c>
      <c r="V36" s="67">
        <v>195</v>
      </c>
      <c r="W36" s="67">
        <f t="shared" si="11"/>
        <v>400074</v>
      </c>
      <c r="X36" s="68">
        <f t="shared" si="8"/>
        <v>0.29964363981707143</v>
      </c>
      <c r="Y36" s="67">
        <v>71</v>
      </c>
      <c r="Z36" s="67">
        <v>5878</v>
      </c>
      <c r="AA36" s="67">
        <v>159940</v>
      </c>
      <c r="AB36" s="67">
        <v>173396</v>
      </c>
      <c r="AC36" s="67">
        <v>59750</v>
      </c>
      <c r="AD36" s="67">
        <v>1039</v>
      </c>
      <c r="AF36" s="59">
        <v>1335166</v>
      </c>
      <c r="AG36">
        <v>0</v>
      </c>
    </row>
    <row r="37" spans="1:33" x14ac:dyDescent="0.45">
      <c r="A37" s="31" t="s">
        <v>41</v>
      </c>
      <c r="B37" s="30">
        <f t="shared" si="12"/>
        <v>2388102</v>
      </c>
      <c r="C37" s="32">
        <f>SUM(一般接種!D36+一般接種!G36+一般接種!J36+一般接種!M36+医療従事者等!C34)</f>
        <v>751918</v>
      </c>
      <c r="D37" s="32">
        <v>13336</v>
      </c>
      <c r="E37" s="73">
        <f t="shared" si="0"/>
        <v>0.79013769442343473</v>
      </c>
      <c r="F37" s="32">
        <f>SUM(一般接種!E36+一般接種!H36+一般接種!K36+一般接種!N36+医療従事者等!D34)</f>
        <v>743039</v>
      </c>
      <c r="G37" s="32">
        <v>12626</v>
      </c>
      <c r="H37" s="73">
        <f t="shared" si="7"/>
        <v>0.78139846868310381</v>
      </c>
      <c r="I37" s="29">
        <f t="shared" si="9"/>
        <v>607310</v>
      </c>
      <c r="J37" s="32">
        <v>17</v>
      </c>
      <c r="K37" s="73">
        <f t="shared" si="10"/>
        <v>0.64968424746269327</v>
      </c>
      <c r="L37" s="67">
        <v>7695</v>
      </c>
      <c r="M37" s="67">
        <v>44864</v>
      </c>
      <c r="N37" s="67">
        <v>212632</v>
      </c>
      <c r="O37" s="67">
        <v>197575</v>
      </c>
      <c r="P37" s="67">
        <v>83882</v>
      </c>
      <c r="Q37" s="67">
        <v>30053</v>
      </c>
      <c r="R37" s="67">
        <v>10784</v>
      </c>
      <c r="S37" s="67">
        <v>8376</v>
      </c>
      <c r="T37" s="67">
        <v>7646</v>
      </c>
      <c r="U37" s="67">
        <v>3691</v>
      </c>
      <c r="V37" s="67">
        <v>112</v>
      </c>
      <c r="W37" s="67">
        <f t="shared" si="11"/>
        <v>285835</v>
      </c>
      <c r="X37" s="68">
        <f t="shared" si="8"/>
        <v>0.30578731662228764</v>
      </c>
      <c r="Y37" s="67">
        <v>3</v>
      </c>
      <c r="Z37" s="67">
        <v>3032</v>
      </c>
      <c r="AA37" s="67">
        <v>91526</v>
      </c>
      <c r="AB37" s="67">
        <v>131871</v>
      </c>
      <c r="AC37" s="67">
        <v>57571</v>
      </c>
      <c r="AD37" s="67">
        <v>1832</v>
      </c>
      <c r="AF37" s="59">
        <v>934751</v>
      </c>
      <c r="AG37">
        <v>0</v>
      </c>
    </row>
    <row r="38" spans="1:33" x14ac:dyDescent="0.45">
      <c r="A38" s="31" t="s">
        <v>42</v>
      </c>
      <c r="B38" s="30">
        <f t="shared" si="12"/>
        <v>1414271</v>
      </c>
      <c r="C38" s="32">
        <f>SUM(一般接種!D37+一般接種!G37+一般接種!J37+一般接種!M37+医療従事者等!C35)</f>
        <v>446313</v>
      </c>
      <c r="D38" s="32">
        <v>7038</v>
      </c>
      <c r="E38" s="73">
        <f t="shared" si="0"/>
        <v>0.79635212623434348</v>
      </c>
      <c r="F38" s="32">
        <f>SUM(一般接種!E37+一般接種!H37+一般接種!K37+一般接種!N37+医療従事者等!D35)</f>
        <v>441136</v>
      </c>
      <c r="G38" s="32">
        <v>6603</v>
      </c>
      <c r="H38" s="73">
        <f t="shared" si="7"/>
        <v>0.78775545721697793</v>
      </c>
      <c r="I38" s="29">
        <f t="shared" si="9"/>
        <v>358315</v>
      </c>
      <c r="J38" s="32">
        <v>1</v>
      </c>
      <c r="K38" s="73">
        <f t="shared" si="10"/>
        <v>0.64957968416033818</v>
      </c>
      <c r="L38" s="67">
        <v>4923</v>
      </c>
      <c r="M38" s="67">
        <v>23229</v>
      </c>
      <c r="N38" s="67">
        <v>108430</v>
      </c>
      <c r="O38" s="67">
        <v>110753</v>
      </c>
      <c r="P38" s="67">
        <v>59687</v>
      </c>
      <c r="Q38" s="67">
        <v>25080</v>
      </c>
      <c r="R38" s="67">
        <v>9462</v>
      </c>
      <c r="S38" s="67">
        <v>7486</v>
      </c>
      <c r="T38" s="67">
        <v>6033</v>
      </c>
      <c r="U38" s="67">
        <v>3012</v>
      </c>
      <c r="V38" s="67">
        <v>220</v>
      </c>
      <c r="W38" s="67">
        <f t="shared" si="11"/>
        <v>168507</v>
      </c>
      <c r="X38" s="68">
        <f t="shared" si="8"/>
        <v>0.30548268791843497</v>
      </c>
      <c r="Y38" s="67">
        <v>17</v>
      </c>
      <c r="Z38" s="67">
        <v>2694</v>
      </c>
      <c r="AA38" s="67">
        <v>57839</v>
      </c>
      <c r="AB38" s="67">
        <v>73751</v>
      </c>
      <c r="AC38" s="67">
        <v>32868</v>
      </c>
      <c r="AD38" s="67">
        <v>1338</v>
      </c>
      <c r="AF38" s="59">
        <v>551609</v>
      </c>
      <c r="AG38">
        <v>0</v>
      </c>
    </row>
    <row r="39" spans="1:33" x14ac:dyDescent="0.45">
      <c r="A39" s="31" t="s">
        <v>43</v>
      </c>
      <c r="B39" s="30">
        <f t="shared" si="12"/>
        <v>1805585</v>
      </c>
      <c r="C39" s="32">
        <f>SUM(一般接種!D38+一般接種!G38+一般接種!J38+一般接種!M38+医療従事者等!C36)</f>
        <v>567499</v>
      </c>
      <c r="D39" s="32">
        <v>9830</v>
      </c>
      <c r="E39" s="73">
        <f t="shared" si="0"/>
        <v>0.83711962004034968</v>
      </c>
      <c r="F39" s="32">
        <f>SUM(一般接種!E38+一般接種!H38+一般接種!K38+一般接種!N38+医療従事者等!D36)</f>
        <v>559213</v>
      </c>
      <c r="G39" s="32">
        <v>9195</v>
      </c>
      <c r="H39" s="73">
        <f t="shared" si="7"/>
        <v>0.82563466711499667</v>
      </c>
      <c r="I39" s="29">
        <f t="shared" si="9"/>
        <v>461062</v>
      </c>
      <c r="J39" s="32">
        <v>12</v>
      </c>
      <c r="K39" s="73">
        <f t="shared" si="10"/>
        <v>0.6920843740993371</v>
      </c>
      <c r="L39" s="67">
        <v>4906</v>
      </c>
      <c r="M39" s="67">
        <v>30279</v>
      </c>
      <c r="N39" s="67">
        <v>111481</v>
      </c>
      <c r="O39" s="67">
        <v>142715</v>
      </c>
      <c r="P39" s="67">
        <v>82685</v>
      </c>
      <c r="Q39" s="67">
        <v>45588</v>
      </c>
      <c r="R39" s="67">
        <v>20797</v>
      </c>
      <c r="S39" s="67">
        <v>11318</v>
      </c>
      <c r="T39" s="67">
        <v>7102</v>
      </c>
      <c r="U39" s="67">
        <v>3918</v>
      </c>
      <c r="V39" s="67">
        <v>273</v>
      </c>
      <c r="W39" s="67">
        <f t="shared" si="11"/>
        <v>217811</v>
      </c>
      <c r="X39" s="68">
        <f t="shared" si="8"/>
        <v>0.32695714045537516</v>
      </c>
      <c r="Y39" s="67">
        <v>25</v>
      </c>
      <c r="Z39" s="67">
        <v>2148</v>
      </c>
      <c r="AA39" s="67">
        <v>47769</v>
      </c>
      <c r="AB39" s="67">
        <v>100239</v>
      </c>
      <c r="AC39" s="67">
        <v>65823</v>
      </c>
      <c r="AD39" s="67">
        <v>1807</v>
      </c>
      <c r="AF39" s="59">
        <v>666176</v>
      </c>
      <c r="AG39">
        <v>0</v>
      </c>
    </row>
    <row r="40" spans="1:33" x14ac:dyDescent="0.45">
      <c r="A40" s="31" t="s">
        <v>44</v>
      </c>
      <c r="B40" s="30">
        <f t="shared" si="12"/>
        <v>4780198</v>
      </c>
      <c r="C40" s="32">
        <f>SUM(一般接種!D39+一般接種!G39+一般接種!J39+一般接種!M39+医療従事者等!C37)</f>
        <v>1523606</v>
      </c>
      <c r="D40" s="32">
        <v>25278</v>
      </c>
      <c r="E40" s="73">
        <f t="shared" si="0"/>
        <v>0.79732778057745179</v>
      </c>
      <c r="F40" s="32">
        <f>SUM(一般接種!E39+一般接種!H39+一般接種!K39+一般接種!N39+医療従事者等!D37)</f>
        <v>1494368</v>
      </c>
      <c r="G40" s="32">
        <v>24010</v>
      </c>
      <c r="H40" s="73">
        <f t="shared" si="7"/>
        <v>0.7824436844231043</v>
      </c>
      <c r="I40" s="29">
        <f t="shared" si="9"/>
        <v>1218065</v>
      </c>
      <c r="J40" s="32">
        <v>36</v>
      </c>
      <c r="K40" s="73">
        <f t="shared" si="10"/>
        <v>0.64816806416817485</v>
      </c>
      <c r="L40" s="67">
        <v>21867</v>
      </c>
      <c r="M40" s="67">
        <v>138179</v>
      </c>
      <c r="N40" s="67">
        <v>363127</v>
      </c>
      <c r="O40" s="67">
        <v>318531</v>
      </c>
      <c r="P40" s="67">
        <v>164022</v>
      </c>
      <c r="Q40" s="67">
        <v>92250</v>
      </c>
      <c r="R40" s="67">
        <v>51243</v>
      </c>
      <c r="S40" s="67">
        <v>29804</v>
      </c>
      <c r="T40" s="67">
        <v>25942</v>
      </c>
      <c r="U40" s="67">
        <v>12585</v>
      </c>
      <c r="V40" s="67">
        <v>515</v>
      </c>
      <c r="W40" s="67">
        <f t="shared" si="11"/>
        <v>544159</v>
      </c>
      <c r="X40" s="68">
        <f t="shared" si="8"/>
        <v>0.28957150086713029</v>
      </c>
      <c r="Y40" s="67">
        <v>254</v>
      </c>
      <c r="Z40" s="67">
        <v>7573</v>
      </c>
      <c r="AA40" s="67">
        <v>163221</v>
      </c>
      <c r="AB40" s="67">
        <v>247853</v>
      </c>
      <c r="AC40" s="67">
        <v>120386</v>
      </c>
      <c r="AD40" s="67">
        <v>4872</v>
      </c>
      <c r="AF40" s="59">
        <v>1879187</v>
      </c>
      <c r="AG40">
        <v>0</v>
      </c>
    </row>
    <row r="41" spans="1:33" x14ac:dyDescent="0.45">
      <c r="A41" s="31" t="s">
        <v>45</v>
      </c>
      <c r="B41" s="30">
        <f t="shared" si="12"/>
        <v>7001124</v>
      </c>
      <c r="C41" s="32">
        <f>SUM(一般接種!D40+一般接種!G40+一般接種!J40+一般接種!M40+医療従事者等!C38)</f>
        <v>2253963</v>
      </c>
      <c r="D41" s="32">
        <v>33252</v>
      </c>
      <c r="E41" s="73">
        <f t="shared" si="0"/>
        <v>0.79633965993556732</v>
      </c>
      <c r="F41" s="32">
        <f>SUM(一般接種!E40+一般接種!H40+一般接種!K40+一般接種!N40+医療従事者等!D38)</f>
        <v>2227837</v>
      </c>
      <c r="G41" s="32">
        <v>31349</v>
      </c>
      <c r="H41" s="73">
        <f t="shared" si="7"/>
        <v>0.78765337181315098</v>
      </c>
      <c r="I41" s="29">
        <f t="shared" si="9"/>
        <v>1761328</v>
      </c>
      <c r="J41" s="32">
        <v>28</v>
      </c>
      <c r="K41" s="73">
        <f t="shared" si="10"/>
        <v>0.63159638649266603</v>
      </c>
      <c r="L41" s="67">
        <v>22447</v>
      </c>
      <c r="M41" s="67">
        <v>122112</v>
      </c>
      <c r="N41" s="67">
        <v>546412</v>
      </c>
      <c r="O41" s="67">
        <v>533244</v>
      </c>
      <c r="P41" s="67">
        <v>293509</v>
      </c>
      <c r="Q41" s="67">
        <v>116947</v>
      </c>
      <c r="R41" s="67">
        <v>46145</v>
      </c>
      <c r="S41" s="67">
        <v>32983</v>
      </c>
      <c r="T41" s="67">
        <v>32931</v>
      </c>
      <c r="U41" s="67">
        <v>14001</v>
      </c>
      <c r="V41" s="67">
        <v>597</v>
      </c>
      <c r="W41" s="67">
        <f t="shared" si="11"/>
        <v>757996</v>
      </c>
      <c r="X41" s="68">
        <f t="shared" si="8"/>
        <v>0.27181487229653939</v>
      </c>
      <c r="Y41" s="67">
        <v>56</v>
      </c>
      <c r="Z41" s="67">
        <v>15725</v>
      </c>
      <c r="AA41" s="67">
        <v>275439</v>
      </c>
      <c r="AB41" s="67">
        <v>325026</v>
      </c>
      <c r="AC41" s="67">
        <v>136878</v>
      </c>
      <c r="AD41" s="67">
        <v>4872</v>
      </c>
      <c r="AF41" s="59">
        <v>2788648</v>
      </c>
      <c r="AG41">
        <v>0</v>
      </c>
    </row>
    <row r="42" spans="1:33" x14ac:dyDescent="0.45">
      <c r="A42" s="31" t="s">
        <v>46</v>
      </c>
      <c r="B42" s="30">
        <f t="shared" si="12"/>
        <v>3620986</v>
      </c>
      <c r="C42" s="32">
        <f>SUM(一般接種!D41+一般接種!G41+一般接種!J41+一般接種!M41+医療従事者等!C39)</f>
        <v>1127504</v>
      </c>
      <c r="D42" s="32">
        <v>20901</v>
      </c>
      <c r="E42" s="73">
        <f t="shared" si="0"/>
        <v>0.82555760050312177</v>
      </c>
      <c r="F42" s="32">
        <f>SUM(一般接種!E41+一般接種!H41+一般接種!K41+一般接種!N41+医療従事者等!D39)</f>
        <v>1105173</v>
      </c>
      <c r="G42" s="32">
        <v>19822</v>
      </c>
      <c r="H42" s="73">
        <f t="shared" si="7"/>
        <v>0.80970299851316474</v>
      </c>
      <c r="I42" s="29">
        <f t="shared" si="9"/>
        <v>924639</v>
      </c>
      <c r="J42" s="32">
        <v>56</v>
      </c>
      <c r="K42" s="73">
        <f t="shared" si="10"/>
        <v>0.68976545603615558</v>
      </c>
      <c r="L42" s="67">
        <v>44837</v>
      </c>
      <c r="M42" s="67">
        <v>47021</v>
      </c>
      <c r="N42" s="67">
        <v>287933</v>
      </c>
      <c r="O42" s="67">
        <v>310346</v>
      </c>
      <c r="P42" s="67">
        <v>133972</v>
      </c>
      <c r="Q42" s="67">
        <v>42138</v>
      </c>
      <c r="R42" s="67">
        <v>18928</v>
      </c>
      <c r="S42" s="67">
        <v>17438</v>
      </c>
      <c r="T42" s="67">
        <v>15769</v>
      </c>
      <c r="U42" s="67">
        <v>5843</v>
      </c>
      <c r="V42" s="67">
        <v>414</v>
      </c>
      <c r="W42" s="67">
        <f t="shared" si="11"/>
        <v>463670</v>
      </c>
      <c r="X42" s="68">
        <f t="shared" si="8"/>
        <v>0.3459111285847612</v>
      </c>
      <c r="Y42" s="67">
        <v>403</v>
      </c>
      <c r="Z42" s="67">
        <v>9192</v>
      </c>
      <c r="AA42" s="67">
        <v>144180</v>
      </c>
      <c r="AB42" s="67">
        <v>226031</v>
      </c>
      <c r="AC42" s="67">
        <v>80034</v>
      </c>
      <c r="AD42" s="67">
        <v>3830</v>
      </c>
      <c r="AF42" s="59">
        <v>1340431</v>
      </c>
      <c r="AG42">
        <v>0</v>
      </c>
    </row>
    <row r="43" spans="1:33" x14ac:dyDescent="0.45">
      <c r="A43" s="31" t="s">
        <v>47</v>
      </c>
      <c r="B43" s="30">
        <f t="shared" si="12"/>
        <v>1906198</v>
      </c>
      <c r="C43" s="32">
        <f>SUM(一般接種!D42+一般接種!G42+一般接種!J42+一般接種!M42+医療従事者等!C40)</f>
        <v>601576</v>
      </c>
      <c r="D43" s="32">
        <v>11220</v>
      </c>
      <c r="E43" s="73">
        <f t="shared" si="0"/>
        <v>0.81253802174086587</v>
      </c>
      <c r="F43" s="32">
        <f>SUM(一般接種!E42+一般接種!H42+一般接種!K42+一般接種!N42+医療従事者等!D40)</f>
        <v>594292</v>
      </c>
      <c r="G43" s="32">
        <v>10519</v>
      </c>
      <c r="H43" s="73">
        <f t="shared" si="7"/>
        <v>0.80347749250576006</v>
      </c>
      <c r="I43" s="29">
        <f t="shared" si="9"/>
        <v>487413</v>
      </c>
      <c r="J43" s="32">
        <v>4</v>
      </c>
      <c r="K43" s="73">
        <f t="shared" si="10"/>
        <v>0.67084664954484019</v>
      </c>
      <c r="L43" s="67">
        <v>7961</v>
      </c>
      <c r="M43" s="67">
        <v>39922</v>
      </c>
      <c r="N43" s="67">
        <v>153458</v>
      </c>
      <c r="O43" s="67">
        <v>160849</v>
      </c>
      <c r="P43" s="67">
        <v>67458</v>
      </c>
      <c r="Q43" s="67">
        <v>29099</v>
      </c>
      <c r="R43" s="67">
        <v>11875</v>
      </c>
      <c r="S43" s="67">
        <v>7801</v>
      </c>
      <c r="T43" s="67">
        <v>6288</v>
      </c>
      <c r="U43" s="67">
        <v>2565</v>
      </c>
      <c r="V43" s="67">
        <v>137</v>
      </c>
      <c r="W43" s="67">
        <f t="shared" si="11"/>
        <v>222917</v>
      </c>
      <c r="X43" s="68">
        <f t="shared" si="8"/>
        <v>0.30681239488106937</v>
      </c>
      <c r="Y43" s="67">
        <v>10</v>
      </c>
      <c r="Z43" s="67">
        <v>3528</v>
      </c>
      <c r="AA43" s="67">
        <v>75039</v>
      </c>
      <c r="AB43" s="67">
        <v>102752</v>
      </c>
      <c r="AC43" s="67">
        <v>40653</v>
      </c>
      <c r="AD43" s="67">
        <v>935</v>
      </c>
      <c r="AF43" s="59">
        <v>726558</v>
      </c>
      <c r="AG43">
        <v>0</v>
      </c>
    </row>
    <row r="44" spans="1:33" x14ac:dyDescent="0.45">
      <c r="A44" s="31" t="s">
        <v>48</v>
      </c>
      <c r="B44" s="30">
        <f t="shared" si="12"/>
        <v>2456727</v>
      </c>
      <c r="C44" s="32">
        <f>SUM(一般接種!D43+一般接種!G43+一般接種!J43+一般接種!M43+医療従事者等!C41)</f>
        <v>783210</v>
      </c>
      <c r="D44" s="32">
        <v>12923</v>
      </c>
      <c r="E44" s="73">
        <f t="shared" si="0"/>
        <v>0.79834317416985112</v>
      </c>
      <c r="F44" s="32">
        <f>SUM(一般接種!E43+一般接種!H43+一般接種!K43+一般接種!N43+医療従事者等!D41)</f>
        <v>775177</v>
      </c>
      <c r="G44" s="32">
        <v>12206</v>
      </c>
      <c r="H44" s="73">
        <f t="shared" si="7"/>
        <v>0.79076070339957116</v>
      </c>
      <c r="I44" s="29">
        <f t="shared" si="9"/>
        <v>625629</v>
      </c>
      <c r="J44" s="32">
        <v>15</v>
      </c>
      <c r="K44" s="73">
        <f t="shared" si="10"/>
        <v>0.64840074746827769</v>
      </c>
      <c r="L44" s="67">
        <v>9453</v>
      </c>
      <c r="M44" s="67">
        <v>48536</v>
      </c>
      <c r="N44" s="67">
        <v>170777</v>
      </c>
      <c r="O44" s="67">
        <v>187221</v>
      </c>
      <c r="P44" s="67">
        <v>114106</v>
      </c>
      <c r="Q44" s="67">
        <v>52856</v>
      </c>
      <c r="R44" s="67">
        <v>16699</v>
      </c>
      <c r="S44" s="67">
        <v>10461</v>
      </c>
      <c r="T44" s="67">
        <v>10689</v>
      </c>
      <c r="U44" s="67">
        <v>4664</v>
      </c>
      <c r="V44" s="67">
        <v>167</v>
      </c>
      <c r="W44" s="67">
        <f t="shared" si="11"/>
        <v>272711</v>
      </c>
      <c r="X44" s="68">
        <f t="shared" si="8"/>
        <v>0.28264395656558433</v>
      </c>
      <c r="Y44" s="67">
        <v>150</v>
      </c>
      <c r="Z44" s="67">
        <v>7890</v>
      </c>
      <c r="AA44" s="67">
        <v>98576</v>
      </c>
      <c r="AB44" s="67">
        <v>113171</v>
      </c>
      <c r="AC44" s="67">
        <v>51721</v>
      </c>
      <c r="AD44" s="67">
        <v>1203</v>
      </c>
      <c r="AF44" s="59">
        <v>964857</v>
      </c>
      <c r="AG44">
        <v>0</v>
      </c>
    </row>
    <row r="45" spans="1:33" x14ac:dyDescent="0.45">
      <c r="A45" s="31" t="s">
        <v>49</v>
      </c>
      <c r="B45" s="30">
        <f t="shared" si="12"/>
        <v>3564259</v>
      </c>
      <c r="C45" s="32">
        <f>SUM(一般接種!D44+一般接種!G44+一般接種!J44+一般接種!M44+医療従事者等!C42)</f>
        <v>1119156</v>
      </c>
      <c r="D45" s="32">
        <v>21738</v>
      </c>
      <c r="E45" s="73">
        <f t="shared" si="0"/>
        <v>0.81806085336645085</v>
      </c>
      <c r="F45" s="32">
        <f>SUM(一般接種!E44+一般接種!H44+一般接種!K44+一般接種!N44+医療従事者等!D42)</f>
        <v>1108698</v>
      </c>
      <c r="G45" s="32">
        <v>20463</v>
      </c>
      <c r="H45" s="73">
        <f t="shared" si="7"/>
        <v>0.81121546462992189</v>
      </c>
      <c r="I45" s="29">
        <f t="shared" si="9"/>
        <v>904242</v>
      </c>
      <c r="J45" s="32">
        <v>41</v>
      </c>
      <c r="K45" s="73">
        <f t="shared" si="10"/>
        <v>0.67402889480106776</v>
      </c>
      <c r="L45" s="67">
        <v>12495</v>
      </c>
      <c r="M45" s="67">
        <v>59397</v>
      </c>
      <c r="N45" s="67">
        <v>280649</v>
      </c>
      <c r="O45" s="67">
        <v>272912</v>
      </c>
      <c r="P45" s="67">
        <v>142749</v>
      </c>
      <c r="Q45" s="67">
        <v>71880</v>
      </c>
      <c r="R45" s="67">
        <v>28200</v>
      </c>
      <c r="S45" s="67">
        <v>15528</v>
      </c>
      <c r="T45" s="67">
        <v>13346</v>
      </c>
      <c r="U45" s="67">
        <v>6306</v>
      </c>
      <c r="V45" s="67">
        <v>780</v>
      </c>
      <c r="W45" s="67">
        <f t="shared" si="11"/>
        <v>432163</v>
      </c>
      <c r="X45" s="68">
        <f t="shared" si="8"/>
        <v>0.32215220870571237</v>
      </c>
      <c r="Y45" s="67">
        <v>217</v>
      </c>
      <c r="Z45" s="67">
        <v>6160</v>
      </c>
      <c r="AA45" s="67">
        <v>167911</v>
      </c>
      <c r="AB45" s="67">
        <v>187391</v>
      </c>
      <c r="AC45" s="67">
        <v>66264</v>
      </c>
      <c r="AD45" s="67">
        <v>4220</v>
      </c>
      <c r="AF45" s="59">
        <v>1341487</v>
      </c>
      <c r="AG45">
        <v>0</v>
      </c>
    </row>
    <row r="46" spans="1:33" x14ac:dyDescent="0.45">
      <c r="A46" s="31" t="s">
        <v>50</v>
      </c>
      <c r="B46" s="30">
        <f t="shared" si="12"/>
        <v>1795279</v>
      </c>
      <c r="C46" s="32">
        <f>SUM(一般接種!D45+一般接種!G45+一般接種!J45+一般接種!M45+医療従事者等!C43)</f>
        <v>568000</v>
      </c>
      <c r="D46" s="32">
        <v>9216</v>
      </c>
      <c r="E46" s="73">
        <f t="shared" si="0"/>
        <v>0.80641106494623527</v>
      </c>
      <c r="F46" s="32">
        <f>SUM(一般接種!E45+一般接種!H45+一般接種!K45+一般接種!N45+医療従事者等!D43)</f>
        <v>560799</v>
      </c>
      <c r="G46" s="32">
        <v>8696</v>
      </c>
      <c r="H46" s="73">
        <f t="shared" si="7"/>
        <v>0.79676935665661752</v>
      </c>
      <c r="I46" s="29">
        <f t="shared" si="9"/>
        <v>450282</v>
      </c>
      <c r="J46" s="32">
        <v>16</v>
      </c>
      <c r="K46" s="73">
        <f t="shared" si="10"/>
        <v>0.64980293739455963</v>
      </c>
      <c r="L46" s="67">
        <v>10606</v>
      </c>
      <c r="M46" s="67">
        <v>33567</v>
      </c>
      <c r="N46" s="67">
        <v>141050</v>
      </c>
      <c r="O46" s="67">
        <v>125492</v>
      </c>
      <c r="P46" s="67">
        <v>73432</v>
      </c>
      <c r="Q46" s="67">
        <v>36105</v>
      </c>
      <c r="R46" s="67">
        <v>13307</v>
      </c>
      <c r="S46" s="67">
        <v>6381</v>
      </c>
      <c r="T46" s="67">
        <v>6652</v>
      </c>
      <c r="U46" s="67">
        <v>3516</v>
      </c>
      <c r="V46" s="67">
        <v>174</v>
      </c>
      <c r="W46" s="67">
        <f t="shared" si="11"/>
        <v>216198</v>
      </c>
      <c r="X46" s="68">
        <f t="shared" si="8"/>
        <v>0.31200689250094166</v>
      </c>
      <c r="Y46" s="67">
        <v>167</v>
      </c>
      <c r="Z46" s="67">
        <v>5527</v>
      </c>
      <c r="AA46" s="67">
        <v>74563</v>
      </c>
      <c r="AB46" s="67">
        <v>94782</v>
      </c>
      <c r="AC46" s="67">
        <v>40385</v>
      </c>
      <c r="AD46" s="67">
        <v>774</v>
      </c>
      <c r="AF46" s="59">
        <v>692927</v>
      </c>
      <c r="AG46">
        <v>0</v>
      </c>
    </row>
    <row r="47" spans="1:33" x14ac:dyDescent="0.45">
      <c r="A47" s="31" t="s">
        <v>51</v>
      </c>
      <c r="B47" s="30">
        <f t="shared" si="12"/>
        <v>12740142</v>
      </c>
      <c r="C47" s="32">
        <f>SUM(一般接種!D46+一般接種!G46+一般接種!J46+一般接種!M46+医療従事者等!C44)</f>
        <v>4152069</v>
      </c>
      <c r="D47" s="32">
        <v>54129</v>
      </c>
      <c r="E47" s="73">
        <f t="shared" si="0"/>
        <v>0.80219418394828612</v>
      </c>
      <c r="F47" s="32">
        <f>SUM(一般接種!E46+一般接種!H46+一般接種!K46+一般接種!N46+医療従事者等!D44)</f>
        <v>4072410</v>
      </c>
      <c r="G47" s="32">
        <v>50490</v>
      </c>
      <c r="H47" s="73">
        <f t="shared" si="7"/>
        <v>0.78731285287370989</v>
      </c>
      <c r="I47" s="29">
        <f t="shared" si="9"/>
        <v>3166373</v>
      </c>
      <c r="J47" s="32">
        <v>382</v>
      </c>
      <c r="K47" s="73">
        <f t="shared" si="10"/>
        <v>0.61976006643157744</v>
      </c>
      <c r="L47" s="67">
        <v>44173</v>
      </c>
      <c r="M47" s="67">
        <v>231138</v>
      </c>
      <c r="N47" s="67">
        <v>931053</v>
      </c>
      <c r="O47" s="67">
        <v>1025534</v>
      </c>
      <c r="P47" s="67">
        <v>491711</v>
      </c>
      <c r="Q47" s="67">
        <v>193874</v>
      </c>
      <c r="R47" s="67">
        <v>85833</v>
      </c>
      <c r="S47" s="67">
        <v>73551</v>
      </c>
      <c r="T47" s="67">
        <v>61119</v>
      </c>
      <c r="U47" s="67">
        <v>27224</v>
      </c>
      <c r="V47" s="67">
        <v>1163</v>
      </c>
      <c r="W47" s="67">
        <f t="shared" si="11"/>
        <v>1349290</v>
      </c>
      <c r="X47" s="68">
        <f t="shared" si="8"/>
        <v>0.26413090246796755</v>
      </c>
      <c r="Y47" s="67">
        <v>101</v>
      </c>
      <c r="Z47" s="67">
        <v>40024</v>
      </c>
      <c r="AA47" s="67">
        <v>501319</v>
      </c>
      <c r="AB47" s="67">
        <v>581737</v>
      </c>
      <c r="AC47" s="67">
        <v>220050</v>
      </c>
      <c r="AD47" s="67">
        <v>6059</v>
      </c>
      <c r="AF47" s="59">
        <v>5108414</v>
      </c>
      <c r="AG47">
        <v>0</v>
      </c>
    </row>
    <row r="48" spans="1:33" x14ac:dyDescent="0.45">
      <c r="A48" s="31" t="s">
        <v>52</v>
      </c>
      <c r="B48" s="30">
        <f t="shared" si="12"/>
        <v>2077882</v>
      </c>
      <c r="C48" s="32">
        <f>SUM(一般接種!D47+一般接種!G47+一般接種!J47+一般接種!M47+医療従事者等!C45)</f>
        <v>660875</v>
      </c>
      <c r="D48" s="32">
        <v>12044</v>
      </c>
      <c r="E48" s="73">
        <f t="shared" si="0"/>
        <v>0.79888766856118443</v>
      </c>
      <c r="F48" s="32">
        <f>SUM(一般接種!E47+一般接種!H47+一般接種!K47+一般接種!N47+医療従事者等!D45)</f>
        <v>653370</v>
      </c>
      <c r="G48" s="32">
        <v>11249</v>
      </c>
      <c r="H48" s="73">
        <f t="shared" si="7"/>
        <v>0.79062583110883466</v>
      </c>
      <c r="I48" s="29">
        <f t="shared" si="9"/>
        <v>515915</v>
      </c>
      <c r="J48" s="32">
        <v>16</v>
      </c>
      <c r="K48" s="73">
        <f t="shared" si="10"/>
        <v>0.63521217285093723</v>
      </c>
      <c r="L48" s="67">
        <v>8443</v>
      </c>
      <c r="M48" s="67">
        <v>56886</v>
      </c>
      <c r="N48" s="67">
        <v>166196</v>
      </c>
      <c r="O48" s="67">
        <v>147410</v>
      </c>
      <c r="P48" s="67">
        <v>63488</v>
      </c>
      <c r="Q48" s="67">
        <v>32536</v>
      </c>
      <c r="R48" s="67">
        <v>15402</v>
      </c>
      <c r="S48" s="67">
        <v>10222</v>
      </c>
      <c r="T48" s="67">
        <v>10231</v>
      </c>
      <c r="U48" s="67">
        <v>4762</v>
      </c>
      <c r="V48" s="67">
        <v>339</v>
      </c>
      <c r="W48" s="67">
        <f t="shared" si="11"/>
        <v>247722</v>
      </c>
      <c r="X48" s="68">
        <f t="shared" si="8"/>
        <v>0.30501324849046008</v>
      </c>
      <c r="Y48" s="67">
        <v>42</v>
      </c>
      <c r="Z48" s="67">
        <v>6168</v>
      </c>
      <c r="AA48" s="67">
        <v>83790</v>
      </c>
      <c r="AB48" s="67">
        <v>110872</v>
      </c>
      <c r="AC48" s="67">
        <v>44949</v>
      </c>
      <c r="AD48" s="67">
        <v>1901</v>
      </c>
      <c r="AF48" s="59">
        <v>812168</v>
      </c>
      <c r="AG48">
        <v>0</v>
      </c>
    </row>
    <row r="49" spans="1:33" x14ac:dyDescent="0.45">
      <c r="A49" s="31" t="s">
        <v>53</v>
      </c>
      <c r="B49" s="30">
        <f t="shared" si="12"/>
        <v>3535014</v>
      </c>
      <c r="C49" s="32">
        <f>SUM(一般接種!D48+一般接種!G48+一般接種!J48+一般接種!M48+医療従事者等!C46)</f>
        <v>1106544</v>
      </c>
      <c r="D49" s="32">
        <v>18746</v>
      </c>
      <c r="E49" s="73">
        <f t="shared" si="0"/>
        <v>0.82411124537393032</v>
      </c>
      <c r="F49" s="32">
        <f>SUM(一般接種!E48+一般接種!H48+一般接種!K48+一般接種!N48+医療従事者等!D46)</f>
        <v>1091036</v>
      </c>
      <c r="G49" s="32">
        <v>17540</v>
      </c>
      <c r="H49" s="73">
        <f t="shared" si="7"/>
        <v>0.81327610959381502</v>
      </c>
      <c r="I49" s="29">
        <f t="shared" si="9"/>
        <v>910265</v>
      </c>
      <c r="J49" s="32">
        <v>13</v>
      </c>
      <c r="K49" s="73">
        <f t="shared" si="10"/>
        <v>0.68960313341641633</v>
      </c>
      <c r="L49" s="67">
        <v>14909</v>
      </c>
      <c r="M49" s="67">
        <v>66044</v>
      </c>
      <c r="N49" s="67">
        <v>278260</v>
      </c>
      <c r="O49" s="67">
        <v>302715</v>
      </c>
      <c r="P49" s="67">
        <v>132921</v>
      </c>
      <c r="Q49" s="67">
        <v>52065</v>
      </c>
      <c r="R49" s="67">
        <v>25116</v>
      </c>
      <c r="S49" s="67">
        <v>16955</v>
      </c>
      <c r="T49" s="67">
        <v>14458</v>
      </c>
      <c r="U49" s="67">
        <v>6218</v>
      </c>
      <c r="V49" s="67">
        <v>604</v>
      </c>
      <c r="W49" s="67">
        <f t="shared" si="11"/>
        <v>427169</v>
      </c>
      <c r="X49" s="68">
        <f t="shared" si="8"/>
        <v>0.32362145965991523</v>
      </c>
      <c r="Y49" s="67">
        <v>97</v>
      </c>
      <c r="Z49" s="67">
        <v>7050</v>
      </c>
      <c r="AA49" s="67">
        <v>146787</v>
      </c>
      <c r="AB49" s="67">
        <v>193273</v>
      </c>
      <c r="AC49" s="67">
        <v>77958</v>
      </c>
      <c r="AD49" s="67">
        <v>2004</v>
      </c>
      <c r="AF49" s="59">
        <v>1319965</v>
      </c>
      <c r="AG49">
        <v>0</v>
      </c>
    </row>
    <row r="50" spans="1:33" x14ac:dyDescent="0.45">
      <c r="A50" s="31" t="s">
        <v>54</v>
      </c>
      <c r="B50" s="30">
        <f t="shared" si="12"/>
        <v>4656382</v>
      </c>
      <c r="C50" s="32">
        <f>SUM(一般接種!D49+一般接種!G49+一般接種!J49+一般接種!M49+医療従事者等!C47)</f>
        <v>1467256</v>
      </c>
      <c r="D50" s="32">
        <v>22646</v>
      </c>
      <c r="E50" s="73">
        <f t="shared" si="0"/>
        <v>0.8267589681780696</v>
      </c>
      <c r="F50" s="32">
        <f>SUM(一般接種!E49+一般接種!H49+一般接種!K49+一般接種!N49+医療従事者等!D47)</f>
        <v>1451555</v>
      </c>
      <c r="G50" s="32">
        <v>21312</v>
      </c>
      <c r="H50" s="73">
        <f t="shared" si="7"/>
        <v>0.81853664790075298</v>
      </c>
      <c r="I50" s="29">
        <f t="shared" si="9"/>
        <v>1179273</v>
      </c>
      <c r="J50" s="32">
        <v>64</v>
      </c>
      <c r="K50" s="73">
        <f t="shared" si="10"/>
        <v>0.67486838392804516</v>
      </c>
      <c r="L50" s="67">
        <v>21327</v>
      </c>
      <c r="M50" s="67">
        <v>78219</v>
      </c>
      <c r="N50" s="67">
        <v>344553</v>
      </c>
      <c r="O50" s="67">
        <v>429816</v>
      </c>
      <c r="P50" s="67">
        <v>176814</v>
      </c>
      <c r="Q50" s="67">
        <v>66157</v>
      </c>
      <c r="R50" s="67">
        <v>22410</v>
      </c>
      <c r="S50" s="67">
        <v>15379</v>
      </c>
      <c r="T50" s="67">
        <v>15793</v>
      </c>
      <c r="U50" s="67">
        <v>8363</v>
      </c>
      <c r="V50" s="67">
        <v>442</v>
      </c>
      <c r="W50" s="67">
        <f t="shared" si="11"/>
        <v>558298</v>
      </c>
      <c r="X50" s="68">
        <f t="shared" si="8"/>
        <v>0.31951729422880909</v>
      </c>
      <c r="Y50" s="67">
        <v>152</v>
      </c>
      <c r="Z50" s="67">
        <v>11178</v>
      </c>
      <c r="AA50" s="67">
        <v>186587</v>
      </c>
      <c r="AB50" s="67">
        <v>253242</v>
      </c>
      <c r="AC50" s="67">
        <v>106449</v>
      </c>
      <c r="AD50" s="67">
        <v>690</v>
      </c>
      <c r="AF50" s="59">
        <v>1747317</v>
      </c>
      <c r="AG50">
        <v>0</v>
      </c>
    </row>
    <row r="51" spans="1:33" x14ac:dyDescent="0.45">
      <c r="A51" s="31" t="s">
        <v>55</v>
      </c>
      <c r="B51" s="30">
        <f t="shared" si="12"/>
        <v>2941491</v>
      </c>
      <c r="C51" s="32">
        <f>SUM(一般接種!D50+一般接種!G50+一般接種!J50+一般接種!M50+医療従事者等!C48)</f>
        <v>930011</v>
      </c>
      <c r="D51" s="32">
        <v>15813</v>
      </c>
      <c r="E51" s="73">
        <f t="shared" si="0"/>
        <v>0.80823371107570818</v>
      </c>
      <c r="F51" s="32">
        <f>SUM(一般接種!E50+一般接種!H50+一般接種!K50+一般接種!N50+医療従事者等!D48)</f>
        <v>915098</v>
      </c>
      <c r="G51" s="32">
        <v>14986</v>
      </c>
      <c r="H51" s="73">
        <f t="shared" si="7"/>
        <v>0.79578041315314396</v>
      </c>
      <c r="I51" s="29">
        <f t="shared" si="9"/>
        <v>747750</v>
      </c>
      <c r="J51" s="32">
        <v>125</v>
      </c>
      <c r="K51" s="73">
        <f t="shared" si="10"/>
        <v>0.66096811439423009</v>
      </c>
      <c r="L51" s="67">
        <v>19538</v>
      </c>
      <c r="M51" s="67">
        <v>50913</v>
      </c>
      <c r="N51" s="67">
        <v>216619</v>
      </c>
      <c r="O51" s="67">
        <v>219027</v>
      </c>
      <c r="P51" s="67">
        <v>116397</v>
      </c>
      <c r="Q51" s="67">
        <v>63468</v>
      </c>
      <c r="R51" s="67">
        <v>24947</v>
      </c>
      <c r="S51" s="67">
        <v>17688</v>
      </c>
      <c r="T51" s="67">
        <v>13458</v>
      </c>
      <c r="U51" s="67">
        <v>5495</v>
      </c>
      <c r="V51" s="67">
        <v>200</v>
      </c>
      <c r="W51" s="67">
        <f t="shared" si="11"/>
        <v>348632</v>
      </c>
      <c r="X51" s="68">
        <f t="shared" si="8"/>
        <v>0.30822221790000232</v>
      </c>
      <c r="Y51" s="67">
        <v>244</v>
      </c>
      <c r="Z51" s="67">
        <v>8491</v>
      </c>
      <c r="AA51" s="67">
        <v>113516</v>
      </c>
      <c r="AB51" s="67">
        <v>165883</v>
      </c>
      <c r="AC51" s="67">
        <v>59829</v>
      </c>
      <c r="AD51" s="67">
        <v>669</v>
      </c>
      <c r="AF51" s="59">
        <v>1131106</v>
      </c>
      <c r="AG51">
        <v>0</v>
      </c>
    </row>
    <row r="52" spans="1:33" x14ac:dyDescent="0.45">
      <c r="A52" s="31" t="s">
        <v>56</v>
      </c>
      <c r="B52" s="30">
        <f t="shared" si="12"/>
        <v>2758030</v>
      </c>
      <c r="C52" s="32">
        <f>SUM(一般接種!D51+一般接種!G51+一般接種!J51+一般接種!M51+医療従事者等!C49)</f>
        <v>876160</v>
      </c>
      <c r="D52" s="32">
        <v>22356</v>
      </c>
      <c r="E52" s="73">
        <f t="shared" si="0"/>
        <v>0.79188640221111306</v>
      </c>
      <c r="F52" s="32">
        <f>SUM(一般接種!E51+一般接種!H51+一般接種!K51+一般接種!N51+医療従事者等!D49)</f>
        <v>864625</v>
      </c>
      <c r="G52" s="32">
        <v>21383</v>
      </c>
      <c r="H52" s="73">
        <f t="shared" si="7"/>
        <v>0.78209035513221237</v>
      </c>
      <c r="I52" s="29">
        <f t="shared" si="9"/>
        <v>697722</v>
      </c>
      <c r="J52" s="32">
        <v>127</v>
      </c>
      <c r="K52" s="73">
        <f t="shared" si="10"/>
        <v>0.64700562980550735</v>
      </c>
      <c r="L52" s="67">
        <v>10947</v>
      </c>
      <c r="M52" s="67">
        <v>46265</v>
      </c>
      <c r="N52" s="67">
        <v>186618</v>
      </c>
      <c r="O52" s="67">
        <v>215489</v>
      </c>
      <c r="P52" s="67">
        <v>122044</v>
      </c>
      <c r="Q52" s="67">
        <v>56999</v>
      </c>
      <c r="R52" s="67">
        <v>24121</v>
      </c>
      <c r="S52" s="67">
        <v>13809</v>
      </c>
      <c r="T52" s="67">
        <v>13292</v>
      </c>
      <c r="U52" s="67">
        <v>7714</v>
      </c>
      <c r="V52" s="67">
        <v>424</v>
      </c>
      <c r="W52" s="67">
        <f t="shared" si="11"/>
        <v>319523</v>
      </c>
      <c r="X52" s="68">
        <f t="shared" si="8"/>
        <v>0.29635129244381786</v>
      </c>
      <c r="Y52" s="67">
        <v>156</v>
      </c>
      <c r="Z52" s="67">
        <v>5721</v>
      </c>
      <c r="AA52" s="67">
        <v>93767</v>
      </c>
      <c r="AB52" s="67">
        <v>142953</v>
      </c>
      <c r="AC52" s="67">
        <v>75049</v>
      </c>
      <c r="AD52" s="67">
        <v>1877</v>
      </c>
      <c r="AF52" s="59">
        <v>1078190</v>
      </c>
      <c r="AG52">
        <v>0</v>
      </c>
    </row>
    <row r="53" spans="1:33" x14ac:dyDescent="0.45">
      <c r="A53" s="31" t="s">
        <v>57</v>
      </c>
      <c r="B53" s="30">
        <f t="shared" si="12"/>
        <v>4189092</v>
      </c>
      <c r="C53" s="32">
        <f>SUM(一般接種!D52+一般接種!G52+一般接種!J52+一般接種!M52+医療従事者等!C50)</f>
        <v>1328394</v>
      </c>
      <c r="D53" s="32">
        <v>20847</v>
      </c>
      <c r="E53" s="73">
        <f t="shared" si="0"/>
        <v>0.81464006663921185</v>
      </c>
      <c r="F53" s="32">
        <f>SUM(一般接種!E52+一般接種!H52+一般接種!K52+一般接種!N52+医療従事者等!D50)</f>
        <v>1305524</v>
      </c>
      <c r="G53" s="32">
        <v>19635</v>
      </c>
      <c r="H53" s="73">
        <f t="shared" si="7"/>
        <v>0.80114649848198916</v>
      </c>
      <c r="I53" s="29">
        <f t="shared" si="9"/>
        <v>1069163</v>
      </c>
      <c r="J53" s="32">
        <v>70</v>
      </c>
      <c r="K53" s="73">
        <f t="shared" si="10"/>
        <v>0.66607624258517273</v>
      </c>
      <c r="L53" s="67">
        <v>17331</v>
      </c>
      <c r="M53" s="67">
        <v>70773</v>
      </c>
      <c r="N53" s="67">
        <v>342544</v>
      </c>
      <c r="O53" s="67">
        <v>302201</v>
      </c>
      <c r="P53" s="67">
        <v>172224</v>
      </c>
      <c r="Q53" s="67">
        <v>82531</v>
      </c>
      <c r="R53" s="67">
        <v>34351</v>
      </c>
      <c r="S53" s="67">
        <v>19415</v>
      </c>
      <c r="T53" s="67">
        <v>18904</v>
      </c>
      <c r="U53" s="67">
        <v>8545</v>
      </c>
      <c r="V53" s="67">
        <v>344</v>
      </c>
      <c r="W53" s="67">
        <f t="shared" si="11"/>
        <v>486011</v>
      </c>
      <c r="X53" s="68">
        <f t="shared" si="8"/>
        <v>0.30279908364853425</v>
      </c>
      <c r="Y53" s="67">
        <v>102</v>
      </c>
      <c r="Z53" s="67">
        <v>6584</v>
      </c>
      <c r="AA53" s="67">
        <v>170413</v>
      </c>
      <c r="AB53" s="67">
        <v>218580</v>
      </c>
      <c r="AC53" s="67">
        <v>87941</v>
      </c>
      <c r="AD53" s="67">
        <v>2391</v>
      </c>
      <c r="AF53" s="59">
        <v>1605061</v>
      </c>
      <c r="AG53">
        <v>0</v>
      </c>
    </row>
    <row r="54" spans="1:33" x14ac:dyDescent="0.45">
      <c r="A54" s="31" t="s">
        <v>58</v>
      </c>
      <c r="B54" s="30">
        <f t="shared" si="12"/>
        <v>3083068</v>
      </c>
      <c r="C54" s="32">
        <f>SUM(一般接種!D53+一般接種!G53+一般接種!J53+一般接種!M53+医療従事者等!C51)</f>
        <v>1063154</v>
      </c>
      <c r="D54" s="32">
        <v>13305</v>
      </c>
      <c r="E54" s="73">
        <f t="shared" si="0"/>
        <v>0.70681861637523602</v>
      </c>
      <c r="F54" s="32">
        <f>SUM(一般接種!E53+一般接種!H53+一般接種!K53+一般接種!N53+医療従事者等!D51)</f>
        <v>1042520</v>
      </c>
      <c r="G54" s="32">
        <v>12421</v>
      </c>
      <c r="H54" s="73">
        <f t="shared" si="7"/>
        <v>0.69352178257017361</v>
      </c>
      <c r="I54" s="29">
        <f t="shared" si="9"/>
        <v>721255</v>
      </c>
      <c r="J54" s="32">
        <v>88</v>
      </c>
      <c r="K54" s="73">
        <f t="shared" si="10"/>
        <v>0.4855310250478686</v>
      </c>
      <c r="L54" s="67">
        <v>17382</v>
      </c>
      <c r="M54" s="67">
        <v>59052</v>
      </c>
      <c r="N54" s="67">
        <v>211474</v>
      </c>
      <c r="O54" s="67">
        <v>191564</v>
      </c>
      <c r="P54" s="67">
        <v>118264</v>
      </c>
      <c r="Q54" s="67">
        <v>58845</v>
      </c>
      <c r="R54" s="67">
        <v>25289</v>
      </c>
      <c r="S54" s="67">
        <v>16468</v>
      </c>
      <c r="T54" s="67">
        <v>15588</v>
      </c>
      <c r="U54" s="67">
        <v>7056</v>
      </c>
      <c r="V54" s="67">
        <v>273</v>
      </c>
      <c r="W54" s="67">
        <f t="shared" si="11"/>
        <v>256139</v>
      </c>
      <c r="X54" s="68">
        <f t="shared" si="8"/>
        <v>0.17244747918961353</v>
      </c>
      <c r="Y54" s="67">
        <v>14</v>
      </c>
      <c r="Z54" s="67">
        <v>6873</v>
      </c>
      <c r="AA54" s="67">
        <v>101449</v>
      </c>
      <c r="AB54" s="67">
        <v>105252</v>
      </c>
      <c r="AC54" s="67">
        <v>41206</v>
      </c>
      <c r="AD54" s="67">
        <v>1345</v>
      </c>
      <c r="AF54" s="59">
        <v>1485316</v>
      </c>
      <c r="AG54">
        <v>5</v>
      </c>
    </row>
    <row r="55" spans="1:33" x14ac:dyDescent="0.45">
      <c r="A55" s="22"/>
      <c r="B55" s="23"/>
      <c r="C55" s="22"/>
      <c r="D55" s="22"/>
      <c r="E55" s="72"/>
      <c r="F55" s="22"/>
      <c r="G55" s="22"/>
      <c r="H55" s="72"/>
      <c r="I55" s="22"/>
      <c r="J55" s="22"/>
      <c r="K55" s="72"/>
      <c r="L55" s="22"/>
      <c r="M55" s="22"/>
      <c r="N55" s="22"/>
      <c r="O55" s="22"/>
      <c r="P55" s="22"/>
      <c r="Q55" s="22"/>
      <c r="R55" s="22"/>
    </row>
    <row r="56" spans="1:33" x14ac:dyDescent="0.45">
      <c r="A56" s="108" t="s">
        <v>109</v>
      </c>
      <c r="B56" s="108"/>
      <c r="C56" s="108"/>
      <c r="D56" s="108"/>
      <c r="E56" s="108"/>
      <c r="F56" s="108"/>
      <c r="G56" s="108"/>
      <c r="H56" s="108"/>
      <c r="I56" s="108"/>
      <c r="J56" s="108"/>
      <c r="K56" s="108"/>
      <c r="L56" s="108"/>
      <c r="M56" s="22"/>
      <c r="N56" s="22"/>
      <c r="O56" s="22"/>
      <c r="P56" s="22"/>
      <c r="Q56" s="22"/>
      <c r="R56" s="22"/>
    </row>
    <row r="57" spans="1:33" x14ac:dyDescent="0.45">
      <c r="A57" s="22" t="s">
        <v>110</v>
      </c>
      <c r="B57" s="22"/>
      <c r="C57" s="22"/>
      <c r="D57" s="22"/>
      <c r="E57" s="72"/>
      <c r="F57" s="22"/>
      <c r="G57" s="22"/>
      <c r="H57" s="72"/>
      <c r="I57" s="22"/>
      <c r="J57" s="22"/>
      <c r="K57" s="72"/>
      <c r="L57" s="22"/>
      <c r="M57" s="22"/>
      <c r="N57" s="22"/>
      <c r="O57" s="22"/>
      <c r="P57" s="22"/>
      <c r="Q57" s="22"/>
      <c r="R57" s="22"/>
    </row>
    <row r="58" spans="1:33" x14ac:dyDescent="0.45">
      <c r="A58" s="22" t="s">
        <v>111</v>
      </c>
      <c r="B58" s="22"/>
      <c r="C58" s="22"/>
      <c r="D58" s="22"/>
      <c r="E58" s="72"/>
      <c r="F58" s="22"/>
      <c r="G58" s="22"/>
      <c r="H58" s="72"/>
      <c r="I58" s="22"/>
      <c r="J58" s="22"/>
      <c r="K58" s="72"/>
      <c r="L58" s="22"/>
      <c r="M58" s="22"/>
      <c r="N58" s="22"/>
      <c r="O58" s="22"/>
      <c r="P58" s="22"/>
      <c r="Q58" s="22"/>
      <c r="R58" s="22"/>
    </row>
    <row r="59" spans="1:33" x14ac:dyDescent="0.45">
      <c r="A59" s="24" t="s">
        <v>112</v>
      </c>
      <c r="B59" s="22"/>
      <c r="C59" s="22"/>
      <c r="D59" s="22"/>
      <c r="E59" s="72"/>
      <c r="F59" s="22"/>
      <c r="G59" s="22"/>
      <c r="H59" s="72"/>
      <c r="I59" s="22"/>
      <c r="J59" s="22"/>
      <c r="K59" s="72"/>
      <c r="L59" s="22"/>
      <c r="M59" s="22"/>
      <c r="N59" s="22"/>
      <c r="O59" s="22"/>
      <c r="P59" s="22"/>
      <c r="Q59" s="22"/>
      <c r="R59" s="22"/>
    </row>
    <row r="60" spans="1:33" x14ac:dyDescent="0.45">
      <c r="A60" s="108" t="s">
        <v>113</v>
      </c>
      <c r="B60" s="108"/>
      <c r="C60" s="108"/>
      <c r="D60" s="108"/>
      <c r="E60" s="108"/>
      <c r="F60" s="108"/>
      <c r="G60" s="108"/>
      <c r="H60" s="108"/>
      <c r="I60" s="108"/>
      <c r="J60" s="108"/>
      <c r="K60" s="108"/>
      <c r="L60" s="108"/>
      <c r="M60" s="108"/>
      <c r="N60" s="108"/>
      <c r="O60" s="49"/>
      <c r="P60" s="49"/>
      <c r="Q60" s="49"/>
      <c r="R60" s="49"/>
    </row>
    <row r="61" spans="1:33" x14ac:dyDescent="0.45">
      <c r="A61" s="77" t="s">
        <v>148</v>
      </c>
      <c r="B61" s="57"/>
      <c r="C61" s="57"/>
      <c r="D61" s="57"/>
      <c r="E61" s="74"/>
      <c r="F61" s="57"/>
      <c r="G61" s="57"/>
      <c r="H61" s="74"/>
      <c r="I61" s="57"/>
      <c r="J61" s="57"/>
      <c r="K61" s="74"/>
      <c r="L61" s="57"/>
      <c r="M61" s="57"/>
      <c r="N61" s="57"/>
      <c r="O61" s="57"/>
      <c r="P61" s="57"/>
      <c r="Q61" s="57"/>
      <c r="R61" s="57"/>
    </row>
    <row r="62" spans="1:33" x14ac:dyDescent="0.45">
      <c r="A62" s="24" t="s">
        <v>149</v>
      </c>
      <c r="B62" s="24"/>
      <c r="C62" s="24"/>
      <c r="D62" s="24"/>
      <c r="E62" s="71"/>
      <c r="F62" s="24"/>
      <c r="G62" s="24"/>
      <c r="H62" s="71"/>
      <c r="I62" s="24"/>
      <c r="J62" s="24"/>
      <c r="K62" s="71"/>
      <c r="L62" s="22"/>
      <c r="M62" s="22"/>
      <c r="N62" s="22"/>
      <c r="O62" s="22"/>
      <c r="P62" s="22"/>
      <c r="Q62" s="22"/>
      <c r="R62" s="22"/>
    </row>
  </sheetData>
  <mergeCells count="12">
    <mergeCell ref="Z2:AD2"/>
    <mergeCell ref="A56:L56"/>
    <mergeCell ref="A60:N60"/>
    <mergeCell ref="A3:A6"/>
    <mergeCell ref="B4:B6"/>
    <mergeCell ref="C4:E5"/>
    <mergeCell ref="F4:H5"/>
    <mergeCell ref="I5:K5"/>
    <mergeCell ref="I4:V4"/>
    <mergeCell ref="L6:V6"/>
    <mergeCell ref="B3:AD3"/>
    <mergeCell ref="W4:AD4"/>
  </mergeCells>
  <phoneticPr fontId="2"/>
  <pageMargins left="0.7" right="0.7" top="0.75" bottom="0.75" header="0.3" footer="0.3"/>
  <pageSetup paperSize="9" scale="2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61"/>
  <sheetViews>
    <sheetView zoomScaleNormal="100" workbookViewId="0">
      <selection activeCell="J21" sqref="J21"/>
    </sheetView>
  </sheetViews>
  <sheetFormatPr defaultRowHeight="18" x14ac:dyDescent="0.45"/>
  <cols>
    <col min="1" max="1" width="13.59765625" customWidth="1"/>
    <col min="2" max="2" width="12.5" style="27" bestFit="1" customWidth="1"/>
    <col min="3" max="3" width="12.5" bestFit="1" customWidth="1"/>
    <col min="4" max="8" width="11.3984375" bestFit="1" customWidth="1"/>
    <col min="9" max="9" width="8.69921875" bestFit="1" customWidth="1"/>
    <col min="10" max="11" width="9" bestFit="1" customWidth="1"/>
    <col min="12" max="13" width="9" customWidth="1"/>
    <col min="14" max="14" width="8.59765625" bestFit="1" customWidth="1"/>
    <col min="15" max="15" width="1.69921875" customWidth="1"/>
    <col min="16" max="16" width="12.59765625" customWidth="1"/>
    <col min="18" max="18" width="12.19921875" customWidth="1"/>
    <col min="19" max="19" width="9.19921875" bestFit="1" customWidth="1"/>
    <col min="20" max="20" width="12.5" bestFit="1" customWidth="1"/>
    <col min="22" max="22" width="12.5" bestFit="1" customWidth="1"/>
  </cols>
  <sheetData>
    <row r="1" spans="1:23" x14ac:dyDescent="0.45">
      <c r="A1" s="22" t="s">
        <v>114</v>
      </c>
      <c r="B1" s="23"/>
      <c r="C1" s="24"/>
      <c r="D1" s="24"/>
    </row>
    <row r="2" spans="1:23" x14ac:dyDescent="0.45">
      <c r="B2"/>
      <c r="T2" s="136"/>
      <c r="U2" s="136"/>
      <c r="V2" s="151">
        <f>'進捗状況 (都道府県別)'!H3</f>
        <v>44838</v>
      </c>
      <c r="W2" s="151"/>
    </row>
    <row r="3" spans="1:23" ht="37.5" customHeight="1" x14ac:dyDescent="0.45">
      <c r="A3" s="137" t="s">
        <v>2</v>
      </c>
      <c r="B3" s="150" t="str">
        <f>_xlfn.CONCAT("接種回数
（",TEXT('進捗状況 (都道府県別)'!H3-1,"m月d日"),"まで）")</f>
        <v>接種回数
（10月3日まで）</v>
      </c>
      <c r="C3" s="150"/>
      <c r="D3" s="150"/>
      <c r="E3" s="150"/>
      <c r="F3" s="150"/>
      <c r="G3" s="150"/>
      <c r="H3" s="150"/>
      <c r="I3" s="150"/>
      <c r="J3" s="150"/>
      <c r="K3" s="150"/>
      <c r="L3" s="150"/>
      <c r="M3" s="150"/>
      <c r="N3" s="150"/>
      <c r="O3" s="22"/>
      <c r="P3" s="133" t="str">
        <f>_xlfn.CONCAT("接種回数
（",TEXT('進捗状況 (都道府県別)'!H3-1,"m月d日"),"まで）","※4")</f>
        <v>接種回数
（10月3日まで）※4</v>
      </c>
      <c r="Q3" s="134"/>
      <c r="R3" s="134"/>
      <c r="S3" s="134"/>
      <c r="T3" s="134"/>
      <c r="U3" s="134"/>
      <c r="V3" s="134"/>
      <c r="W3" s="135"/>
    </row>
    <row r="4" spans="1:23" ht="18.75" customHeight="1" x14ac:dyDescent="0.45">
      <c r="A4" s="138"/>
      <c r="B4" s="140" t="s">
        <v>11</v>
      </c>
      <c r="C4" s="141" t="s">
        <v>115</v>
      </c>
      <c r="D4" s="141"/>
      <c r="E4" s="141"/>
      <c r="F4" s="142" t="s">
        <v>143</v>
      </c>
      <c r="G4" s="143"/>
      <c r="H4" s="144"/>
      <c r="I4" s="142" t="s">
        <v>116</v>
      </c>
      <c r="J4" s="143"/>
      <c r="K4" s="144"/>
      <c r="L4" s="147" t="s">
        <v>117</v>
      </c>
      <c r="M4" s="148"/>
      <c r="N4" s="149"/>
      <c r="P4" s="111" t="s">
        <v>118</v>
      </c>
      <c r="Q4" s="111"/>
      <c r="R4" s="145" t="s">
        <v>144</v>
      </c>
      <c r="S4" s="145"/>
      <c r="T4" s="146" t="s">
        <v>116</v>
      </c>
      <c r="U4" s="146"/>
      <c r="V4" s="132" t="s">
        <v>119</v>
      </c>
      <c r="W4" s="132"/>
    </row>
    <row r="5" spans="1:23" ht="36" x14ac:dyDescent="0.45">
      <c r="A5" s="139"/>
      <c r="B5" s="140"/>
      <c r="C5" s="34" t="s">
        <v>120</v>
      </c>
      <c r="D5" s="34" t="s">
        <v>91</v>
      </c>
      <c r="E5" s="34" t="s">
        <v>92</v>
      </c>
      <c r="F5" s="34" t="s">
        <v>120</v>
      </c>
      <c r="G5" s="34" t="s">
        <v>91</v>
      </c>
      <c r="H5" s="34" t="s">
        <v>92</v>
      </c>
      <c r="I5" s="34" t="s">
        <v>120</v>
      </c>
      <c r="J5" s="34" t="s">
        <v>91</v>
      </c>
      <c r="K5" s="34" t="s">
        <v>92</v>
      </c>
      <c r="L5" s="55" t="s">
        <v>120</v>
      </c>
      <c r="M5" s="55" t="s">
        <v>91</v>
      </c>
      <c r="N5" s="55" t="s">
        <v>92</v>
      </c>
      <c r="P5" s="35" t="s">
        <v>121</v>
      </c>
      <c r="Q5" s="35" t="s">
        <v>122</v>
      </c>
      <c r="R5" s="35" t="s">
        <v>123</v>
      </c>
      <c r="S5" s="35" t="s">
        <v>124</v>
      </c>
      <c r="T5" s="35" t="s">
        <v>123</v>
      </c>
      <c r="U5" s="35" t="s">
        <v>122</v>
      </c>
      <c r="V5" s="35" t="s">
        <v>125</v>
      </c>
      <c r="W5" s="35" t="s">
        <v>122</v>
      </c>
    </row>
    <row r="6" spans="1:23" x14ac:dyDescent="0.45">
      <c r="A6" s="28" t="s">
        <v>126</v>
      </c>
      <c r="B6" s="36">
        <f>SUM(B7:B53)</f>
        <v>194784886</v>
      </c>
      <c r="C6" s="36">
        <f>SUM(C7:C53)</f>
        <v>162214245</v>
      </c>
      <c r="D6" s="36">
        <f>SUM(D7:D53)</f>
        <v>81352373</v>
      </c>
      <c r="E6" s="37">
        <f>SUM(E7:E53)</f>
        <v>80861872</v>
      </c>
      <c r="F6" s="37">
        <f t="shared" ref="F6:T6" si="0">SUM(F7:F53)</f>
        <v>32388188</v>
      </c>
      <c r="G6" s="37">
        <f>SUM(G7:G53)</f>
        <v>16244516</v>
      </c>
      <c r="H6" s="37">
        <f t="shared" ref="H6:N6" si="1">SUM(H7:H53)</f>
        <v>16143672</v>
      </c>
      <c r="I6" s="37">
        <f>SUM(I7:I53)</f>
        <v>117831</v>
      </c>
      <c r="J6" s="37">
        <f t="shared" si="1"/>
        <v>58696</v>
      </c>
      <c r="K6" s="37">
        <f t="shared" si="1"/>
        <v>59135</v>
      </c>
      <c r="L6" s="56">
        <f>SUM(L7:L53)</f>
        <v>64622</v>
      </c>
      <c r="M6" s="56">
        <f t="shared" si="1"/>
        <v>34749</v>
      </c>
      <c r="N6" s="56">
        <f t="shared" si="1"/>
        <v>29873</v>
      </c>
      <c r="O6" s="38"/>
      <c r="P6" s="37">
        <f>SUM(P7:P53)</f>
        <v>193742620</v>
      </c>
      <c r="Q6" s="39">
        <f>C6/P6</f>
        <v>0.83726670466209241</v>
      </c>
      <c r="R6" s="37">
        <f t="shared" si="0"/>
        <v>35879450</v>
      </c>
      <c r="S6" s="40">
        <f>F6/R6</f>
        <v>0.90269466226488981</v>
      </c>
      <c r="T6" s="37">
        <f t="shared" si="0"/>
        <v>205240</v>
      </c>
      <c r="U6" s="40">
        <f>I6/T6</f>
        <v>0.57411323328785813</v>
      </c>
      <c r="V6" s="37">
        <f t="shared" ref="V6" si="2">SUM(V7:V53)</f>
        <v>674600</v>
      </c>
      <c r="W6" s="40">
        <f>L6/V6</f>
        <v>9.579306255558849E-2</v>
      </c>
    </row>
    <row r="7" spans="1:23" x14ac:dyDescent="0.45">
      <c r="A7" s="41" t="s">
        <v>12</v>
      </c>
      <c r="B7" s="36">
        <v>7991394</v>
      </c>
      <c r="C7" s="36">
        <v>6488502</v>
      </c>
      <c r="D7" s="36">
        <v>3254655</v>
      </c>
      <c r="E7" s="37">
        <v>3233847</v>
      </c>
      <c r="F7" s="42">
        <v>1499076</v>
      </c>
      <c r="G7" s="37">
        <v>751545</v>
      </c>
      <c r="H7" s="37">
        <v>747531</v>
      </c>
      <c r="I7" s="37">
        <v>871</v>
      </c>
      <c r="J7" s="37">
        <v>428</v>
      </c>
      <c r="K7" s="37">
        <v>443</v>
      </c>
      <c r="L7" s="56">
        <v>2945</v>
      </c>
      <c r="M7" s="56">
        <v>1518</v>
      </c>
      <c r="N7" s="56">
        <v>1427</v>
      </c>
      <c r="O7" s="38"/>
      <c r="P7" s="37">
        <v>8083110</v>
      </c>
      <c r="Q7" s="39">
        <v>0.80272345668931888</v>
      </c>
      <c r="R7" s="43">
        <v>1601000</v>
      </c>
      <c r="S7" s="39">
        <v>0.93633728919425363</v>
      </c>
      <c r="T7" s="37">
        <v>900</v>
      </c>
      <c r="U7" s="40">
        <v>0.96777777777777774</v>
      </c>
      <c r="V7" s="37">
        <v>38570</v>
      </c>
      <c r="W7" s="40">
        <v>7.6354679802955669E-2</v>
      </c>
    </row>
    <row r="8" spans="1:23" x14ac:dyDescent="0.45">
      <c r="A8" s="41" t="s">
        <v>13</v>
      </c>
      <c r="B8" s="36">
        <v>2057766</v>
      </c>
      <c r="C8" s="36">
        <v>1865842</v>
      </c>
      <c r="D8" s="36">
        <v>935210</v>
      </c>
      <c r="E8" s="37">
        <v>930632</v>
      </c>
      <c r="F8" s="42">
        <v>188802</v>
      </c>
      <c r="G8" s="37">
        <v>94857</v>
      </c>
      <c r="H8" s="37">
        <v>93945</v>
      </c>
      <c r="I8" s="37">
        <v>2429</v>
      </c>
      <c r="J8" s="37">
        <v>1217</v>
      </c>
      <c r="K8" s="37">
        <v>1212</v>
      </c>
      <c r="L8" s="56">
        <v>693</v>
      </c>
      <c r="M8" s="56">
        <v>366</v>
      </c>
      <c r="N8" s="56">
        <v>327</v>
      </c>
      <c r="O8" s="38"/>
      <c r="P8" s="37">
        <v>2111495</v>
      </c>
      <c r="Q8" s="39">
        <v>0.88365920828607214</v>
      </c>
      <c r="R8" s="43">
        <v>201150</v>
      </c>
      <c r="S8" s="39">
        <v>0.9386129753914989</v>
      </c>
      <c r="T8" s="37">
        <v>3900</v>
      </c>
      <c r="U8" s="40">
        <v>0.62282051282051287</v>
      </c>
      <c r="V8" s="37">
        <v>3200</v>
      </c>
      <c r="W8" s="40">
        <v>0.21656249999999999</v>
      </c>
    </row>
    <row r="9" spans="1:23" x14ac:dyDescent="0.45">
      <c r="A9" s="41" t="s">
        <v>14</v>
      </c>
      <c r="B9" s="36">
        <v>1978625</v>
      </c>
      <c r="C9" s="36">
        <v>1733167</v>
      </c>
      <c r="D9" s="36">
        <v>869128</v>
      </c>
      <c r="E9" s="37">
        <v>864039</v>
      </c>
      <c r="F9" s="42">
        <v>245054</v>
      </c>
      <c r="G9" s="37">
        <v>122994</v>
      </c>
      <c r="H9" s="37">
        <v>122060</v>
      </c>
      <c r="I9" s="37">
        <v>99</v>
      </c>
      <c r="J9" s="37">
        <v>50</v>
      </c>
      <c r="K9" s="37">
        <v>49</v>
      </c>
      <c r="L9" s="56">
        <v>305</v>
      </c>
      <c r="M9" s="56">
        <v>170</v>
      </c>
      <c r="N9" s="56">
        <v>135</v>
      </c>
      <c r="O9" s="38"/>
      <c r="P9" s="37">
        <v>2060935</v>
      </c>
      <c r="Q9" s="39">
        <v>0.8409615053361702</v>
      </c>
      <c r="R9" s="43">
        <v>242400</v>
      </c>
      <c r="S9" s="39">
        <v>1.0109488448844886</v>
      </c>
      <c r="T9" s="37">
        <v>360</v>
      </c>
      <c r="U9" s="40">
        <v>0.27500000000000002</v>
      </c>
      <c r="V9" s="37">
        <v>2040</v>
      </c>
      <c r="W9" s="40">
        <v>0.14950980392156862</v>
      </c>
    </row>
    <row r="10" spans="1:23" x14ac:dyDescent="0.45">
      <c r="A10" s="41" t="s">
        <v>15</v>
      </c>
      <c r="B10" s="36">
        <v>3577247</v>
      </c>
      <c r="C10" s="36">
        <v>2834120</v>
      </c>
      <c r="D10" s="36">
        <v>1421048</v>
      </c>
      <c r="E10" s="37">
        <v>1413072</v>
      </c>
      <c r="F10" s="42">
        <v>741992</v>
      </c>
      <c r="G10" s="37">
        <v>371898</v>
      </c>
      <c r="H10" s="37">
        <v>370094</v>
      </c>
      <c r="I10" s="37">
        <v>56</v>
      </c>
      <c r="J10" s="37">
        <v>20</v>
      </c>
      <c r="K10" s="37">
        <v>36</v>
      </c>
      <c r="L10" s="56">
        <v>1079</v>
      </c>
      <c r="M10" s="56">
        <v>565</v>
      </c>
      <c r="N10" s="56">
        <v>514</v>
      </c>
      <c r="O10" s="38"/>
      <c r="P10" s="37">
        <v>3517355</v>
      </c>
      <c r="Q10" s="39">
        <v>0.80575318669852769</v>
      </c>
      <c r="R10" s="43">
        <v>886500</v>
      </c>
      <c r="S10" s="39">
        <v>0.83699041173152844</v>
      </c>
      <c r="T10" s="37">
        <v>340</v>
      </c>
      <c r="U10" s="40">
        <v>0.16470588235294117</v>
      </c>
      <c r="V10" s="37">
        <v>14650</v>
      </c>
      <c r="W10" s="40">
        <v>7.3651877133105809E-2</v>
      </c>
    </row>
    <row r="11" spans="1:23" x14ac:dyDescent="0.45">
      <c r="A11" s="41" t="s">
        <v>16</v>
      </c>
      <c r="B11" s="36">
        <v>1599958</v>
      </c>
      <c r="C11" s="36">
        <v>1503148</v>
      </c>
      <c r="D11" s="36">
        <v>753020</v>
      </c>
      <c r="E11" s="37">
        <v>750128</v>
      </c>
      <c r="F11" s="42">
        <v>96319</v>
      </c>
      <c r="G11" s="37">
        <v>48462</v>
      </c>
      <c r="H11" s="37">
        <v>47857</v>
      </c>
      <c r="I11" s="37">
        <v>67</v>
      </c>
      <c r="J11" s="37">
        <v>34</v>
      </c>
      <c r="K11" s="37">
        <v>33</v>
      </c>
      <c r="L11" s="56">
        <v>424</v>
      </c>
      <c r="M11" s="56">
        <v>214</v>
      </c>
      <c r="N11" s="56">
        <v>210</v>
      </c>
      <c r="O11" s="38"/>
      <c r="P11" s="37">
        <v>1645135</v>
      </c>
      <c r="Q11" s="39">
        <v>0.9136927972476423</v>
      </c>
      <c r="R11" s="43">
        <v>101300</v>
      </c>
      <c r="S11" s="39">
        <v>0.95082922013820337</v>
      </c>
      <c r="T11" s="37">
        <v>140</v>
      </c>
      <c r="U11" s="40">
        <v>0.47857142857142859</v>
      </c>
      <c r="V11" s="37">
        <v>2780</v>
      </c>
      <c r="W11" s="40">
        <v>0.15251798561151078</v>
      </c>
    </row>
    <row r="12" spans="1:23" x14ac:dyDescent="0.45">
      <c r="A12" s="41" t="s">
        <v>17</v>
      </c>
      <c r="B12" s="36">
        <v>1751650</v>
      </c>
      <c r="C12" s="36">
        <v>1672839</v>
      </c>
      <c r="D12" s="36">
        <v>838499</v>
      </c>
      <c r="E12" s="37">
        <v>834340</v>
      </c>
      <c r="F12" s="42">
        <v>78132</v>
      </c>
      <c r="G12" s="37">
        <v>39131</v>
      </c>
      <c r="H12" s="37">
        <v>39001</v>
      </c>
      <c r="I12" s="37">
        <v>161</v>
      </c>
      <c r="J12" s="37">
        <v>80</v>
      </c>
      <c r="K12" s="37">
        <v>81</v>
      </c>
      <c r="L12" s="56">
        <v>518</v>
      </c>
      <c r="M12" s="56">
        <v>261</v>
      </c>
      <c r="N12" s="56">
        <v>257</v>
      </c>
      <c r="O12" s="38"/>
      <c r="P12" s="37">
        <v>1840725</v>
      </c>
      <c r="Q12" s="39">
        <v>0.90879354602126883</v>
      </c>
      <c r="R12" s="43">
        <v>75350</v>
      </c>
      <c r="S12" s="39">
        <v>1.0369210351692104</v>
      </c>
      <c r="T12" s="37">
        <v>340</v>
      </c>
      <c r="U12" s="40">
        <v>0.47352941176470587</v>
      </c>
      <c r="V12" s="37">
        <v>2950</v>
      </c>
      <c r="W12" s="40">
        <v>0.17559322033898306</v>
      </c>
    </row>
    <row r="13" spans="1:23" x14ac:dyDescent="0.45">
      <c r="A13" s="41" t="s">
        <v>18</v>
      </c>
      <c r="B13" s="36">
        <v>2988292</v>
      </c>
      <c r="C13" s="36">
        <v>2778508</v>
      </c>
      <c r="D13" s="36">
        <v>1393664</v>
      </c>
      <c r="E13" s="37">
        <v>1384844</v>
      </c>
      <c r="F13" s="42">
        <v>208372</v>
      </c>
      <c r="G13" s="37">
        <v>104667</v>
      </c>
      <c r="H13" s="37">
        <v>103705</v>
      </c>
      <c r="I13" s="37">
        <v>254</v>
      </c>
      <c r="J13" s="37">
        <v>126</v>
      </c>
      <c r="K13" s="37">
        <v>128</v>
      </c>
      <c r="L13" s="56">
        <v>1158</v>
      </c>
      <c r="M13" s="56">
        <v>684</v>
      </c>
      <c r="N13" s="56">
        <v>474</v>
      </c>
      <c r="O13" s="38"/>
      <c r="P13" s="37">
        <v>3190840</v>
      </c>
      <c r="Q13" s="39">
        <v>0.87077634729412945</v>
      </c>
      <c r="R13" s="43">
        <v>201450</v>
      </c>
      <c r="S13" s="39">
        <v>1.034360883593944</v>
      </c>
      <c r="T13" s="37">
        <v>660</v>
      </c>
      <c r="U13" s="40">
        <v>0.38484848484848483</v>
      </c>
      <c r="V13" s="37">
        <v>12920</v>
      </c>
      <c r="W13" s="40">
        <v>8.9628482972136228E-2</v>
      </c>
    </row>
    <row r="14" spans="1:23" x14ac:dyDescent="0.45">
      <c r="A14" s="41" t="s">
        <v>19</v>
      </c>
      <c r="B14" s="36">
        <v>4673540</v>
      </c>
      <c r="C14" s="36">
        <v>3799867</v>
      </c>
      <c r="D14" s="36">
        <v>1904972</v>
      </c>
      <c r="E14" s="37">
        <v>1894895</v>
      </c>
      <c r="F14" s="42">
        <v>871804</v>
      </c>
      <c r="G14" s="37">
        <v>437301</v>
      </c>
      <c r="H14" s="37">
        <v>434503</v>
      </c>
      <c r="I14" s="37">
        <v>370</v>
      </c>
      <c r="J14" s="37">
        <v>176</v>
      </c>
      <c r="K14" s="37">
        <v>194</v>
      </c>
      <c r="L14" s="56">
        <v>1499</v>
      </c>
      <c r="M14" s="56">
        <v>768</v>
      </c>
      <c r="N14" s="56">
        <v>731</v>
      </c>
      <c r="O14" s="38"/>
      <c r="P14" s="37">
        <v>4509275</v>
      </c>
      <c r="Q14" s="39">
        <v>0.8426780358261583</v>
      </c>
      <c r="R14" s="43">
        <v>935650</v>
      </c>
      <c r="S14" s="39">
        <v>0.93176294554587724</v>
      </c>
      <c r="T14" s="37">
        <v>960</v>
      </c>
      <c r="U14" s="40">
        <v>0.38541666666666669</v>
      </c>
      <c r="V14" s="37">
        <v>8280</v>
      </c>
      <c r="W14" s="40">
        <v>0.18103864734299516</v>
      </c>
    </row>
    <row r="15" spans="1:23" x14ac:dyDescent="0.45">
      <c r="A15" s="44" t="s">
        <v>20</v>
      </c>
      <c r="B15" s="36">
        <v>3106611</v>
      </c>
      <c r="C15" s="36">
        <v>2721411</v>
      </c>
      <c r="D15" s="36">
        <v>1364268</v>
      </c>
      <c r="E15" s="37">
        <v>1357143</v>
      </c>
      <c r="F15" s="42">
        <v>382924</v>
      </c>
      <c r="G15" s="37">
        <v>192522</v>
      </c>
      <c r="H15" s="37">
        <v>190402</v>
      </c>
      <c r="I15" s="37">
        <v>837</v>
      </c>
      <c r="J15" s="37">
        <v>412</v>
      </c>
      <c r="K15" s="37">
        <v>425</v>
      </c>
      <c r="L15" s="56">
        <v>1439</v>
      </c>
      <c r="M15" s="56">
        <v>817</v>
      </c>
      <c r="N15" s="56">
        <v>622</v>
      </c>
      <c r="O15" s="38"/>
      <c r="P15" s="37">
        <v>3126750</v>
      </c>
      <c r="Q15" s="39">
        <v>0.87036411609498676</v>
      </c>
      <c r="R15" s="43">
        <v>404150</v>
      </c>
      <c r="S15" s="39">
        <v>0.94747989607818883</v>
      </c>
      <c r="T15" s="37">
        <v>1320</v>
      </c>
      <c r="U15" s="40">
        <v>0.63409090909090904</v>
      </c>
      <c r="V15" s="37">
        <v>13710</v>
      </c>
      <c r="W15" s="40">
        <v>0.10495988329686361</v>
      </c>
    </row>
    <row r="16" spans="1:23" x14ac:dyDescent="0.45">
      <c r="A16" s="41" t="s">
        <v>21</v>
      </c>
      <c r="B16" s="36">
        <v>3022773</v>
      </c>
      <c r="C16" s="36">
        <v>2170288</v>
      </c>
      <c r="D16" s="36">
        <v>1088669</v>
      </c>
      <c r="E16" s="37">
        <v>1081619</v>
      </c>
      <c r="F16" s="42">
        <v>851582</v>
      </c>
      <c r="G16" s="37">
        <v>426992</v>
      </c>
      <c r="H16" s="37">
        <v>424590</v>
      </c>
      <c r="I16" s="37">
        <v>226</v>
      </c>
      <c r="J16" s="37">
        <v>94</v>
      </c>
      <c r="K16" s="37">
        <v>132</v>
      </c>
      <c r="L16" s="56">
        <v>677</v>
      </c>
      <c r="M16" s="56">
        <v>374</v>
      </c>
      <c r="N16" s="56">
        <v>303</v>
      </c>
      <c r="O16" s="38"/>
      <c r="P16" s="37">
        <v>2805615</v>
      </c>
      <c r="Q16" s="39">
        <v>0.77355160989658234</v>
      </c>
      <c r="R16" s="43">
        <v>906900</v>
      </c>
      <c r="S16" s="39">
        <v>0.93900319770647256</v>
      </c>
      <c r="T16" s="37">
        <v>440</v>
      </c>
      <c r="U16" s="40">
        <v>0.51363636363636367</v>
      </c>
      <c r="V16" s="37">
        <v>5790</v>
      </c>
      <c r="W16" s="40">
        <v>0.11692573402417962</v>
      </c>
    </row>
    <row r="17" spans="1:23" x14ac:dyDescent="0.45">
      <c r="A17" s="41" t="s">
        <v>22</v>
      </c>
      <c r="B17" s="36">
        <v>11652868</v>
      </c>
      <c r="C17" s="36">
        <v>9950007</v>
      </c>
      <c r="D17" s="36">
        <v>4996042</v>
      </c>
      <c r="E17" s="37">
        <v>4953965</v>
      </c>
      <c r="F17" s="42">
        <v>1681864</v>
      </c>
      <c r="G17" s="37">
        <v>842476</v>
      </c>
      <c r="H17" s="37">
        <v>839388</v>
      </c>
      <c r="I17" s="37">
        <v>18130</v>
      </c>
      <c r="J17" s="37">
        <v>9061</v>
      </c>
      <c r="K17" s="37">
        <v>9069</v>
      </c>
      <c r="L17" s="56">
        <v>2867</v>
      </c>
      <c r="M17" s="56">
        <v>1506</v>
      </c>
      <c r="N17" s="56">
        <v>1361</v>
      </c>
      <c r="O17" s="38"/>
      <c r="P17" s="37">
        <v>11829340</v>
      </c>
      <c r="Q17" s="39">
        <v>0.84112951356542287</v>
      </c>
      <c r="R17" s="43">
        <v>771550</v>
      </c>
      <c r="S17" s="39">
        <v>2.1798509493875966</v>
      </c>
      <c r="T17" s="37">
        <v>37920</v>
      </c>
      <c r="U17" s="40">
        <v>0.47811181434599154</v>
      </c>
      <c r="V17" s="37">
        <v>31150</v>
      </c>
      <c r="W17" s="40">
        <v>9.2038523274478326E-2</v>
      </c>
    </row>
    <row r="18" spans="1:23" x14ac:dyDescent="0.45">
      <c r="A18" s="41" t="s">
        <v>23</v>
      </c>
      <c r="B18" s="36">
        <v>9957641</v>
      </c>
      <c r="C18" s="36">
        <v>8244781</v>
      </c>
      <c r="D18" s="36">
        <v>4135823</v>
      </c>
      <c r="E18" s="37">
        <v>4108958</v>
      </c>
      <c r="F18" s="42">
        <v>1709014</v>
      </c>
      <c r="G18" s="37">
        <v>856367</v>
      </c>
      <c r="H18" s="37">
        <v>852647</v>
      </c>
      <c r="I18" s="37">
        <v>832</v>
      </c>
      <c r="J18" s="37">
        <v>373</v>
      </c>
      <c r="K18" s="37">
        <v>459</v>
      </c>
      <c r="L18" s="56">
        <v>3014</v>
      </c>
      <c r="M18" s="56">
        <v>1616</v>
      </c>
      <c r="N18" s="56">
        <v>1398</v>
      </c>
      <c r="O18" s="38"/>
      <c r="P18" s="37">
        <v>9756155</v>
      </c>
      <c r="Q18" s="39">
        <v>0.84508507706160885</v>
      </c>
      <c r="R18" s="43">
        <v>738100</v>
      </c>
      <c r="S18" s="39">
        <v>2.3154233843652623</v>
      </c>
      <c r="T18" s="37">
        <v>4860</v>
      </c>
      <c r="U18" s="40">
        <v>0.17119341563786009</v>
      </c>
      <c r="V18" s="37">
        <v>23720</v>
      </c>
      <c r="W18" s="40">
        <v>0.12706576728499158</v>
      </c>
    </row>
    <row r="19" spans="1:23" x14ac:dyDescent="0.45">
      <c r="A19" s="41" t="s">
        <v>24</v>
      </c>
      <c r="B19" s="36">
        <v>21416619</v>
      </c>
      <c r="C19" s="36">
        <v>16020458</v>
      </c>
      <c r="D19" s="36">
        <v>8039815</v>
      </c>
      <c r="E19" s="37">
        <v>7980643</v>
      </c>
      <c r="F19" s="42">
        <v>5373576</v>
      </c>
      <c r="G19" s="37">
        <v>2695339</v>
      </c>
      <c r="H19" s="37">
        <v>2678237</v>
      </c>
      <c r="I19" s="37">
        <v>13697</v>
      </c>
      <c r="J19" s="37">
        <v>6790</v>
      </c>
      <c r="K19" s="37">
        <v>6907</v>
      </c>
      <c r="L19" s="56">
        <v>8888</v>
      </c>
      <c r="M19" s="56">
        <v>4832</v>
      </c>
      <c r="N19" s="56">
        <v>4056</v>
      </c>
      <c r="O19" s="38"/>
      <c r="P19" s="37">
        <v>19478450</v>
      </c>
      <c r="Q19" s="39">
        <v>0.82247088449029571</v>
      </c>
      <c r="R19" s="43">
        <v>10345750</v>
      </c>
      <c r="S19" s="39">
        <v>0.51939936688978561</v>
      </c>
      <c r="T19" s="37">
        <v>43840</v>
      </c>
      <c r="U19" s="40">
        <v>0.31243156934306571</v>
      </c>
      <c r="V19" s="37">
        <v>71920</v>
      </c>
      <c r="W19" s="40">
        <v>0.1235817575083426</v>
      </c>
    </row>
    <row r="20" spans="1:23" x14ac:dyDescent="0.45">
      <c r="A20" s="41" t="s">
        <v>25</v>
      </c>
      <c r="B20" s="36">
        <v>14472522</v>
      </c>
      <c r="C20" s="36">
        <v>11116696</v>
      </c>
      <c r="D20" s="36">
        <v>5574789</v>
      </c>
      <c r="E20" s="37">
        <v>5541907</v>
      </c>
      <c r="F20" s="42">
        <v>3344832</v>
      </c>
      <c r="G20" s="37">
        <v>1675693</v>
      </c>
      <c r="H20" s="37">
        <v>1669139</v>
      </c>
      <c r="I20" s="37">
        <v>6129</v>
      </c>
      <c r="J20" s="37">
        <v>3053</v>
      </c>
      <c r="K20" s="37">
        <v>3076</v>
      </c>
      <c r="L20" s="56">
        <v>4865</v>
      </c>
      <c r="M20" s="56">
        <v>2580</v>
      </c>
      <c r="N20" s="56">
        <v>2285</v>
      </c>
      <c r="O20" s="38"/>
      <c r="P20" s="37">
        <v>12822345</v>
      </c>
      <c r="Q20" s="39">
        <v>0.86697838811855399</v>
      </c>
      <c r="R20" s="43">
        <v>2047150</v>
      </c>
      <c r="S20" s="39">
        <v>1.6338968810297243</v>
      </c>
      <c r="T20" s="37">
        <v>11740</v>
      </c>
      <c r="U20" s="40">
        <v>0.52206132879045997</v>
      </c>
      <c r="V20" s="37">
        <v>36410</v>
      </c>
      <c r="W20" s="40">
        <v>0.1336171381488602</v>
      </c>
    </row>
    <row r="21" spans="1:23" x14ac:dyDescent="0.45">
      <c r="A21" s="41" t="s">
        <v>26</v>
      </c>
      <c r="B21" s="36">
        <v>3577790</v>
      </c>
      <c r="C21" s="36">
        <v>3004557</v>
      </c>
      <c r="D21" s="36">
        <v>1505263</v>
      </c>
      <c r="E21" s="37">
        <v>1499294</v>
      </c>
      <c r="F21" s="42">
        <v>571939</v>
      </c>
      <c r="G21" s="37">
        <v>286882</v>
      </c>
      <c r="H21" s="37">
        <v>285057</v>
      </c>
      <c r="I21" s="37">
        <v>77</v>
      </c>
      <c r="J21" s="37">
        <v>35</v>
      </c>
      <c r="K21" s="37">
        <v>42</v>
      </c>
      <c r="L21" s="56">
        <v>1217</v>
      </c>
      <c r="M21" s="56">
        <v>658</v>
      </c>
      <c r="N21" s="56">
        <v>559</v>
      </c>
      <c r="O21" s="38"/>
      <c r="P21" s="37">
        <v>3571195</v>
      </c>
      <c r="Q21" s="39">
        <v>0.84133098304629128</v>
      </c>
      <c r="R21" s="43">
        <v>612850</v>
      </c>
      <c r="S21" s="39">
        <v>0.93324467651138121</v>
      </c>
      <c r="T21" s="37">
        <v>440</v>
      </c>
      <c r="U21" s="40">
        <v>0.17499999999999999</v>
      </c>
      <c r="V21" s="37">
        <v>6280</v>
      </c>
      <c r="W21" s="40">
        <v>0.19378980891719746</v>
      </c>
    </row>
    <row r="22" spans="1:23" x14ac:dyDescent="0.45">
      <c r="A22" s="41" t="s">
        <v>27</v>
      </c>
      <c r="B22" s="36">
        <v>1685309</v>
      </c>
      <c r="C22" s="36">
        <v>1498434</v>
      </c>
      <c r="D22" s="36">
        <v>750822</v>
      </c>
      <c r="E22" s="37">
        <v>747612</v>
      </c>
      <c r="F22" s="42">
        <v>186432</v>
      </c>
      <c r="G22" s="37">
        <v>93448</v>
      </c>
      <c r="H22" s="37">
        <v>92984</v>
      </c>
      <c r="I22" s="37">
        <v>217</v>
      </c>
      <c r="J22" s="37">
        <v>107</v>
      </c>
      <c r="K22" s="37">
        <v>110</v>
      </c>
      <c r="L22" s="56">
        <v>226</v>
      </c>
      <c r="M22" s="56">
        <v>122</v>
      </c>
      <c r="N22" s="56">
        <v>104</v>
      </c>
      <c r="O22" s="38"/>
      <c r="P22" s="37">
        <v>1726380</v>
      </c>
      <c r="Q22" s="39">
        <v>0.86796302088763777</v>
      </c>
      <c r="R22" s="43">
        <v>191100</v>
      </c>
      <c r="S22" s="39">
        <v>0.97557299843014134</v>
      </c>
      <c r="T22" s="37">
        <v>540</v>
      </c>
      <c r="U22" s="40">
        <v>0.40185185185185185</v>
      </c>
      <c r="V22" s="37">
        <v>1400</v>
      </c>
      <c r="W22" s="40">
        <v>0.16142857142857142</v>
      </c>
    </row>
    <row r="23" spans="1:23" x14ac:dyDescent="0.45">
      <c r="A23" s="41" t="s">
        <v>28</v>
      </c>
      <c r="B23" s="36">
        <v>1745555</v>
      </c>
      <c r="C23" s="36">
        <v>1537734</v>
      </c>
      <c r="D23" s="36">
        <v>770708</v>
      </c>
      <c r="E23" s="37">
        <v>767026</v>
      </c>
      <c r="F23" s="42">
        <v>206050</v>
      </c>
      <c r="G23" s="37">
        <v>103368</v>
      </c>
      <c r="H23" s="37">
        <v>102682</v>
      </c>
      <c r="I23" s="37">
        <v>1011</v>
      </c>
      <c r="J23" s="37">
        <v>504</v>
      </c>
      <c r="K23" s="37">
        <v>507</v>
      </c>
      <c r="L23" s="56">
        <v>760</v>
      </c>
      <c r="M23" s="56">
        <v>425</v>
      </c>
      <c r="N23" s="56">
        <v>335</v>
      </c>
      <c r="O23" s="38"/>
      <c r="P23" s="37">
        <v>1720950</v>
      </c>
      <c r="Q23" s="39">
        <v>0.89353787152444875</v>
      </c>
      <c r="R23" s="43">
        <v>234550</v>
      </c>
      <c r="S23" s="39">
        <v>0.87849072692389685</v>
      </c>
      <c r="T23" s="37">
        <v>1280</v>
      </c>
      <c r="U23" s="40">
        <v>0.78984374999999996</v>
      </c>
      <c r="V23" s="37">
        <v>8950</v>
      </c>
      <c r="W23" s="40">
        <v>8.4916201117318429E-2</v>
      </c>
    </row>
    <row r="24" spans="1:23" x14ac:dyDescent="0.45">
      <c r="A24" s="41" t="s">
        <v>29</v>
      </c>
      <c r="B24" s="36">
        <v>1200295</v>
      </c>
      <c r="C24" s="36">
        <v>1056333</v>
      </c>
      <c r="D24" s="36">
        <v>529692</v>
      </c>
      <c r="E24" s="37">
        <v>526641</v>
      </c>
      <c r="F24" s="42">
        <v>143098</v>
      </c>
      <c r="G24" s="37">
        <v>71763</v>
      </c>
      <c r="H24" s="37">
        <v>71335</v>
      </c>
      <c r="I24" s="37">
        <v>70</v>
      </c>
      <c r="J24" s="37">
        <v>22</v>
      </c>
      <c r="K24" s="37">
        <v>48</v>
      </c>
      <c r="L24" s="56">
        <v>794</v>
      </c>
      <c r="M24" s="56">
        <v>419</v>
      </c>
      <c r="N24" s="56">
        <v>375</v>
      </c>
      <c r="O24" s="38"/>
      <c r="P24" s="37">
        <v>1233010</v>
      </c>
      <c r="Q24" s="39">
        <v>0.85671081337539845</v>
      </c>
      <c r="R24" s="43">
        <v>152550</v>
      </c>
      <c r="S24" s="39">
        <v>0.93803998688954437</v>
      </c>
      <c r="T24" s="37">
        <v>240</v>
      </c>
      <c r="U24" s="40">
        <v>0.29166666666666669</v>
      </c>
      <c r="V24" s="37">
        <v>8470</v>
      </c>
      <c r="W24" s="40">
        <v>9.374262101534829E-2</v>
      </c>
    </row>
    <row r="25" spans="1:23" x14ac:dyDescent="0.45">
      <c r="A25" s="41" t="s">
        <v>30</v>
      </c>
      <c r="B25" s="36">
        <v>1281540</v>
      </c>
      <c r="C25" s="36">
        <v>1130266</v>
      </c>
      <c r="D25" s="36">
        <v>566545</v>
      </c>
      <c r="E25" s="37">
        <v>563721</v>
      </c>
      <c r="F25" s="42">
        <v>150671</v>
      </c>
      <c r="G25" s="37">
        <v>75606</v>
      </c>
      <c r="H25" s="37">
        <v>75065</v>
      </c>
      <c r="I25" s="37">
        <v>33</v>
      </c>
      <c r="J25" s="37">
        <v>12</v>
      </c>
      <c r="K25" s="37">
        <v>21</v>
      </c>
      <c r="L25" s="56">
        <v>570</v>
      </c>
      <c r="M25" s="56">
        <v>307</v>
      </c>
      <c r="N25" s="56">
        <v>263</v>
      </c>
      <c r="O25" s="38"/>
      <c r="P25" s="37">
        <v>1403400</v>
      </c>
      <c r="Q25" s="39">
        <v>0.8053769417129828</v>
      </c>
      <c r="R25" s="43">
        <v>149700</v>
      </c>
      <c r="S25" s="39">
        <v>1.0064863059452238</v>
      </c>
      <c r="T25" s="37">
        <v>480</v>
      </c>
      <c r="U25" s="40">
        <v>6.8750000000000006E-2</v>
      </c>
      <c r="V25" s="37">
        <v>7750</v>
      </c>
      <c r="W25" s="40">
        <v>7.3548387096774193E-2</v>
      </c>
    </row>
    <row r="26" spans="1:23" x14ac:dyDescent="0.45">
      <c r="A26" s="41" t="s">
        <v>31</v>
      </c>
      <c r="B26" s="36">
        <v>3262734</v>
      </c>
      <c r="C26" s="36">
        <v>2969698</v>
      </c>
      <c r="D26" s="36">
        <v>1488383</v>
      </c>
      <c r="E26" s="37">
        <v>1481315</v>
      </c>
      <c r="F26" s="42">
        <v>290877</v>
      </c>
      <c r="G26" s="37">
        <v>145947</v>
      </c>
      <c r="H26" s="37">
        <v>144930</v>
      </c>
      <c r="I26" s="37">
        <v>122</v>
      </c>
      <c r="J26" s="37">
        <v>55</v>
      </c>
      <c r="K26" s="37">
        <v>67</v>
      </c>
      <c r="L26" s="56">
        <v>2037</v>
      </c>
      <c r="M26" s="56">
        <v>1047</v>
      </c>
      <c r="N26" s="56">
        <v>990</v>
      </c>
      <c r="O26" s="38"/>
      <c r="P26" s="37">
        <v>3461020</v>
      </c>
      <c r="Q26" s="39">
        <v>0.85804127107037809</v>
      </c>
      <c r="R26" s="43">
        <v>289200</v>
      </c>
      <c r="S26" s="39">
        <v>1.005798755186722</v>
      </c>
      <c r="T26" s="37">
        <v>140</v>
      </c>
      <c r="U26" s="40">
        <v>0.87142857142857144</v>
      </c>
      <c r="V26" s="37">
        <v>19220</v>
      </c>
      <c r="W26" s="40">
        <v>0.10598335067637878</v>
      </c>
    </row>
    <row r="27" spans="1:23" x14ac:dyDescent="0.45">
      <c r="A27" s="41" t="s">
        <v>32</v>
      </c>
      <c r="B27" s="36">
        <v>3134833</v>
      </c>
      <c r="C27" s="36">
        <v>2792819</v>
      </c>
      <c r="D27" s="36">
        <v>1398729</v>
      </c>
      <c r="E27" s="37">
        <v>1394090</v>
      </c>
      <c r="F27" s="42">
        <v>339304</v>
      </c>
      <c r="G27" s="37">
        <v>170784</v>
      </c>
      <c r="H27" s="37">
        <v>168520</v>
      </c>
      <c r="I27" s="37">
        <v>2139</v>
      </c>
      <c r="J27" s="37">
        <v>1065</v>
      </c>
      <c r="K27" s="37">
        <v>1074</v>
      </c>
      <c r="L27" s="56">
        <v>571</v>
      </c>
      <c r="M27" s="56">
        <v>292</v>
      </c>
      <c r="N27" s="56">
        <v>279</v>
      </c>
      <c r="O27" s="38"/>
      <c r="P27" s="37">
        <v>3350775</v>
      </c>
      <c r="Q27" s="39">
        <v>0.83348449239355071</v>
      </c>
      <c r="R27" s="43">
        <v>303950</v>
      </c>
      <c r="S27" s="39">
        <v>1.1163151834183254</v>
      </c>
      <c r="T27" s="37">
        <v>2780</v>
      </c>
      <c r="U27" s="40">
        <v>0.76942446043165469</v>
      </c>
      <c r="V27" s="37">
        <v>7950</v>
      </c>
      <c r="W27" s="40">
        <v>7.1823899371069186E-2</v>
      </c>
    </row>
    <row r="28" spans="1:23" x14ac:dyDescent="0.45">
      <c r="A28" s="41" t="s">
        <v>33</v>
      </c>
      <c r="B28" s="36">
        <v>5963127</v>
      </c>
      <c r="C28" s="36">
        <v>5176143</v>
      </c>
      <c r="D28" s="36">
        <v>2595141</v>
      </c>
      <c r="E28" s="37">
        <v>2581002</v>
      </c>
      <c r="F28" s="42">
        <v>783366</v>
      </c>
      <c r="G28" s="37">
        <v>392633</v>
      </c>
      <c r="H28" s="37">
        <v>390733</v>
      </c>
      <c r="I28" s="37">
        <v>205</v>
      </c>
      <c r="J28" s="37">
        <v>90</v>
      </c>
      <c r="K28" s="37">
        <v>115</v>
      </c>
      <c r="L28" s="56">
        <v>3413</v>
      </c>
      <c r="M28" s="56">
        <v>1763</v>
      </c>
      <c r="N28" s="56">
        <v>1650</v>
      </c>
      <c r="O28" s="38"/>
      <c r="P28" s="37">
        <v>5971090</v>
      </c>
      <c r="Q28" s="39">
        <v>0.86686735587639774</v>
      </c>
      <c r="R28" s="43">
        <v>792300</v>
      </c>
      <c r="S28" s="39">
        <v>0.98872396819386599</v>
      </c>
      <c r="T28" s="37">
        <v>1260</v>
      </c>
      <c r="U28" s="40">
        <v>0.1626984126984127</v>
      </c>
      <c r="V28" s="37">
        <v>66480</v>
      </c>
      <c r="W28" s="40">
        <v>5.1338748495788206E-2</v>
      </c>
    </row>
    <row r="29" spans="1:23" x14ac:dyDescent="0.45">
      <c r="A29" s="41" t="s">
        <v>34</v>
      </c>
      <c r="B29" s="36">
        <v>11290531</v>
      </c>
      <c r="C29" s="36">
        <v>8849624</v>
      </c>
      <c r="D29" s="36">
        <v>4436219</v>
      </c>
      <c r="E29" s="37">
        <v>4413405</v>
      </c>
      <c r="F29" s="42">
        <v>2437596</v>
      </c>
      <c r="G29" s="37">
        <v>1222492</v>
      </c>
      <c r="H29" s="37">
        <v>1215104</v>
      </c>
      <c r="I29" s="37">
        <v>761</v>
      </c>
      <c r="J29" s="37">
        <v>330</v>
      </c>
      <c r="K29" s="37">
        <v>431</v>
      </c>
      <c r="L29" s="56">
        <v>2550</v>
      </c>
      <c r="M29" s="56">
        <v>1370</v>
      </c>
      <c r="N29" s="56">
        <v>1180</v>
      </c>
      <c r="O29" s="38"/>
      <c r="P29" s="37">
        <v>10999140</v>
      </c>
      <c r="Q29" s="39">
        <v>0.80457417579919888</v>
      </c>
      <c r="R29" s="43">
        <v>2805600</v>
      </c>
      <c r="S29" s="39">
        <v>0.86883233532934134</v>
      </c>
      <c r="T29" s="37">
        <v>1740</v>
      </c>
      <c r="U29" s="40">
        <v>0.43735632183908046</v>
      </c>
      <c r="V29" s="37">
        <v>23490</v>
      </c>
      <c r="W29" s="40">
        <v>0.10855683269476372</v>
      </c>
    </row>
    <row r="30" spans="1:23" x14ac:dyDescent="0.45">
      <c r="A30" s="41" t="s">
        <v>35</v>
      </c>
      <c r="B30" s="36">
        <v>2786065</v>
      </c>
      <c r="C30" s="36">
        <v>2513532</v>
      </c>
      <c r="D30" s="36">
        <v>1259617</v>
      </c>
      <c r="E30" s="37">
        <v>1253915</v>
      </c>
      <c r="F30" s="42">
        <v>271350</v>
      </c>
      <c r="G30" s="37">
        <v>136277</v>
      </c>
      <c r="H30" s="37">
        <v>135073</v>
      </c>
      <c r="I30" s="37">
        <v>469</v>
      </c>
      <c r="J30" s="37">
        <v>233</v>
      </c>
      <c r="K30" s="37">
        <v>236</v>
      </c>
      <c r="L30" s="56">
        <v>714</v>
      </c>
      <c r="M30" s="56">
        <v>381</v>
      </c>
      <c r="N30" s="56">
        <v>333</v>
      </c>
      <c r="O30" s="38"/>
      <c r="P30" s="37">
        <v>2881925</v>
      </c>
      <c r="Q30" s="39">
        <v>0.8721712050105398</v>
      </c>
      <c r="R30" s="43">
        <v>259250</v>
      </c>
      <c r="S30" s="39">
        <v>1.0466730954676953</v>
      </c>
      <c r="T30" s="37">
        <v>980</v>
      </c>
      <c r="U30" s="40">
        <v>0.47857142857142859</v>
      </c>
      <c r="V30" s="37">
        <v>6600</v>
      </c>
      <c r="W30" s="40">
        <v>0.10818181818181818</v>
      </c>
    </row>
    <row r="31" spans="1:23" x14ac:dyDescent="0.45">
      <c r="A31" s="41" t="s">
        <v>36</v>
      </c>
      <c r="B31" s="36">
        <v>2191276</v>
      </c>
      <c r="C31" s="36">
        <v>1821842</v>
      </c>
      <c r="D31" s="36">
        <v>913848</v>
      </c>
      <c r="E31" s="37">
        <v>907994</v>
      </c>
      <c r="F31" s="42">
        <v>369026</v>
      </c>
      <c r="G31" s="37">
        <v>184892</v>
      </c>
      <c r="H31" s="37">
        <v>184134</v>
      </c>
      <c r="I31" s="37">
        <v>94</v>
      </c>
      <c r="J31" s="37">
        <v>41</v>
      </c>
      <c r="K31" s="37">
        <v>53</v>
      </c>
      <c r="L31" s="56">
        <v>314</v>
      </c>
      <c r="M31" s="56">
        <v>157</v>
      </c>
      <c r="N31" s="56">
        <v>157</v>
      </c>
      <c r="O31" s="38"/>
      <c r="P31" s="37">
        <v>2133710</v>
      </c>
      <c r="Q31" s="39">
        <v>0.85383768178430997</v>
      </c>
      <c r="R31" s="43">
        <v>369650</v>
      </c>
      <c r="S31" s="39">
        <v>0.99831191667793862</v>
      </c>
      <c r="T31" s="37">
        <v>240</v>
      </c>
      <c r="U31" s="40">
        <v>0.39166666666666666</v>
      </c>
      <c r="V31" s="37">
        <v>3880</v>
      </c>
      <c r="W31" s="40">
        <v>8.0927835051546396E-2</v>
      </c>
    </row>
    <row r="32" spans="1:23" x14ac:dyDescent="0.45">
      <c r="A32" s="41" t="s">
        <v>37</v>
      </c>
      <c r="B32" s="36">
        <v>3782172</v>
      </c>
      <c r="C32" s="36">
        <v>3127077</v>
      </c>
      <c r="D32" s="36">
        <v>1567335</v>
      </c>
      <c r="E32" s="37">
        <v>1559742</v>
      </c>
      <c r="F32" s="42">
        <v>653470</v>
      </c>
      <c r="G32" s="37">
        <v>327903</v>
      </c>
      <c r="H32" s="37">
        <v>325567</v>
      </c>
      <c r="I32" s="37">
        <v>499</v>
      </c>
      <c r="J32" s="37">
        <v>250</v>
      </c>
      <c r="K32" s="37">
        <v>249</v>
      </c>
      <c r="L32" s="56">
        <v>1126</v>
      </c>
      <c r="M32" s="56">
        <v>581</v>
      </c>
      <c r="N32" s="56">
        <v>545</v>
      </c>
      <c r="O32" s="38"/>
      <c r="P32" s="37">
        <v>3798135</v>
      </c>
      <c r="Q32" s="39">
        <v>0.8233190763361492</v>
      </c>
      <c r="R32" s="43">
        <v>731850</v>
      </c>
      <c r="S32" s="39">
        <v>0.89290155086424816</v>
      </c>
      <c r="T32" s="37">
        <v>1060</v>
      </c>
      <c r="U32" s="40">
        <v>0.47075471698113208</v>
      </c>
      <c r="V32" s="37">
        <v>20480</v>
      </c>
      <c r="W32" s="40">
        <v>5.4980468749999997E-2</v>
      </c>
    </row>
    <row r="33" spans="1:23" x14ac:dyDescent="0.45">
      <c r="A33" s="41" t="s">
        <v>38</v>
      </c>
      <c r="B33" s="36">
        <v>12975222</v>
      </c>
      <c r="C33" s="36">
        <v>10028296</v>
      </c>
      <c r="D33" s="36">
        <v>5028476</v>
      </c>
      <c r="E33" s="37">
        <v>4999820</v>
      </c>
      <c r="F33" s="42">
        <v>2878991</v>
      </c>
      <c r="G33" s="37">
        <v>1442928</v>
      </c>
      <c r="H33" s="37">
        <v>1436063</v>
      </c>
      <c r="I33" s="37">
        <v>64039</v>
      </c>
      <c r="J33" s="37">
        <v>32168</v>
      </c>
      <c r="K33" s="37">
        <v>31871</v>
      </c>
      <c r="L33" s="56">
        <v>3896</v>
      </c>
      <c r="M33" s="56">
        <v>2146</v>
      </c>
      <c r="N33" s="56">
        <v>1750</v>
      </c>
      <c r="O33" s="38"/>
      <c r="P33" s="37">
        <v>12557785</v>
      </c>
      <c r="Q33" s="39">
        <v>0.79857204116808811</v>
      </c>
      <c r="R33" s="43">
        <v>3603700</v>
      </c>
      <c r="S33" s="39">
        <v>0.79889863196159505</v>
      </c>
      <c r="T33" s="37">
        <v>72920</v>
      </c>
      <c r="U33" s="40">
        <v>0.87820899616017556</v>
      </c>
      <c r="V33" s="37">
        <v>50230</v>
      </c>
      <c r="W33" s="40">
        <v>7.7563209237507466E-2</v>
      </c>
    </row>
    <row r="34" spans="1:23" x14ac:dyDescent="0.45">
      <c r="A34" s="41" t="s">
        <v>39</v>
      </c>
      <c r="B34" s="36">
        <v>8342714</v>
      </c>
      <c r="C34" s="36">
        <v>6948060</v>
      </c>
      <c r="D34" s="36">
        <v>3482566</v>
      </c>
      <c r="E34" s="37">
        <v>3465494</v>
      </c>
      <c r="F34" s="42">
        <v>1391658</v>
      </c>
      <c r="G34" s="37">
        <v>698856</v>
      </c>
      <c r="H34" s="37">
        <v>692802</v>
      </c>
      <c r="I34" s="37">
        <v>1128</v>
      </c>
      <c r="J34" s="37">
        <v>547</v>
      </c>
      <c r="K34" s="37">
        <v>581</v>
      </c>
      <c r="L34" s="56">
        <v>1868</v>
      </c>
      <c r="M34" s="56">
        <v>1001</v>
      </c>
      <c r="N34" s="56">
        <v>867</v>
      </c>
      <c r="O34" s="38"/>
      <c r="P34" s="37">
        <v>8309035</v>
      </c>
      <c r="Q34" s="39">
        <v>0.8362054077278529</v>
      </c>
      <c r="R34" s="43">
        <v>1202500</v>
      </c>
      <c r="S34" s="39">
        <v>1.1573039501039502</v>
      </c>
      <c r="T34" s="37">
        <v>2640</v>
      </c>
      <c r="U34" s="40">
        <v>0.42727272727272725</v>
      </c>
      <c r="V34" s="37">
        <v>15250</v>
      </c>
      <c r="W34" s="40">
        <v>0.12249180327868853</v>
      </c>
    </row>
    <row r="35" spans="1:23" x14ac:dyDescent="0.45">
      <c r="A35" s="41" t="s">
        <v>40</v>
      </c>
      <c r="B35" s="36">
        <v>2045879</v>
      </c>
      <c r="C35" s="36">
        <v>1822547</v>
      </c>
      <c r="D35" s="36">
        <v>913631</v>
      </c>
      <c r="E35" s="37">
        <v>908916</v>
      </c>
      <c r="F35" s="42">
        <v>222564</v>
      </c>
      <c r="G35" s="37">
        <v>111532</v>
      </c>
      <c r="H35" s="37">
        <v>111032</v>
      </c>
      <c r="I35" s="37">
        <v>213</v>
      </c>
      <c r="J35" s="37">
        <v>93</v>
      </c>
      <c r="K35" s="37">
        <v>120</v>
      </c>
      <c r="L35" s="56">
        <v>555</v>
      </c>
      <c r="M35" s="56">
        <v>288</v>
      </c>
      <c r="N35" s="56">
        <v>267</v>
      </c>
      <c r="O35" s="38"/>
      <c r="P35" s="37">
        <v>2163000</v>
      </c>
      <c r="Q35" s="39">
        <v>0.84260147942672214</v>
      </c>
      <c r="R35" s="43">
        <v>142250</v>
      </c>
      <c r="S35" s="39">
        <v>1.564597539543058</v>
      </c>
      <c r="T35" s="37">
        <v>900</v>
      </c>
      <c r="U35" s="40">
        <v>0.23666666666666666</v>
      </c>
      <c r="V35" s="37">
        <v>5630</v>
      </c>
      <c r="W35" s="40">
        <v>9.8579040852575489E-2</v>
      </c>
    </row>
    <row r="36" spans="1:23" x14ac:dyDescent="0.45">
      <c r="A36" s="41" t="s">
        <v>41</v>
      </c>
      <c r="B36" s="36">
        <v>1392968</v>
      </c>
      <c r="C36" s="36">
        <v>1329909</v>
      </c>
      <c r="D36" s="36">
        <v>666544</v>
      </c>
      <c r="E36" s="37">
        <v>663365</v>
      </c>
      <c r="F36" s="42">
        <v>62659</v>
      </c>
      <c r="G36" s="37">
        <v>31398</v>
      </c>
      <c r="H36" s="37">
        <v>31261</v>
      </c>
      <c r="I36" s="37">
        <v>76</v>
      </c>
      <c r="J36" s="37">
        <v>39</v>
      </c>
      <c r="K36" s="37">
        <v>37</v>
      </c>
      <c r="L36" s="56">
        <v>324</v>
      </c>
      <c r="M36" s="56">
        <v>173</v>
      </c>
      <c r="N36" s="56">
        <v>151</v>
      </c>
      <c r="O36" s="38"/>
      <c r="P36" s="37">
        <v>1533195</v>
      </c>
      <c r="Q36" s="39">
        <v>0.8674102120082573</v>
      </c>
      <c r="R36" s="43">
        <v>57550</v>
      </c>
      <c r="S36" s="39">
        <v>1.0887749782797567</v>
      </c>
      <c r="T36" s="37">
        <v>160</v>
      </c>
      <c r="U36" s="40">
        <v>0.47499999999999998</v>
      </c>
      <c r="V36" s="37">
        <v>6170</v>
      </c>
      <c r="W36" s="40">
        <v>5.2512155591572122E-2</v>
      </c>
    </row>
    <row r="37" spans="1:23" x14ac:dyDescent="0.45">
      <c r="A37" s="41" t="s">
        <v>42</v>
      </c>
      <c r="B37" s="36">
        <v>822642</v>
      </c>
      <c r="C37" s="36">
        <v>722089</v>
      </c>
      <c r="D37" s="36">
        <v>362091</v>
      </c>
      <c r="E37" s="37">
        <v>359998</v>
      </c>
      <c r="F37" s="42">
        <v>100296</v>
      </c>
      <c r="G37" s="37">
        <v>50355</v>
      </c>
      <c r="H37" s="37">
        <v>49941</v>
      </c>
      <c r="I37" s="37">
        <v>63</v>
      </c>
      <c r="J37" s="37">
        <v>30</v>
      </c>
      <c r="K37" s="37">
        <v>33</v>
      </c>
      <c r="L37" s="56">
        <v>194</v>
      </c>
      <c r="M37" s="56">
        <v>103</v>
      </c>
      <c r="N37" s="56">
        <v>91</v>
      </c>
      <c r="O37" s="38"/>
      <c r="P37" s="37">
        <v>893550</v>
      </c>
      <c r="Q37" s="39">
        <v>0.80811258463432378</v>
      </c>
      <c r="R37" s="43">
        <v>116200</v>
      </c>
      <c r="S37" s="39">
        <v>0.86313253012048197</v>
      </c>
      <c r="T37" s="37">
        <v>540</v>
      </c>
      <c r="U37" s="40">
        <v>0.11666666666666667</v>
      </c>
      <c r="V37" s="37">
        <v>960</v>
      </c>
      <c r="W37" s="40">
        <v>0.20208333333333334</v>
      </c>
    </row>
    <row r="38" spans="1:23" x14ac:dyDescent="0.45">
      <c r="A38" s="41" t="s">
        <v>43</v>
      </c>
      <c r="B38" s="36">
        <v>1050745</v>
      </c>
      <c r="C38" s="36">
        <v>994940</v>
      </c>
      <c r="D38" s="36">
        <v>498609</v>
      </c>
      <c r="E38" s="37">
        <v>496331</v>
      </c>
      <c r="F38" s="42">
        <v>55514</v>
      </c>
      <c r="G38" s="37">
        <v>27838</v>
      </c>
      <c r="H38" s="37">
        <v>27676</v>
      </c>
      <c r="I38" s="37">
        <v>118</v>
      </c>
      <c r="J38" s="37">
        <v>54</v>
      </c>
      <c r="K38" s="37">
        <v>64</v>
      </c>
      <c r="L38" s="56">
        <v>173</v>
      </c>
      <c r="M38" s="56">
        <v>82</v>
      </c>
      <c r="N38" s="56">
        <v>91</v>
      </c>
      <c r="O38" s="38"/>
      <c r="P38" s="37">
        <v>1164080</v>
      </c>
      <c r="Q38" s="39">
        <v>0.85470070785513019</v>
      </c>
      <c r="R38" s="43">
        <v>55000</v>
      </c>
      <c r="S38" s="39">
        <v>1.0093454545454545</v>
      </c>
      <c r="T38" s="37">
        <v>880</v>
      </c>
      <c r="U38" s="40">
        <v>0.13409090909090909</v>
      </c>
      <c r="V38" s="37">
        <v>710</v>
      </c>
      <c r="W38" s="40">
        <v>0.24366197183098592</v>
      </c>
    </row>
    <row r="39" spans="1:23" x14ac:dyDescent="0.45">
      <c r="A39" s="41" t="s">
        <v>44</v>
      </c>
      <c r="B39" s="36">
        <v>2772515</v>
      </c>
      <c r="C39" s="36">
        <v>2436574</v>
      </c>
      <c r="D39" s="36">
        <v>1221961</v>
      </c>
      <c r="E39" s="37">
        <v>1214613</v>
      </c>
      <c r="F39" s="42">
        <v>334390</v>
      </c>
      <c r="G39" s="37">
        <v>167904</v>
      </c>
      <c r="H39" s="37">
        <v>166486</v>
      </c>
      <c r="I39" s="37">
        <v>310</v>
      </c>
      <c r="J39" s="37">
        <v>147</v>
      </c>
      <c r="K39" s="37">
        <v>163</v>
      </c>
      <c r="L39" s="56">
        <v>1241</v>
      </c>
      <c r="M39" s="56">
        <v>680</v>
      </c>
      <c r="N39" s="56">
        <v>561</v>
      </c>
      <c r="O39" s="38"/>
      <c r="P39" s="37">
        <v>3098040</v>
      </c>
      <c r="Q39" s="39">
        <v>0.78648887683825908</v>
      </c>
      <c r="R39" s="43">
        <v>403800</v>
      </c>
      <c r="S39" s="39">
        <v>0.82810797424467553</v>
      </c>
      <c r="T39" s="37">
        <v>720</v>
      </c>
      <c r="U39" s="40">
        <v>0.43055555555555558</v>
      </c>
      <c r="V39" s="37">
        <v>10980</v>
      </c>
      <c r="W39" s="40">
        <v>0.11302367941712203</v>
      </c>
    </row>
    <row r="40" spans="1:23" x14ac:dyDescent="0.45">
      <c r="A40" s="41" t="s">
        <v>45</v>
      </c>
      <c r="B40" s="36">
        <v>4164685</v>
      </c>
      <c r="C40" s="36">
        <v>3566339</v>
      </c>
      <c r="D40" s="36">
        <v>1787404</v>
      </c>
      <c r="E40" s="37">
        <v>1778935</v>
      </c>
      <c r="F40" s="42">
        <v>596270</v>
      </c>
      <c r="G40" s="37">
        <v>299215</v>
      </c>
      <c r="H40" s="37">
        <v>297055</v>
      </c>
      <c r="I40" s="37">
        <v>126</v>
      </c>
      <c r="J40" s="37">
        <v>58</v>
      </c>
      <c r="K40" s="37">
        <v>68</v>
      </c>
      <c r="L40" s="56">
        <v>1950</v>
      </c>
      <c r="M40" s="56">
        <v>1067</v>
      </c>
      <c r="N40" s="56">
        <v>883</v>
      </c>
      <c r="O40" s="38"/>
      <c r="P40" s="37">
        <v>4348810</v>
      </c>
      <c r="Q40" s="39">
        <v>0.82007238761868184</v>
      </c>
      <c r="R40" s="43">
        <v>648350</v>
      </c>
      <c r="S40" s="39">
        <v>0.91967301611783758</v>
      </c>
      <c r="T40" s="37">
        <v>1240</v>
      </c>
      <c r="U40" s="40">
        <v>0.10161290322580645</v>
      </c>
      <c r="V40" s="37">
        <v>25610</v>
      </c>
      <c r="W40" s="40">
        <v>7.6142131979695438E-2</v>
      </c>
    </row>
    <row r="41" spans="1:23" x14ac:dyDescent="0.45">
      <c r="A41" s="41" t="s">
        <v>46</v>
      </c>
      <c r="B41" s="36">
        <v>2047046</v>
      </c>
      <c r="C41" s="36">
        <v>1832661</v>
      </c>
      <c r="D41" s="36">
        <v>918123</v>
      </c>
      <c r="E41" s="37">
        <v>914538</v>
      </c>
      <c r="F41" s="42">
        <v>213456</v>
      </c>
      <c r="G41" s="37">
        <v>107179</v>
      </c>
      <c r="H41" s="37">
        <v>106277</v>
      </c>
      <c r="I41" s="37">
        <v>55</v>
      </c>
      <c r="J41" s="37">
        <v>29</v>
      </c>
      <c r="K41" s="37">
        <v>26</v>
      </c>
      <c r="L41" s="56">
        <v>874</v>
      </c>
      <c r="M41" s="56">
        <v>488</v>
      </c>
      <c r="N41" s="56">
        <v>386</v>
      </c>
      <c r="O41" s="38"/>
      <c r="P41" s="37">
        <v>2182025</v>
      </c>
      <c r="Q41" s="39">
        <v>0.83989001042609501</v>
      </c>
      <c r="R41" s="43">
        <v>225200</v>
      </c>
      <c r="S41" s="39">
        <v>0.94785079928952043</v>
      </c>
      <c r="T41" s="37">
        <v>420</v>
      </c>
      <c r="U41" s="40">
        <v>0.13095238095238096</v>
      </c>
      <c r="V41" s="37">
        <v>8570</v>
      </c>
      <c r="W41" s="40">
        <v>0.10198366394399067</v>
      </c>
    </row>
    <row r="42" spans="1:23" x14ac:dyDescent="0.45">
      <c r="A42" s="41" t="s">
        <v>47</v>
      </c>
      <c r="B42" s="36">
        <v>1097625</v>
      </c>
      <c r="C42" s="36">
        <v>944513</v>
      </c>
      <c r="D42" s="36">
        <v>473478</v>
      </c>
      <c r="E42" s="37">
        <v>471035</v>
      </c>
      <c r="F42" s="42">
        <v>152422</v>
      </c>
      <c r="G42" s="37">
        <v>76423</v>
      </c>
      <c r="H42" s="37">
        <v>75999</v>
      </c>
      <c r="I42" s="37">
        <v>167</v>
      </c>
      <c r="J42" s="37">
        <v>79</v>
      </c>
      <c r="K42" s="37">
        <v>88</v>
      </c>
      <c r="L42" s="56">
        <v>523</v>
      </c>
      <c r="M42" s="56">
        <v>279</v>
      </c>
      <c r="N42" s="56">
        <v>244</v>
      </c>
      <c r="O42" s="38"/>
      <c r="P42" s="37">
        <v>1102625</v>
      </c>
      <c r="Q42" s="39">
        <v>0.85660401315043644</v>
      </c>
      <c r="R42" s="43">
        <v>161300</v>
      </c>
      <c r="S42" s="39">
        <v>0.94495970241785487</v>
      </c>
      <c r="T42" s="37">
        <v>860</v>
      </c>
      <c r="U42" s="40">
        <v>0.19418604651162791</v>
      </c>
      <c r="V42" s="37">
        <v>9000</v>
      </c>
      <c r="W42" s="40">
        <v>5.8111111111111113E-2</v>
      </c>
    </row>
    <row r="43" spans="1:23" x14ac:dyDescent="0.45">
      <c r="A43" s="41" t="s">
        <v>48</v>
      </c>
      <c r="B43" s="36">
        <v>1453550</v>
      </c>
      <c r="C43" s="36">
        <v>1340427</v>
      </c>
      <c r="D43" s="36">
        <v>671827</v>
      </c>
      <c r="E43" s="37">
        <v>668600</v>
      </c>
      <c r="F43" s="42">
        <v>112460</v>
      </c>
      <c r="G43" s="37">
        <v>56333</v>
      </c>
      <c r="H43" s="37">
        <v>56127</v>
      </c>
      <c r="I43" s="37">
        <v>174</v>
      </c>
      <c r="J43" s="37">
        <v>85</v>
      </c>
      <c r="K43" s="37">
        <v>89</v>
      </c>
      <c r="L43" s="56">
        <v>489</v>
      </c>
      <c r="M43" s="56">
        <v>270</v>
      </c>
      <c r="N43" s="56">
        <v>219</v>
      </c>
      <c r="O43" s="38"/>
      <c r="P43" s="37">
        <v>1543100</v>
      </c>
      <c r="Q43" s="39">
        <v>0.86865854448836755</v>
      </c>
      <c r="R43" s="43">
        <v>117300</v>
      </c>
      <c r="S43" s="39">
        <v>0.95873827791986355</v>
      </c>
      <c r="T43" s="37">
        <v>200</v>
      </c>
      <c r="U43" s="40">
        <v>0.87</v>
      </c>
      <c r="V43" s="37">
        <v>3700</v>
      </c>
      <c r="W43" s="40">
        <v>0.13216216216216217</v>
      </c>
    </row>
    <row r="44" spans="1:23" x14ac:dyDescent="0.45">
      <c r="A44" s="41" t="s">
        <v>49</v>
      </c>
      <c r="B44" s="36">
        <v>2069049</v>
      </c>
      <c r="C44" s="36">
        <v>1934350</v>
      </c>
      <c r="D44" s="36">
        <v>969617</v>
      </c>
      <c r="E44" s="37">
        <v>964733</v>
      </c>
      <c r="F44" s="42">
        <v>133140</v>
      </c>
      <c r="G44" s="37">
        <v>66829</v>
      </c>
      <c r="H44" s="37">
        <v>66311</v>
      </c>
      <c r="I44" s="37">
        <v>56</v>
      </c>
      <c r="J44" s="37">
        <v>26</v>
      </c>
      <c r="K44" s="37">
        <v>30</v>
      </c>
      <c r="L44" s="56">
        <v>1503</v>
      </c>
      <c r="M44" s="56">
        <v>804</v>
      </c>
      <c r="N44" s="56">
        <v>699</v>
      </c>
      <c r="O44" s="38"/>
      <c r="P44" s="37">
        <v>2242970</v>
      </c>
      <c r="Q44" s="39">
        <v>0.86240564965202393</v>
      </c>
      <c r="R44" s="43">
        <v>149350</v>
      </c>
      <c r="S44" s="39">
        <v>0.89146300636089726</v>
      </c>
      <c r="T44" s="37">
        <v>100</v>
      </c>
      <c r="U44" s="40">
        <v>0.56000000000000005</v>
      </c>
      <c r="V44" s="37">
        <v>27700</v>
      </c>
      <c r="W44" s="40">
        <v>5.4259927797833937E-2</v>
      </c>
    </row>
    <row r="45" spans="1:23" x14ac:dyDescent="0.45">
      <c r="A45" s="41" t="s">
        <v>50</v>
      </c>
      <c r="B45" s="36">
        <v>1042719</v>
      </c>
      <c r="C45" s="36">
        <v>982528</v>
      </c>
      <c r="D45" s="36">
        <v>493386</v>
      </c>
      <c r="E45" s="37">
        <v>489142</v>
      </c>
      <c r="F45" s="42">
        <v>59269</v>
      </c>
      <c r="G45" s="37">
        <v>29828</v>
      </c>
      <c r="H45" s="37">
        <v>29441</v>
      </c>
      <c r="I45" s="37">
        <v>74</v>
      </c>
      <c r="J45" s="37">
        <v>33</v>
      </c>
      <c r="K45" s="37">
        <v>41</v>
      </c>
      <c r="L45" s="56">
        <v>848</v>
      </c>
      <c r="M45" s="56">
        <v>460</v>
      </c>
      <c r="N45" s="56">
        <v>388</v>
      </c>
      <c r="O45" s="38"/>
      <c r="P45" s="37">
        <v>1111975</v>
      </c>
      <c r="Q45" s="39">
        <v>0.8835882101665955</v>
      </c>
      <c r="R45" s="43">
        <v>66450</v>
      </c>
      <c r="S45" s="39">
        <v>0.89193378480060193</v>
      </c>
      <c r="T45" s="37">
        <v>140</v>
      </c>
      <c r="U45" s="40">
        <v>0.52857142857142858</v>
      </c>
      <c r="V45" s="37">
        <v>14470</v>
      </c>
      <c r="W45" s="40">
        <v>5.8604008293020045E-2</v>
      </c>
    </row>
    <row r="46" spans="1:23" x14ac:dyDescent="0.45">
      <c r="A46" s="41" t="s">
        <v>51</v>
      </c>
      <c r="B46" s="36">
        <v>7699545</v>
      </c>
      <c r="C46" s="36">
        <v>6716345</v>
      </c>
      <c r="D46" s="36">
        <v>3372388</v>
      </c>
      <c r="E46" s="37">
        <v>3343957</v>
      </c>
      <c r="F46" s="42">
        <v>982017</v>
      </c>
      <c r="G46" s="37">
        <v>494601</v>
      </c>
      <c r="H46" s="37">
        <v>487416</v>
      </c>
      <c r="I46" s="37">
        <v>212</v>
      </c>
      <c r="J46" s="37">
        <v>91</v>
      </c>
      <c r="K46" s="37">
        <v>121</v>
      </c>
      <c r="L46" s="56">
        <v>971</v>
      </c>
      <c r="M46" s="56">
        <v>633</v>
      </c>
      <c r="N46" s="56">
        <v>338</v>
      </c>
      <c r="O46" s="38"/>
      <c r="P46" s="37">
        <v>7744150</v>
      </c>
      <c r="Q46" s="39">
        <v>0.86727981766882101</v>
      </c>
      <c r="R46" s="43">
        <v>1077850</v>
      </c>
      <c r="S46" s="39">
        <v>0.91108874147608665</v>
      </c>
      <c r="T46" s="37">
        <v>920</v>
      </c>
      <c r="U46" s="40">
        <v>0.23043478260869565</v>
      </c>
      <c r="V46" s="37">
        <v>10960</v>
      </c>
      <c r="W46" s="40">
        <v>8.8594890510948904E-2</v>
      </c>
    </row>
    <row r="47" spans="1:23" x14ac:dyDescent="0.45">
      <c r="A47" s="41" t="s">
        <v>52</v>
      </c>
      <c r="B47" s="36">
        <v>1198199</v>
      </c>
      <c r="C47" s="36">
        <v>1114034</v>
      </c>
      <c r="D47" s="36">
        <v>558399</v>
      </c>
      <c r="E47" s="37">
        <v>555635</v>
      </c>
      <c r="F47" s="42">
        <v>83821</v>
      </c>
      <c r="G47" s="37">
        <v>42225</v>
      </c>
      <c r="H47" s="37">
        <v>41596</v>
      </c>
      <c r="I47" s="37">
        <v>16</v>
      </c>
      <c r="J47" s="37">
        <v>5</v>
      </c>
      <c r="K47" s="37">
        <v>11</v>
      </c>
      <c r="L47" s="56">
        <v>328</v>
      </c>
      <c r="M47" s="56">
        <v>161</v>
      </c>
      <c r="N47" s="56">
        <v>167</v>
      </c>
      <c r="O47" s="38"/>
      <c r="P47" s="37">
        <v>1335055</v>
      </c>
      <c r="Q47" s="39">
        <v>0.83444801899547205</v>
      </c>
      <c r="R47" s="43">
        <v>80350</v>
      </c>
      <c r="S47" s="39">
        <v>1.0431985065339142</v>
      </c>
      <c r="T47" s="37">
        <v>140</v>
      </c>
      <c r="U47" s="40">
        <v>0.11428571428571428</v>
      </c>
      <c r="V47" s="37">
        <v>1220</v>
      </c>
      <c r="W47" s="40">
        <v>0.26885245901639343</v>
      </c>
    </row>
    <row r="48" spans="1:23" x14ac:dyDescent="0.45">
      <c r="A48" s="41" t="s">
        <v>53</v>
      </c>
      <c r="B48" s="36">
        <v>2046401</v>
      </c>
      <c r="C48" s="36">
        <v>1760720</v>
      </c>
      <c r="D48" s="36">
        <v>883392</v>
      </c>
      <c r="E48" s="37">
        <v>877328</v>
      </c>
      <c r="F48" s="42">
        <v>285186</v>
      </c>
      <c r="G48" s="37">
        <v>142891</v>
      </c>
      <c r="H48" s="37">
        <v>142295</v>
      </c>
      <c r="I48" s="37">
        <v>32</v>
      </c>
      <c r="J48" s="37">
        <v>13</v>
      </c>
      <c r="K48" s="37">
        <v>19</v>
      </c>
      <c r="L48" s="56">
        <v>463</v>
      </c>
      <c r="M48" s="56">
        <v>244</v>
      </c>
      <c r="N48" s="56">
        <v>219</v>
      </c>
      <c r="O48" s="38"/>
      <c r="P48" s="37">
        <v>2122360</v>
      </c>
      <c r="Q48" s="39">
        <v>0.82960477958499035</v>
      </c>
      <c r="R48" s="43">
        <v>300100</v>
      </c>
      <c r="S48" s="39">
        <v>0.95030323225591473</v>
      </c>
      <c r="T48" s="37">
        <v>300</v>
      </c>
      <c r="U48" s="40">
        <v>0.10666666666666667</v>
      </c>
      <c r="V48" s="37">
        <v>4580</v>
      </c>
      <c r="W48" s="40">
        <v>0.10109170305676855</v>
      </c>
    </row>
    <row r="49" spans="1:23" x14ac:dyDescent="0.45">
      <c r="A49" s="41" t="s">
        <v>54</v>
      </c>
      <c r="B49" s="36">
        <v>2684614</v>
      </c>
      <c r="C49" s="36">
        <v>2314707</v>
      </c>
      <c r="D49" s="36">
        <v>1160574</v>
      </c>
      <c r="E49" s="37">
        <v>1154133</v>
      </c>
      <c r="F49" s="42">
        <v>368636</v>
      </c>
      <c r="G49" s="37">
        <v>184953</v>
      </c>
      <c r="H49" s="37">
        <v>183683</v>
      </c>
      <c r="I49" s="37">
        <v>264</v>
      </c>
      <c r="J49" s="37">
        <v>132</v>
      </c>
      <c r="K49" s="37">
        <v>132</v>
      </c>
      <c r="L49" s="56">
        <v>1007</v>
      </c>
      <c r="M49" s="56">
        <v>565</v>
      </c>
      <c r="N49" s="56">
        <v>442</v>
      </c>
      <c r="O49" s="38"/>
      <c r="P49" s="37">
        <v>2822065</v>
      </c>
      <c r="Q49" s="39">
        <v>0.82021746487058234</v>
      </c>
      <c r="R49" s="43">
        <v>371600</v>
      </c>
      <c r="S49" s="39">
        <v>0.99202368137782559</v>
      </c>
      <c r="T49" s="37">
        <v>720</v>
      </c>
      <c r="U49" s="40">
        <v>0.36666666666666664</v>
      </c>
      <c r="V49" s="37">
        <v>6730</v>
      </c>
      <c r="W49" s="40">
        <v>0.14962852897473997</v>
      </c>
    </row>
    <row r="50" spans="1:23" x14ac:dyDescent="0.45">
      <c r="A50" s="41" t="s">
        <v>55</v>
      </c>
      <c r="B50" s="36">
        <v>1705984</v>
      </c>
      <c r="C50" s="36">
        <v>1569254</v>
      </c>
      <c r="D50" s="36">
        <v>787493</v>
      </c>
      <c r="E50" s="37">
        <v>781761</v>
      </c>
      <c r="F50" s="42">
        <v>136059</v>
      </c>
      <c r="G50" s="37">
        <v>68253</v>
      </c>
      <c r="H50" s="37">
        <v>67806</v>
      </c>
      <c r="I50" s="37">
        <v>103</v>
      </c>
      <c r="J50" s="37">
        <v>42</v>
      </c>
      <c r="K50" s="37">
        <v>61</v>
      </c>
      <c r="L50" s="56">
        <v>568</v>
      </c>
      <c r="M50" s="56">
        <v>309</v>
      </c>
      <c r="N50" s="56">
        <v>259</v>
      </c>
      <c r="O50" s="38"/>
      <c r="P50" s="37">
        <v>1856375</v>
      </c>
      <c r="Q50" s="39">
        <v>0.84533243552622717</v>
      </c>
      <c r="R50" s="43">
        <v>139750</v>
      </c>
      <c r="S50" s="39">
        <v>0.97358855098389985</v>
      </c>
      <c r="T50" s="37">
        <v>540</v>
      </c>
      <c r="U50" s="40">
        <v>0.19074074074074074</v>
      </c>
      <c r="V50" s="37">
        <v>1650</v>
      </c>
      <c r="W50" s="40">
        <v>0.34424242424242424</v>
      </c>
    </row>
    <row r="51" spans="1:23" x14ac:dyDescent="0.45">
      <c r="A51" s="41" t="s">
        <v>56</v>
      </c>
      <c r="B51" s="36">
        <v>1622983</v>
      </c>
      <c r="C51" s="36">
        <v>1558782</v>
      </c>
      <c r="D51" s="36">
        <v>782062</v>
      </c>
      <c r="E51" s="37">
        <v>776720</v>
      </c>
      <c r="F51" s="42">
        <v>63340</v>
      </c>
      <c r="G51" s="37">
        <v>31776</v>
      </c>
      <c r="H51" s="37">
        <v>31564</v>
      </c>
      <c r="I51" s="37">
        <v>27</v>
      </c>
      <c r="J51" s="37">
        <v>10</v>
      </c>
      <c r="K51" s="37">
        <v>17</v>
      </c>
      <c r="L51" s="56">
        <v>834</v>
      </c>
      <c r="M51" s="56">
        <v>426</v>
      </c>
      <c r="N51" s="56">
        <v>408</v>
      </c>
      <c r="O51" s="38"/>
      <c r="P51" s="37">
        <v>1790775</v>
      </c>
      <c r="Q51" s="39">
        <v>0.87045106169116726</v>
      </c>
      <c r="R51" s="43">
        <v>72100</v>
      </c>
      <c r="S51" s="39">
        <v>0.87850208044382805</v>
      </c>
      <c r="T51" s="37">
        <v>300</v>
      </c>
      <c r="U51" s="40">
        <v>0.09</v>
      </c>
      <c r="V51" s="37">
        <v>4190</v>
      </c>
      <c r="W51" s="40">
        <v>0.19904534606205251</v>
      </c>
    </row>
    <row r="52" spans="1:23" x14ac:dyDescent="0.45">
      <c r="A52" s="41" t="s">
        <v>57</v>
      </c>
      <c r="B52" s="36">
        <v>2429047</v>
      </c>
      <c r="C52" s="36">
        <v>2228031</v>
      </c>
      <c r="D52" s="36">
        <v>1118277</v>
      </c>
      <c r="E52" s="37">
        <v>1109754</v>
      </c>
      <c r="F52" s="42">
        <v>200128</v>
      </c>
      <c r="G52" s="37">
        <v>100493</v>
      </c>
      <c r="H52" s="37">
        <v>99635</v>
      </c>
      <c r="I52" s="37">
        <v>233</v>
      </c>
      <c r="J52" s="37">
        <v>115</v>
      </c>
      <c r="K52" s="37">
        <v>118</v>
      </c>
      <c r="L52" s="56">
        <v>655</v>
      </c>
      <c r="M52" s="56">
        <v>376</v>
      </c>
      <c r="N52" s="56">
        <v>279</v>
      </c>
      <c r="O52" s="38"/>
      <c r="P52" s="37">
        <v>2660130</v>
      </c>
      <c r="Q52" s="39">
        <v>0.83756470548431838</v>
      </c>
      <c r="R52" s="43">
        <v>212800</v>
      </c>
      <c r="S52" s="39">
        <v>0.94045112781954887</v>
      </c>
      <c r="T52" s="37">
        <v>340</v>
      </c>
      <c r="U52" s="40">
        <v>0.68529411764705883</v>
      </c>
      <c r="V52" s="37">
        <v>7070</v>
      </c>
      <c r="W52" s="40">
        <v>9.2644978783592638E-2</v>
      </c>
    </row>
    <row r="53" spans="1:23" x14ac:dyDescent="0.45">
      <c r="A53" s="41" t="s">
        <v>58</v>
      </c>
      <c r="B53" s="36">
        <v>1972021</v>
      </c>
      <c r="C53" s="36">
        <v>1691446</v>
      </c>
      <c r="D53" s="36">
        <v>850171</v>
      </c>
      <c r="E53" s="37">
        <v>841275</v>
      </c>
      <c r="F53" s="42">
        <v>279390</v>
      </c>
      <c r="G53" s="37">
        <v>140467</v>
      </c>
      <c r="H53" s="37">
        <v>138923</v>
      </c>
      <c r="I53" s="37">
        <v>490</v>
      </c>
      <c r="J53" s="37">
        <v>242</v>
      </c>
      <c r="K53" s="37">
        <v>248</v>
      </c>
      <c r="L53" s="56">
        <v>695</v>
      </c>
      <c r="M53" s="56">
        <v>401</v>
      </c>
      <c r="N53" s="56">
        <v>294</v>
      </c>
      <c r="O53" s="38"/>
      <c r="P53" s="37">
        <v>2133265</v>
      </c>
      <c r="Q53" s="39">
        <v>0.79289070978054765</v>
      </c>
      <c r="R53" s="43">
        <v>325000</v>
      </c>
      <c r="S53" s="39">
        <v>0.85966153846153848</v>
      </c>
      <c r="T53" s="37">
        <v>1360</v>
      </c>
      <c r="U53" s="40">
        <v>0.36029411764705882</v>
      </c>
      <c r="V53" s="37">
        <v>10180</v>
      </c>
      <c r="W53" s="40">
        <v>6.8271119842829076E-2</v>
      </c>
    </row>
    <row r="55" spans="1:23" x14ac:dyDescent="0.45">
      <c r="A55" s="130" t="s">
        <v>127</v>
      </c>
      <c r="B55" s="130"/>
      <c r="C55" s="130"/>
      <c r="D55" s="130"/>
      <c r="E55" s="130"/>
      <c r="F55" s="130"/>
      <c r="G55" s="130"/>
      <c r="H55" s="130"/>
      <c r="I55" s="130"/>
      <c r="J55" s="130"/>
      <c r="K55" s="130"/>
      <c r="L55" s="130"/>
      <c r="M55" s="130"/>
      <c r="N55" s="130"/>
      <c r="O55" s="130"/>
      <c r="P55" s="130"/>
      <c r="Q55" s="130"/>
      <c r="R55" s="130"/>
      <c r="S55" s="130"/>
    </row>
    <row r="56" spans="1:23" x14ac:dyDescent="0.45">
      <c r="A56" s="131" t="s">
        <v>156</v>
      </c>
      <c r="B56" s="131"/>
      <c r="C56" s="131"/>
      <c r="D56" s="131"/>
      <c r="E56" s="131"/>
      <c r="F56" s="131"/>
      <c r="G56" s="131"/>
      <c r="H56" s="131"/>
      <c r="I56" s="131"/>
      <c r="J56" s="131"/>
      <c r="K56" s="131"/>
      <c r="L56" s="131"/>
      <c r="M56" s="131"/>
      <c r="N56" s="131"/>
      <c r="O56" s="131"/>
      <c r="P56" s="131"/>
      <c r="Q56" s="131"/>
      <c r="R56" s="131"/>
      <c r="S56" s="131"/>
    </row>
    <row r="57" spans="1:23" x14ac:dyDescent="0.45">
      <c r="A57" s="131" t="s">
        <v>128</v>
      </c>
      <c r="B57" s="131"/>
      <c r="C57" s="131"/>
      <c r="D57" s="131"/>
      <c r="E57" s="131"/>
      <c r="F57" s="131"/>
      <c r="G57" s="131"/>
      <c r="H57" s="131"/>
      <c r="I57" s="131"/>
      <c r="J57" s="131"/>
      <c r="K57" s="131"/>
      <c r="L57" s="131"/>
      <c r="M57" s="131"/>
      <c r="N57" s="131"/>
      <c r="O57" s="131"/>
      <c r="P57" s="131"/>
      <c r="Q57" s="131"/>
      <c r="R57" s="131"/>
      <c r="S57" s="131"/>
    </row>
    <row r="58" spans="1:23" x14ac:dyDescent="0.45">
      <c r="A58" s="131" t="s">
        <v>129</v>
      </c>
      <c r="B58" s="131"/>
      <c r="C58" s="131"/>
      <c r="D58" s="131"/>
      <c r="E58" s="131"/>
      <c r="F58" s="131"/>
      <c r="G58" s="131"/>
      <c r="H58" s="131"/>
      <c r="I58" s="131"/>
      <c r="J58" s="131"/>
      <c r="K58" s="131"/>
      <c r="L58" s="131"/>
      <c r="M58" s="131"/>
      <c r="N58" s="131"/>
      <c r="O58" s="131"/>
      <c r="P58" s="131"/>
      <c r="Q58" s="131"/>
      <c r="R58" s="131"/>
      <c r="S58" s="131"/>
    </row>
    <row r="59" spans="1:23" ht="18" customHeight="1" x14ac:dyDescent="0.45">
      <c r="A59" s="130" t="s">
        <v>130</v>
      </c>
      <c r="B59" s="130"/>
      <c r="C59" s="130"/>
      <c r="D59" s="130"/>
      <c r="E59" s="130"/>
      <c r="F59" s="130"/>
      <c r="G59" s="130"/>
      <c r="H59" s="130"/>
      <c r="I59" s="130"/>
      <c r="J59" s="130"/>
      <c r="K59" s="130"/>
      <c r="L59" s="130"/>
      <c r="M59" s="130"/>
      <c r="N59" s="130"/>
      <c r="O59" s="130"/>
      <c r="P59" s="130"/>
      <c r="Q59" s="130"/>
      <c r="R59" s="130"/>
      <c r="S59" s="130"/>
    </row>
    <row r="60" spans="1:23" x14ac:dyDescent="0.45">
      <c r="A60" s="22" t="s">
        <v>131</v>
      </c>
    </row>
    <row r="61" spans="1:23" x14ac:dyDescent="0.45">
      <c r="A61" s="22" t="s">
        <v>132</v>
      </c>
    </row>
  </sheetData>
  <mergeCells count="19">
    <mergeCell ref="V4:W4"/>
    <mergeCell ref="P3:W3"/>
    <mergeCell ref="T2:U2"/>
    <mergeCell ref="A3:A5"/>
    <mergeCell ref="B4:B5"/>
    <mergeCell ref="C4:E4"/>
    <mergeCell ref="F4:H4"/>
    <mergeCell ref="I4:K4"/>
    <mergeCell ref="P4:Q4"/>
    <mergeCell ref="R4:S4"/>
    <mergeCell ref="T4:U4"/>
    <mergeCell ref="L4:N4"/>
    <mergeCell ref="B3:N3"/>
    <mergeCell ref="V2:W2"/>
    <mergeCell ref="A59:S59"/>
    <mergeCell ref="A55:S55"/>
    <mergeCell ref="A56:S56"/>
    <mergeCell ref="A57:S57"/>
    <mergeCell ref="A58:S58"/>
  </mergeCells>
  <phoneticPr fontId="2"/>
  <pageMargins left="0.7" right="0.7" top="0.75" bottom="0.75" header="0.3" footer="0.3"/>
  <pageSetup paperSize="9" scale="43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9"/>
  <sheetViews>
    <sheetView workbookViewId="0">
      <selection activeCell="D2" sqref="D2"/>
    </sheetView>
  </sheetViews>
  <sheetFormatPr defaultRowHeight="18" x14ac:dyDescent="0.45"/>
  <cols>
    <col min="1" max="1" width="12" customWidth="1"/>
    <col min="2" max="2" width="15.09765625" customWidth="1"/>
    <col min="3" max="5" width="13.8984375" customWidth="1"/>
    <col min="6" max="6" width="17" customWidth="1"/>
  </cols>
  <sheetData>
    <row r="1" spans="1:6" x14ac:dyDescent="0.45">
      <c r="A1" t="s">
        <v>133</v>
      </c>
    </row>
    <row r="2" spans="1:6" x14ac:dyDescent="0.45">
      <c r="D2" s="45" t="s">
        <v>134</v>
      </c>
    </row>
    <row r="3" spans="1:6" ht="36" x14ac:dyDescent="0.45">
      <c r="A3" s="41" t="s">
        <v>2</v>
      </c>
      <c r="B3" s="35" t="s">
        <v>135</v>
      </c>
      <c r="C3" s="46" t="s">
        <v>91</v>
      </c>
      <c r="D3" s="46" t="s">
        <v>92</v>
      </c>
      <c r="E3" s="24"/>
    </row>
    <row r="4" spans="1:6" x14ac:dyDescent="0.45">
      <c r="A4" s="28" t="s">
        <v>11</v>
      </c>
      <c r="B4" s="47">
        <f>SUM(B5:B51)</f>
        <v>12294115</v>
      </c>
      <c r="C4" s="47">
        <f t="shared" ref="C4:D4" si="0">SUM(C5:C51)</f>
        <v>6532164</v>
      </c>
      <c r="D4" s="47">
        <f t="shared" si="0"/>
        <v>5761951</v>
      </c>
      <c r="E4" s="48"/>
    </row>
    <row r="5" spans="1:6" x14ac:dyDescent="0.45">
      <c r="A5" s="41" t="s">
        <v>12</v>
      </c>
      <c r="B5" s="47">
        <f>SUM(C5:D5)</f>
        <v>622010</v>
      </c>
      <c r="C5" s="47">
        <v>329121</v>
      </c>
      <c r="D5" s="47">
        <v>292889</v>
      </c>
      <c r="E5" s="48"/>
    </row>
    <row r="6" spans="1:6" x14ac:dyDescent="0.45">
      <c r="A6" s="41" t="s">
        <v>13</v>
      </c>
      <c r="B6" s="47">
        <f t="shared" ref="B6:B51" si="1">SUM(C6:D6)</f>
        <v>127635</v>
      </c>
      <c r="C6" s="47">
        <v>67672</v>
      </c>
      <c r="D6" s="47">
        <v>59963</v>
      </c>
      <c r="E6" s="48"/>
    </row>
    <row r="7" spans="1:6" x14ac:dyDescent="0.45">
      <c r="A7" s="41" t="s">
        <v>14</v>
      </c>
      <c r="B7" s="47">
        <f t="shared" si="1"/>
        <v>136340</v>
      </c>
      <c r="C7" s="47">
        <v>72438</v>
      </c>
      <c r="D7" s="47">
        <v>63902</v>
      </c>
      <c r="E7" s="48"/>
    </row>
    <row r="8" spans="1:6" x14ac:dyDescent="0.45">
      <c r="A8" s="41" t="s">
        <v>15</v>
      </c>
      <c r="B8" s="47">
        <f t="shared" si="1"/>
        <v>279258</v>
      </c>
      <c r="C8" s="47">
        <v>151012</v>
      </c>
      <c r="D8" s="47">
        <v>128246</v>
      </c>
      <c r="E8" s="48"/>
    </row>
    <row r="9" spans="1:6" x14ac:dyDescent="0.45">
      <c r="A9" s="41" t="s">
        <v>16</v>
      </c>
      <c r="B9" s="47">
        <f t="shared" si="1"/>
        <v>109968</v>
      </c>
      <c r="C9" s="47">
        <v>57783</v>
      </c>
      <c r="D9" s="47">
        <v>52185</v>
      </c>
      <c r="E9" s="48"/>
    </row>
    <row r="10" spans="1:6" x14ac:dyDescent="0.45">
      <c r="A10" s="41" t="s">
        <v>17</v>
      </c>
      <c r="B10" s="47">
        <f t="shared" si="1"/>
        <v>114558</v>
      </c>
      <c r="C10" s="47">
        <v>59511</v>
      </c>
      <c r="D10" s="47">
        <v>55047</v>
      </c>
      <c r="E10" s="48"/>
    </row>
    <row r="11" spans="1:6" x14ac:dyDescent="0.45">
      <c r="A11" s="41" t="s">
        <v>18</v>
      </c>
      <c r="B11" s="47">
        <f t="shared" si="1"/>
        <v>202123</v>
      </c>
      <c r="C11" s="47">
        <v>105214</v>
      </c>
      <c r="D11" s="47">
        <v>96909</v>
      </c>
      <c r="E11" s="48"/>
    </row>
    <row r="12" spans="1:6" x14ac:dyDescent="0.45">
      <c r="A12" s="41" t="s">
        <v>19</v>
      </c>
      <c r="B12" s="47">
        <f t="shared" si="1"/>
        <v>272373</v>
      </c>
      <c r="C12" s="47">
        <v>145190</v>
      </c>
      <c r="D12" s="47">
        <v>127183</v>
      </c>
      <c r="E12" s="48"/>
      <c r="F12" s="1"/>
    </row>
    <row r="13" spans="1:6" x14ac:dyDescent="0.45">
      <c r="A13" s="44" t="s">
        <v>20</v>
      </c>
      <c r="B13" s="47">
        <f t="shared" si="1"/>
        <v>160736</v>
      </c>
      <c r="C13" s="47">
        <v>85170</v>
      </c>
      <c r="D13" s="47">
        <v>75566</v>
      </c>
      <c r="E13" s="24"/>
    </row>
    <row r="14" spans="1:6" x14ac:dyDescent="0.45">
      <c r="A14" s="41" t="s">
        <v>21</v>
      </c>
      <c r="B14" s="47">
        <f t="shared" si="1"/>
        <v>193603</v>
      </c>
      <c r="C14" s="47">
        <v>104105</v>
      </c>
      <c r="D14" s="47">
        <v>89498</v>
      </c>
    </row>
    <row r="15" spans="1:6" x14ac:dyDescent="0.45">
      <c r="A15" s="41" t="s">
        <v>22</v>
      </c>
      <c r="B15" s="47">
        <f t="shared" si="1"/>
        <v>594185</v>
      </c>
      <c r="C15" s="47">
        <v>316629</v>
      </c>
      <c r="D15" s="47">
        <v>277556</v>
      </c>
    </row>
    <row r="16" spans="1:6" x14ac:dyDescent="0.45">
      <c r="A16" s="41" t="s">
        <v>23</v>
      </c>
      <c r="B16" s="47">
        <f t="shared" si="1"/>
        <v>510380</v>
      </c>
      <c r="C16" s="47">
        <v>270761</v>
      </c>
      <c r="D16" s="47">
        <v>239619</v>
      </c>
    </row>
    <row r="17" spans="1:4" x14ac:dyDescent="0.45">
      <c r="A17" s="41" t="s">
        <v>24</v>
      </c>
      <c r="B17" s="47">
        <f t="shared" si="1"/>
        <v>1156429</v>
      </c>
      <c r="C17" s="47">
        <v>610484</v>
      </c>
      <c r="D17" s="47">
        <v>545945</v>
      </c>
    </row>
    <row r="18" spans="1:4" x14ac:dyDescent="0.45">
      <c r="A18" s="41" t="s">
        <v>25</v>
      </c>
      <c r="B18" s="47">
        <f t="shared" si="1"/>
        <v>744461</v>
      </c>
      <c r="C18" s="47">
        <v>396406</v>
      </c>
      <c r="D18" s="47">
        <v>348055</v>
      </c>
    </row>
    <row r="19" spans="1:4" x14ac:dyDescent="0.45">
      <c r="A19" s="41" t="s">
        <v>26</v>
      </c>
      <c r="B19" s="47">
        <f t="shared" si="1"/>
        <v>219377</v>
      </c>
      <c r="C19" s="47">
        <v>120665</v>
      </c>
      <c r="D19" s="47">
        <v>98712</v>
      </c>
    </row>
    <row r="20" spans="1:4" x14ac:dyDescent="0.45">
      <c r="A20" s="41" t="s">
        <v>27</v>
      </c>
      <c r="B20" s="47">
        <f t="shared" si="1"/>
        <v>108367</v>
      </c>
      <c r="C20" s="47">
        <v>56053</v>
      </c>
      <c r="D20" s="47">
        <v>52314</v>
      </c>
    </row>
    <row r="21" spans="1:4" x14ac:dyDescent="0.45">
      <c r="A21" s="41" t="s">
        <v>28</v>
      </c>
      <c r="B21" s="47">
        <f t="shared" si="1"/>
        <v>127843</v>
      </c>
      <c r="C21" s="47">
        <v>66996</v>
      </c>
      <c r="D21" s="47">
        <v>60847</v>
      </c>
    </row>
    <row r="22" spans="1:4" x14ac:dyDescent="0.45">
      <c r="A22" s="41" t="s">
        <v>29</v>
      </c>
      <c r="B22" s="47">
        <f t="shared" si="1"/>
        <v>94396</v>
      </c>
      <c r="C22" s="47">
        <v>48565</v>
      </c>
      <c r="D22" s="47">
        <v>45831</v>
      </c>
    </row>
    <row r="23" spans="1:4" x14ac:dyDescent="0.45">
      <c r="A23" s="41" t="s">
        <v>30</v>
      </c>
      <c r="B23" s="47">
        <f t="shared" si="1"/>
        <v>80670</v>
      </c>
      <c r="C23" s="47">
        <v>42589</v>
      </c>
      <c r="D23" s="47">
        <v>38081</v>
      </c>
    </row>
    <row r="24" spans="1:4" x14ac:dyDescent="0.45">
      <c r="A24" s="41" t="s">
        <v>31</v>
      </c>
      <c r="B24" s="47">
        <f t="shared" si="1"/>
        <v>196409</v>
      </c>
      <c r="C24" s="47">
        <v>104803</v>
      </c>
      <c r="D24" s="47">
        <v>91606</v>
      </c>
    </row>
    <row r="25" spans="1:4" x14ac:dyDescent="0.45">
      <c r="A25" s="41" t="s">
        <v>32</v>
      </c>
      <c r="B25" s="47">
        <f t="shared" si="1"/>
        <v>202127</v>
      </c>
      <c r="C25" s="47">
        <v>104076</v>
      </c>
      <c r="D25" s="47">
        <v>98051</v>
      </c>
    </row>
    <row r="26" spans="1:4" x14ac:dyDescent="0.45">
      <c r="A26" s="41" t="s">
        <v>33</v>
      </c>
      <c r="B26" s="47">
        <f t="shared" si="1"/>
        <v>311028</v>
      </c>
      <c r="C26" s="47">
        <v>163684</v>
      </c>
      <c r="D26" s="47">
        <v>147344</v>
      </c>
    </row>
    <row r="27" spans="1:4" x14ac:dyDescent="0.45">
      <c r="A27" s="41" t="s">
        <v>34</v>
      </c>
      <c r="B27" s="47">
        <f t="shared" si="1"/>
        <v>683602</v>
      </c>
      <c r="C27" s="47">
        <v>377735</v>
      </c>
      <c r="D27" s="47">
        <v>305867</v>
      </c>
    </row>
    <row r="28" spans="1:4" x14ac:dyDescent="0.45">
      <c r="A28" s="41" t="s">
        <v>35</v>
      </c>
      <c r="B28" s="47">
        <f t="shared" si="1"/>
        <v>170728</v>
      </c>
      <c r="C28" s="47">
        <v>89383</v>
      </c>
      <c r="D28" s="47">
        <v>81345</v>
      </c>
    </row>
    <row r="29" spans="1:4" x14ac:dyDescent="0.45">
      <c r="A29" s="41" t="s">
        <v>36</v>
      </c>
      <c r="B29" s="47">
        <f t="shared" si="1"/>
        <v>121154</v>
      </c>
      <c r="C29" s="47">
        <v>63126</v>
      </c>
      <c r="D29" s="47">
        <v>58028</v>
      </c>
    </row>
    <row r="30" spans="1:4" x14ac:dyDescent="0.45">
      <c r="A30" s="41" t="s">
        <v>37</v>
      </c>
      <c r="B30" s="47">
        <f t="shared" si="1"/>
        <v>262814</v>
      </c>
      <c r="C30" s="47">
        <v>141663</v>
      </c>
      <c r="D30" s="47">
        <v>121151</v>
      </c>
    </row>
    <row r="31" spans="1:4" x14ac:dyDescent="0.45">
      <c r="A31" s="41" t="s">
        <v>38</v>
      </c>
      <c r="B31" s="47">
        <f t="shared" si="1"/>
        <v>788849</v>
      </c>
      <c r="C31" s="47">
        <v>419978</v>
      </c>
      <c r="D31" s="47">
        <v>368871</v>
      </c>
    </row>
    <row r="32" spans="1:4" x14ac:dyDescent="0.45">
      <c r="A32" s="41" t="s">
        <v>39</v>
      </c>
      <c r="B32" s="47">
        <f t="shared" si="1"/>
        <v>503825</v>
      </c>
      <c r="C32" s="47">
        <v>265713</v>
      </c>
      <c r="D32" s="47">
        <v>238112</v>
      </c>
    </row>
    <row r="33" spans="1:4" x14ac:dyDescent="0.45">
      <c r="A33" s="41" t="s">
        <v>40</v>
      </c>
      <c r="B33" s="47">
        <f t="shared" si="1"/>
        <v>138127</v>
      </c>
      <c r="C33" s="47">
        <v>71939</v>
      </c>
      <c r="D33" s="47">
        <v>66188</v>
      </c>
    </row>
    <row r="34" spans="1:4" x14ac:dyDescent="0.45">
      <c r="A34" s="41" t="s">
        <v>41</v>
      </c>
      <c r="B34" s="47">
        <f t="shared" si="1"/>
        <v>101989</v>
      </c>
      <c r="C34" s="47">
        <v>53764</v>
      </c>
      <c r="D34" s="47">
        <v>48225</v>
      </c>
    </row>
    <row r="35" spans="1:4" x14ac:dyDescent="0.45">
      <c r="A35" s="41" t="s">
        <v>42</v>
      </c>
      <c r="B35" s="47">
        <f t="shared" si="1"/>
        <v>64807</v>
      </c>
      <c r="C35" s="47">
        <v>33734</v>
      </c>
      <c r="D35" s="47">
        <v>31073</v>
      </c>
    </row>
    <row r="36" spans="1:4" x14ac:dyDescent="0.45">
      <c r="A36" s="41" t="s">
        <v>43</v>
      </c>
      <c r="B36" s="47">
        <f t="shared" si="1"/>
        <v>75967</v>
      </c>
      <c r="C36" s="47">
        <v>40916</v>
      </c>
      <c r="D36" s="47">
        <v>35051</v>
      </c>
    </row>
    <row r="37" spans="1:4" x14ac:dyDescent="0.45">
      <c r="A37" s="41" t="s">
        <v>44</v>
      </c>
      <c r="B37" s="47">
        <f t="shared" si="1"/>
        <v>245459</v>
      </c>
      <c r="C37" s="47">
        <v>132914</v>
      </c>
      <c r="D37" s="47">
        <v>112545</v>
      </c>
    </row>
    <row r="38" spans="1:4" x14ac:dyDescent="0.45">
      <c r="A38" s="41" t="s">
        <v>45</v>
      </c>
      <c r="B38" s="47">
        <f t="shared" si="1"/>
        <v>317115</v>
      </c>
      <c r="C38" s="47">
        <v>166219</v>
      </c>
      <c r="D38" s="47">
        <v>150896</v>
      </c>
    </row>
    <row r="39" spans="1:4" x14ac:dyDescent="0.45">
      <c r="A39" s="41" t="s">
        <v>46</v>
      </c>
      <c r="B39" s="47">
        <f t="shared" si="1"/>
        <v>185631</v>
      </c>
      <c r="C39" s="47">
        <v>101685</v>
      </c>
      <c r="D39" s="47">
        <v>83946</v>
      </c>
    </row>
    <row r="40" spans="1:4" x14ac:dyDescent="0.45">
      <c r="A40" s="41" t="s">
        <v>47</v>
      </c>
      <c r="B40" s="47">
        <f t="shared" si="1"/>
        <v>98243</v>
      </c>
      <c r="C40" s="47">
        <v>51317</v>
      </c>
      <c r="D40" s="47">
        <v>46926</v>
      </c>
    </row>
    <row r="41" spans="1:4" x14ac:dyDescent="0.45">
      <c r="A41" s="41" t="s">
        <v>48</v>
      </c>
      <c r="B41" s="47">
        <f t="shared" si="1"/>
        <v>104837</v>
      </c>
      <c r="C41" s="47">
        <v>54695</v>
      </c>
      <c r="D41" s="47">
        <v>50142</v>
      </c>
    </row>
    <row r="42" spans="1:4" x14ac:dyDescent="0.45">
      <c r="A42" s="41" t="s">
        <v>49</v>
      </c>
      <c r="B42" s="47">
        <f t="shared" si="1"/>
        <v>158805</v>
      </c>
      <c r="C42" s="47">
        <v>81880</v>
      </c>
      <c r="D42" s="47">
        <v>76925</v>
      </c>
    </row>
    <row r="43" spans="1:4" x14ac:dyDescent="0.45">
      <c r="A43" s="41" t="s">
        <v>50</v>
      </c>
      <c r="B43" s="47">
        <f t="shared" si="1"/>
        <v>86080</v>
      </c>
      <c r="C43" s="47">
        <v>44293</v>
      </c>
      <c r="D43" s="47">
        <v>41787</v>
      </c>
    </row>
    <row r="44" spans="1:4" x14ac:dyDescent="0.45">
      <c r="A44" s="41" t="s">
        <v>51</v>
      </c>
      <c r="B44" s="47">
        <f t="shared" si="1"/>
        <v>524934</v>
      </c>
      <c r="C44" s="47">
        <v>284356</v>
      </c>
      <c r="D44" s="47">
        <v>240578</v>
      </c>
    </row>
    <row r="45" spans="1:4" x14ac:dyDescent="0.45">
      <c r="A45" s="41" t="s">
        <v>52</v>
      </c>
      <c r="B45" s="47">
        <f t="shared" si="1"/>
        <v>116046</v>
      </c>
      <c r="C45" s="47">
        <v>60085</v>
      </c>
      <c r="D45" s="47">
        <v>55961</v>
      </c>
    </row>
    <row r="46" spans="1:4" x14ac:dyDescent="0.45">
      <c r="A46" s="41" t="s">
        <v>53</v>
      </c>
      <c r="B46" s="47">
        <f t="shared" si="1"/>
        <v>151179</v>
      </c>
      <c r="C46" s="47">
        <v>80004</v>
      </c>
      <c r="D46" s="47">
        <v>71175</v>
      </c>
    </row>
    <row r="47" spans="1:4" x14ac:dyDescent="0.45">
      <c r="A47" s="41" t="s">
        <v>54</v>
      </c>
      <c r="B47" s="47">
        <f t="shared" si="1"/>
        <v>234197</v>
      </c>
      <c r="C47" s="47">
        <v>121032</v>
      </c>
      <c r="D47" s="47">
        <v>113165</v>
      </c>
    </row>
    <row r="48" spans="1:4" x14ac:dyDescent="0.45">
      <c r="A48" s="41" t="s">
        <v>55</v>
      </c>
      <c r="B48" s="47">
        <f t="shared" si="1"/>
        <v>139125</v>
      </c>
      <c r="C48" s="47">
        <v>73914</v>
      </c>
      <c r="D48" s="47">
        <v>65211</v>
      </c>
    </row>
    <row r="49" spans="1:4" x14ac:dyDescent="0.45">
      <c r="A49" s="41" t="s">
        <v>56</v>
      </c>
      <c r="B49" s="47">
        <f t="shared" si="1"/>
        <v>117802</v>
      </c>
      <c r="C49" s="47">
        <v>61886</v>
      </c>
      <c r="D49" s="47">
        <v>55916</v>
      </c>
    </row>
    <row r="50" spans="1:4" x14ac:dyDescent="0.45">
      <c r="A50" s="41" t="s">
        <v>57</v>
      </c>
      <c r="B50" s="47">
        <f t="shared" si="1"/>
        <v>204871</v>
      </c>
      <c r="C50" s="47">
        <v>109133</v>
      </c>
      <c r="D50" s="47">
        <v>95738</v>
      </c>
    </row>
    <row r="51" spans="1:4" x14ac:dyDescent="0.45">
      <c r="A51" s="41" t="s">
        <v>58</v>
      </c>
      <c r="B51" s="47">
        <f t="shared" si="1"/>
        <v>133653</v>
      </c>
      <c r="C51" s="47">
        <v>71873</v>
      </c>
      <c r="D51" s="47">
        <v>61780</v>
      </c>
    </row>
    <row r="53" spans="1:4" x14ac:dyDescent="0.45">
      <c r="A53" s="24" t="s">
        <v>136</v>
      </c>
    </row>
    <row r="54" spans="1:4" x14ac:dyDescent="0.45">
      <c r="A54" t="s">
        <v>137</v>
      </c>
    </row>
    <row r="55" spans="1:4" x14ac:dyDescent="0.45">
      <c r="A55" t="s">
        <v>138</v>
      </c>
    </row>
    <row r="56" spans="1:4" x14ac:dyDescent="0.45">
      <c r="A56" t="s">
        <v>139</v>
      </c>
    </row>
    <row r="57" spans="1:4" x14ac:dyDescent="0.45">
      <c r="A57" s="22" t="s">
        <v>140</v>
      </c>
    </row>
    <row r="58" spans="1:4" x14ac:dyDescent="0.45">
      <c r="A58" t="s">
        <v>141</v>
      </c>
    </row>
    <row r="59" spans="1:4" x14ac:dyDescent="0.45">
      <c r="A59" t="s">
        <v>142</v>
      </c>
    </row>
  </sheetData>
  <phoneticPr fontId="2"/>
  <pageMargins left="0.7" right="0.7" top="0.75" bottom="0.75" header="0.3" footer="0.3"/>
  <pageSetup paperSize="9" scale="65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E8684AFC7BA4E946AF96F6A5CBEE62BB" ma:contentTypeVersion="47" ma:contentTypeDescription="新しいドキュメントを作成します。" ma:contentTypeScope="" ma:versionID="fcd4338c4e58047fb684340b42d36cf6">
  <xsd:schema xmlns:xsd="http://www.w3.org/2001/XMLSchema" xmlns:xs="http://www.w3.org/2001/XMLSchema" xmlns:p="http://schemas.microsoft.com/office/2006/metadata/properties" xmlns:ns1="http://schemas.microsoft.com/sharepoint/v3" xmlns:ns2="89559dea-130d-4237-8e78-1ce7f44b9a24" xmlns:ns3="0e1d05ab-b491-48cc-a1d7-91236226a3a4" targetNamespace="http://schemas.microsoft.com/office/2006/metadata/properties" ma:root="true" ma:fieldsID="1d2e89b8bb606f4f645717500bb2ee04" ns1:_="" ns2:_="" ns3:_="">
    <xsd:import namespace="http://schemas.microsoft.com/sharepoint/v3"/>
    <xsd:import namespace="89559dea-130d-4237-8e78-1ce7f44b9a24"/>
    <xsd:import namespace="0e1d05ab-b491-48cc-a1d7-91236226a3a4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OCR" minOccurs="0"/>
                <xsd:element ref="ns1:_ip_UnifiedCompliancePolicyProperties" minOccurs="0"/>
                <xsd:element ref="ns1:_ip_UnifiedCompliancePolicyUIAction" minOccurs="0"/>
                <xsd:element ref="ns3:MediaServiceLocation" minOccurs="0"/>
                <xsd:element ref="ns2:SharedWithUsers" minOccurs="0"/>
                <xsd:element ref="ns2:SharedWithDetails" minOccurs="0"/>
                <xsd:element ref="ns3:d1ca" minOccurs="0"/>
                <xsd:element ref="ns3:_Flow_SignoffStatus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_x5834__x6240_" minOccurs="0"/>
                <xsd:element ref="ns3:b5ebd946-cbdc-4fb5-a2a8-70b13728041aCountryOrRegion" minOccurs="0"/>
                <xsd:element ref="ns3:b5ebd946-cbdc-4fb5-a2a8-70b13728041aState" minOccurs="0"/>
                <xsd:element ref="ns3:b5ebd946-cbdc-4fb5-a2a8-70b13728041aCity" minOccurs="0"/>
                <xsd:element ref="ns3:b5ebd946-cbdc-4fb5-a2a8-70b13728041aPostalCode" minOccurs="0"/>
                <xsd:element ref="ns3:b5ebd946-cbdc-4fb5-a2a8-70b13728041aStreet" minOccurs="0"/>
                <xsd:element ref="ns3:b5ebd946-cbdc-4fb5-a2a8-70b13728041aGeoLoc" minOccurs="0"/>
                <xsd:element ref="ns3:b5ebd946-cbdc-4fb5-a2a8-70b13728041aDispNa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統合コンプライアンス ポリシーのプロパティ" ma:hidden="true" ma:internalName="_ip_UnifiedCompliancePolicyProperties">
      <xsd:simpleType>
        <xsd:restriction base="dms:Note"/>
      </xsd:simpleType>
    </xsd:element>
    <xsd:element name="_ip_UnifiedCompliancePolicyUIAction" ma:index="21" nillable="true" ma:displayName="統合コンプライアンス ポリシーの UI アクション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9559dea-130d-4237-8e78-1ce7f44b9a24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ドキュメント ID 値" ma:description="このアイテムに割り当てられているドキュメント ID の値です。" ma:internalName="_dlc_DocId" ma:readOnly="true">
      <xsd:simpleType>
        <xsd:restriction base="dms:Text"/>
      </xsd:simpleType>
    </xsd:element>
    <xsd:element name="_dlc_DocIdUrl" ma:index="9" nillable="true" ma:displayName="ドキュメントID:" ma:description="このドキュメントへの常時接続リンクです。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ID を保持" ma:description="追加時に ID を保持します。" ma:hidden="true" ma:internalName="_dlc_DocIdPersistId" ma:readOnly="true">
      <xsd:simpleType>
        <xsd:restriction base="dms:Boolean"/>
      </xsd:simpleType>
    </xsd:element>
    <xsd:element name="SharedWithUsers" ma:index="23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4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TaxCatchAll" ma:index="30" nillable="true" ma:displayName="Taxonomy Catch All Column" ma:hidden="true" ma:list="{02be7c2a-dcaf-42f6-9ca0-14cdca2ec951}" ma:internalName="TaxCatchAll" ma:showField="CatchAllData" ma:web="89559dea-130d-4237-8e78-1ce7f44b9a2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1d05ab-b491-48cc-a1d7-91236226a3a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2" nillable="true" ma:displayName="Location" ma:internalName="MediaServiceLocation" ma:readOnly="true">
      <xsd:simpleType>
        <xsd:restriction base="dms:Text"/>
      </xsd:simpleType>
    </xsd:element>
    <xsd:element name="d1ca" ma:index="25" nillable="true" ma:displayName="数値" ma:internalName="d1ca">
      <xsd:simpleType>
        <xsd:restriction base="dms:Number"/>
      </xsd:simpleType>
    </xsd:element>
    <xsd:element name="_Flow_SignoffStatus" ma:index="26" nillable="true" ma:displayName="承認の状態" ma:internalName="_x627f__x8a8d__x306e__x72b6__x614b_">
      <xsd:simpleType>
        <xsd:restriction base="dms:Text"/>
      </xsd:simpleType>
    </xsd:element>
    <xsd:element name="MediaLengthInSeconds" ma:index="27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9" nillable="true" ma:taxonomy="true" ma:internalName="lcf76f155ced4ddcb4097134ff3c332f" ma:taxonomyFieldName="MediaServiceImageTags" ma:displayName="画像タグ" ma:readOnly="false" ma:fieldId="{5cf76f15-5ced-4ddc-b409-7134ff3c332f}" ma:taxonomyMulti="true" ma:sspId="1e1c6816-2a4f-4461-93c7-8dd281d6228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_x5834__x6240_" ma:index="31" nillable="true" ma:displayName="場所" ma:format="Dropdown" ma:internalName="_x5834__x6240_">
      <xsd:simpleType>
        <xsd:restriction base="dms:Unknown"/>
      </xsd:simpleType>
    </xsd:element>
    <xsd:element name="b5ebd946-cbdc-4fb5-a2a8-70b13728041aCountryOrRegion" ma:index="32" nillable="true" ma:displayName="場所: 国/地域" ma:internalName="CountryOrRegion" ma:readOnly="true">
      <xsd:simpleType>
        <xsd:restriction base="dms:Text"/>
      </xsd:simpleType>
    </xsd:element>
    <xsd:element name="b5ebd946-cbdc-4fb5-a2a8-70b13728041aState" ma:index="33" nillable="true" ma:displayName="場所: 都道府県" ma:internalName="State" ma:readOnly="true">
      <xsd:simpleType>
        <xsd:restriction base="dms:Text"/>
      </xsd:simpleType>
    </xsd:element>
    <xsd:element name="b5ebd946-cbdc-4fb5-a2a8-70b13728041aCity" ma:index="34" nillable="true" ma:displayName="場所:市区町村" ma:internalName="City" ma:readOnly="true">
      <xsd:simpleType>
        <xsd:restriction base="dms:Text"/>
      </xsd:simpleType>
    </xsd:element>
    <xsd:element name="b5ebd946-cbdc-4fb5-a2a8-70b13728041aPostalCode" ma:index="35" nillable="true" ma:displayName="場所: 郵便番号コード" ma:internalName="PostalCode" ma:readOnly="true">
      <xsd:simpleType>
        <xsd:restriction base="dms:Text"/>
      </xsd:simpleType>
    </xsd:element>
    <xsd:element name="b5ebd946-cbdc-4fb5-a2a8-70b13728041aStreet" ma:index="36" nillable="true" ma:displayName="場所: 番地" ma:internalName="Street" ma:readOnly="true">
      <xsd:simpleType>
        <xsd:restriction base="dms:Text"/>
      </xsd:simpleType>
    </xsd:element>
    <xsd:element name="b5ebd946-cbdc-4fb5-a2a8-70b13728041aGeoLoc" ma:index="37" nillable="true" ma:displayName="場所: 座標" ma:internalName="GeoLoc" ma:readOnly="true">
      <xsd:simpleType>
        <xsd:restriction base="dms:Unknown"/>
      </xsd:simpleType>
    </xsd:element>
    <xsd:element name="b5ebd946-cbdc-4fb5-a2a8-70b13728041aDispName" ma:index="38" nillable="true" ma:displayName="場所: 名前" ma:internalName="DispNam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89559dea-130d-4237-8e78-1ce7f44b9a24">DIGI-808455956-4241255</_dlc_DocId>
    <_dlc_DocIdUrl xmlns="89559dea-130d-4237-8e78-1ce7f44b9a24">
      <Url>https://digitalgojp.sharepoint.com/sites/digi_portal/_layouts/15/DocIdRedir.aspx?ID=DIGI-808455956-4241255</Url>
      <Description>DIGI-808455956-4241255</Description>
    </_dlc_DocIdUrl>
    <_Flow_SignoffStatus xmlns="0e1d05ab-b491-48cc-a1d7-91236226a3a4" xsi:nil="true"/>
    <_ip_UnifiedCompliancePolicyUIAction xmlns="http://schemas.microsoft.com/sharepoint/v3" xsi:nil="true"/>
    <_ip_UnifiedCompliancePolicyProperties xmlns="http://schemas.microsoft.com/sharepoint/v3" xsi:nil="true"/>
    <d1ca xmlns="0e1d05ab-b491-48cc-a1d7-91236226a3a4" xsi:nil="true"/>
    <lcf76f155ced4ddcb4097134ff3c332f xmlns="0e1d05ab-b491-48cc-a1d7-91236226a3a4">
      <Terms xmlns="http://schemas.microsoft.com/office/infopath/2007/PartnerControls"/>
    </lcf76f155ced4ddcb4097134ff3c332f>
    <TaxCatchAll xmlns="89559dea-130d-4237-8e78-1ce7f44b9a24" xsi:nil="true"/>
    <_x5834__x6240_ xmlns="0e1d05ab-b491-48cc-a1d7-91236226a3a4" xsi:nil="true"/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BAFB1BC-8910-4B68-9034-56928B707243}">
  <ds:schemaRefs>
    <ds:schemaRef ds:uri="http://schemas.microsoft.com/sharepoint/events"/>
  </ds:schemaRefs>
</ds:datastoreItem>
</file>

<file path=customXml/itemProps2.xml><?xml version="1.0" encoding="utf-8"?>
<ds:datastoreItem xmlns:ds="http://schemas.openxmlformats.org/officeDocument/2006/customXml" ds:itemID="{A033D787-CAD1-471F-9AFA-C51EF79E8A2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89559dea-130d-4237-8e78-1ce7f44b9a24"/>
    <ds:schemaRef ds:uri="0e1d05ab-b491-48cc-a1d7-91236226a3a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F5390EB-78ED-43AD-AF36-DFF0F92F84BD}">
  <ds:schemaRefs>
    <ds:schemaRef ds:uri="http://schemas.microsoft.com/office/2006/metadata/properties"/>
    <ds:schemaRef ds:uri="http://schemas.microsoft.com/office/infopath/2007/PartnerControls"/>
    <ds:schemaRef ds:uri="89559dea-130d-4237-8e78-1ce7f44b9a24"/>
    <ds:schemaRef ds:uri="0e1d05ab-b491-48cc-a1d7-91236226a3a4"/>
    <ds:schemaRef ds:uri="http://schemas.microsoft.com/sharepoint/v3"/>
  </ds:schemaRefs>
</ds:datastoreItem>
</file>

<file path=customXml/itemProps4.xml><?xml version="1.0" encoding="utf-8"?>
<ds:datastoreItem xmlns:ds="http://schemas.openxmlformats.org/officeDocument/2006/customXml" ds:itemID="{898BCFA4-BF63-4501-BA08-F3AF0A93B1D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3</vt:i4>
      </vt:variant>
    </vt:vector>
  </HeadingPairs>
  <TitlesOfParts>
    <vt:vector size="8" baseType="lpstr">
      <vt:lpstr>進捗状況 (都道府県別)</vt:lpstr>
      <vt:lpstr>進捗状況（政令市・特別区）</vt:lpstr>
      <vt:lpstr>総接種回数</vt:lpstr>
      <vt:lpstr>一般接種</vt:lpstr>
      <vt:lpstr>医療従事者等</vt:lpstr>
      <vt:lpstr>'進捗状況 (都道府県別)'!Print_Area</vt:lpstr>
      <vt:lpstr>'進捗状況（政令市・特別区）'!Print_Area</vt:lpstr>
      <vt:lpstr>総接種回数!Print_Area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2022-02-15T03:37:26Z</dcterms:created>
  <dcterms:modified xsi:type="dcterms:W3CDTF">2022-10-04T04:33:32Z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0x010100E8684AFC7BA4E946AF96F6A5CBEE62BB</vt:lpwstr>
  </property>
  <property fmtid="{D5CDD505-2E9C-101B-9397-08002B2CF9AE}" pid="3" name="_dlc_DocIdItemGuid">
    <vt:lpwstr>5073e9d1-cd62-4e51-aab8-ba0d2ffb4b10</vt:lpwstr>
  </property>
  <property fmtid="{D5CDD505-2E9C-101B-9397-08002B2CF9AE}" pid="4" name="MediaServiceImageTags">
    <vt:lpwstr/>
  </property>
</Properties>
</file>