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5268" yWindow="5268" windowWidth="34560" windowHeight="1875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(都道府県別)'!$A$1:$I$64</definedName>
    <definedName name="_xlnm.Print_Area" localSheetId="1">'進捗状況（政令市・特別区）'!$A$1:$I$46</definedName>
    <definedName name="_xlnm.Print_Area" localSheetId="2">総接種回数!$A$1:$AB$62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" i="11" l="1"/>
  <c r="B10" i="10"/>
  <c r="I39" i="10"/>
  <c r="G39" i="10"/>
  <c r="E39" i="10"/>
  <c r="I29" i="10"/>
  <c r="I25" i="10"/>
  <c r="I23" i="10"/>
  <c r="I21" i="10"/>
  <c r="I17" i="10"/>
  <c r="I15" i="10"/>
  <c r="I13" i="10"/>
  <c r="I11" i="10"/>
  <c r="G24" i="10"/>
  <c r="G23" i="10"/>
  <c r="G19" i="10"/>
  <c r="G16" i="10"/>
  <c r="G15" i="10"/>
  <c r="G11" i="10"/>
  <c r="I12" i="10"/>
  <c r="I14" i="10"/>
  <c r="I16" i="10"/>
  <c r="I18" i="10"/>
  <c r="I19" i="10"/>
  <c r="I20" i="10"/>
  <c r="I22" i="10"/>
  <c r="I24" i="10"/>
  <c r="I26" i="10"/>
  <c r="I27" i="10"/>
  <c r="I28" i="10"/>
  <c r="I30" i="10"/>
  <c r="G12" i="10"/>
  <c r="G13" i="10"/>
  <c r="G14" i="10"/>
  <c r="G17" i="10"/>
  <c r="G18" i="10"/>
  <c r="G20" i="10"/>
  <c r="G21" i="10"/>
  <c r="G22" i="10"/>
  <c r="G25" i="10"/>
  <c r="G26" i="10"/>
  <c r="G27" i="10"/>
  <c r="G28" i="10"/>
  <c r="G29" i="10"/>
  <c r="G3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B10" i="9" l="1"/>
  <c r="D10" i="9" l="1"/>
  <c r="D10" i="10"/>
  <c r="J7" i="11"/>
  <c r="G7" i="11"/>
  <c r="D7" i="11"/>
  <c r="V8" i="11" l="1"/>
  <c r="AA7" i="11"/>
  <c r="I8" i="11"/>
  <c r="K8" i="11" s="1"/>
  <c r="T7" i="11"/>
  <c r="S7" i="11" l="1"/>
  <c r="Z7" i="11"/>
  <c r="X7" i="11"/>
  <c r="B3" i="12"/>
  <c r="P3" i="12"/>
  <c r="B3" i="11"/>
  <c r="Y7" i="11" l="1"/>
  <c r="L7" i="11"/>
  <c r="R7" i="11"/>
  <c r="C8" i="11" l="1"/>
  <c r="E8" i="11" s="1"/>
  <c r="F8" i="11"/>
  <c r="H8" i="11" s="1"/>
  <c r="C9" i="11"/>
  <c r="E9" i="11" s="1"/>
  <c r="F9" i="11"/>
  <c r="H9" i="11" s="1"/>
  <c r="I9" i="11"/>
  <c r="C10" i="11"/>
  <c r="E10" i="11" s="1"/>
  <c r="F10" i="11"/>
  <c r="H10" i="11" s="1"/>
  <c r="I10" i="11"/>
  <c r="K10" i="11" s="1"/>
  <c r="C11" i="11"/>
  <c r="E11" i="11" s="1"/>
  <c r="F11" i="11"/>
  <c r="H11" i="11" s="1"/>
  <c r="I11" i="11"/>
  <c r="K11" i="11" s="1"/>
  <c r="C12" i="11"/>
  <c r="E12" i="11" s="1"/>
  <c r="F12" i="11"/>
  <c r="H12" i="11" s="1"/>
  <c r="I12" i="11"/>
  <c r="K12" i="11" s="1"/>
  <c r="C13" i="11"/>
  <c r="E13" i="11" s="1"/>
  <c r="F13" i="11"/>
  <c r="H13" i="11" s="1"/>
  <c r="I13" i="11"/>
  <c r="K13" i="11" s="1"/>
  <c r="C14" i="11"/>
  <c r="E14" i="11" s="1"/>
  <c r="F14" i="11"/>
  <c r="H14" i="11" s="1"/>
  <c r="I14" i="11"/>
  <c r="K14" i="11" s="1"/>
  <c r="C15" i="11"/>
  <c r="E15" i="11" s="1"/>
  <c r="F15" i="11"/>
  <c r="H15" i="11" s="1"/>
  <c r="I15" i="11"/>
  <c r="K15" i="11" s="1"/>
  <c r="C16" i="11"/>
  <c r="E16" i="11" s="1"/>
  <c r="F16" i="11"/>
  <c r="H16" i="11" s="1"/>
  <c r="I16" i="11"/>
  <c r="K16" i="11" s="1"/>
  <c r="C17" i="11"/>
  <c r="E17" i="11" s="1"/>
  <c r="F17" i="11"/>
  <c r="H17" i="11" s="1"/>
  <c r="I17" i="11"/>
  <c r="K17" i="11" s="1"/>
  <c r="C18" i="11"/>
  <c r="E18" i="11" s="1"/>
  <c r="F18" i="11"/>
  <c r="H18" i="11" s="1"/>
  <c r="I18" i="11"/>
  <c r="K18" i="11" s="1"/>
  <c r="C19" i="11"/>
  <c r="E19" i="11" s="1"/>
  <c r="F19" i="11"/>
  <c r="H19" i="11" s="1"/>
  <c r="I19" i="11"/>
  <c r="K19" i="11" s="1"/>
  <c r="C20" i="11"/>
  <c r="E20" i="11" s="1"/>
  <c r="F20" i="11"/>
  <c r="H20" i="11" s="1"/>
  <c r="I20" i="11"/>
  <c r="K20" i="11" s="1"/>
  <c r="C21" i="11"/>
  <c r="E21" i="11" s="1"/>
  <c r="F21" i="11"/>
  <c r="H21" i="11" s="1"/>
  <c r="I21" i="11"/>
  <c r="K21" i="11" s="1"/>
  <c r="C22" i="11"/>
  <c r="E22" i="11" s="1"/>
  <c r="F22" i="11"/>
  <c r="H22" i="11" s="1"/>
  <c r="I22" i="11"/>
  <c r="K22" i="11" s="1"/>
  <c r="C23" i="11"/>
  <c r="E23" i="11" s="1"/>
  <c r="F23" i="11"/>
  <c r="H23" i="11" s="1"/>
  <c r="I23" i="11"/>
  <c r="K23" i="11" s="1"/>
  <c r="C24" i="11"/>
  <c r="E24" i="11" s="1"/>
  <c r="F24" i="11"/>
  <c r="H24" i="11" s="1"/>
  <c r="I24" i="11"/>
  <c r="K24" i="11" s="1"/>
  <c r="C25" i="11"/>
  <c r="E25" i="11" s="1"/>
  <c r="F25" i="11"/>
  <c r="H25" i="11" s="1"/>
  <c r="I25" i="11"/>
  <c r="K25" i="11" s="1"/>
  <c r="C26" i="11"/>
  <c r="E26" i="11" s="1"/>
  <c r="F26" i="11"/>
  <c r="H26" i="11" s="1"/>
  <c r="I26" i="11"/>
  <c r="K26" i="11" s="1"/>
  <c r="C27" i="11"/>
  <c r="E27" i="11" s="1"/>
  <c r="F27" i="11"/>
  <c r="H27" i="11" s="1"/>
  <c r="I27" i="11"/>
  <c r="K27" i="11" s="1"/>
  <c r="C28" i="11"/>
  <c r="E28" i="11" s="1"/>
  <c r="F28" i="11"/>
  <c r="H28" i="11" s="1"/>
  <c r="I28" i="11"/>
  <c r="K28" i="11" s="1"/>
  <c r="C29" i="11"/>
  <c r="E29" i="11" s="1"/>
  <c r="F29" i="11"/>
  <c r="H29" i="11" s="1"/>
  <c r="I29" i="11"/>
  <c r="K29" i="11" s="1"/>
  <c r="C30" i="11"/>
  <c r="E30" i="11" s="1"/>
  <c r="F30" i="11"/>
  <c r="H30" i="11" s="1"/>
  <c r="I30" i="11"/>
  <c r="K30" i="11" s="1"/>
  <c r="C31" i="11"/>
  <c r="E31" i="11" s="1"/>
  <c r="F31" i="11"/>
  <c r="H31" i="11" s="1"/>
  <c r="I31" i="11"/>
  <c r="K31" i="11" s="1"/>
  <c r="C32" i="11"/>
  <c r="E32" i="11" s="1"/>
  <c r="F32" i="11"/>
  <c r="H32" i="11" s="1"/>
  <c r="I32" i="11"/>
  <c r="K32" i="11" s="1"/>
  <c r="C33" i="11"/>
  <c r="E33" i="11" s="1"/>
  <c r="F33" i="11"/>
  <c r="H33" i="11" s="1"/>
  <c r="I33" i="11"/>
  <c r="K33" i="11" s="1"/>
  <c r="C34" i="11"/>
  <c r="E34" i="11" s="1"/>
  <c r="F34" i="11"/>
  <c r="H34" i="11" s="1"/>
  <c r="I34" i="11"/>
  <c r="K34" i="11" s="1"/>
  <c r="C35" i="11"/>
  <c r="E35" i="11" s="1"/>
  <c r="F35" i="11"/>
  <c r="H35" i="11" s="1"/>
  <c r="I35" i="11"/>
  <c r="K35" i="11" s="1"/>
  <c r="C36" i="11"/>
  <c r="E36" i="11" s="1"/>
  <c r="F36" i="11"/>
  <c r="H36" i="11" s="1"/>
  <c r="I36" i="11"/>
  <c r="K36" i="11" s="1"/>
  <c r="C37" i="11"/>
  <c r="E37" i="11" s="1"/>
  <c r="F37" i="11"/>
  <c r="H37" i="11" s="1"/>
  <c r="I37" i="11"/>
  <c r="K37" i="11" s="1"/>
  <c r="C38" i="11"/>
  <c r="E38" i="11" s="1"/>
  <c r="F38" i="11"/>
  <c r="H38" i="11" s="1"/>
  <c r="I38" i="11"/>
  <c r="K38" i="11" s="1"/>
  <c r="C39" i="11"/>
  <c r="E39" i="11" s="1"/>
  <c r="F39" i="11"/>
  <c r="H39" i="11" s="1"/>
  <c r="I39" i="11"/>
  <c r="K39" i="11" s="1"/>
  <c r="C40" i="11"/>
  <c r="E40" i="11" s="1"/>
  <c r="F40" i="11"/>
  <c r="H40" i="11" s="1"/>
  <c r="I40" i="11"/>
  <c r="K40" i="11" s="1"/>
  <c r="C41" i="11"/>
  <c r="E41" i="11" s="1"/>
  <c r="F41" i="11"/>
  <c r="H41" i="11" s="1"/>
  <c r="I41" i="11"/>
  <c r="K41" i="11" s="1"/>
  <c r="C42" i="11"/>
  <c r="E42" i="11" s="1"/>
  <c r="F42" i="11"/>
  <c r="H42" i="11" s="1"/>
  <c r="I42" i="11"/>
  <c r="K42" i="11" s="1"/>
  <c r="C43" i="11"/>
  <c r="E43" i="11" s="1"/>
  <c r="F43" i="11"/>
  <c r="H43" i="11" s="1"/>
  <c r="I43" i="11"/>
  <c r="K43" i="11" s="1"/>
  <c r="C44" i="11"/>
  <c r="E44" i="11" s="1"/>
  <c r="F44" i="11"/>
  <c r="H44" i="11" s="1"/>
  <c r="I44" i="11"/>
  <c r="K44" i="11" s="1"/>
  <c r="C45" i="11"/>
  <c r="E45" i="11" s="1"/>
  <c r="F45" i="11"/>
  <c r="H45" i="11" s="1"/>
  <c r="I45" i="11"/>
  <c r="K45" i="11" s="1"/>
  <c r="C46" i="11"/>
  <c r="E46" i="11" s="1"/>
  <c r="F46" i="11"/>
  <c r="H46" i="11" s="1"/>
  <c r="I46" i="11"/>
  <c r="K46" i="11" s="1"/>
  <c r="C47" i="11"/>
  <c r="E47" i="11" s="1"/>
  <c r="F47" i="11"/>
  <c r="H47" i="11" s="1"/>
  <c r="I47" i="11"/>
  <c r="K47" i="11" s="1"/>
  <c r="C48" i="11"/>
  <c r="E48" i="11" s="1"/>
  <c r="F48" i="11"/>
  <c r="H48" i="11" s="1"/>
  <c r="I48" i="11"/>
  <c r="K48" i="11" s="1"/>
  <c r="C49" i="11"/>
  <c r="E49" i="11" s="1"/>
  <c r="F49" i="11"/>
  <c r="H49" i="11" s="1"/>
  <c r="I49" i="11"/>
  <c r="K49" i="11" s="1"/>
  <c r="C50" i="11"/>
  <c r="E50" i="11" s="1"/>
  <c r="F50" i="11"/>
  <c r="H50" i="11" s="1"/>
  <c r="I50" i="11"/>
  <c r="K50" i="11" s="1"/>
  <c r="C51" i="11"/>
  <c r="E51" i="11" s="1"/>
  <c r="F51" i="11"/>
  <c r="H51" i="11" s="1"/>
  <c r="I51" i="11"/>
  <c r="K51" i="11" s="1"/>
  <c r="C52" i="11"/>
  <c r="E52" i="11" s="1"/>
  <c r="F52" i="11"/>
  <c r="H52" i="11" s="1"/>
  <c r="I52" i="11"/>
  <c r="K52" i="11" s="1"/>
  <c r="C53" i="11"/>
  <c r="E53" i="11" s="1"/>
  <c r="F53" i="11"/>
  <c r="H53" i="11" s="1"/>
  <c r="I53" i="11"/>
  <c r="K53" i="11" s="1"/>
  <c r="C54" i="11"/>
  <c r="E54" i="11" s="1"/>
  <c r="F54" i="11"/>
  <c r="H54" i="11" s="1"/>
  <c r="I54" i="11"/>
  <c r="K54" i="11" s="1"/>
  <c r="Q7" i="11"/>
  <c r="V2" i="12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K9" i="11" l="1"/>
  <c r="I7" i="11"/>
  <c r="K7" i="11" s="1"/>
  <c r="V7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F7" i="11"/>
  <c r="H7" i="11" s="1"/>
  <c r="B6" i="12"/>
  <c r="C7" i="11" l="1"/>
  <c r="E7" i="11" s="1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N6" i="12"/>
  <c r="M6" i="12"/>
  <c r="L6" i="12"/>
  <c r="W6" i="12" s="1"/>
  <c r="I6" i="12"/>
  <c r="W8" i="11" l="1"/>
  <c r="W7" i="11"/>
  <c r="AB7" i="11" l="1"/>
  <c r="Y2" i="11"/>
  <c r="P7" i="11" l="1"/>
  <c r="O7" i="11"/>
  <c r="H5" i="10"/>
  <c r="B7" i="11" l="1"/>
  <c r="U7" i="11"/>
  <c r="M7" i="11" l="1"/>
  <c r="N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Q6" i="12" l="1"/>
  <c r="F6" i="12"/>
  <c r="S6" i="12" s="1"/>
  <c r="I53" i="9" l="1"/>
  <c r="I50" i="9"/>
  <c r="I45" i="9"/>
  <c r="I42" i="9"/>
  <c r="I29" i="9"/>
  <c r="I26" i="9"/>
  <c r="I21" i="9"/>
  <c r="I18" i="9"/>
  <c r="I13" i="9"/>
  <c r="I44" i="9"/>
  <c r="I36" i="9"/>
  <c r="I34" i="9"/>
  <c r="I28" i="9"/>
  <c r="I20" i="9"/>
  <c r="I12" i="9"/>
  <c r="C10" i="10"/>
  <c r="E10" i="10" s="1"/>
  <c r="F10" i="10"/>
  <c r="H10" i="10"/>
  <c r="I52" i="9"/>
  <c r="F5" i="10"/>
  <c r="F34" i="10" s="1"/>
  <c r="H3" i="10"/>
  <c r="I11" i="9"/>
  <c r="I14" i="9"/>
  <c r="I15" i="9"/>
  <c r="I16" i="9"/>
  <c r="I17" i="9"/>
  <c r="I19" i="9"/>
  <c r="I22" i="9"/>
  <c r="I23" i="9"/>
  <c r="I24" i="9"/>
  <c r="I25" i="9"/>
  <c r="I27" i="9"/>
  <c r="I30" i="9"/>
  <c r="I31" i="9"/>
  <c r="I32" i="9"/>
  <c r="I33" i="9"/>
  <c r="I35" i="9"/>
  <c r="I37" i="9"/>
  <c r="I38" i="9"/>
  <c r="I39" i="9"/>
  <c r="I40" i="9"/>
  <c r="I41" i="9"/>
  <c r="I43" i="9"/>
  <c r="I46" i="9"/>
  <c r="I47" i="9"/>
  <c r="I48" i="9"/>
  <c r="I49" i="9"/>
  <c r="I51" i="9"/>
  <c r="I54" i="9"/>
  <c r="I55" i="9"/>
  <c r="I56" i="9"/>
  <c r="I57" i="9"/>
  <c r="H10" i="9"/>
  <c r="I10" i="9" s="1"/>
  <c r="H34" i="10"/>
  <c r="F10" i="9" l="1"/>
  <c r="G10" i="9" s="1"/>
  <c r="I10" i="10"/>
  <c r="G10" i="10"/>
  <c r="C10" i="9" l="1"/>
  <c r="E10" i="9" s="1"/>
</calcChain>
</file>

<file path=xl/sharedStrings.xml><?xml version="1.0" encoding="utf-8"?>
<sst xmlns="http://schemas.openxmlformats.org/spreadsheetml/2006/main" count="365" uniqueCount="160">
  <si>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</si>
  <si>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</si>
  <si>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</si>
  <si>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</si>
  <si>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</si>
  <si>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</si>
  <si>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</si>
  <si>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</si>
  <si>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</si>
  <si>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</si>
  <si>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</si>
  <si>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</si>
  <si>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</si>
  <si>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</si>
  <si>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</si>
  <si>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</si>
  <si>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</si>
  <si>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</si>
  <si>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</si>
  <si>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</si>
  <si>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</si>
  <si>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</si>
  <si>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</si>
  <si>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</si>
  <si>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</si>
  <si>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</si>
  <si>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</si>
  <si>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</si>
  <si>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</si>
  <si>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</si>
  <si>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</si>
  <si>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</si>
  <si>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</si>
  <si>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</si>
  <si>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</si>
  <si>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</si>
  <si>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</si>
  <si>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</si>
  <si>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</si>
  <si>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</si>
  <si>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</si>
  <si>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</si>
  <si>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</si>
  <si>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</si>
  <si>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</si>
  <si>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</si>
  <si>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</si>
  <si>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</si>
  <si>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</si>
  <si>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</si>
  <si>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</si>
  <si>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</si>
  <si>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</si>
  <si>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</si>
  <si>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</si>
  <si>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</si>
  <si>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</si>
  <si>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</si>
  <si>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</si>
  <si>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</si>
  <si>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</si>
  <si>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</si>
  <si>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</si>
  <si>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</si>
  <si>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</si>
  <si>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</si>
  <si>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</si>
  <si>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</si>
  <si>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</si>
  <si>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</si>
  <si>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</si>
  <si>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</si>
  <si>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</si>
  <si>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</si>
  <si>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</si>
  <si>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</si>
  <si>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</si>
  <si>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</si>
  <si>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</si>
  <si>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</si>
  <si>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</si>
  <si>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</si>
  <si>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</si>
  <si>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</si>
  <si>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</si>
  <si>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</si>
  <si>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</si>
  <si>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</si>
  <si>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</si>
  <si>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</si>
  <si>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</si>
  <si>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</si>
  <si>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</si>
  <si>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</si>
  <si>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</si>
  <si>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</si>
  <si>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</si>
  <si>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</si>
  <si>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</si>
  <si>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</si>
  <si>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</si>
  <si>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</si>
  <si>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</si>
  <si>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</si>
  <si>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</si>
  <si>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</si>
  <si>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</si>
  <si>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</si>
  <si>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</si>
  <si>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</si>
  <si>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</si>
  <si>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</si>
  <si>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</si>
  <si>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</si>
  <si>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</si>
  <si>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</si>
  <si>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</si>
  <si>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</si>
  <si>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</si>
  <si>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</si>
  <si>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</si>
  <si>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</si>
  <si>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</si>
  <si>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</si>
  <si>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</si>
  <si>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</si>
  <si>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</si>
  <si>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</si>
  <si>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</si>
  <si>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</si>
  <si>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</si>
  <si>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</si>
  <si>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</si>
  <si>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</si>
  <si>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</si>
  <si>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</si>
  <si>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</si>
  <si>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</si>
  <si>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</si>
  <si>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</si>
  <si>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</si>
  <si>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</si>
  <si>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</si>
  <si>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</si>
  <si>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</si>
  <si>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</si>
  <si>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</si>
  <si>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</si>
  <si>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</si>
  <si>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</si>
  <si>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</si>
  <si>
    <t>除外する回数</t>
    <rPh sb="0" eb="2">
      <t>ジョガイ</t>
    </rPh>
    <rPh sb="4" eb="6">
      <t>カイスウ</t>
    </rPh>
    <phoneticPr fontId="2"/>
  </si>
  <si>
    <t>注：「除外する回数」は、死亡した方の、接種日が令和３年中の接種回数。</t>
    <rPh sb="3" eb="5">
      <t>ジョガイ</t>
    </rPh>
    <rPh sb="7" eb="9">
      <t>カイスウ</t>
    </rPh>
    <phoneticPr fontId="2"/>
  </si>
  <si>
    <t>注：公表日におけるデータの計上方法等の注釈については、以下を参照（https://www.kantei.go.jp/jp/content/000086996.pdf）。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</si>
  <si>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内９月分</t>
    <phoneticPr fontId="2"/>
  </si>
  <si>
    <t>内９月分</t>
    <rPh sb="0" eb="1">
      <t>ウチ</t>
    </rPh>
    <rPh sb="2" eb="3">
      <t>ガツ</t>
    </rPh>
    <rPh sb="3" eb="4">
      <t>ブン</t>
    </rPh>
    <phoneticPr fontId="2"/>
  </si>
  <si>
    <t>除外する回数</t>
    <rPh sb="0" eb="2">
      <t>ジョガイ</t>
    </rPh>
    <rPh sb="4" eb="6">
      <t>カイスウ</t>
    </rPh>
    <phoneticPr fontId="2"/>
  </si>
  <si>
    <t>除外する回数
※３</t>
    <rPh sb="0" eb="2">
      <t>ジョガイ</t>
    </rPh>
    <rPh sb="4" eb="6">
      <t>カイスウ</t>
    </rPh>
    <phoneticPr fontId="2"/>
  </si>
  <si>
    <t>※3：「除外する回数」は、死亡した方の、接種日が令和３年中の接種回数</t>
    <rPh sb="4" eb="6">
      <t>ジョガイ</t>
    </rPh>
    <rPh sb="8" eb="10">
      <t>カイスウ</t>
    </rPh>
    <rPh sb="13" eb="15">
      <t>シボウ</t>
    </rPh>
    <rPh sb="17" eb="18">
      <t>ホウ</t>
    </rPh>
    <rPh sb="20" eb="22">
      <t>セッシュ</t>
    </rPh>
    <rPh sb="22" eb="23">
      <t>ビ</t>
    </rPh>
    <rPh sb="24" eb="26">
      <t>レイワ</t>
    </rPh>
    <rPh sb="27" eb="28">
      <t>ネン</t>
    </rPh>
    <rPh sb="28" eb="29">
      <t>チュウ</t>
    </rPh>
    <rPh sb="30" eb="32">
      <t>セッシュ</t>
    </rPh>
    <rPh sb="32" eb="34">
      <t>カイスウ</t>
    </rPh>
    <phoneticPr fontId="2"/>
  </si>
  <si>
    <t>ただし、土日祝日直後の公表においては、直近の平日１日の入力数（直近の公表分とその翌日の集計値との差）を使用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</si>
</sst>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38" fontId="11" fillId="0" borderId="0" xfId="1" applyFo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38" fontId="5" fillId="0" borderId="4" xfId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10" fontId="3" fillId="0" borderId="6" xfId="3" applyNumberFormat="1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14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view="pageBreakPreview" zoomScaleNormal="100" zoomScaleSheetLayoutView="100" workbookViewId="0">
      <selection activeCell="C14" sqref="C14"/>
    </sheetView>
  </sheetViews>
  <sheetFormatPr defaultRowHeight="18" x14ac:dyDescent="0.45"/>
  <cols>
    <col min="1" max="1" width="13.59765625" customWidth="1"/>
    <col min="2" max="4" width="13.59765625" style="1" customWidth="1"/>
    <col min="5" max="8" width="13.59765625" customWidth="1"/>
    <col min="9" max="9" width="15.19921875" customWidth="1"/>
    <col min="10" max="10" width="7" customWidth="1"/>
    <col min="11" max="11" width="10.5" bestFit="1" customWidth="1"/>
  </cols>
  <sheetData>
    <row r="1" spans="1:9" x14ac:dyDescent="0.45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2"/>
      <c r="G2" s="2"/>
      <c r="H2" s="2"/>
      <c r="I2" s="2"/>
    </row>
    <row r="3" spans="1:9" x14ac:dyDescent="0.45">
      <c r="A3" s="2"/>
      <c r="B3" s="3"/>
      <c r="C3" s="3"/>
      <c r="D3" s="3"/>
      <c r="E3" s="2"/>
      <c r="F3" s="2"/>
      <c r="G3" s="76"/>
      <c r="H3" s="101">
        <v>44810</v>
      </c>
      <c r="I3" s="101"/>
    </row>
    <row r="4" spans="1:9" x14ac:dyDescent="0.45">
      <c r="A4" s="4"/>
      <c r="B4" s="5"/>
      <c r="C4" s="5"/>
      <c r="D4" s="5"/>
      <c r="E4" s="4"/>
      <c r="F4" s="6"/>
      <c r="G4" s="6"/>
      <c r="H4" s="6"/>
      <c r="I4" s="7" t="s">
        <v>1</v>
      </c>
    </row>
    <row r="5" spans="1:9" ht="19.5" customHeight="1" x14ac:dyDescent="0.45">
      <c r="A5" s="80" t="s">
        <v>2</v>
      </c>
      <c r="B5" s="85" t="s">
        <v>3</v>
      </c>
      <c r="C5" s="81" t="s">
        <v>4</v>
      </c>
      <c r="D5" s="86"/>
      <c r="E5" s="87"/>
      <c r="F5" s="91" t="s">
        <v>150</v>
      </c>
      <c r="G5" s="92"/>
      <c r="H5" s="93">
        <v>44809</v>
      </c>
      <c r="I5" s="94"/>
    </row>
    <row r="6" spans="1:9" ht="21.75" customHeight="1" x14ac:dyDescent="0.45">
      <c r="A6" s="80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79" t="s">
        <v>8</v>
      </c>
      <c r="G7" s="8"/>
      <c r="H7" s="79" t="s">
        <v>8</v>
      </c>
      <c r="I7" s="9"/>
    </row>
    <row r="8" spans="1:9" ht="18.75" customHeight="1" x14ac:dyDescent="0.45">
      <c r="A8" s="80"/>
      <c r="B8" s="85"/>
      <c r="C8" s="100"/>
      <c r="D8" s="102" t="s">
        <v>157</v>
      </c>
      <c r="E8" s="81" t="s">
        <v>9</v>
      </c>
      <c r="F8" s="80"/>
      <c r="G8" s="81" t="s">
        <v>10</v>
      </c>
      <c r="H8" s="8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80"/>
      <c r="G9" s="82"/>
      <c r="H9" s="80"/>
      <c r="I9" s="82"/>
    </row>
    <row r="10" spans="1:9" x14ac:dyDescent="0.45">
      <c r="A10" s="10" t="s">
        <v>11</v>
      </c>
      <c r="B10" s="20">
        <f>SUM(B11:B57)</f>
        <v>125918711</v>
      </c>
      <c r="C10" s="21">
        <f>SUM(C11:C57)</f>
        <v>81699751</v>
      </c>
      <c r="D10" s="21">
        <f>SUM(D11:D57)</f>
        <v>3951</v>
      </c>
      <c r="E10" s="11">
        <f>(C10-D10)/$B10</f>
        <v>0.64879793758371618</v>
      </c>
      <c r="F10" s="21">
        <f>SUM(F11:F57)</f>
        <v>264870</v>
      </c>
      <c r="G10" s="11">
        <f>F10/$B10</f>
        <v>2.1034999317932979E-3</v>
      </c>
      <c r="H10" s="21">
        <f>SUM(H11:H57)</f>
        <v>45654</v>
      </c>
      <c r="I10" s="11">
        <f>H10/$B10</f>
        <v>3.625672438784733E-4</v>
      </c>
    </row>
    <row r="11" spans="1:9" x14ac:dyDescent="0.45">
      <c r="A11" s="12" t="s">
        <v>12</v>
      </c>
      <c r="B11" s="20">
        <v>5181747</v>
      </c>
      <c r="C11" s="21">
        <v>3482549</v>
      </c>
      <c r="D11" s="21">
        <v>69</v>
      </c>
      <c r="E11" s="11">
        <f t="shared" ref="E11:E57" si="0">(C11-D11)/$B11</f>
        <v>0.67206677593483433</v>
      </c>
      <c r="F11" s="21">
        <v>10558</v>
      </c>
      <c r="G11" s="11">
        <f t="shared" ref="G11:G57" si="1">F11/$B11</f>
        <v>2.0375367612505977E-3</v>
      </c>
      <c r="H11" s="21">
        <v>1681</v>
      </c>
      <c r="I11" s="11">
        <f t="shared" ref="I11:I57" si="2">H11/$B11</f>
        <v>3.2440796511292428E-4</v>
      </c>
    </row>
    <row r="12" spans="1:9" x14ac:dyDescent="0.45">
      <c r="A12" s="12" t="s">
        <v>13</v>
      </c>
      <c r="B12" s="20">
        <v>1242614</v>
      </c>
      <c r="C12" s="21">
        <v>893689</v>
      </c>
      <c r="D12" s="21">
        <v>39</v>
      </c>
      <c r="E12" s="11">
        <f t="shared" si="0"/>
        <v>0.71916942831804564</v>
      </c>
      <c r="F12" s="21">
        <v>2345</v>
      </c>
      <c r="G12" s="11">
        <f t="shared" si="1"/>
        <v>1.8871507966271102E-3</v>
      </c>
      <c r="H12" s="21">
        <v>661</v>
      </c>
      <c r="I12" s="11">
        <f t="shared" si="2"/>
        <v>5.3194314565907031E-4</v>
      </c>
    </row>
    <row r="13" spans="1:9" x14ac:dyDescent="0.45">
      <c r="A13" s="12" t="s">
        <v>14</v>
      </c>
      <c r="B13" s="20">
        <v>1206138</v>
      </c>
      <c r="C13" s="21">
        <v>881081</v>
      </c>
      <c r="D13" s="21">
        <v>58</v>
      </c>
      <c r="E13" s="11">
        <f t="shared" si="0"/>
        <v>0.73044958371264312</v>
      </c>
      <c r="F13" s="21">
        <v>2914</v>
      </c>
      <c r="G13" s="11">
        <f t="shared" si="1"/>
        <v>2.4159756180470227E-3</v>
      </c>
      <c r="H13" s="21">
        <v>1106</v>
      </c>
      <c r="I13" s="11">
        <f t="shared" si="2"/>
        <v>9.1697633272477938E-4</v>
      </c>
    </row>
    <row r="14" spans="1:9" x14ac:dyDescent="0.45">
      <c r="A14" s="12" t="s">
        <v>15</v>
      </c>
      <c r="B14" s="20">
        <v>2268244</v>
      </c>
      <c r="C14" s="21">
        <v>1542440</v>
      </c>
      <c r="D14" s="21">
        <v>30</v>
      </c>
      <c r="E14" s="11">
        <f t="shared" si="0"/>
        <v>0.68000179874828282</v>
      </c>
      <c r="F14" s="21">
        <v>6026</v>
      </c>
      <c r="G14" s="11">
        <f t="shared" si="1"/>
        <v>2.6566806745658756E-3</v>
      </c>
      <c r="H14" s="21">
        <v>1819</v>
      </c>
      <c r="I14" s="11">
        <f t="shared" si="2"/>
        <v>8.0194194275395414E-4</v>
      </c>
    </row>
    <row r="15" spans="1:9" x14ac:dyDescent="0.45">
      <c r="A15" s="12" t="s">
        <v>16</v>
      </c>
      <c r="B15" s="20">
        <v>956417</v>
      </c>
      <c r="C15" s="21">
        <v>728589</v>
      </c>
      <c r="D15" s="21">
        <v>5</v>
      </c>
      <c r="E15" s="11">
        <f t="shared" si="0"/>
        <v>0.76178486998871831</v>
      </c>
      <c r="F15" s="21">
        <v>1497</v>
      </c>
      <c r="G15" s="11">
        <f t="shared" si="1"/>
        <v>1.5652168457900685E-3</v>
      </c>
      <c r="H15" s="21">
        <v>213</v>
      </c>
      <c r="I15" s="11">
        <f t="shared" si="2"/>
        <v>2.2270620451121217E-4</v>
      </c>
    </row>
    <row r="16" spans="1:9" x14ac:dyDescent="0.45">
      <c r="A16" s="12" t="s">
        <v>17</v>
      </c>
      <c r="B16" s="20">
        <v>1056157</v>
      </c>
      <c r="C16" s="21">
        <v>778422</v>
      </c>
      <c r="D16" s="21">
        <v>38</v>
      </c>
      <c r="E16" s="11">
        <f t="shared" si="0"/>
        <v>0.73699648821150643</v>
      </c>
      <c r="F16" s="21">
        <v>2232</v>
      </c>
      <c r="G16" s="11">
        <f t="shared" si="1"/>
        <v>2.1133221670641771E-3</v>
      </c>
      <c r="H16" s="21">
        <v>395</v>
      </c>
      <c r="I16" s="11">
        <f t="shared" si="2"/>
        <v>3.7399742651897399E-4</v>
      </c>
    </row>
    <row r="17" spans="1:9" x14ac:dyDescent="0.45">
      <c r="A17" s="12" t="s">
        <v>18</v>
      </c>
      <c r="B17" s="20">
        <v>1840525</v>
      </c>
      <c r="C17" s="21">
        <v>1321523</v>
      </c>
      <c r="D17" s="21">
        <v>82</v>
      </c>
      <c r="E17" s="11">
        <f t="shared" si="0"/>
        <v>0.71796960106491359</v>
      </c>
      <c r="F17" s="21">
        <v>3387</v>
      </c>
      <c r="G17" s="11">
        <f t="shared" si="1"/>
        <v>1.8402358022846742E-3</v>
      </c>
      <c r="H17" s="21">
        <v>504</v>
      </c>
      <c r="I17" s="11">
        <f t="shared" si="2"/>
        <v>2.7383491123456625E-4</v>
      </c>
    </row>
    <row r="18" spans="1:9" x14ac:dyDescent="0.45">
      <c r="A18" s="12" t="s">
        <v>19</v>
      </c>
      <c r="B18" s="20">
        <v>2890374</v>
      </c>
      <c r="C18" s="21">
        <v>1995262</v>
      </c>
      <c r="D18" s="21">
        <v>46</v>
      </c>
      <c r="E18" s="11">
        <f t="shared" si="0"/>
        <v>0.6902968266390439</v>
      </c>
      <c r="F18" s="21">
        <v>5975</v>
      </c>
      <c r="G18" s="11">
        <f t="shared" si="1"/>
        <v>2.0672065275981586E-3</v>
      </c>
      <c r="H18" s="21">
        <v>892</v>
      </c>
      <c r="I18" s="11">
        <f t="shared" si="2"/>
        <v>3.0861058119122298E-4</v>
      </c>
    </row>
    <row r="19" spans="1:9" x14ac:dyDescent="0.45">
      <c r="A19" s="12" t="s">
        <v>20</v>
      </c>
      <c r="B19" s="20">
        <v>1942493</v>
      </c>
      <c r="C19" s="21">
        <v>1329848</v>
      </c>
      <c r="D19" s="21">
        <v>39</v>
      </c>
      <c r="E19" s="11">
        <f t="shared" si="0"/>
        <v>0.68458882477311378</v>
      </c>
      <c r="F19" s="21">
        <v>4678</v>
      </c>
      <c r="G19" s="11">
        <f t="shared" si="1"/>
        <v>2.408245486598922E-3</v>
      </c>
      <c r="H19" s="21">
        <v>534</v>
      </c>
      <c r="I19" s="11">
        <f t="shared" si="2"/>
        <v>2.7490446555019759E-4</v>
      </c>
    </row>
    <row r="20" spans="1:9" x14ac:dyDescent="0.45">
      <c r="A20" s="12" t="s">
        <v>21</v>
      </c>
      <c r="B20" s="20">
        <v>1943567</v>
      </c>
      <c r="C20" s="21">
        <v>1300824</v>
      </c>
      <c r="D20" s="21">
        <v>45</v>
      </c>
      <c r="E20" s="11">
        <f t="shared" si="0"/>
        <v>0.66927407184830778</v>
      </c>
      <c r="F20" s="21">
        <v>3671</v>
      </c>
      <c r="G20" s="11">
        <f t="shared" si="1"/>
        <v>1.8887951894634967E-3</v>
      </c>
      <c r="H20" s="21">
        <v>500</v>
      </c>
      <c r="I20" s="11">
        <f t="shared" si="2"/>
        <v>2.5725894708029105E-4</v>
      </c>
    </row>
    <row r="21" spans="1:9" x14ac:dyDescent="0.45">
      <c r="A21" s="12" t="s">
        <v>22</v>
      </c>
      <c r="B21" s="20">
        <v>7385810</v>
      </c>
      <c r="C21" s="21">
        <v>4835310</v>
      </c>
      <c r="D21" s="21">
        <v>131</v>
      </c>
      <c r="E21" s="11">
        <f t="shared" si="0"/>
        <v>0.65465791835966536</v>
      </c>
      <c r="F21" s="21">
        <v>18031</v>
      </c>
      <c r="G21" s="11">
        <f t="shared" si="1"/>
        <v>2.441302985048356E-3</v>
      </c>
      <c r="H21" s="21">
        <v>2694</v>
      </c>
      <c r="I21" s="11">
        <f t="shared" si="2"/>
        <v>3.6475349352339147E-4</v>
      </c>
    </row>
    <row r="22" spans="1:9" x14ac:dyDescent="0.45">
      <c r="A22" s="12" t="s">
        <v>23</v>
      </c>
      <c r="B22" s="20">
        <v>6310821</v>
      </c>
      <c r="C22" s="21">
        <v>4206732</v>
      </c>
      <c r="D22" s="21">
        <v>215</v>
      </c>
      <c r="E22" s="11">
        <f t="shared" si="0"/>
        <v>0.66655622144884163</v>
      </c>
      <c r="F22" s="21">
        <v>14698</v>
      </c>
      <c r="G22" s="11">
        <f t="shared" si="1"/>
        <v>2.3290155116109297E-3</v>
      </c>
      <c r="H22" s="21">
        <v>2340</v>
      </c>
      <c r="I22" s="11">
        <f t="shared" si="2"/>
        <v>3.7079169255474048E-4</v>
      </c>
    </row>
    <row r="23" spans="1:9" x14ac:dyDescent="0.45">
      <c r="A23" s="12" t="s">
        <v>24</v>
      </c>
      <c r="B23" s="20">
        <v>13794837</v>
      </c>
      <c r="C23" s="21">
        <v>8753440</v>
      </c>
      <c r="D23" s="21">
        <v>564</v>
      </c>
      <c r="E23" s="11">
        <f t="shared" si="0"/>
        <v>0.63450376398068353</v>
      </c>
      <c r="F23" s="21">
        <v>25849</v>
      </c>
      <c r="G23" s="11">
        <f t="shared" si="1"/>
        <v>1.8738169939956522E-3</v>
      </c>
      <c r="H23" s="21">
        <v>3597</v>
      </c>
      <c r="I23" s="11">
        <f t="shared" si="2"/>
        <v>2.6074972832227012E-4</v>
      </c>
    </row>
    <row r="24" spans="1:9" x14ac:dyDescent="0.45">
      <c r="A24" s="12" t="s">
        <v>25</v>
      </c>
      <c r="B24" s="20">
        <v>9215144</v>
      </c>
      <c r="C24" s="21">
        <v>5960575</v>
      </c>
      <c r="D24" s="21">
        <v>276</v>
      </c>
      <c r="E24" s="11">
        <f t="shared" si="0"/>
        <v>0.64679390794110214</v>
      </c>
      <c r="F24" s="21">
        <v>19978</v>
      </c>
      <c r="G24" s="11">
        <f t="shared" si="1"/>
        <v>2.1679530998104861E-3</v>
      </c>
      <c r="H24" s="21">
        <v>3441</v>
      </c>
      <c r="I24" s="11">
        <f t="shared" si="2"/>
        <v>3.7340707860886386E-4</v>
      </c>
    </row>
    <row r="25" spans="1:9" x14ac:dyDescent="0.45">
      <c r="A25" s="12" t="s">
        <v>26</v>
      </c>
      <c r="B25" s="20">
        <v>2188274</v>
      </c>
      <c r="C25" s="21">
        <v>1600402</v>
      </c>
      <c r="D25" s="21">
        <v>4</v>
      </c>
      <c r="E25" s="11">
        <f t="shared" si="0"/>
        <v>0.73135174114393353</v>
      </c>
      <c r="F25" s="21">
        <v>3120</v>
      </c>
      <c r="G25" s="11">
        <f t="shared" si="1"/>
        <v>1.4257812321491732E-3</v>
      </c>
      <c r="H25" s="21">
        <v>480</v>
      </c>
      <c r="I25" s="11">
        <f t="shared" si="2"/>
        <v>2.1935095879218052E-4</v>
      </c>
    </row>
    <row r="26" spans="1:9" x14ac:dyDescent="0.45">
      <c r="A26" s="12" t="s">
        <v>27</v>
      </c>
      <c r="B26" s="20">
        <v>1037280</v>
      </c>
      <c r="C26" s="21">
        <v>719772</v>
      </c>
      <c r="D26" s="21">
        <v>10</v>
      </c>
      <c r="E26" s="11">
        <f t="shared" si="0"/>
        <v>0.69389364491747652</v>
      </c>
      <c r="F26" s="21">
        <v>1996</v>
      </c>
      <c r="G26" s="11">
        <f t="shared" si="1"/>
        <v>1.9242634582754897E-3</v>
      </c>
      <c r="H26" s="21">
        <v>298</v>
      </c>
      <c r="I26" s="11">
        <f t="shared" si="2"/>
        <v>2.8728983495295387E-4</v>
      </c>
    </row>
    <row r="27" spans="1:9" x14ac:dyDescent="0.45">
      <c r="A27" s="12" t="s">
        <v>28</v>
      </c>
      <c r="B27" s="20">
        <v>1124501</v>
      </c>
      <c r="C27" s="21">
        <v>741512</v>
      </c>
      <c r="D27" s="21">
        <v>53</v>
      </c>
      <c r="E27" s="11">
        <f t="shared" si="0"/>
        <v>0.65936713262149171</v>
      </c>
      <c r="F27" s="21">
        <v>2711</v>
      </c>
      <c r="G27" s="11">
        <f t="shared" si="1"/>
        <v>2.4108471224125192E-3</v>
      </c>
      <c r="H27" s="21">
        <v>754</v>
      </c>
      <c r="I27" s="11">
        <f t="shared" si="2"/>
        <v>6.7051963493140515E-4</v>
      </c>
    </row>
    <row r="28" spans="1:9" x14ac:dyDescent="0.45">
      <c r="A28" s="12" t="s">
        <v>29</v>
      </c>
      <c r="B28" s="20">
        <v>767548</v>
      </c>
      <c r="C28" s="21">
        <v>517964</v>
      </c>
      <c r="D28" s="21">
        <v>35</v>
      </c>
      <c r="E28" s="11">
        <f t="shared" si="0"/>
        <v>0.67478385716593625</v>
      </c>
      <c r="F28" s="21">
        <v>1166</v>
      </c>
      <c r="G28" s="11">
        <f t="shared" si="1"/>
        <v>1.5191232339866693E-3</v>
      </c>
      <c r="H28" s="21">
        <v>111</v>
      </c>
      <c r="I28" s="11">
        <f t="shared" si="2"/>
        <v>1.446163627551632E-4</v>
      </c>
    </row>
    <row r="29" spans="1:9" x14ac:dyDescent="0.45">
      <c r="A29" s="12" t="s">
        <v>30</v>
      </c>
      <c r="B29" s="20">
        <v>816231</v>
      </c>
      <c r="C29" s="21">
        <v>545168</v>
      </c>
      <c r="D29" s="21">
        <v>6</v>
      </c>
      <c r="E29" s="11">
        <f t="shared" si="0"/>
        <v>0.66790161118604907</v>
      </c>
      <c r="F29" s="21">
        <v>1298</v>
      </c>
      <c r="G29" s="11">
        <f t="shared" si="1"/>
        <v>1.5902360973792959E-3</v>
      </c>
      <c r="H29" s="21">
        <v>156</v>
      </c>
      <c r="I29" s="11">
        <f t="shared" si="2"/>
        <v>1.9112236609489225E-4</v>
      </c>
    </row>
    <row r="30" spans="1:9" x14ac:dyDescent="0.45">
      <c r="A30" s="12" t="s">
        <v>31</v>
      </c>
      <c r="B30" s="20">
        <v>2056494</v>
      </c>
      <c r="C30" s="21">
        <v>1435020</v>
      </c>
      <c r="D30" s="21">
        <v>18</v>
      </c>
      <c r="E30" s="11">
        <f t="shared" si="0"/>
        <v>0.69779051142381154</v>
      </c>
      <c r="F30" s="21">
        <v>4987</v>
      </c>
      <c r="G30" s="11">
        <f t="shared" si="1"/>
        <v>2.4250009968421983E-3</v>
      </c>
      <c r="H30" s="21">
        <v>963</v>
      </c>
      <c r="I30" s="11">
        <f t="shared" si="2"/>
        <v>4.68272701014445E-4</v>
      </c>
    </row>
    <row r="31" spans="1:9" x14ac:dyDescent="0.45">
      <c r="A31" s="12" t="s">
        <v>32</v>
      </c>
      <c r="B31" s="20">
        <v>1996605</v>
      </c>
      <c r="C31" s="21">
        <v>1346761</v>
      </c>
      <c r="D31" s="21">
        <v>45</v>
      </c>
      <c r="E31" s="11">
        <f t="shared" si="0"/>
        <v>0.67450296878952021</v>
      </c>
      <c r="F31" s="21">
        <v>3367</v>
      </c>
      <c r="G31" s="11">
        <f t="shared" si="1"/>
        <v>1.6863626005143731E-3</v>
      </c>
      <c r="H31" s="21">
        <v>456</v>
      </c>
      <c r="I31" s="11">
        <f t="shared" si="2"/>
        <v>2.2838768810055069E-4</v>
      </c>
    </row>
    <row r="32" spans="1:9" x14ac:dyDescent="0.45">
      <c r="A32" s="12" t="s">
        <v>33</v>
      </c>
      <c r="B32" s="20">
        <v>3658300</v>
      </c>
      <c r="C32" s="21">
        <v>2459915</v>
      </c>
      <c r="D32" s="21">
        <v>51</v>
      </c>
      <c r="E32" s="11">
        <f t="shared" si="0"/>
        <v>0.67240630894131159</v>
      </c>
      <c r="F32" s="21">
        <v>8801</v>
      </c>
      <c r="G32" s="11">
        <f t="shared" si="1"/>
        <v>2.4057622392914743E-3</v>
      </c>
      <c r="H32" s="21">
        <v>1125</v>
      </c>
      <c r="I32" s="11">
        <f t="shared" si="2"/>
        <v>3.0751988628597985E-4</v>
      </c>
    </row>
    <row r="33" spans="1:9" x14ac:dyDescent="0.45">
      <c r="A33" s="12" t="s">
        <v>34</v>
      </c>
      <c r="B33" s="20">
        <v>7528445</v>
      </c>
      <c r="C33" s="21">
        <v>4632939</v>
      </c>
      <c r="D33" s="21">
        <v>231</v>
      </c>
      <c r="E33" s="11">
        <f t="shared" si="0"/>
        <v>0.61536054258216666</v>
      </c>
      <c r="F33" s="21">
        <v>15130</v>
      </c>
      <c r="G33" s="11">
        <f t="shared" si="1"/>
        <v>2.0097111687738967E-3</v>
      </c>
      <c r="H33" s="21">
        <v>2233</v>
      </c>
      <c r="I33" s="11">
        <f t="shared" si="2"/>
        <v>2.96608396554667E-4</v>
      </c>
    </row>
    <row r="34" spans="1:9" x14ac:dyDescent="0.45">
      <c r="A34" s="12" t="s">
        <v>35</v>
      </c>
      <c r="B34" s="20">
        <v>1784880</v>
      </c>
      <c r="C34" s="21">
        <v>1167839</v>
      </c>
      <c r="D34" s="21">
        <v>44</v>
      </c>
      <c r="E34" s="11">
        <f t="shared" si="0"/>
        <v>0.65427087535296491</v>
      </c>
      <c r="F34" s="21">
        <v>4250</v>
      </c>
      <c r="G34" s="11">
        <f t="shared" si="1"/>
        <v>2.3811124557393216E-3</v>
      </c>
      <c r="H34" s="21">
        <v>796</v>
      </c>
      <c r="I34" s="11">
        <f t="shared" si="2"/>
        <v>4.4596835641611763E-4</v>
      </c>
    </row>
    <row r="35" spans="1:9" x14ac:dyDescent="0.45">
      <c r="A35" s="12" t="s">
        <v>36</v>
      </c>
      <c r="B35" s="20">
        <v>1415176</v>
      </c>
      <c r="C35" s="21">
        <v>898039</v>
      </c>
      <c r="D35" s="21">
        <v>13</v>
      </c>
      <c r="E35" s="11">
        <f t="shared" si="0"/>
        <v>0.63456842117164225</v>
      </c>
      <c r="F35" s="21">
        <v>3016</v>
      </c>
      <c r="G35" s="11">
        <f t="shared" si="1"/>
        <v>2.1311836831602571E-3</v>
      </c>
      <c r="H35" s="21">
        <v>694</v>
      </c>
      <c r="I35" s="11">
        <f t="shared" si="2"/>
        <v>4.9039836741154462E-4</v>
      </c>
    </row>
    <row r="36" spans="1:9" x14ac:dyDescent="0.45">
      <c r="A36" s="12" t="s">
        <v>37</v>
      </c>
      <c r="B36" s="20">
        <v>2511426</v>
      </c>
      <c r="C36" s="21">
        <v>1553575</v>
      </c>
      <c r="D36" s="21">
        <v>74</v>
      </c>
      <c r="E36" s="11">
        <f t="shared" si="0"/>
        <v>0.61857327271438622</v>
      </c>
      <c r="F36" s="21">
        <v>7261</v>
      </c>
      <c r="G36" s="11">
        <f t="shared" si="1"/>
        <v>2.8911861229436982E-3</v>
      </c>
      <c r="H36" s="21">
        <v>1088</v>
      </c>
      <c r="I36" s="11">
        <f t="shared" si="2"/>
        <v>4.3322001126053482E-4</v>
      </c>
    </row>
    <row r="37" spans="1:9" x14ac:dyDescent="0.45">
      <c r="A37" s="12" t="s">
        <v>38</v>
      </c>
      <c r="B37" s="20">
        <v>8800726</v>
      </c>
      <c r="C37" s="21">
        <v>5132282</v>
      </c>
      <c r="D37" s="21">
        <v>441</v>
      </c>
      <c r="E37" s="11">
        <f t="shared" si="0"/>
        <v>0.58311564295945584</v>
      </c>
      <c r="F37" s="21">
        <v>19804</v>
      </c>
      <c r="G37" s="11">
        <f t="shared" si="1"/>
        <v>2.2502688982704382E-3</v>
      </c>
      <c r="H37" s="21">
        <v>3140</v>
      </c>
      <c r="I37" s="11">
        <f t="shared" si="2"/>
        <v>3.5678874674657525E-4</v>
      </c>
    </row>
    <row r="38" spans="1:9" x14ac:dyDescent="0.45">
      <c r="A38" s="12" t="s">
        <v>39</v>
      </c>
      <c r="B38" s="20">
        <v>5488603</v>
      </c>
      <c r="C38" s="21">
        <v>3406552</v>
      </c>
      <c r="D38" s="21">
        <v>84</v>
      </c>
      <c r="E38" s="11">
        <f t="shared" si="0"/>
        <v>0.62064390519773427</v>
      </c>
      <c r="F38" s="21">
        <v>11659</v>
      </c>
      <c r="G38" s="11">
        <f t="shared" si="1"/>
        <v>2.1242199517800798E-3</v>
      </c>
      <c r="H38" s="21">
        <v>1886</v>
      </c>
      <c r="I38" s="11">
        <f t="shared" si="2"/>
        <v>3.4362113638024104E-4</v>
      </c>
    </row>
    <row r="39" spans="1:9" x14ac:dyDescent="0.45">
      <c r="A39" s="12" t="s">
        <v>40</v>
      </c>
      <c r="B39" s="20">
        <v>1335166</v>
      </c>
      <c r="C39" s="21">
        <v>860621</v>
      </c>
      <c r="D39" s="21">
        <v>42</v>
      </c>
      <c r="E39" s="11">
        <f t="shared" si="0"/>
        <v>0.64454831833644655</v>
      </c>
      <c r="F39" s="21">
        <v>2717</v>
      </c>
      <c r="G39" s="11">
        <f t="shared" si="1"/>
        <v>2.0349529571603831E-3</v>
      </c>
      <c r="H39" s="21">
        <v>569</v>
      </c>
      <c r="I39" s="11">
        <f t="shared" si="2"/>
        <v>4.2616423725589178E-4</v>
      </c>
    </row>
    <row r="40" spans="1:9" x14ac:dyDescent="0.45">
      <c r="A40" s="12" t="s">
        <v>41</v>
      </c>
      <c r="B40" s="20">
        <v>934751</v>
      </c>
      <c r="C40" s="21">
        <v>603711</v>
      </c>
      <c r="D40" s="21">
        <v>15</v>
      </c>
      <c r="E40" s="11">
        <f t="shared" si="0"/>
        <v>0.6458361638554011</v>
      </c>
      <c r="F40" s="21">
        <v>1964</v>
      </c>
      <c r="G40" s="11">
        <f t="shared" si="1"/>
        <v>2.10109430211896E-3</v>
      </c>
      <c r="H40" s="21">
        <v>200</v>
      </c>
      <c r="I40" s="11">
        <f t="shared" si="2"/>
        <v>2.1396072323003667E-4</v>
      </c>
    </row>
    <row r="41" spans="1:9" x14ac:dyDescent="0.45">
      <c r="A41" s="12" t="s">
        <v>42</v>
      </c>
      <c r="B41" s="20">
        <v>551609</v>
      </c>
      <c r="C41" s="21">
        <v>355533</v>
      </c>
      <c r="D41" s="21">
        <v>0</v>
      </c>
      <c r="E41" s="11">
        <f t="shared" si="0"/>
        <v>0.64453806953838677</v>
      </c>
      <c r="F41" s="21">
        <v>969</v>
      </c>
      <c r="G41" s="11">
        <f t="shared" si="1"/>
        <v>1.7566790969690488E-3</v>
      </c>
      <c r="H41" s="21">
        <v>153</v>
      </c>
      <c r="I41" s="11">
        <f t="shared" si="2"/>
        <v>2.7737038373195505E-4</v>
      </c>
    </row>
    <row r="42" spans="1:9" x14ac:dyDescent="0.45">
      <c r="A42" s="12" t="s">
        <v>43</v>
      </c>
      <c r="B42" s="20">
        <v>666176</v>
      </c>
      <c r="C42" s="21">
        <v>457621</v>
      </c>
      <c r="D42" s="21">
        <v>11</v>
      </c>
      <c r="E42" s="11">
        <f t="shared" si="0"/>
        <v>0.68692057354212699</v>
      </c>
      <c r="F42" s="21">
        <v>1256</v>
      </c>
      <c r="G42" s="11">
        <f t="shared" si="1"/>
        <v>1.885387645306946E-3</v>
      </c>
      <c r="H42" s="21">
        <v>351</v>
      </c>
      <c r="I42" s="11">
        <f t="shared" si="2"/>
        <v>5.2688778941300802E-4</v>
      </c>
    </row>
    <row r="43" spans="1:9" x14ac:dyDescent="0.45">
      <c r="A43" s="12" t="s">
        <v>44</v>
      </c>
      <c r="B43" s="20">
        <v>1879187</v>
      </c>
      <c r="C43" s="21">
        <v>1205485</v>
      </c>
      <c r="D43" s="21">
        <v>31</v>
      </c>
      <c r="E43" s="11">
        <f t="shared" si="0"/>
        <v>0.64147634056642577</v>
      </c>
      <c r="F43" s="21">
        <v>4820</v>
      </c>
      <c r="G43" s="11">
        <f t="shared" si="1"/>
        <v>2.5649389869129577E-3</v>
      </c>
      <c r="H43" s="21">
        <v>923</v>
      </c>
      <c r="I43" s="11">
        <f t="shared" si="2"/>
        <v>4.9116985164329046E-4</v>
      </c>
    </row>
    <row r="44" spans="1:9" x14ac:dyDescent="0.45">
      <c r="A44" s="12" t="s">
        <v>45</v>
      </c>
      <c r="B44" s="20">
        <v>2788648</v>
      </c>
      <c r="C44" s="21">
        <v>1748385</v>
      </c>
      <c r="D44" s="21">
        <v>26</v>
      </c>
      <c r="E44" s="11">
        <f t="shared" si="0"/>
        <v>0.62695578645996197</v>
      </c>
      <c r="F44" s="21">
        <v>4929</v>
      </c>
      <c r="G44" s="11">
        <f t="shared" si="1"/>
        <v>1.7675231868633115E-3</v>
      </c>
      <c r="H44" s="21">
        <v>498</v>
      </c>
      <c r="I44" s="11">
        <f t="shared" si="2"/>
        <v>1.7858116191071802E-4</v>
      </c>
    </row>
    <row r="45" spans="1:9" x14ac:dyDescent="0.45">
      <c r="A45" s="12" t="s">
        <v>46</v>
      </c>
      <c r="B45" s="20">
        <v>1340431</v>
      </c>
      <c r="C45" s="21">
        <v>918994</v>
      </c>
      <c r="D45" s="21">
        <v>48</v>
      </c>
      <c r="E45" s="11">
        <f t="shared" si="0"/>
        <v>0.68556009223898884</v>
      </c>
      <c r="F45" s="21">
        <v>2746</v>
      </c>
      <c r="G45" s="11">
        <f t="shared" si="1"/>
        <v>2.0485948176370136E-3</v>
      </c>
      <c r="H45" s="21">
        <v>355</v>
      </c>
      <c r="I45" s="11">
        <f t="shared" si="2"/>
        <v>2.6484018946144932E-4</v>
      </c>
    </row>
    <row r="46" spans="1:9" x14ac:dyDescent="0.45">
      <c r="A46" s="12" t="s">
        <v>47</v>
      </c>
      <c r="B46" s="20">
        <v>726558</v>
      </c>
      <c r="C46" s="21">
        <v>484636</v>
      </c>
      <c r="D46" s="21">
        <v>4</v>
      </c>
      <c r="E46" s="11">
        <f t="shared" si="0"/>
        <v>0.66702451834540399</v>
      </c>
      <c r="F46" s="21">
        <v>1177</v>
      </c>
      <c r="G46" s="11">
        <f t="shared" si="1"/>
        <v>1.6199670225914516E-3</v>
      </c>
      <c r="H46" s="21">
        <v>428</v>
      </c>
      <c r="I46" s="11">
        <f t="shared" si="2"/>
        <v>5.8907891730598241E-4</v>
      </c>
    </row>
    <row r="47" spans="1:9" x14ac:dyDescent="0.45">
      <c r="A47" s="12" t="s">
        <v>48</v>
      </c>
      <c r="B47" s="20">
        <v>964857</v>
      </c>
      <c r="C47" s="21">
        <v>620694</v>
      </c>
      <c r="D47" s="21">
        <v>12</v>
      </c>
      <c r="E47" s="11">
        <f t="shared" si="0"/>
        <v>0.64328910916332682</v>
      </c>
      <c r="F47" s="21">
        <v>1997</v>
      </c>
      <c r="G47" s="11">
        <f t="shared" si="1"/>
        <v>2.0697367589186792E-3</v>
      </c>
      <c r="H47" s="21">
        <v>263</v>
      </c>
      <c r="I47" s="11">
        <f t="shared" si="2"/>
        <v>2.7257925267682153E-4</v>
      </c>
    </row>
    <row r="48" spans="1:9" x14ac:dyDescent="0.45">
      <c r="A48" s="12" t="s">
        <v>49</v>
      </c>
      <c r="B48" s="20">
        <v>1341487</v>
      </c>
      <c r="C48" s="21">
        <v>897443</v>
      </c>
      <c r="D48" s="21">
        <v>39</v>
      </c>
      <c r="E48" s="11">
        <f t="shared" si="0"/>
        <v>0.66896212933856236</v>
      </c>
      <c r="F48" s="21">
        <v>2208</v>
      </c>
      <c r="G48" s="11">
        <f t="shared" si="1"/>
        <v>1.6459346978390397E-3</v>
      </c>
      <c r="H48" s="21">
        <v>1260</v>
      </c>
      <c r="I48" s="11">
        <f t="shared" si="2"/>
        <v>9.3925621344075646E-4</v>
      </c>
    </row>
    <row r="49" spans="1:9" x14ac:dyDescent="0.45">
      <c r="A49" s="12" t="s">
        <v>50</v>
      </c>
      <c r="B49" s="20">
        <v>692927</v>
      </c>
      <c r="C49" s="21">
        <v>446551</v>
      </c>
      <c r="D49" s="21">
        <v>16</v>
      </c>
      <c r="E49" s="11">
        <f t="shared" si="0"/>
        <v>0.64441853182225539</v>
      </c>
      <c r="F49" s="21">
        <v>1092</v>
      </c>
      <c r="G49" s="11">
        <f t="shared" si="1"/>
        <v>1.575923582137801E-3</v>
      </c>
      <c r="H49" s="21">
        <v>215</v>
      </c>
      <c r="I49" s="11">
        <f t="shared" si="2"/>
        <v>3.1027799465167328E-4</v>
      </c>
    </row>
    <row r="50" spans="1:9" x14ac:dyDescent="0.45">
      <c r="A50" s="12" t="s">
        <v>51</v>
      </c>
      <c r="B50" s="20">
        <v>5108414</v>
      </c>
      <c r="C50" s="21">
        <v>3140631</v>
      </c>
      <c r="D50" s="21">
        <v>376</v>
      </c>
      <c r="E50" s="11">
        <f t="shared" si="0"/>
        <v>0.61472210357265489</v>
      </c>
      <c r="F50" s="21">
        <v>10189</v>
      </c>
      <c r="G50" s="11">
        <f t="shared" si="1"/>
        <v>1.9945525166910902E-3</v>
      </c>
      <c r="H50" s="21">
        <v>2916</v>
      </c>
      <c r="I50" s="11">
        <f t="shared" si="2"/>
        <v>5.7082295992454796E-4</v>
      </c>
    </row>
    <row r="51" spans="1:9" x14ac:dyDescent="0.45">
      <c r="A51" s="12" t="s">
        <v>52</v>
      </c>
      <c r="B51" s="20">
        <v>812168</v>
      </c>
      <c r="C51" s="21">
        <v>510833</v>
      </c>
      <c r="D51" s="21">
        <v>145</v>
      </c>
      <c r="E51" s="11">
        <f t="shared" si="0"/>
        <v>0.62879601264762952</v>
      </c>
      <c r="F51" s="21">
        <v>1736</v>
      </c>
      <c r="G51" s="11">
        <f t="shared" si="1"/>
        <v>2.1374887954216369E-3</v>
      </c>
      <c r="H51" s="21">
        <v>328</v>
      </c>
      <c r="I51" s="11">
        <f t="shared" si="2"/>
        <v>4.0385733001053971E-4</v>
      </c>
    </row>
    <row r="52" spans="1:9" x14ac:dyDescent="0.45">
      <c r="A52" s="12" t="s">
        <v>53</v>
      </c>
      <c r="B52" s="20">
        <v>1319965</v>
      </c>
      <c r="C52" s="21">
        <v>903172</v>
      </c>
      <c r="D52" s="21">
        <v>10</v>
      </c>
      <c r="E52" s="11">
        <f t="shared" si="0"/>
        <v>0.68423177887292463</v>
      </c>
      <c r="F52" s="21">
        <v>2517</v>
      </c>
      <c r="G52" s="11">
        <f t="shared" si="1"/>
        <v>1.9068687427318148E-3</v>
      </c>
      <c r="H52" s="21">
        <v>363</v>
      </c>
      <c r="I52" s="11">
        <f t="shared" si="2"/>
        <v>2.7500729186001144E-4</v>
      </c>
    </row>
    <row r="53" spans="1:9" x14ac:dyDescent="0.45">
      <c r="A53" s="12" t="s">
        <v>54</v>
      </c>
      <c r="B53" s="20">
        <v>1747317</v>
      </c>
      <c r="C53" s="21">
        <v>1170124</v>
      </c>
      <c r="D53" s="21">
        <v>51</v>
      </c>
      <c r="E53" s="11">
        <f t="shared" si="0"/>
        <v>0.66963979632774129</v>
      </c>
      <c r="F53" s="21">
        <v>3982</v>
      </c>
      <c r="G53" s="11">
        <f t="shared" si="1"/>
        <v>2.2789224851586746E-3</v>
      </c>
      <c r="H53" s="21">
        <v>702</v>
      </c>
      <c r="I53" s="11">
        <f t="shared" si="2"/>
        <v>4.0175881079392007E-4</v>
      </c>
    </row>
    <row r="54" spans="1:9" x14ac:dyDescent="0.45">
      <c r="A54" s="12" t="s">
        <v>55</v>
      </c>
      <c r="B54" s="20">
        <v>1131106</v>
      </c>
      <c r="C54" s="21">
        <v>742446</v>
      </c>
      <c r="D54" s="21">
        <v>111</v>
      </c>
      <c r="E54" s="11">
        <f t="shared" si="0"/>
        <v>0.65629127597236692</v>
      </c>
      <c r="F54" s="21">
        <v>2083</v>
      </c>
      <c r="G54" s="11">
        <f t="shared" si="1"/>
        <v>1.8415603842610684E-3</v>
      </c>
      <c r="H54" s="21">
        <v>329</v>
      </c>
      <c r="I54" s="11">
        <f t="shared" si="2"/>
        <v>2.9086575440321244E-4</v>
      </c>
    </row>
    <row r="55" spans="1:9" x14ac:dyDescent="0.45">
      <c r="A55" s="12" t="s">
        <v>56</v>
      </c>
      <c r="B55" s="20">
        <v>1078190</v>
      </c>
      <c r="C55" s="21">
        <v>690687</v>
      </c>
      <c r="D55" s="21">
        <v>121</v>
      </c>
      <c r="E55" s="11">
        <f t="shared" si="0"/>
        <v>0.64048637067678238</v>
      </c>
      <c r="F55" s="21">
        <v>2220</v>
      </c>
      <c r="G55" s="11">
        <f t="shared" si="1"/>
        <v>2.0590062975913335E-3</v>
      </c>
      <c r="H55" s="21">
        <v>280</v>
      </c>
      <c r="I55" s="11">
        <f t="shared" si="2"/>
        <v>2.5969448798449253E-4</v>
      </c>
    </row>
    <row r="56" spans="1:9" x14ac:dyDescent="0.45">
      <c r="A56" s="12" t="s">
        <v>57</v>
      </c>
      <c r="B56" s="20">
        <v>1605061</v>
      </c>
      <c r="C56" s="21">
        <v>1060080</v>
      </c>
      <c r="D56" s="21">
        <v>64</v>
      </c>
      <c r="E56" s="11">
        <f t="shared" si="0"/>
        <v>0.66042100580600982</v>
      </c>
      <c r="F56" s="21">
        <v>3779</v>
      </c>
      <c r="G56" s="11">
        <f t="shared" si="1"/>
        <v>2.3544276510363157E-3</v>
      </c>
      <c r="H56" s="21">
        <v>683</v>
      </c>
      <c r="I56" s="11">
        <f t="shared" si="2"/>
        <v>4.2552899858634658E-4</v>
      </c>
    </row>
    <row r="57" spans="1:9" x14ac:dyDescent="0.45">
      <c r="A57" s="12" t="s">
        <v>58</v>
      </c>
      <c r="B57" s="20">
        <v>1485316</v>
      </c>
      <c r="C57" s="21">
        <v>714080</v>
      </c>
      <c r="D57" s="21">
        <v>83</v>
      </c>
      <c r="E57" s="11">
        <f t="shared" si="0"/>
        <v>0.48070376943357507</v>
      </c>
      <c r="F57" s="21">
        <v>2084</v>
      </c>
      <c r="G57" s="11">
        <f t="shared" si="1"/>
        <v>1.4030684379620229E-3</v>
      </c>
      <c r="H57" s="21">
        <v>281</v>
      </c>
      <c r="I57" s="11">
        <f t="shared" si="2"/>
        <v>1.8918533160620365E-4</v>
      </c>
    </row>
    <row r="58" spans="1:9" ht="9.75" customHeight="1" x14ac:dyDescent="0.45">
      <c r="A58" s="4"/>
      <c r="B58" s="13"/>
      <c r="C58" s="14"/>
      <c r="D58" s="14"/>
      <c r="E58" s="15"/>
      <c r="F58" s="16"/>
      <c r="G58" s="15"/>
      <c r="H58" s="16"/>
      <c r="I58" s="15"/>
    </row>
    <row r="59" spans="1:9" ht="18.75" customHeight="1" x14ac:dyDescent="0.45">
      <c r="A59" s="2" t="s">
        <v>59</v>
      </c>
      <c r="B59" s="13"/>
      <c r="C59" s="14"/>
      <c r="D59" s="14"/>
      <c r="E59" s="15"/>
      <c r="F59" s="16"/>
      <c r="G59" s="15"/>
      <c r="H59" s="16"/>
      <c r="I59" s="15"/>
    </row>
    <row r="60" spans="1:9" ht="18.75" customHeight="1" x14ac:dyDescent="0.45">
      <c r="A60" s="2" t="s">
        <v>60</v>
      </c>
      <c r="B60" s="13"/>
      <c r="C60" s="14"/>
      <c r="D60" s="14"/>
      <c r="E60" s="15"/>
      <c r="F60" s="16"/>
      <c r="G60" s="15"/>
      <c r="H60" s="16"/>
      <c r="I60" s="15"/>
    </row>
    <row r="61" spans="1:9" x14ac:dyDescent="0.45">
      <c r="A61" s="2" t="s">
        <v>61</v>
      </c>
      <c r="B61" s="17"/>
      <c r="C61" s="17"/>
      <c r="D61" s="17"/>
      <c r="E61" s="18"/>
      <c r="F61" s="18"/>
      <c r="G61" s="18"/>
      <c r="H61" s="18"/>
      <c r="I61" s="18"/>
    </row>
    <row r="62" spans="1:9" x14ac:dyDescent="0.45">
      <c r="A62" s="2" t="s">
        <v>62</v>
      </c>
    </row>
    <row r="63" spans="1:9" s="70" customFormat="1" x14ac:dyDescent="0.45">
      <c r="A63" s="77" t="s">
        <v>158</v>
      </c>
      <c r="B63" s="59"/>
      <c r="C63" s="59"/>
      <c r="D63" s="59"/>
      <c r="F63" s="59"/>
      <c r="H63" s="59"/>
    </row>
    <row r="64" spans="1:9" x14ac:dyDescent="0.45">
      <c r="A64" s="49" t="s">
        <v>63</v>
      </c>
      <c r="B64" s="51"/>
      <c r="C64" s="51"/>
      <c r="D64" s="51"/>
      <c r="E64" s="24"/>
      <c r="F64" s="24"/>
      <c r="G64" s="24"/>
      <c r="H64" s="24"/>
      <c r="I64" s="24"/>
    </row>
  </sheetData>
  <mergeCells count="16">
    <mergeCell ref="H7:H9"/>
    <mergeCell ref="E8:E9"/>
    <mergeCell ref="G8:G9"/>
    <mergeCell ref="I8:I9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3:I3"/>
    <mergeCell ref="D8:D9"/>
  </mergeCells>
  <phoneticPr fontId="2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Normal="100" zoomScaleSheetLayoutView="100" workbookViewId="0">
      <selection activeCell="E18" sqref="E18"/>
    </sheetView>
  </sheetViews>
  <sheetFormatPr defaultRowHeight="18" x14ac:dyDescent="0.45"/>
  <cols>
    <col min="1" max="1" width="13.59765625" customWidth="1"/>
    <col min="2" max="4" width="13.59765625" style="1" customWidth="1"/>
    <col min="5" max="5" width="13.59765625" customWidth="1"/>
    <col min="6" max="6" width="13.59765625" style="1" customWidth="1"/>
    <col min="7" max="7" width="13.59765625" customWidth="1"/>
    <col min="8" max="8" width="13.59765625" style="1" customWidth="1"/>
    <col min="9" max="9" width="15.69921875" customWidth="1"/>
    <col min="11" max="11" width="9.5" bestFit="1" customWidth="1"/>
  </cols>
  <sheetData>
    <row r="1" spans="1:9" x14ac:dyDescent="0.45">
      <c r="A1" s="84" t="s">
        <v>64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3"/>
      <c r="G2" s="2"/>
      <c r="H2" s="3"/>
      <c r="I2" s="2"/>
    </row>
    <row r="3" spans="1:9" x14ac:dyDescent="0.45">
      <c r="A3" s="4"/>
      <c r="B3" s="5"/>
      <c r="C3" s="5"/>
      <c r="D3" s="5"/>
      <c r="E3" s="4"/>
      <c r="F3" s="19"/>
      <c r="G3" s="6"/>
      <c r="H3" s="101">
        <f>'進捗状況 (都道府県別)'!H3</f>
        <v>44810</v>
      </c>
      <c r="I3" s="101"/>
    </row>
    <row r="4" spans="1:9" x14ac:dyDescent="0.45">
      <c r="A4" s="2" t="s">
        <v>65</v>
      </c>
      <c r="B4" s="5"/>
      <c r="C4" s="5"/>
      <c r="D4" s="5"/>
      <c r="E4" s="4"/>
      <c r="F4" s="19"/>
      <c r="G4" s="6"/>
      <c r="H4" s="19"/>
      <c r="I4" s="7" t="s">
        <v>1</v>
      </c>
    </row>
    <row r="5" spans="1:9" ht="24" customHeight="1" x14ac:dyDescent="0.45">
      <c r="A5" s="104" t="s">
        <v>66</v>
      </c>
      <c r="B5" s="85" t="s">
        <v>3</v>
      </c>
      <c r="C5" s="81" t="s">
        <v>4</v>
      </c>
      <c r="D5" s="86"/>
      <c r="E5" s="87"/>
      <c r="F5" s="105" t="str">
        <f>'進捗状況 (都道府県別)'!F5</f>
        <v>直近1週間</v>
      </c>
      <c r="G5" s="106"/>
      <c r="H5" s="107">
        <f>'進捗状況 (都道府県別)'!H5:I5</f>
        <v>44809</v>
      </c>
      <c r="I5" s="108"/>
    </row>
    <row r="6" spans="1:9" ht="23.25" customHeight="1" x14ac:dyDescent="0.45">
      <c r="A6" s="104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99" t="s">
        <v>8</v>
      </c>
      <c r="G7" s="8"/>
      <c r="H7" s="99" t="s">
        <v>8</v>
      </c>
      <c r="I7" s="9"/>
    </row>
    <row r="8" spans="1:9" ht="18.75" customHeight="1" x14ac:dyDescent="0.45">
      <c r="A8" s="80"/>
      <c r="B8" s="85"/>
      <c r="C8" s="100"/>
      <c r="D8" s="102" t="s">
        <v>157</v>
      </c>
      <c r="E8" s="83" t="s">
        <v>9</v>
      </c>
      <c r="F8" s="100"/>
      <c r="G8" s="81" t="s">
        <v>10</v>
      </c>
      <c r="H8" s="10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100"/>
      <c r="G9" s="82"/>
      <c r="H9" s="100"/>
      <c r="I9" s="82"/>
    </row>
    <row r="10" spans="1:9" x14ac:dyDescent="0.45">
      <c r="A10" s="10" t="s">
        <v>67</v>
      </c>
      <c r="B10" s="20">
        <f>SUM(B11:B30)</f>
        <v>27484752</v>
      </c>
      <c r="C10" s="21">
        <f>SUM(C11:C30)</f>
        <v>17052984</v>
      </c>
      <c r="D10" s="21">
        <f>SUM(D11:D30)</f>
        <v>689</v>
      </c>
      <c r="E10" s="11">
        <f>(C10-D10)/$B10</f>
        <v>0.62042746465385612</v>
      </c>
      <c r="F10" s="21">
        <f>SUM(F11:F30)</f>
        <v>60776</v>
      </c>
      <c r="G10" s="11">
        <f>F10/$B10</f>
        <v>2.2112624483568198E-3</v>
      </c>
      <c r="H10" s="21">
        <f>SUM(H11:H30)</f>
        <v>10867</v>
      </c>
      <c r="I10" s="11">
        <f>H10/$B10</f>
        <v>3.9538286537932013E-4</v>
      </c>
    </row>
    <row r="11" spans="1:9" x14ac:dyDescent="0.45">
      <c r="A11" s="12" t="s">
        <v>68</v>
      </c>
      <c r="B11" s="20">
        <v>1960668</v>
      </c>
      <c r="C11" s="21">
        <v>1228633</v>
      </c>
      <c r="D11" s="21">
        <v>13</v>
      </c>
      <c r="E11" s="11">
        <f t="shared" ref="E11:E30" si="0">(C11-D11)/$B11</f>
        <v>0.62663337189162061</v>
      </c>
      <c r="F11" s="21">
        <v>4758</v>
      </c>
      <c r="G11" s="11">
        <f t="shared" ref="G11:G30" si="1">F11/$B11</f>
        <v>2.4267239532649075E-3</v>
      </c>
      <c r="H11" s="21">
        <v>432</v>
      </c>
      <c r="I11" s="11">
        <f t="shared" ref="I11:I30" si="2">H11/$B11</f>
        <v>2.2033307015772175E-4</v>
      </c>
    </row>
    <row r="12" spans="1:9" x14ac:dyDescent="0.45">
      <c r="A12" s="12" t="s">
        <v>69</v>
      </c>
      <c r="B12" s="20">
        <v>1065365</v>
      </c>
      <c r="C12" s="21">
        <v>687071</v>
      </c>
      <c r="D12" s="21">
        <v>10</v>
      </c>
      <c r="E12" s="11">
        <f t="shared" si="0"/>
        <v>0.64490667517705202</v>
      </c>
      <c r="F12" s="21">
        <v>3392</v>
      </c>
      <c r="G12" s="11">
        <f t="shared" si="1"/>
        <v>3.1838853350729564E-3</v>
      </c>
      <c r="H12" s="21">
        <v>1324</v>
      </c>
      <c r="I12" s="11">
        <f t="shared" si="2"/>
        <v>1.2427665635721091E-3</v>
      </c>
    </row>
    <row r="13" spans="1:9" x14ac:dyDescent="0.45">
      <c r="A13" s="12" t="s">
        <v>70</v>
      </c>
      <c r="B13" s="20">
        <v>1332226</v>
      </c>
      <c r="C13" s="21">
        <v>863545</v>
      </c>
      <c r="D13" s="21">
        <v>3</v>
      </c>
      <c r="E13" s="11">
        <f t="shared" si="0"/>
        <v>0.64819482580282928</v>
      </c>
      <c r="F13" s="21">
        <v>1924</v>
      </c>
      <c r="G13" s="11">
        <f t="shared" si="1"/>
        <v>1.4441994076080185E-3</v>
      </c>
      <c r="H13" s="21">
        <v>233</v>
      </c>
      <c r="I13" s="11">
        <f t="shared" si="2"/>
        <v>1.7489525050554485E-4</v>
      </c>
    </row>
    <row r="14" spans="1:9" x14ac:dyDescent="0.45">
      <c r="A14" s="12" t="s">
        <v>71</v>
      </c>
      <c r="B14" s="20">
        <v>976328</v>
      </c>
      <c r="C14" s="21">
        <v>645369</v>
      </c>
      <c r="D14" s="21">
        <v>0</v>
      </c>
      <c r="E14" s="11">
        <f t="shared" si="0"/>
        <v>0.66101658459042456</v>
      </c>
      <c r="F14" s="21">
        <v>2109</v>
      </c>
      <c r="G14" s="11">
        <f t="shared" si="1"/>
        <v>2.1601347088273611E-3</v>
      </c>
      <c r="H14" s="21">
        <v>559</v>
      </c>
      <c r="I14" s="11">
        <f t="shared" si="2"/>
        <v>5.7255348612351585E-4</v>
      </c>
    </row>
    <row r="15" spans="1:9" x14ac:dyDescent="0.45">
      <c r="A15" s="12" t="s">
        <v>72</v>
      </c>
      <c r="B15" s="20">
        <v>3755776</v>
      </c>
      <c r="C15" s="21">
        <v>2441524</v>
      </c>
      <c r="D15" s="21">
        <v>70</v>
      </c>
      <c r="E15" s="11">
        <f t="shared" si="0"/>
        <v>0.65005314480948806</v>
      </c>
      <c r="F15" s="21">
        <v>7464</v>
      </c>
      <c r="G15" s="11">
        <f t="shared" si="1"/>
        <v>1.9873389680321722E-3</v>
      </c>
      <c r="H15" s="21">
        <v>1191</v>
      </c>
      <c r="I15" s="11">
        <f t="shared" si="2"/>
        <v>3.1711156362892784E-4</v>
      </c>
    </row>
    <row r="16" spans="1:9" x14ac:dyDescent="0.45">
      <c r="A16" s="12" t="s">
        <v>73</v>
      </c>
      <c r="B16" s="20">
        <v>1522390</v>
      </c>
      <c r="C16" s="21">
        <v>946986</v>
      </c>
      <c r="D16" s="21">
        <v>61</v>
      </c>
      <c r="E16" s="11">
        <f t="shared" si="0"/>
        <v>0.62199896215818551</v>
      </c>
      <c r="F16" s="21">
        <v>3827</v>
      </c>
      <c r="G16" s="11">
        <f t="shared" si="1"/>
        <v>2.513810521614041E-3</v>
      </c>
      <c r="H16" s="21">
        <v>548</v>
      </c>
      <c r="I16" s="11">
        <f t="shared" si="2"/>
        <v>3.5996032554076155E-4</v>
      </c>
    </row>
    <row r="17" spans="1:9" x14ac:dyDescent="0.45">
      <c r="A17" s="12" t="s">
        <v>74</v>
      </c>
      <c r="B17" s="20">
        <v>719112</v>
      </c>
      <c r="C17" s="21">
        <v>470588</v>
      </c>
      <c r="D17" s="21">
        <v>17</v>
      </c>
      <c r="E17" s="11">
        <f t="shared" si="0"/>
        <v>0.65437789940927138</v>
      </c>
      <c r="F17" s="21">
        <v>1286</v>
      </c>
      <c r="G17" s="11">
        <f t="shared" si="1"/>
        <v>1.7883167017098867E-3</v>
      </c>
      <c r="H17" s="21">
        <v>76</v>
      </c>
      <c r="I17" s="11">
        <f t="shared" si="2"/>
        <v>1.056859015007398E-4</v>
      </c>
    </row>
    <row r="18" spans="1:9" x14ac:dyDescent="0.45">
      <c r="A18" s="12" t="s">
        <v>75</v>
      </c>
      <c r="B18" s="20">
        <v>779613</v>
      </c>
      <c r="C18" s="21">
        <v>545882</v>
      </c>
      <c r="D18" s="21">
        <v>3</v>
      </c>
      <c r="E18" s="11">
        <f t="shared" si="0"/>
        <v>0.70019227488510327</v>
      </c>
      <c r="F18" s="21">
        <v>1516</v>
      </c>
      <c r="G18" s="11">
        <f t="shared" si="1"/>
        <v>1.9445545418047159E-3</v>
      </c>
      <c r="H18" s="21">
        <v>167</v>
      </c>
      <c r="I18" s="11">
        <f t="shared" si="2"/>
        <v>2.1420884464471476E-4</v>
      </c>
    </row>
    <row r="19" spans="1:9" x14ac:dyDescent="0.45">
      <c r="A19" s="12" t="s">
        <v>76</v>
      </c>
      <c r="B19" s="20">
        <v>689079</v>
      </c>
      <c r="C19" s="21">
        <v>463182</v>
      </c>
      <c r="D19" s="21">
        <v>12</v>
      </c>
      <c r="E19" s="11">
        <f t="shared" si="0"/>
        <v>0.67215805444658738</v>
      </c>
      <c r="F19" s="21">
        <v>2224</v>
      </c>
      <c r="G19" s="11">
        <f t="shared" si="1"/>
        <v>3.2274964118773029E-3</v>
      </c>
      <c r="H19" s="21">
        <v>209</v>
      </c>
      <c r="I19" s="11">
        <f t="shared" si="2"/>
        <v>3.0330339482120339E-4</v>
      </c>
    </row>
    <row r="20" spans="1:9" x14ac:dyDescent="0.45">
      <c r="A20" s="12" t="s">
        <v>77</v>
      </c>
      <c r="B20" s="20">
        <v>795771</v>
      </c>
      <c r="C20" s="21">
        <v>524427</v>
      </c>
      <c r="D20" s="21">
        <v>5</v>
      </c>
      <c r="E20" s="11">
        <f t="shared" si="0"/>
        <v>0.65901119794513752</v>
      </c>
      <c r="F20" s="21">
        <v>1788</v>
      </c>
      <c r="G20" s="11">
        <f t="shared" si="1"/>
        <v>2.2468775564829582E-3</v>
      </c>
      <c r="H20" s="21">
        <v>337</v>
      </c>
      <c r="I20" s="11">
        <f t="shared" si="2"/>
        <v>4.2348866696574768E-4</v>
      </c>
    </row>
    <row r="21" spans="1:9" x14ac:dyDescent="0.45">
      <c r="A21" s="12" t="s">
        <v>78</v>
      </c>
      <c r="B21" s="20">
        <v>2293433</v>
      </c>
      <c r="C21" s="21">
        <v>1379726</v>
      </c>
      <c r="D21" s="21">
        <v>31</v>
      </c>
      <c r="E21" s="11">
        <f t="shared" si="0"/>
        <v>0.60158504739401586</v>
      </c>
      <c r="F21" s="21">
        <v>4041</v>
      </c>
      <c r="G21" s="11">
        <f t="shared" si="1"/>
        <v>1.7619873787461853E-3</v>
      </c>
      <c r="H21" s="21">
        <v>497</v>
      </c>
      <c r="I21" s="11">
        <f t="shared" si="2"/>
        <v>2.1670569840060729E-4</v>
      </c>
    </row>
    <row r="22" spans="1:9" x14ac:dyDescent="0.45">
      <c r="A22" s="12" t="s">
        <v>79</v>
      </c>
      <c r="B22" s="20">
        <v>1388807</v>
      </c>
      <c r="C22" s="21">
        <v>835712</v>
      </c>
      <c r="D22" s="21">
        <v>41</v>
      </c>
      <c r="E22" s="11">
        <f t="shared" si="0"/>
        <v>0.60171859732849853</v>
      </c>
      <c r="F22" s="21">
        <v>5055</v>
      </c>
      <c r="G22" s="11">
        <f t="shared" si="1"/>
        <v>3.6398146034690207E-3</v>
      </c>
      <c r="H22" s="21">
        <v>766</v>
      </c>
      <c r="I22" s="11">
        <f t="shared" si="2"/>
        <v>5.5155251953655188E-4</v>
      </c>
    </row>
    <row r="23" spans="1:9" x14ac:dyDescent="0.45">
      <c r="A23" s="12" t="s">
        <v>80</v>
      </c>
      <c r="B23" s="20">
        <v>2732197</v>
      </c>
      <c r="C23" s="21">
        <v>1497877</v>
      </c>
      <c r="D23" s="21">
        <v>105</v>
      </c>
      <c r="E23" s="11">
        <f t="shared" si="0"/>
        <v>0.54819326717656158</v>
      </c>
      <c r="F23" s="21">
        <v>6200</v>
      </c>
      <c r="G23" s="11">
        <f t="shared" si="1"/>
        <v>2.2692360763151413E-3</v>
      </c>
      <c r="H23" s="21">
        <v>883</v>
      </c>
      <c r="I23" s="11">
        <f t="shared" si="2"/>
        <v>3.231831379655274E-4</v>
      </c>
    </row>
    <row r="24" spans="1:9" x14ac:dyDescent="0.45">
      <c r="A24" s="12" t="s">
        <v>81</v>
      </c>
      <c r="B24" s="20">
        <v>826154</v>
      </c>
      <c r="C24" s="21">
        <v>491241</v>
      </c>
      <c r="D24" s="21">
        <v>15</v>
      </c>
      <c r="E24" s="11">
        <f t="shared" si="0"/>
        <v>0.59459374402351139</v>
      </c>
      <c r="F24" s="21">
        <v>1696</v>
      </c>
      <c r="G24" s="11">
        <f t="shared" si="1"/>
        <v>2.0528860236711313E-3</v>
      </c>
      <c r="H24" s="21">
        <v>277</v>
      </c>
      <c r="I24" s="11">
        <f t="shared" si="2"/>
        <v>3.3528857815855157E-4</v>
      </c>
    </row>
    <row r="25" spans="1:9" x14ac:dyDescent="0.45">
      <c r="A25" s="12" t="s">
        <v>82</v>
      </c>
      <c r="B25" s="20">
        <v>1517627</v>
      </c>
      <c r="C25" s="21">
        <v>905830</v>
      </c>
      <c r="D25" s="21">
        <v>7</v>
      </c>
      <c r="E25" s="11">
        <f t="shared" si="0"/>
        <v>0.59686800511588156</v>
      </c>
      <c r="F25" s="21">
        <v>3362</v>
      </c>
      <c r="G25" s="11">
        <f t="shared" si="1"/>
        <v>2.2153005975776656E-3</v>
      </c>
      <c r="H25" s="21">
        <v>401</v>
      </c>
      <c r="I25" s="11">
        <f t="shared" si="2"/>
        <v>2.6422829852130992E-4</v>
      </c>
    </row>
    <row r="26" spans="1:9" x14ac:dyDescent="0.45">
      <c r="A26" s="12" t="s">
        <v>83</v>
      </c>
      <c r="B26" s="20">
        <v>704487</v>
      </c>
      <c r="C26" s="21">
        <v>431469</v>
      </c>
      <c r="D26" s="21">
        <v>11</v>
      </c>
      <c r="E26" s="11">
        <f t="shared" si="0"/>
        <v>0.612442812997259</v>
      </c>
      <c r="F26" s="21">
        <v>1864</v>
      </c>
      <c r="G26" s="11">
        <f t="shared" si="1"/>
        <v>2.6458969434496309E-3</v>
      </c>
      <c r="H26" s="21">
        <v>333</v>
      </c>
      <c r="I26" s="11">
        <f t="shared" si="2"/>
        <v>4.7268437884588361E-4</v>
      </c>
    </row>
    <row r="27" spans="1:9" x14ac:dyDescent="0.45">
      <c r="A27" s="12" t="s">
        <v>84</v>
      </c>
      <c r="B27" s="20">
        <v>1189149</v>
      </c>
      <c r="C27" s="21">
        <v>711489</v>
      </c>
      <c r="D27" s="21">
        <v>4</v>
      </c>
      <c r="E27" s="11">
        <f t="shared" si="0"/>
        <v>0.59831442485340358</v>
      </c>
      <c r="F27" s="21">
        <v>2008</v>
      </c>
      <c r="G27" s="11">
        <f t="shared" si="1"/>
        <v>1.6886025216352198E-3</v>
      </c>
      <c r="H27" s="21">
        <v>195</v>
      </c>
      <c r="I27" s="11">
        <f t="shared" si="2"/>
        <v>1.6398281460102982E-4</v>
      </c>
    </row>
    <row r="28" spans="1:9" x14ac:dyDescent="0.45">
      <c r="A28" s="12" t="s">
        <v>85</v>
      </c>
      <c r="B28" s="20">
        <v>936583</v>
      </c>
      <c r="C28" s="21">
        <v>601668</v>
      </c>
      <c r="D28" s="21">
        <v>268</v>
      </c>
      <c r="E28" s="11">
        <f t="shared" si="0"/>
        <v>0.64212141369211273</v>
      </c>
      <c r="F28" s="21">
        <v>1495</v>
      </c>
      <c r="G28" s="11">
        <f t="shared" si="1"/>
        <v>1.5962279904717467E-3</v>
      </c>
      <c r="H28" s="21">
        <v>830</v>
      </c>
      <c r="I28" s="11">
        <f t="shared" si="2"/>
        <v>8.8620015524518386E-4</v>
      </c>
    </row>
    <row r="29" spans="1:9" x14ac:dyDescent="0.45">
      <c r="A29" s="12" t="s">
        <v>86</v>
      </c>
      <c r="B29" s="20">
        <v>1568265</v>
      </c>
      <c r="C29" s="21">
        <v>916714</v>
      </c>
      <c r="D29" s="21">
        <v>4</v>
      </c>
      <c r="E29" s="11">
        <f t="shared" si="0"/>
        <v>0.58453768973993558</v>
      </c>
      <c r="F29" s="21">
        <v>2504</v>
      </c>
      <c r="G29" s="11">
        <f t="shared" si="1"/>
        <v>1.5966689303147108E-3</v>
      </c>
      <c r="H29" s="21">
        <v>1095</v>
      </c>
      <c r="I29" s="11">
        <f t="shared" si="2"/>
        <v>6.9822383334449214E-4</v>
      </c>
    </row>
    <row r="30" spans="1:9" x14ac:dyDescent="0.45">
      <c r="A30" s="12" t="s">
        <v>87</v>
      </c>
      <c r="B30" s="20">
        <v>731722</v>
      </c>
      <c r="C30" s="21">
        <v>464051</v>
      </c>
      <c r="D30" s="21">
        <v>9</v>
      </c>
      <c r="E30" s="11">
        <f t="shared" si="0"/>
        <v>0.63417800749464959</v>
      </c>
      <c r="F30" s="21">
        <v>2263</v>
      </c>
      <c r="G30" s="11">
        <f t="shared" si="1"/>
        <v>3.0927046063942316E-3</v>
      </c>
      <c r="H30" s="21">
        <v>514</v>
      </c>
      <c r="I30" s="11">
        <f t="shared" si="2"/>
        <v>7.0245257078507958E-4</v>
      </c>
    </row>
    <row r="31" spans="1:9" x14ac:dyDescent="0.45">
      <c r="A31" s="4"/>
      <c r="B31" s="13"/>
      <c r="C31" s="14"/>
      <c r="D31" s="14"/>
      <c r="E31" s="15"/>
      <c r="F31" s="14"/>
      <c r="G31" s="15"/>
      <c r="H31" s="14"/>
      <c r="I31" s="15"/>
    </row>
    <row r="32" spans="1:9" x14ac:dyDescent="0.45">
      <c r="A32" s="4"/>
      <c r="B32" s="13"/>
      <c r="C32" s="14"/>
      <c r="D32" s="14"/>
      <c r="E32" s="15"/>
      <c r="F32" s="14"/>
      <c r="G32" s="15"/>
      <c r="H32" s="14"/>
      <c r="I32" s="15"/>
    </row>
    <row r="33" spans="1:9" x14ac:dyDescent="0.45">
      <c r="A33" s="2" t="s">
        <v>88</v>
      </c>
      <c r="B33" s="5"/>
      <c r="C33" s="5"/>
      <c r="D33" s="5"/>
      <c r="E33" s="4"/>
      <c r="F33" s="19"/>
      <c r="G33" s="6"/>
      <c r="H33" s="19"/>
      <c r="I33" s="6"/>
    </row>
    <row r="34" spans="1:9" ht="22.5" customHeight="1" x14ac:dyDescent="0.45">
      <c r="A34" s="104"/>
      <c r="B34" s="85" t="s">
        <v>3</v>
      </c>
      <c r="C34" s="81" t="s">
        <v>4</v>
      </c>
      <c r="D34" s="86"/>
      <c r="E34" s="87"/>
      <c r="F34" s="105" t="str">
        <f>F5</f>
        <v>直近1週間</v>
      </c>
      <c r="G34" s="106"/>
      <c r="H34" s="105">
        <f>'進捗状況 (都道府県別)'!H5:I5</f>
        <v>44809</v>
      </c>
      <c r="I34" s="106"/>
    </row>
    <row r="35" spans="1:9" ht="24" customHeight="1" x14ac:dyDescent="0.45">
      <c r="A35" s="104"/>
      <c r="B35" s="85"/>
      <c r="C35" s="88"/>
      <c r="D35" s="89"/>
      <c r="E35" s="90"/>
      <c r="F35" s="95" t="s">
        <v>5</v>
      </c>
      <c r="G35" s="96"/>
      <c r="H35" s="97" t="s">
        <v>6</v>
      </c>
      <c r="I35" s="98"/>
    </row>
    <row r="36" spans="1:9" ht="18.75" customHeight="1" x14ac:dyDescent="0.45">
      <c r="A36" s="80"/>
      <c r="B36" s="85"/>
      <c r="C36" s="99" t="s">
        <v>7</v>
      </c>
      <c r="D36" s="69"/>
      <c r="E36" s="8"/>
      <c r="F36" s="99" t="s">
        <v>8</v>
      </c>
      <c r="G36" s="8"/>
      <c r="H36" s="99" t="s">
        <v>8</v>
      </c>
      <c r="I36" s="9"/>
    </row>
    <row r="37" spans="1:9" ht="18.75" customHeight="1" x14ac:dyDescent="0.45">
      <c r="A37" s="80"/>
      <c r="B37" s="85"/>
      <c r="C37" s="100"/>
      <c r="D37" s="83" t="s">
        <v>156</v>
      </c>
      <c r="E37" s="83" t="s">
        <v>9</v>
      </c>
      <c r="F37" s="100"/>
      <c r="G37" s="81" t="s">
        <v>10</v>
      </c>
      <c r="H37" s="100"/>
      <c r="I37" s="83" t="s">
        <v>10</v>
      </c>
    </row>
    <row r="38" spans="1:9" ht="35.1" customHeight="1" x14ac:dyDescent="0.45">
      <c r="A38" s="80"/>
      <c r="B38" s="85"/>
      <c r="C38" s="100"/>
      <c r="D38" s="82"/>
      <c r="E38" s="82"/>
      <c r="F38" s="100"/>
      <c r="G38" s="82"/>
      <c r="H38" s="100"/>
      <c r="I38" s="82"/>
    </row>
    <row r="39" spans="1:9" x14ac:dyDescent="0.45">
      <c r="A39" s="10" t="s">
        <v>67</v>
      </c>
      <c r="B39" s="20">
        <v>9522872</v>
      </c>
      <c r="C39" s="21">
        <v>5963848</v>
      </c>
      <c r="D39" s="21">
        <v>504</v>
      </c>
      <c r="E39" s="11">
        <f t="shared" ref="E39" si="3">(C39-D39)/$B39</f>
        <v>0.626212764384526</v>
      </c>
      <c r="F39" s="21">
        <v>18645</v>
      </c>
      <c r="G39" s="11">
        <f t="shared" ref="G39" si="4">F39/$B39</f>
        <v>1.9579177374220717E-3</v>
      </c>
      <c r="H39" s="21">
        <v>2649</v>
      </c>
      <c r="I39" s="11">
        <f t="shared" ref="I39" si="5">H39/$B39</f>
        <v>2.7817238328941099E-4</v>
      </c>
    </row>
    <row r="40" spans="1:9" ht="18.75" customHeight="1" x14ac:dyDescent="0.45">
      <c r="A40" s="4"/>
      <c r="B40" s="13"/>
      <c r="C40" s="14"/>
      <c r="D40" s="14"/>
      <c r="E40" s="15"/>
      <c r="F40" s="14"/>
      <c r="G40" s="15"/>
      <c r="H40" s="14"/>
      <c r="I40" s="15"/>
    </row>
    <row r="41" spans="1:9" ht="18.75" customHeight="1" x14ac:dyDescent="0.45">
      <c r="A41" s="2" t="s">
        <v>89</v>
      </c>
      <c r="B41" s="13"/>
      <c r="C41" s="14"/>
      <c r="D41" s="14"/>
      <c r="E41" s="15"/>
      <c r="F41" s="14"/>
      <c r="G41" s="15"/>
      <c r="H41" s="14"/>
      <c r="I41" s="15"/>
    </row>
    <row r="42" spans="1:9" ht="18.75" customHeight="1" x14ac:dyDescent="0.45">
      <c r="A42" s="2" t="s">
        <v>90</v>
      </c>
      <c r="B42" s="13"/>
      <c r="C42" s="14"/>
      <c r="D42" s="14"/>
      <c r="E42" s="15"/>
      <c r="F42" s="14"/>
      <c r="G42" s="15"/>
      <c r="H42" s="14"/>
      <c r="I42" s="15"/>
    </row>
    <row r="43" spans="1:9" x14ac:dyDescent="0.45">
      <c r="A43" s="2" t="s">
        <v>61</v>
      </c>
      <c r="B43" s="17"/>
      <c r="C43" s="17"/>
      <c r="D43" s="17"/>
      <c r="E43" s="18"/>
      <c r="F43" s="17"/>
      <c r="G43" s="18"/>
      <c r="H43" s="17"/>
      <c r="I43" s="18"/>
    </row>
    <row r="44" spans="1:9" x14ac:dyDescent="0.45">
      <c r="A44" s="2" t="s">
        <v>91</v>
      </c>
      <c r="B44" s="17"/>
      <c r="C44" s="17"/>
      <c r="D44" s="17"/>
      <c r="E44" s="18"/>
      <c r="F44" s="17"/>
      <c r="G44" s="18"/>
      <c r="H44" s="17"/>
      <c r="I44" s="18"/>
    </row>
    <row r="45" spans="1:9" s="70" customFormat="1" x14ac:dyDescent="0.45">
      <c r="A45" s="77" t="s">
        <v>158</v>
      </c>
      <c r="B45" s="59"/>
      <c r="C45" s="59"/>
      <c r="D45" s="59"/>
      <c r="F45" s="59"/>
      <c r="H45" s="59"/>
    </row>
    <row r="46" spans="1:9" x14ac:dyDescent="0.45">
      <c r="A46" s="49" t="s">
        <v>159</v>
      </c>
      <c r="B46" s="50"/>
      <c r="C46" s="50"/>
      <c r="D46" s="50"/>
      <c r="F46" s="50"/>
      <c r="H46" s="50"/>
    </row>
  </sheetData>
  <mergeCells count="30"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7:H9"/>
    <mergeCell ref="E8:E9"/>
    <mergeCell ref="G8:G9"/>
    <mergeCell ref="I8:I9"/>
    <mergeCell ref="H3:I3"/>
    <mergeCell ref="D8:D9"/>
    <mergeCell ref="A34:A38"/>
    <mergeCell ref="B34:B38"/>
    <mergeCell ref="C34:E35"/>
    <mergeCell ref="F34:G34"/>
    <mergeCell ref="H34:I34"/>
    <mergeCell ref="F35:G35"/>
    <mergeCell ref="H35:I35"/>
    <mergeCell ref="C36:C38"/>
    <mergeCell ref="F36:F38"/>
    <mergeCell ref="H36:H38"/>
    <mergeCell ref="E37:E38"/>
    <mergeCell ref="G37:G38"/>
    <mergeCell ref="I37:I38"/>
    <mergeCell ref="D37:D38"/>
  </mergeCells>
  <phoneticPr fontId="2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2"/>
  <sheetViews>
    <sheetView view="pageBreakPreview" zoomScaleNormal="100" zoomScaleSheetLayoutView="100" workbookViewId="0">
      <selection activeCell="C15" sqref="C15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5" width="13.8984375" style="75" customWidth="1"/>
    <col min="6" max="7" width="14" customWidth="1"/>
    <col min="8" max="8" width="14" style="75" customWidth="1"/>
    <col min="9" max="10" width="14.09765625" customWidth="1"/>
    <col min="11" max="11" width="14.09765625" style="75" customWidth="1"/>
    <col min="12" max="12" width="12.8984375" customWidth="1"/>
    <col min="13" max="28" width="13.09765625" customWidth="1"/>
    <col min="30" max="30" width="11.59765625" bestFit="1" customWidth="1"/>
  </cols>
  <sheetData>
    <row r="1" spans="1:30" x14ac:dyDescent="0.45">
      <c r="A1" s="22" t="s">
        <v>92</v>
      </c>
      <c r="B1" s="23"/>
      <c r="C1" s="24"/>
      <c r="D1" s="24"/>
      <c r="E1" s="71"/>
      <c r="F1" s="24"/>
      <c r="G1" s="24"/>
      <c r="H1" s="71"/>
      <c r="M1" s="25"/>
    </row>
    <row r="2" spans="1:30" x14ac:dyDescent="0.45">
      <c r="A2" s="22"/>
      <c r="B2" s="22"/>
      <c r="C2" s="22"/>
      <c r="D2" s="22"/>
      <c r="E2" s="72"/>
      <c r="F2" s="22"/>
      <c r="G2" s="22"/>
      <c r="H2" s="72"/>
      <c r="I2" s="22"/>
      <c r="J2" s="22"/>
      <c r="K2" s="72"/>
      <c r="L2" s="22"/>
      <c r="S2" s="26"/>
      <c r="T2" s="26"/>
      <c r="U2" s="26"/>
      <c r="V2" s="26"/>
      <c r="W2" s="26"/>
      <c r="X2" s="26"/>
      <c r="Y2" s="109">
        <f>'進捗状況 (都道府県別)'!H3</f>
        <v>44810</v>
      </c>
      <c r="Z2" s="109"/>
      <c r="AA2" s="109"/>
      <c r="AB2" s="109"/>
    </row>
    <row r="3" spans="1:30" x14ac:dyDescent="0.45">
      <c r="A3" s="111" t="s">
        <v>2</v>
      </c>
      <c r="B3" s="129" t="str">
        <f>_xlfn.CONCAT("接種回数（",TEXT('進捗状況 (都道府県別)'!H3-1,"m月d日"),"まで）")</f>
        <v>接種回数（9月5日まで）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1"/>
    </row>
    <row r="4" spans="1:30" x14ac:dyDescent="0.45">
      <c r="A4" s="112"/>
      <c r="B4" s="112"/>
      <c r="C4" s="114" t="s">
        <v>93</v>
      </c>
      <c r="D4" s="115"/>
      <c r="E4" s="116"/>
      <c r="F4" s="114" t="s">
        <v>94</v>
      </c>
      <c r="G4" s="115"/>
      <c r="H4" s="116"/>
      <c r="I4" s="123" t="s">
        <v>95</v>
      </c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3" t="s">
        <v>96</v>
      </c>
      <c r="W4" s="124"/>
      <c r="X4" s="124"/>
      <c r="Y4" s="124"/>
      <c r="Z4" s="124"/>
      <c r="AA4" s="124"/>
      <c r="AB4" s="125"/>
    </row>
    <row r="5" spans="1:30" x14ac:dyDescent="0.45">
      <c r="A5" s="112"/>
      <c r="B5" s="112"/>
      <c r="C5" s="117"/>
      <c r="D5" s="118"/>
      <c r="E5" s="119"/>
      <c r="F5" s="117"/>
      <c r="G5" s="118"/>
      <c r="H5" s="119"/>
      <c r="I5" s="120"/>
      <c r="J5" s="121"/>
      <c r="K5" s="122"/>
      <c r="L5" s="61" t="s">
        <v>97</v>
      </c>
      <c r="M5" s="61" t="s">
        <v>98</v>
      </c>
      <c r="N5" s="62" t="s">
        <v>99</v>
      </c>
      <c r="O5" s="63" t="s">
        <v>100</v>
      </c>
      <c r="P5" s="63" t="s">
        <v>101</v>
      </c>
      <c r="Q5" s="63" t="s">
        <v>102</v>
      </c>
      <c r="R5" s="63" t="s">
        <v>103</v>
      </c>
      <c r="S5" s="63" t="s">
        <v>104</v>
      </c>
      <c r="T5" s="63" t="s">
        <v>149</v>
      </c>
      <c r="U5" s="63" t="s">
        <v>154</v>
      </c>
      <c r="V5" s="64"/>
      <c r="W5" s="65"/>
      <c r="X5" s="61" t="s">
        <v>105</v>
      </c>
      <c r="Y5" s="61" t="s">
        <v>106</v>
      </c>
      <c r="Z5" s="61" t="s">
        <v>107</v>
      </c>
      <c r="AA5" s="61" t="s">
        <v>148</v>
      </c>
      <c r="AB5" s="61" t="s">
        <v>155</v>
      </c>
    </row>
    <row r="6" spans="1:30" x14ac:dyDescent="0.45">
      <c r="A6" s="113"/>
      <c r="B6" s="113"/>
      <c r="C6" s="52" t="s">
        <v>7</v>
      </c>
      <c r="D6" s="78" t="s">
        <v>151</v>
      </c>
      <c r="E6" s="60" t="s">
        <v>108</v>
      </c>
      <c r="F6" s="52" t="s">
        <v>7</v>
      </c>
      <c r="G6" s="78" t="s">
        <v>151</v>
      </c>
      <c r="H6" s="60" t="s">
        <v>108</v>
      </c>
      <c r="I6" s="52" t="s">
        <v>7</v>
      </c>
      <c r="J6" s="78" t="s">
        <v>151</v>
      </c>
      <c r="K6" s="60" t="s">
        <v>108</v>
      </c>
      <c r="L6" s="126" t="s">
        <v>7</v>
      </c>
      <c r="M6" s="127"/>
      <c r="N6" s="127"/>
      <c r="O6" s="127"/>
      <c r="P6" s="127"/>
      <c r="Q6" s="127"/>
      <c r="R6" s="127"/>
      <c r="S6" s="127"/>
      <c r="T6" s="127"/>
      <c r="U6" s="128"/>
      <c r="V6" s="60" t="s">
        <v>7</v>
      </c>
      <c r="W6" s="60" t="s">
        <v>108</v>
      </c>
      <c r="X6" s="66" t="s">
        <v>109</v>
      </c>
      <c r="Y6" s="66" t="s">
        <v>109</v>
      </c>
      <c r="Z6" s="66" t="s">
        <v>109</v>
      </c>
      <c r="AA6" s="66" t="s">
        <v>109</v>
      </c>
      <c r="AB6" s="66" t="s">
        <v>109</v>
      </c>
      <c r="AD6" s="58" t="s">
        <v>110</v>
      </c>
    </row>
    <row r="7" spans="1:30" x14ac:dyDescent="0.45">
      <c r="A7" s="28" t="s">
        <v>11</v>
      </c>
      <c r="B7" s="30">
        <f>C7+F7+I7+V7</f>
        <v>317500165</v>
      </c>
      <c r="C7" s="30">
        <f>SUM(C8:C54)</f>
        <v>104132941</v>
      </c>
      <c r="D7" s="30">
        <f>SUM(D8:D54)</f>
        <v>1563269</v>
      </c>
      <c r="E7" s="73">
        <f t="shared" ref="E7:E54" si="0">(C7-D7)/AD7</f>
        <v>0.81457053670125323</v>
      </c>
      <c r="F7" s="30">
        <f>SUM(F8:F54)</f>
        <v>102703988</v>
      </c>
      <c r="G7" s="30">
        <f>SUM(G8:G54)</f>
        <v>1467552</v>
      </c>
      <c r="H7" s="73">
        <f>(F7-G7)/AD7</f>
        <v>0.8039824677048989</v>
      </c>
      <c r="I7" s="30">
        <f>SUM(I8:I54)</f>
        <v>81699751</v>
      </c>
      <c r="J7" s="30">
        <f>SUM(J8:J54)</f>
        <v>3951</v>
      </c>
      <c r="K7" s="73">
        <f>(I7-J7)/AD7</f>
        <v>0.64879793758371618</v>
      </c>
      <c r="L7" s="53">
        <f>SUM(L8:L54)</f>
        <v>1039610</v>
      </c>
      <c r="M7" s="53">
        <f t="shared" ref="M7" si="1">SUM(M8:M54)</f>
        <v>5305956</v>
      </c>
      <c r="N7" s="53">
        <f t="shared" ref="N7:U7" si="2">SUM(N8:N54)</f>
        <v>23299534</v>
      </c>
      <c r="O7" s="53">
        <f t="shared" si="2"/>
        <v>25512167</v>
      </c>
      <c r="P7" s="53">
        <f t="shared" si="2"/>
        <v>13756227</v>
      </c>
      <c r="Q7" s="53">
        <f t="shared" si="2"/>
        <v>6562351</v>
      </c>
      <c r="R7" s="53">
        <f t="shared" si="2"/>
        <v>2731641</v>
      </c>
      <c r="S7" s="53">
        <f t="shared" ref="S7:T7" si="3">SUM(S8:S54)</f>
        <v>1862885</v>
      </c>
      <c r="T7" s="53">
        <f t="shared" si="3"/>
        <v>1512400</v>
      </c>
      <c r="U7" s="53">
        <f t="shared" si="2"/>
        <v>116980</v>
      </c>
      <c r="V7" s="53">
        <f>SUM(V8:V54)</f>
        <v>28963485</v>
      </c>
      <c r="W7" s="54">
        <f>V7/AD7</f>
        <v>0.23001732443083855</v>
      </c>
      <c r="X7" s="53">
        <f>SUM(X8:X54)</f>
        <v>6873</v>
      </c>
      <c r="Y7" s="53">
        <f t="shared" ref="Y7" si="4">SUM(Y8:Y54)</f>
        <v>755583</v>
      </c>
      <c r="Z7" s="53">
        <f t="shared" ref="Z7:AB7" si="5">SUM(Z8:Z54)</f>
        <v>12662375</v>
      </c>
      <c r="AA7" s="53">
        <f t="shared" ref="AA7" si="6">SUM(AA8:AA54)</f>
        <v>14373646</v>
      </c>
      <c r="AB7" s="53">
        <f t="shared" si="5"/>
        <v>1165008</v>
      </c>
      <c r="AD7" s="59">
        <f>SUM(AD8:AD54)</f>
        <v>125918711</v>
      </c>
    </row>
    <row r="8" spans="1:30" x14ac:dyDescent="0.45">
      <c r="A8" s="31" t="s">
        <v>12</v>
      </c>
      <c r="B8" s="30">
        <f>C8+F8+I8+V8</f>
        <v>13402108</v>
      </c>
      <c r="C8" s="32">
        <f>SUM(一般接種!D7+一般接種!G7+一般接種!J7+一般接種!M7+医療従事者等!C5)</f>
        <v>4334024</v>
      </c>
      <c r="D8" s="32">
        <v>63445</v>
      </c>
      <c r="E8" s="73">
        <f t="shared" si="0"/>
        <v>0.82415814589172343</v>
      </c>
      <c r="F8" s="32">
        <f>SUM(一般接種!E7+一般接種!H7+一般接種!K7+一般接種!N7+医療従事者等!D5)</f>
        <v>4270538</v>
      </c>
      <c r="G8" s="32">
        <v>59020</v>
      </c>
      <c r="H8" s="73">
        <f t="shared" ref="H8:H54" si="7">(F8-G8)/AD8</f>
        <v>0.81276025247855599</v>
      </c>
      <c r="I8" s="29">
        <f>SUM(L8:U8)</f>
        <v>3482549</v>
      </c>
      <c r="J8" s="32">
        <v>69</v>
      </c>
      <c r="K8" s="73">
        <f t="shared" ref="K8:K54" si="8">(I8-J8)/AD8</f>
        <v>0.67206677593483433</v>
      </c>
      <c r="L8" s="67">
        <v>42122</v>
      </c>
      <c r="M8" s="67">
        <v>231734</v>
      </c>
      <c r="N8" s="67">
        <v>923921</v>
      </c>
      <c r="O8" s="67">
        <v>1076004</v>
      </c>
      <c r="P8" s="67">
        <v>656467</v>
      </c>
      <c r="Q8" s="67">
        <v>306430</v>
      </c>
      <c r="R8" s="67">
        <v>120395</v>
      </c>
      <c r="S8" s="67">
        <v>68278</v>
      </c>
      <c r="T8" s="67">
        <v>54724</v>
      </c>
      <c r="U8" s="67">
        <v>2474</v>
      </c>
      <c r="V8" s="67">
        <f>SUM(X8:AB8)</f>
        <v>1314997</v>
      </c>
      <c r="W8" s="68">
        <f t="shared" ref="W8:W54" si="9">V8/AD8</f>
        <v>0.25377483694205832</v>
      </c>
      <c r="X8" s="67">
        <v>156</v>
      </c>
      <c r="Y8" s="67">
        <v>26231</v>
      </c>
      <c r="Z8" s="67">
        <v>525218</v>
      </c>
      <c r="AA8" s="67">
        <v>719917</v>
      </c>
      <c r="AB8" s="67">
        <v>43475</v>
      </c>
      <c r="AD8" s="59">
        <v>5181747</v>
      </c>
    </row>
    <row r="9" spans="1:30" x14ac:dyDescent="0.45">
      <c r="A9" s="31" t="s">
        <v>13</v>
      </c>
      <c r="B9" s="30">
        <f>C9+F9+I9+V9</f>
        <v>3381305</v>
      </c>
      <c r="C9" s="32">
        <f>SUM(一般接種!D8+一般接種!G8+一般接種!J8+一般接種!M8+医療従事者等!C6)</f>
        <v>1098426</v>
      </c>
      <c r="D9" s="32">
        <v>17851</v>
      </c>
      <c r="E9" s="73">
        <f t="shared" si="0"/>
        <v>0.8695982823306353</v>
      </c>
      <c r="F9" s="32">
        <f>SUM(一般接種!E8+一般接種!H8+一般接種!K8+一般接種!N8+医療従事者等!D6)</f>
        <v>1084714</v>
      </c>
      <c r="G9" s="32">
        <v>16762</v>
      </c>
      <c r="H9" s="73">
        <f t="shared" si="7"/>
        <v>0.859439858234335</v>
      </c>
      <c r="I9" s="29">
        <f t="shared" ref="I9:I54" si="10">SUM(L9:U9)</f>
        <v>893689</v>
      </c>
      <c r="J9" s="32">
        <v>39</v>
      </c>
      <c r="K9" s="73">
        <f t="shared" si="8"/>
        <v>0.71916942831804564</v>
      </c>
      <c r="L9" s="67">
        <v>10726</v>
      </c>
      <c r="M9" s="67">
        <v>43977</v>
      </c>
      <c r="N9" s="67">
        <v>228420</v>
      </c>
      <c r="O9" s="67">
        <v>263825</v>
      </c>
      <c r="P9" s="67">
        <v>181639</v>
      </c>
      <c r="Q9" s="67">
        <v>92281</v>
      </c>
      <c r="R9" s="67">
        <v>41302</v>
      </c>
      <c r="S9" s="67">
        <v>18890</v>
      </c>
      <c r="T9" s="67">
        <v>11647</v>
      </c>
      <c r="U9" s="67">
        <v>982</v>
      </c>
      <c r="V9" s="67">
        <f t="shared" ref="V9:V54" si="11">SUM(X9:AB9)</f>
        <v>304476</v>
      </c>
      <c r="W9" s="68">
        <f t="shared" si="9"/>
        <v>0.24502862514022858</v>
      </c>
      <c r="X9" s="67">
        <v>70</v>
      </c>
      <c r="Y9" s="67">
        <v>5723</v>
      </c>
      <c r="Z9" s="67">
        <v>120605</v>
      </c>
      <c r="AA9" s="67">
        <v>164874</v>
      </c>
      <c r="AB9" s="67">
        <v>13204</v>
      </c>
      <c r="AD9" s="59">
        <v>1242614</v>
      </c>
    </row>
    <row r="10" spans="1:30" x14ac:dyDescent="0.45">
      <c r="A10" s="31" t="s">
        <v>14</v>
      </c>
      <c r="B10" s="30">
        <f t="shared" ref="B10:B54" si="12">C10+F10+I10+V10</f>
        <v>3314617</v>
      </c>
      <c r="C10" s="32">
        <f>SUM(一般接種!D9+一般接種!G9+一般接種!J9+一般接種!M9+医療従事者等!C7)</f>
        <v>1063598</v>
      </c>
      <c r="D10" s="32">
        <v>19105</v>
      </c>
      <c r="E10" s="73">
        <f t="shared" si="0"/>
        <v>0.86598133878544581</v>
      </c>
      <c r="F10" s="32">
        <f>SUM(一般接種!E9+一般接種!H9+一般接種!K9+一般接種!N9+医療従事者等!D7)</f>
        <v>1048556</v>
      </c>
      <c r="G10" s="32">
        <v>17983</v>
      </c>
      <c r="H10" s="73">
        <f t="shared" si="7"/>
        <v>0.85444037083650459</v>
      </c>
      <c r="I10" s="29">
        <f t="shared" si="10"/>
        <v>881081</v>
      </c>
      <c r="J10" s="32">
        <v>58</v>
      </c>
      <c r="K10" s="73">
        <f t="shared" si="8"/>
        <v>0.73044958371264312</v>
      </c>
      <c r="L10" s="67">
        <v>10460</v>
      </c>
      <c r="M10" s="67">
        <v>47780</v>
      </c>
      <c r="N10" s="67">
        <v>221624</v>
      </c>
      <c r="O10" s="67">
        <v>256803</v>
      </c>
      <c r="P10" s="67">
        <v>168632</v>
      </c>
      <c r="Q10" s="67">
        <v>106797</v>
      </c>
      <c r="R10" s="67">
        <v>40180</v>
      </c>
      <c r="S10" s="67">
        <v>17193</v>
      </c>
      <c r="T10" s="67">
        <v>10459</v>
      </c>
      <c r="U10" s="67">
        <v>1153</v>
      </c>
      <c r="V10" s="67">
        <f t="shared" si="11"/>
        <v>321382</v>
      </c>
      <c r="W10" s="68">
        <f t="shared" si="9"/>
        <v>0.26645541389127941</v>
      </c>
      <c r="X10" s="67">
        <v>6</v>
      </c>
      <c r="Y10" s="67">
        <v>5454</v>
      </c>
      <c r="Z10" s="67">
        <v>132116</v>
      </c>
      <c r="AA10" s="67">
        <v>164361</v>
      </c>
      <c r="AB10" s="67">
        <v>19445</v>
      </c>
      <c r="AD10" s="59">
        <v>1206138</v>
      </c>
    </row>
    <row r="11" spans="1:30" x14ac:dyDescent="0.45">
      <c r="A11" s="31" t="s">
        <v>15</v>
      </c>
      <c r="B11" s="30">
        <f t="shared" si="12"/>
        <v>5959672</v>
      </c>
      <c r="C11" s="32">
        <f>SUM(一般接種!D10+一般接種!G10+一般接種!J10+一般接種!M10+医療従事者等!C8)</f>
        <v>1942244</v>
      </c>
      <c r="D11" s="32">
        <v>27251</v>
      </c>
      <c r="E11" s="73">
        <f t="shared" si="0"/>
        <v>0.8442623456735695</v>
      </c>
      <c r="F11" s="32">
        <f>SUM(一般接種!E10+一般接種!H10+一般接種!K10+一般接種!N10+医療従事者等!D8)</f>
        <v>1908456</v>
      </c>
      <c r="G11" s="32">
        <v>25630</v>
      </c>
      <c r="H11" s="73">
        <f t="shared" si="7"/>
        <v>0.83008089076836533</v>
      </c>
      <c r="I11" s="29">
        <f t="shared" si="10"/>
        <v>1542440</v>
      </c>
      <c r="J11" s="32">
        <v>30</v>
      </c>
      <c r="K11" s="73">
        <f t="shared" si="8"/>
        <v>0.68000179874828282</v>
      </c>
      <c r="L11" s="67">
        <v>18974</v>
      </c>
      <c r="M11" s="67">
        <v>126058</v>
      </c>
      <c r="N11" s="67">
        <v>460705</v>
      </c>
      <c r="O11" s="67">
        <v>394103</v>
      </c>
      <c r="P11" s="67">
        <v>269920</v>
      </c>
      <c r="Q11" s="67">
        <v>151279</v>
      </c>
      <c r="R11" s="67">
        <v>60482</v>
      </c>
      <c r="S11" s="67">
        <v>35534</v>
      </c>
      <c r="T11" s="67">
        <v>23769</v>
      </c>
      <c r="U11" s="67">
        <v>1616</v>
      </c>
      <c r="V11" s="67">
        <f t="shared" si="11"/>
        <v>566532</v>
      </c>
      <c r="W11" s="68">
        <f t="shared" si="9"/>
        <v>0.24976677994078239</v>
      </c>
      <c r="X11" s="67">
        <v>26</v>
      </c>
      <c r="Y11" s="67">
        <v>24645</v>
      </c>
      <c r="Z11" s="67">
        <v>275665</v>
      </c>
      <c r="AA11" s="67">
        <v>254229</v>
      </c>
      <c r="AB11" s="67">
        <v>11967</v>
      </c>
      <c r="AD11" s="59">
        <v>2268244</v>
      </c>
    </row>
    <row r="12" spans="1:30" x14ac:dyDescent="0.45">
      <c r="A12" s="31" t="s">
        <v>16</v>
      </c>
      <c r="B12" s="30">
        <f t="shared" si="12"/>
        <v>2654138</v>
      </c>
      <c r="C12" s="32">
        <f>SUM(一般接種!D11+一般接種!G11+一般接種!J11+一般接種!M11+医療従事者等!C9)</f>
        <v>858846</v>
      </c>
      <c r="D12" s="32">
        <v>15969</v>
      </c>
      <c r="E12" s="73">
        <f t="shared" si="0"/>
        <v>0.88128609173613603</v>
      </c>
      <c r="F12" s="32">
        <f>SUM(一般接種!E11+一般接種!H11+一般接種!K11+一般接種!N11+医療従事者等!D9)</f>
        <v>848984</v>
      </c>
      <c r="G12" s="32">
        <v>14976</v>
      </c>
      <c r="H12" s="73">
        <f t="shared" si="7"/>
        <v>0.87201293996238038</v>
      </c>
      <c r="I12" s="29">
        <f t="shared" si="10"/>
        <v>728589</v>
      </c>
      <c r="J12" s="32">
        <v>5</v>
      </c>
      <c r="K12" s="73">
        <f t="shared" si="8"/>
        <v>0.76178486998871831</v>
      </c>
      <c r="L12" s="67">
        <v>4887</v>
      </c>
      <c r="M12" s="67">
        <v>29837</v>
      </c>
      <c r="N12" s="67">
        <v>127768</v>
      </c>
      <c r="O12" s="67">
        <v>229415</v>
      </c>
      <c r="P12" s="67">
        <v>189327</v>
      </c>
      <c r="Q12" s="67">
        <v>89887</v>
      </c>
      <c r="R12" s="67">
        <v>30873</v>
      </c>
      <c r="S12" s="67">
        <v>14007</v>
      </c>
      <c r="T12" s="67">
        <v>11737</v>
      </c>
      <c r="U12" s="67">
        <v>851</v>
      </c>
      <c r="V12" s="67">
        <f t="shared" si="11"/>
        <v>217719</v>
      </c>
      <c r="W12" s="68">
        <f t="shared" si="9"/>
        <v>0.22764024478862255</v>
      </c>
      <c r="X12" s="67">
        <v>3</v>
      </c>
      <c r="Y12" s="67">
        <v>1518</v>
      </c>
      <c r="Z12" s="67">
        <v>58087</v>
      </c>
      <c r="AA12" s="67">
        <v>136390</v>
      </c>
      <c r="AB12" s="67">
        <v>21721</v>
      </c>
      <c r="AD12" s="59">
        <v>956417</v>
      </c>
    </row>
    <row r="13" spans="1:30" x14ac:dyDescent="0.45">
      <c r="A13" s="31" t="s">
        <v>17</v>
      </c>
      <c r="B13" s="30">
        <f t="shared" si="12"/>
        <v>2933507</v>
      </c>
      <c r="C13" s="32">
        <f>SUM(一般接種!D12+一般接種!G12+一般接種!J12+一般接種!M12+医療従事者等!C10)</f>
        <v>936757</v>
      </c>
      <c r="D13" s="32">
        <v>17053</v>
      </c>
      <c r="E13" s="73">
        <f t="shared" si="0"/>
        <v>0.87080235230178848</v>
      </c>
      <c r="F13" s="32">
        <f>SUM(一般接種!E12+一般接種!H12+一般接種!K12+一般接種!N12+医療従事者等!D10)</f>
        <v>927322</v>
      </c>
      <c r="G13" s="32">
        <v>15887</v>
      </c>
      <c r="H13" s="73">
        <f t="shared" si="7"/>
        <v>0.86297302389701536</v>
      </c>
      <c r="I13" s="29">
        <f t="shared" si="10"/>
        <v>778422</v>
      </c>
      <c r="J13" s="32">
        <v>38</v>
      </c>
      <c r="K13" s="73">
        <f t="shared" si="8"/>
        <v>0.73699648821150643</v>
      </c>
      <c r="L13" s="67">
        <v>9648</v>
      </c>
      <c r="M13" s="67">
        <v>34749</v>
      </c>
      <c r="N13" s="67">
        <v>192900</v>
      </c>
      <c r="O13" s="67">
        <v>270860</v>
      </c>
      <c r="P13" s="67">
        <v>142539</v>
      </c>
      <c r="Q13" s="67">
        <v>77143</v>
      </c>
      <c r="R13" s="67">
        <v>25826</v>
      </c>
      <c r="S13" s="67">
        <v>13553</v>
      </c>
      <c r="T13" s="67">
        <v>10261</v>
      </c>
      <c r="U13" s="67">
        <v>943</v>
      </c>
      <c r="V13" s="67">
        <f t="shared" si="11"/>
        <v>291006</v>
      </c>
      <c r="W13" s="68">
        <f t="shared" si="9"/>
        <v>0.27553289899134314</v>
      </c>
      <c r="X13" s="67">
        <v>2</v>
      </c>
      <c r="Y13" s="67">
        <v>3617</v>
      </c>
      <c r="Z13" s="67">
        <v>99599</v>
      </c>
      <c r="AA13" s="67">
        <v>172102</v>
      </c>
      <c r="AB13" s="67">
        <v>15686</v>
      </c>
      <c r="AD13" s="59">
        <v>1056157</v>
      </c>
    </row>
    <row r="14" spans="1:30" x14ac:dyDescent="0.45">
      <c r="A14" s="31" t="s">
        <v>18</v>
      </c>
      <c r="B14" s="30">
        <f t="shared" si="12"/>
        <v>4983651</v>
      </c>
      <c r="C14" s="32">
        <f>SUM(一般接種!D13+一般接種!G13+一般接種!J13+一般接種!M13+医療従事者等!C11)</f>
        <v>1602681</v>
      </c>
      <c r="D14" s="32">
        <v>22771</v>
      </c>
      <c r="E14" s="73">
        <f t="shared" si="0"/>
        <v>0.85840181469961019</v>
      </c>
      <c r="F14" s="32">
        <f>SUM(一般接種!E13+一般接種!H13+一般接種!K13+一般接種!N13+医療従事者等!D11)</f>
        <v>1583235</v>
      </c>
      <c r="G14" s="32">
        <v>21175</v>
      </c>
      <c r="H14" s="73">
        <f t="shared" si="7"/>
        <v>0.84870349492671926</v>
      </c>
      <c r="I14" s="29">
        <f t="shared" si="10"/>
        <v>1321523</v>
      </c>
      <c r="J14" s="32">
        <v>82</v>
      </c>
      <c r="K14" s="73">
        <f t="shared" si="8"/>
        <v>0.71796960106491359</v>
      </c>
      <c r="L14" s="67">
        <v>19145</v>
      </c>
      <c r="M14" s="67">
        <v>75613</v>
      </c>
      <c r="N14" s="67">
        <v>346407</v>
      </c>
      <c r="O14" s="67">
        <v>419628</v>
      </c>
      <c r="P14" s="67">
        <v>237426</v>
      </c>
      <c r="Q14" s="67">
        <v>129143</v>
      </c>
      <c r="R14" s="67">
        <v>49860</v>
      </c>
      <c r="S14" s="67">
        <v>23668</v>
      </c>
      <c r="T14" s="67">
        <v>18762</v>
      </c>
      <c r="U14" s="67">
        <v>1871</v>
      </c>
      <c r="V14" s="67">
        <f t="shared" si="11"/>
        <v>476212</v>
      </c>
      <c r="W14" s="68">
        <f t="shared" si="9"/>
        <v>0.25873704513657786</v>
      </c>
      <c r="X14" s="67">
        <v>189</v>
      </c>
      <c r="Y14" s="67">
        <v>13226</v>
      </c>
      <c r="Z14" s="67">
        <v>198816</v>
      </c>
      <c r="AA14" s="67">
        <v>234446</v>
      </c>
      <c r="AB14" s="67">
        <v>29535</v>
      </c>
      <c r="AD14" s="59">
        <v>1840525</v>
      </c>
    </row>
    <row r="15" spans="1:30" x14ac:dyDescent="0.45">
      <c r="A15" s="31" t="s">
        <v>19</v>
      </c>
      <c r="B15" s="30">
        <f t="shared" si="12"/>
        <v>7691604</v>
      </c>
      <c r="C15" s="32">
        <f>SUM(一般接種!D14+一般接種!G14+一般接種!J14+一般接種!M14+医療従事者等!C12)</f>
        <v>2486321</v>
      </c>
      <c r="D15" s="32">
        <v>39522</v>
      </c>
      <c r="E15" s="73">
        <f t="shared" si="0"/>
        <v>0.84653370117500371</v>
      </c>
      <c r="F15" s="32">
        <f>SUM(一般接種!E14+一般接種!H14+一般接種!K14+一般接種!N14+医療従事者等!D12)</f>
        <v>2452896</v>
      </c>
      <c r="G15" s="32">
        <v>37127</v>
      </c>
      <c r="H15" s="73">
        <f t="shared" si="7"/>
        <v>0.8357980662710085</v>
      </c>
      <c r="I15" s="29">
        <f t="shared" si="10"/>
        <v>1995262</v>
      </c>
      <c r="J15" s="32">
        <v>46</v>
      </c>
      <c r="K15" s="73">
        <f t="shared" si="8"/>
        <v>0.6902968266390439</v>
      </c>
      <c r="L15" s="67">
        <v>21295</v>
      </c>
      <c r="M15" s="67">
        <v>142187</v>
      </c>
      <c r="N15" s="67">
        <v>555763</v>
      </c>
      <c r="O15" s="67">
        <v>593271</v>
      </c>
      <c r="P15" s="67">
        <v>347184</v>
      </c>
      <c r="Q15" s="67">
        <v>181635</v>
      </c>
      <c r="R15" s="67">
        <v>71412</v>
      </c>
      <c r="S15" s="67">
        <v>42141</v>
      </c>
      <c r="T15" s="67">
        <v>37187</v>
      </c>
      <c r="U15" s="67">
        <v>3187</v>
      </c>
      <c r="V15" s="67">
        <f t="shared" si="11"/>
        <v>757125</v>
      </c>
      <c r="W15" s="68">
        <f t="shared" si="9"/>
        <v>0.26194706982556581</v>
      </c>
      <c r="X15" s="67">
        <v>91</v>
      </c>
      <c r="Y15" s="67">
        <v>26724</v>
      </c>
      <c r="Z15" s="67">
        <v>335250</v>
      </c>
      <c r="AA15" s="67">
        <v>361818</v>
      </c>
      <c r="AB15" s="67">
        <v>33242</v>
      </c>
      <c r="AD15" s="59">
        <v>2890374</v>
      </c>
    </row>
    <row r="16" spans="1:30" x14ac:dyDescent="0.45">
      <c r="A16" s="33" t="s">
        <v>20</v>
      </c>
      <c r="B16" s="30">
        <f t="shared" si="12"/>
        <v>5068159</v>
      </c>
      <c r="C16" s="32">
        <f>SUM(一般接種!D15+一般接種!G15+一般接種!J15+一般接種!M15+医療従事者等!C13)</f>
        <v>1641519</v>
      </c>
      <c r="D16" s="32">
        <v>26150</v>
      </c>
      <c r="E16" s="73">
        <f t="shared" si="0"/>
        <v>0.83159578953437674</v>
      </c>
      <c r="F16" s="32">
        <f>SUM(一般接種!E15+一般接種!H15+一般接種!K15+一般接種!N15+医療従事者等!D13)</f>
        <v>1621126</v>
      </c>
      <c r="G16" s="32">
        <v>24600</v>
      </c>
      <c r="H16" s="73">
        <f t="shared" si="7"/>
        <v>0.82189536847751832</v>
      </c>
      <c r="I16" s="29">
        <f t="shared" si="10"/>
        <v>1329848</v>
      </c>
      <c r="J16" s="32">
        <v>39</v>
      </c>
      <c r="K16" s="73">
        <f t="shared" si="8"/>
        <v>0.68458882477311378</v>
      </c>
      <c r="L16" s="67">
        <v>14856</v>
      </c>
      <c r="M16" s="67">
        <v>72352</v>
      </c>
      <c r="N16" s="67">
        <v>367262</v>
      </c>
      <c r="O16" s="67">
        <v>348233</v>
      </c>
      <c r="P16" s="67">
        <v>253889</v>
      </c>
      <c r="Q16" s="67">
        <v>148038</v>
      </c>
      <c r="R16" s="67">
        <v>63570</v>
      </c>
      <c r="S16" s="67">
        <v>33541</v>
      </c>
      <c r="T16" s="67">
        <v>25853</v>
      </c>
      <c r="U16" s="67">
        <v>2254</v>
      </c>
      <c r="V16" s="67">
        <f t="shared" si="11"/>
        <v>475666</v>
      </c>
      <c r="W16" s="68">
        <f t="shared" si="9"/>
        <v>0.24487398410187322</v>
      </c>
      <c r="X16" s="67">
        <v>250</v>
      </c>
      <c r="Y16" s="67">
        <v>9086</v>
      </c>
      <c r="Z16" s="67">
        <v>219226</v>
      </c>
      <c r="AA16" s="67">
        <v>225781</v>
      </c>
      <c r="AB16" s="67">
        <v>21323</v>
      </c>
      <c r="AD16" s="59">
        <v>1942493</v>
      </c>
    </row>
    <row r="17" spans="1:30" x14ac:dyDescent="0.45">
      <c r="A17" s="31" t="s">
        <v>21</v>
      </c>
      <c r="B17" s="30">
        <f t="shared" si="12"/>
        <v>4979277</v>
      </c>
      <c r="C17" s="32">
        <f>SUM(一般接種!D16+一般接種!G16+一般接種!J16+一般接種!M16+医療従事者等!C14)</f>
        <v>1618934</v>
      </c>
      <c r="D17" s="32">
        <v>26703</v>
      </c>
      <c r="E17" s="73">
        <f t="shared" si="0"/>
        <v>0.81923134113719775</v>
      </c>
      <c r="F17" s="32">
        <f>SUM(一般接種!E16+一般接種!H16+一般接種!K16+一般接種!N16+医療従事者等!D14)</f>
        <v>1593819</v>
      </c>
      <c r="G17" s="32">
        <v>25163</v>
      </c>
      <c r="H17" s="73">
        <f t="shared" si="7"/>
        <v>0.80710158178236202</v>
      </c>
      <c r="I17" s="29">
        <f t="shared" si="10"/>
        <v>1300824</v>
      </c>
      <c r="J17" s="32">
        <v>45</v>
      </c>
      <c r="K17" s="73">
        <f t="shared" si="8"/>
        <v>0.66927407184830778</v>
      </c>
      <c r="L17" s="67">
        <v>16393</v>
      </c>
      <c r="M17" s="67">
        <v>72372</v>
      </c>
      <c r="N17" s="67">
        <v>402723</v>
      </c>
      <c r="O17" s="67">
        <v>435741</v>
      </c>
      <c r="P17" s="67">
        <v>217780</v>
      </c>
      <c r="Q17" s="67">
        <v>78419</v>
      </c>
      <c r="R17" s="67">
        <v>38075</v>
      </c>
      <c r="S17" s="67">
        <v>17313</v>
      </c>
      <c r="T17" s="67">
        <v>19811</v>
      </c>
      <c r="U17" s="67">
        <v>2197</v>
      </c>
      <c r="V17" s="67">
        <f t="shared" si="11"/>
        <v>465700</v>
      </c>
      <c r="W17" s="68">
        <f t="shared" si="9"/>
        <v>0.23961098331058306</v>
      </c>
      <c r="X17" s="67">
        <v>53</v>
      </c>
      <c r="Y17" s="67">
        <v>7099</v>
      </c>
      <c r="Z17" s="67">
        <v>195185</v>
      </c>
      <c r="AA17" s="67">
        <v>238350</v>
      </c>
      <c r="AB17" s="67">
        <v>25013</v>
      </c>
      <c r="AD17" s="59">
        <v>1943567</v>
      </c>
    </row>
    <row r="18" spans="1:30" x14ac:dyDescent="0.45">
      <c r="A18" s="31" t="s">
        <v>22</v>
      </c>
      <c r="B18" s="30">
        <f t="shared" si="12"/>
        <v>18698925</v>
      </c>
      <c r="C18" s="32">
        <f>SUM(一般接種!D17+一般接種!G17+一般接種!J17+一般接種!M17+医療従事者等!C15)</f>
        <v>6158102</v>
      </c>
      <c r="D18" s="32">
        <v>78126</v>
      </c>
      <c r="E18" s="73">
        <f t="shared" si="0"/>
        <v>0.82319691408254481</v>
      </c>
      <c r="F18" s="32">
        <f>SUM(一般接種!E17+一般接種!H17+一般接種!K17+一般接種!N17+医療従事者等!D15)</f>
        <v>6070654</v>
      </c>
      <c r="G18" s="32">
        <v>73097</v>
      </c>
      <c r="H18" s="73">
        <f t="shared" si="7"/>
        <v>0.81203781304961808</v>
      </c>
      <c r="I18" s="29">
        <f t="shared" si="10"/>
        <v>4835310</v>
      </c>
      <c r="J18" s="32">
        <v>131</v>
      </c>
      <c r="K18" s="73">
        <f t="shared" si="8"/>
        <v>0.65465791835966536</v>
      </c>
      <c r="L18" s="67">
        <v>50596</v>
      </c>
      <c r="M18" s="67">
        <v>272894</v>
      </c>
      <c r="N18" s="67">
        <v>1320023</v>
      </c>
      <c r="O18" s="67">
        <v>1420176</v>
      </c>
      <c r="P18" s="67">
        <v>839314</v>
      </c>
      <c r="Q18" s="67">
        <v>479075</v>
      </c>
      <c r="R18" s="67">
        <v>202764</v>
      </c>
      <c r="S18" s="67">
        <v>130643</v>
      </c>
      <c r="T18" s="67">
        <v>111899</v>
      </c>
      <c r="U18" s="67">
        <v>7926</v>
      </c>
      <c r="V18" s="67">
        <f t="shared" si="11"/>
        <v>1634859</v>
      </c>
      <c r="W18" s="68">
        <f t="shared" si="9"/>
        <v>0.22135134805796522</v>
      </c>
      <c r="X18" s="67">
        <v>225</v>
      </c>
      <c r="Y18" s="67">
        <v>45043</v>
      </c>
      <c r="Z18" s="67">
        <v>705673</v>
      </c>
      <c r="AA18" s="67">
        <v>815663</v>
      </c>
      <c r="AB18" s="67">
        <v>68255</v>
      </c>
      <c r="AD18" s="59">
        <v>7385810</v>
      </c>
    </row>
    <row r="19" spans="1:30" x14ac:dyDescent="0.45">
      <c r="A19" s="31" t="s">
        <v>23</v>
      </c>
      <c r="B19" s="30">
        <f t="shared" si="12"/>
        <v>16117560</v>
      </c>
      <c r="C19" s="32">
        <f>SUM(一般接種!D18+一般接種!G18+一般接種!J18+一般接種!M18+医療従事者等!C16)</f>
        <v>5259943</v>
      </c>
      <c r="D19" s="32">
        <v>70507</v>
      </c>
      <c r="E19" s="73">
        <f t="shared" si="0"/>
        <v>0.82230758882243693</v>
      </c>
      <c r="F19" s="32">
        <f>SUM(一般接種!E18+一般接種!H18+一般接種!K18+一般接種!N18+医療従事者等!D16)</f>
        <v>5194350</v>
      </c>
      <c r="G19" s="32">
        <v>66551</v>
      </c>
      <c r="H19" s="73">
        <f t="shared" si="7"/>
        <v>0.81254071379936144</v>
      </c>
      <c r="I19" s="29">
        <f t="shared" si="10"/>
        <v>4206732</v>
      </c>
      <c r="J19" s="32">
        <v>215</v>
      </c>
      <c r="K19" s="73">
        <f t="shared" si="8"/>
        <v>0.66655622144884163</v>
      </c>
      <c r="L19" s="67">
        <v>43653</v>
      </c>
      <c r="M19" s="67">
        <v>215070</v>
      </c>
      <c r="N19" s="67">
        <v>1090786</v>
      </c>
      <c r="O19" s="67">
        <v>1327136</v>
      </c>
      <c r="P19" s="67">
        <v>756784</v>
      </c>
      <c r="Q19" s="67">
        <v>394833</v>
      </c>
      <c r="R19" s="67">
        <v>169921</v>
      </c>
      <c r="S19" s="67">
        <v>115191</v>
      </c>
      <c r="T19" s="67">
        <v>86543</v>
      </c>
      <c r="U19" s="67">
        <v>6815</v>
      </c>
      <c r="V19" s="67">
        <f t="shared" si="11"/>
        <v>1456535</v>
      </c>
      <c r="W19" s="68">
        <f t="shared" si="9"/>
        <v>0.23079960594667476</v>
      </c>
      <c r="X19" s="67">
        <v>252</v>
      </c>
      <c r="Y19" s="67">
        <v>35569</v>
      </c>
      <c r="Z19" s="67">
        <v>640276</v>
      </c>
      <c r="AA19" s="67">
        <v>715052</v>
      </c>
      <c r="AB19" s="67">
        <v>65386</v>
      </c>
      <c r="AD19" s="59">
        <v>6310821</v>
      </c>
    </row>
    <row r="20" spans="1:30" x14ac:dyDescent="0.45">
      <c r="A20" s="31" t="s">
        <v>24</v>
      </c>
      <c r="B20" s="30">
        <f t="shared" si="12"/>
        <v>34178030</v>
      </c>
      <c r="C20" s="32">
        <f>SUM(一般接種!D19+一般接種!G19+一般接種!J19+一般接種!M19+医療従事者等!C17)</f>
        <v>11345795</v>
      </c>
      <c r="D20" s="32">
        <v>169792</v>
      </c>
      <c r="E20" s="73">
        <f t="shared" si="0"/>
        <v>0.81015839476754958</v>
      </c>
      <c r="F20" s="32">
        <f>SUM(一般接種!E19+一般接種!H19+一般接種!K19+一般接種!N19+医療従事者等!D17)</f>
        <v>11197920</v>
      </c>
      <c r="G20" s="32">
        <v>159553</v>
      </c>
      <c r="H20" s="73">
        <f t="shared" si="7"/>
        <v>0.80018103874659774</v>
      </c>
      <c r="I20" s="29">
        <f t="shared" si="10"/>
        <v>8753440</v>
      </c>
      <c r="J20" s="32">
        <v>564</v>
      </c>
      <c r="K20" s="73">
        <f t="shared" si="8"/>
        <v>0.63450376398068353</v>
      </c>
      <c r="L20" s="67">
        <v>105257</v>
      </c>
      <c r="M20" s="67">
        <v>616410</v>
      </c>
      <c r="N20" s="67">
        <v>2644000</v>
      </c>
      <c r="O20" s="67">
        <v>2946337</v>
      </c>
      <c r="P20" s="67">
        <v>1270614</v>
      </c>
      <c r="Q20" s="67">
        <v>519281</v>
      </c>
      <c r="R20" s="67">
        <v>237177</v>
      </c>
      <c r="S20" s="67">
        <v>231416</v>
      </c>
      <c r="T20" s="67">
        <v>171041</v>
      </c>
      <c r="U20" s="67">
        <v>11907</v>
      </c>
      <c r="V20" s="67">
        <f t="shared" si="11"/>
        <v>2880875</v>
      </c>
      <c r="W20" s="68">
        <f t="shared" si="9"/>
        <v>0.20883719031982761</v>
      </c>
      <c r="X20" s="67">
        <v>1397</v>
      </c>
      <c r="Y20" s="67">
        <v>145141</v>
      </c>
      <c r="Z20" s="67">
        <v>1517494</v>
      </c>
      <c r="AA20" s="67">
        <v>1150582</v>
      </c>
      <c r="AB20" s="67">
        <v>66261</v>
      </c>
      <c r="AD20" s="59">
        <v>13794837</v>
      </c>
    </row>
    <row r="21" spans="1:30" x14ac:dyDescent="0.45">
      <c r="A21" s="31" t="s">
        <v>25</v>
      </c>
      <c r="B21" s="30">
        <f t="shared" si="12"/>
        <v>23210777</v>
      </c>
      <c r="C21" s="32">
        <f>SUM(一般接種!D20+一般接種!G20+一般接種!J20+一般接種!M20+医療従事者等!C18)</f>
        <v>7643940</v>
      </c>
      <c r="D21" s="32">
        <v>119480</v>
      </c>
      <c r="E21" s="73">
        <f t="shared" si="0"/>
        <v>0.81653200427470263</v>
      </c>
      <c r="F21" s="32">
        <f>SUM(一般接種!E20+一般接種!H20+一般接種!K20+一般接種!N20+医療従事者等!D18)</f>
        <v>7551359</v>
      </c>
      <c r="G21" s="32">
        <v>112308</v>
      </c>
      <c r="H21" s="73">
        <f t="shared" si="7"/>
        <v>0.80726367379609043</v>
      </c>
      <c r="I21" s="29">
        <f t="shared" si="10"/>
        <v>5960575</v>
      </c>
      <c r="J21" s="32">
        <v>276</v>
      </c>
      <c r="K21" s="73">
        <f t="shared" si="8"/>
        <v>0.64679390794110214</v>
      </c>
      <c r="L21" s="67">
        <v>51916</v>
      </c>
      <c r="M21" s="67">
        <v>308640</v>
      </c>
      <c r="N21" s="67">
        <v>1461973</v>
      </c>
      <c r="O21" s="67">
        <v>2066837</v>
      </c>
      <c r="P21" s="67">
        <v>1103889</v>
      </c>
      <c r="Q21" s="67">
        <v>478647</v>
      </c>
      <c r="R21" s="67">
        <v>191687</v>
      </c>
      <c r="S21" s="67">
        <v>162522</v>
      </c>
      <c r="T21" s="67">
        <v>123712</v>
      </c>
      <c r="U21" s="67">
        <v>10752</v>
      </c>
      <c r="V21" s="67">
        <f t="shared" si="11"/>
        <v>2054903</v>
      </c>
      <c r="W21" s="68">
        <f t="shared" si="9"/>
        <v>0.2229919575863383</v>
      </c>
      <c r="X21" s="67">
        <v>678</v>
      </c>
      <c r="Y21" s="67">
        <v>47715</v>
      </c>
      <c r="Z21" s="67">
        <v>893657</v>
      </c>
      <c r="AA21" s="67">
        <v>1022195</v>
      </c>
      <c r="AB21" s="67">
        <v>90658</v>
      </c>
      <c r="AD21" s="59">
        <v>9215144</v>
      </c>
    </row>
    <row r="22" spans="1:30" x14ac:dyDescent="0.45">
      <c r="A22" s="31" t="s">
        <v>26</v>
      </c>
      <c r="B22" s="30">
        <f t="shared" si="12"/>
        <v>5966499</v>
      </c>
      <c r="C22" s="32">
        <f>SUM(一般接種!D21+一般接種!G21+一般接種!J21+一般接種!M21+医療従事者等!C19)</f>
        <v>1911450</v>
      </c>
      <c r="D22" s="32">
        <v>28804</v>
      </c>
      <c r="E22" s="73">
        <f t="shared" si="0"/>
        <v>0.8603337607630489</v>
      </c>
      <c r="F22" s="32">
        <f>SUM(一般接種!E21+一般接種!H21+一般接種!K21+一般接種!N21+医療従事者等!D19)</f>
        <v>1880448</v>
      </c>
      <c r="G22" s="32">
        <v>26954</v>
      </c>
      <c r="H22" s="73">
        <f t="shared" si="7"/>
        <v>0.84701184586573708</v>
      </c>
      <c r="I22" s="29">
        <f t="shared" si="10"/>
        <v>1600402</v>
      </c>
      <c r="J22" s="32">
        <v>4</v>
      </c>
      <c r="K22" s="73">
        <f t="shared" si="8"/>
        <v>0.73135174114393353</v>
      </c>
      <c r="L22" s="67">
        <v>16834</v>
      </c>
      <c r="M22" s="67">
        <v>65142</v>
      </c>
      <c r="N22" s="67">
        <v>344208</v>
      </c>
      <c r="O22" s="67">
        <v>568159</v>
      </c>
      <c r="P22" s="67">
        <v>356816</v>
      </c>
      <c r="Q22" s="67">
        <v>150121</v>
      </c>
      <c r="R22" s="67">
        <v>50201</v>
      </c>
      <c r="S22" s="67">
        <v>28404</v>
      </c>
      <c r="T22" s="67">
        <v>18923</v>
      </c>
      <c r="U22" s="67">
        <v>1594</v>
      </c>
      <c r="V22" s="67">
        <f t="shared" si="11"/>
        <v>574199</v>
      </c>
      <c r="W22" s="68">
        <f t="shared" si="9"/>
        <v>0.26239812747398178</v>
      </c>
      <c r="X22" s="67">
        <v>9</v>
      </c>
      <c r="Y22" s="67">
        <v>6123</v>
      </c>
      <c r="Z22" s="67">
        <v>189694</v>
      </c>
      <c r="AA22" s="67">
        <v>341658</v>
      </c>
      <c r="AB22" s="67">
        <v>36715</v>
      </c>
      <c r="AD22" s="59">
        <v>2188274</v>
      </c>
    </row>
    <row r="23" spans="1:30" x14ac:dyDescent="0.45">
      <c r="A23" s="31" t="s">
        <v>27</v>
      </c>
      <c r="B23" s="30">
        <f t="shared" si="12"/>
        <v>2792611</v>
      </c>
      <c r="C23" s="32">
        <f>SUM(一般接種!D22+一般接種!G22+一般接種!J22+一般接種!M22+医療従事者等!C20)</f>
        <v>900047</v>
      </c>
      <c r="D23" s="32">
        <v>13890</v>
      </c>
      <c r="E23" s="73">
        <f t="shared" si="0"/>
        <v>0.85430838346444549</v>
      </c>
      <c r="F23" s="32">
        <f>SUM(一般接種!E22+一般接種!H22+一般接種!K22+一般接種!N22+医療従事者等!D20)</f>
        <v>891971</v>
      </c>
      <c r="G23" s="32">
        <v>12984</v>
      </c>
      <c r="H23" s="73">
        <f t="shared" si="7"/>
        <v>0.84739607434829556</v>
      </c>
      <c r="I23" s="29">
        <f t="shared" si="10"/>
        <v>719772</v>
      </c>
      <c r="J23" s="32">
        <v>10</v>
      </c>
      <c r="K23" s="73">
        <f t="shared" si="8"/>
        <v>0.69389364491747652</v>
      </c>
      <c r="L23" s="67">
        <v>10212</v>
      </c>
      <c r="M23" s="67">
        <v>39366</v>
      </c>
      <c r="N23" s="67">
        <v>213131</v>
      </c>
      <c r="O23" s="67">
        <v>219773</v>
      </c>
      <c r="P23" s="67">
        <v>127798</v>
      </c>
      <c r="Q23" s="67">
        <v>63100</v>
      </c>
      <c r="R23" s="67">
        <v>20066</v>
      </c>
      <c r="S23" s="67">
        <v>13743</v>
      </c>
      <c r="T23" s="67">
        <v>11626</v>
      </c>
      <c r="U23" s="67">
        <v>957</v>
      </c>
      <c r="V23" s="67">
        <f t="shared" si="11"/>
        <v>280821</v>
      </c>
      <c r="W23" s="68">
        <f t="shared" si="9"/>
        <v>0.27072825080981028</v>
      </c>
      <c r="X23" s="67">
        <v>104</v>
      </c>
      <c r="Y23" s="67">
        <v>3783</v>
      </c>
      <c r="Z23" s="67">
        <v>125850</v>
      </c>
      <c r="AA23" s="67">
        <v>138568</v>
      </c>
      <c r="AB23" s="67">
        <v>12516</v>
      </c>
      <c r="AD23" s="59">
        <v>1037280</v>
      </c>
    </row>
    <row r="24" spans="1:30" x14ac:dyDescent="0.45">
      <c r="A24" s="31" t="s">
        <v>28</v>
      </c>
      <c r="B24" s="30">
        <f t="shared" si="12"/>
        <v>2875995</v>
      </c>
      <c r="C24" s="32">
        <f>SUM(一般接種!D23+一般接種!G23+一般接種!J23+一般接種!M23+医療従事者等!C21)</f>
        <v>941248</v>
      </c>
      <c r="D24" s="32">
        <v>13797</v>
      </c>
      <c r="E24" s="73">
        <f t="shared" si="0"/>
        <v>0.82476671874902729</v>
      </c>
      <c r="F24" s="32">
        <f>SUM(一般接種!E23+一般接種!H23+一般接種!K23+一般接種!N23+医療従事者等!D21)</f>
        <v>930079</v>
      </c>
      <c r="G24" s="32">
        <v>13024</v>
      </c>
      <c r="H24" s="73">
        <f t="shared" si="7"/>
        <v>0.81552172919366017</v>
      </c>
      <c r="I24" s="29">
        <f t="shared" si="10"/>
        <v>741512</v>
      </c>
      <c r="J24" s="32">
        <v>53</v>
      </c>
      <c r="K24" s="73">
        <f t="shared" si="8"/>
        <v>0.65936713262149171</v>
      </c>
      <c r="L24" s="67">
        <v>9375</v>
      </c>
      <c r="M24" s="67">
        <v>55485</v>
      </c>
      <c r="N24" s="67">
        <v>204845</v>
      </c>
      <c r="O24" s="67">
        <v>216987</v>
      </c>
      <c r="P24" s="67">
        <v>131545</v>
      </c>
      <c r="Q24" s="67">
        <v>68170</v>
      </c>
      <c r="R24" s="67">
        <v>26872</v>
      </c>
      <c r="S24" s="67">
        <v>13882</v>
      </c>
      <c r="T24" s="67">
        <v>13096</v>
      </c>
      <c r="U24" s="67">
        <v>1255</v>
      </c>
      <c r="V24" s="67">
        <f t="shared" si="11"/>
        <v>263156</v>
      </c>
      <c r="W24" s="68">
        <f t="shared" si="9"/>
        <v>0.23402024542441491</v>
      </c>
      <c r="X24" s="67">
        <v>39</v>
      </c>
      <c r="Y24" s="67">
        <v>6863</v>
      </c>
      <c r="Z24" s="67">
        <v>103551</v>
      </c>
      <c r="AA24" s="67">
        <v>138601</v>
      </c>
      <c r="AB24" s="67">
        <v>14102</v>
      </c>
      <c r="AD24" s="59">
        <v>1124501</v>
      </c>
    </row>
    <row r="25" spans="1:30" x14ac:dyDescent="0.45">
      <c r="A25" s="31" t="s">
        <v>29</v>
      </c>
      <c r="B25" s="30">
        <f t="shared" si="12"/>
        <v>1985680</v>
      </c>
      <c r="C25" s="32">
        <f>SUM(一般接種!D24+一般接種!G24+一般接種!J24+一般接種!M24+医療従事者等!C22)</f>
        <v>650179</v>
      </c>
      <c r="D25" s="32">
        <v>7705</v>
      </c>
      <c r="E25" s="73">
        <f t="shared" si="0"/>
        <v>0.83704732472757404</v>
      </c>
      <c r="F25" s="32">
        <f>SUM(一般接種!E24+一般接種!H24+一般接種!K24+一般接種!N24+医療従事者等!D22)</f>
        <v>643474</v>
      </c>
      <c r="G25" s="32">
        <v>7112</v>
      </c>
      <c r="H25" s="73">
        <f t="shared" si="7"/>
        <v>0.82908430482523565</v>
      </c>
      <c r="I25" s="29">
        <f t="shared" si="10"/>
        <v>517964</v>
      </c>
      <c r="J25" s="32">
        <v>35</v>
      </c>
      <c r="K25" s="73">
        <f t="shared" si="8"/>
        <v>0.67478385716593625</v>
      </c>
      <c r="L25" s="67">
        <v>7675</v>
      </c>
      <c r="M25" s="67">
        <v>32413</v>
      </c>
      <c r="N25" s="67">
        <v>143807</v>
      </c>
      <c r="O25" s="67">
        <v>172181</v>
      </c>
      <c r="P25" s="67">
        <v>92088</v>
      </c>
      <c r="Q25" s="67">
        <v>34602</v>
      </c>
      <c r="R25" s="67">
        <v>15970</v>
      </c>
      <c r="S25" s="67">
        <v>10587</v>
      </c>
      <c r="T25" s="67">
        <v>8186</v>
      </c>
      <c r="U25" s="67">
        <v>455</v>
      </c>
      <c r="V25" s="67">
        <f t="shared" si="11"/>
        <v>174063</v>
      </c>
      <c r="W25" s="68">
        <f t="shared" si="9"/>
        <v>0.22677799955181957</v>
      </c>
      <c r="X25" s="67">
        <v>146</v>
      </c>
      <c r="Y25" s="67">
        <v>3811</v>
      </c>
      <c r="Z25" s="67">
        <v>69326</v>
      </c>
      <c r="AA25" s="67">
        <v>95018</v>
      </c>
      <c r="AB25" s="67">
        <v>5762</v>
      </c>
      <c r="AD25" s="59">
        <v>767548</v>
      </c>
    </row>
    <row r="26" spans="1:30" x14ac:dyDescent="0.45">
      <c r="A26" s="31" t="s">
        <v>30</v>
      </c>
      <c r="B26" s="30">
        <f t="shared" si="12"/>
        <v>2114293</v>
      </c>
      <c r="C26" s="32">
        <f>SUM(一般接種!D25+一般接種!G25+一般接種!J25+一般接種!M25+医療従事者等!C23)</f>
        <v>684587</v>
      </c>
      <c r="D26" s="32">
        <v>10181</v>
      </c>
      <c r="E26" s="73">
        <f t="shared" si="0"/>
        <v>0.82624404120892248</v>
      </c>
      <c r="F26" s="32">
        <f>SUM(一般接種!E25+一般接種!H25+一般接種!K25+一般接種!N25+医療従事者等!D23)</f>
        <v>676176</v>
      </c>
      <c r="G26" s="32">
        <v>9506</v>
      </c>
      <c r="H26" s="73">
        <f t="shared" si="7"/>
        <v>0.8167663320800117</v>
      </c>
      <c r="I26" s="29">
        <f t="shared" si="10"/>
        <v>545168</v>
      </c>
      <c r="J26" s="32">
        <v>6</v>
      </c>
      <c r="K26" s="73">
        <f t="shared" si="8"/>
        <v>0.66790161118604907</v>
      </c>
      <c r="L26" s="67">
        <v>6868</v>
      </c>
      <c r="M26" s="67">
        <v>38035</v>
      </c>
      <c r="N26" s="67">
        <v>169304</v>
      </c>
      <c r="O26" s="67">
        <v>165315</v>
      </c>
      <c r="P26" s="67">
        <v>96488</v>
      </c>
      <c r="Q26" s="67">
        <v>34686</v>
      </c>
      <c r="R26" s="67">
        <v>12461</v>
      </c>
      <c r="S26" s="67">
        <v>12996</v>
      </c>
      <c r="T26" s="67">
        <v>8658</v>
      </c>
      <c r="U26" s="67">
        <v>357</v>
      </c>
      <c r="V26" s="67">
        <f t="shared" si="11"/>
        <v>208362</v>
      </c>
      <c r="W26" s="68">
        <f t="shared" si="9"/>
        <v>0.25527332336066627</v>
      </c>
      <c r="X26" s="67">
        <v>117</v>
      </c>
      <c r="Y26" s="67">
        <v>6419</v>
      </c>
      <c r="Z26" s="67">
        <v>89831</v>
      </c>
      <c r="AA26" s="67">
        <v>105818</v>
      </c>
      <c r="AB26" s="67">
        <v>6177</v>
      </c>
      <c r="AD26" s="59">
        <v>816231</v>
      </c>
    </row>
    <row r="27" spans="1:30" x14ac:dyDescent="0.45">
      <c r="A27" s="31" t="s">
        <v>31</v>
      </c>
      <c r="B27" s="30">
        <f t="shared" si="12"/>
        <v>5464168</v>
      </c>
      <c r="C27" s="32">
        <f>SUM(一般接種!D26+一般接種!G26+一般接種!J26+一般接種!M26+医療従事者等!C24)</f>
        <v>1738473</v>
      </c>
      <c r="D27" s="32">
        <v>29155</v>
      </c>
      <c r="E27" s="73">
        <f t="shared" si="0"/>
        <v>0.83118064044923057</v>
      </c>
      <c r="F27" s="32">
        <f>SUM(一般接種!E26+一般接種!H26+一般接種!K26+一般接種!N26+医療従事者等!D24)</f>
        <v>1715919</v>
      </c>
      <c r="G27" s="32">
        <v>27469</v>
      </c>
      <c r="H27" s="73">
        <f t="shared" si="7"/>
        <v>0.82103327313378982</v>
      </c>
      <c r="I27" s="29">
        <f t="shared" si="10"/>
        <v>1435020</v>
      </c>
      <c r="J27" s="32">
        <v>18</v>
      </c>
      <c r="K27" s="73">
        <f t="shared" si="8"/>
        <v>0.69779051142381154</v>
      </c>
      <c r="L27" s="67">
        <v>14363</v>
      </c>
      <c r="M27" s="67">
        <v>69403</v>
      </c>
      <c r="N27" s="67">
        <v>457805</v>
      </c>
      <c r="O27" s="67">
        <v>433188</v>
      </c>
      <c r="P27" s="67">
        <v>235741</v>
      </c>
      <c r="Q27" s="67">
        <v>123344</v>
      </c>
      <c r="R27" s="67">
        <v>48337</v>
      </c>
      <c r="S27" s="67">
        <v>27738</v>
      </c>
      <c r="T27" s="67">
        <v>23376</v>
      </c>
      <c r="U27" s="67">
        <v>1725</v>
      </c>
      <c r="V27" s="67">
        <f t="shared" si="11"/>
        <v>574756</v>
      </c>
      <c r="W27" s="68">
        <f t="shared" si="9"/>
        <v>0.27948343151013327</v>
      </c>
      <c r="X27" s="67">
        <v>12</v>
      </c>
      <c r="Y27" s="67">
        <v>6576</v>
      </c>
      <c r="Z27" s="67">
        <v>257271</v>
      </c>
      <c r="AA27" s="67">
        <v>292483</v>
      </c>
      <c r="AB27" s="67">
        <v>18414</v>
      </c>
      <c r="AD27" s="59">
        <v>2056494</v>
      </c>
    </row>
    <row r="28" spans="1:30" x14ac:dyDescent="0.45">
      <c r="A28" s="31" t="s">
        <v>32</v>
      </c>
      <c r="B28" s="30">
        <f t="shared" si="12"/>
        <v>5236326</v>
      </c>
      <c r="C28" s="32">
        <f>SUM(一般接種!D27+一般接種!G27+一般接種!J27+一般接種!M27+医療従事者等!C25)</f>
        <v>1674006</v>
      </c>
      <c r="D28" s="32">
        <v>24867</v>
      </c>
      <c r="E28" s="73">
        <f t="shared" si="0"/>
        <v>0.82597158676853955</v>
      </c>
      <c r="F28" s="32">
        <f>SUM(一般接種!E27+一般接種!H27+一般接種!K27+一般接種!N27+医療従事者等!D25)</f>
        <v>1659654</v>
      </c>
      <c r="G28" s="32">
        <v>23374</v>
      </c>
      <c r="H28" s="73">
        <f t="shared" si="7"/>
        <v>0.81953115413414268</v>
      </c>
      <c r="I28" s="29">
        <f t="shared" si="10"/>
        <v>1346761</v>
      </c>
      <c r="J28" s="32">
        <v>45</v>
      </c>
      <c r="K28" s="73">
        <f t="shared" si="8"/>
        <v>0.67450296878952021</v>
      </c>
      <c r="L28" s="67">
        <v>15510</v>
      </c>
      <c r="M28" s="67">
        <v>85357</v>
      </c>
      <c r="N28" s="67">
        <v>466902</v>
      </c>
      <c r="O28" s="67">
        <v>403700</v>
      </c>
      <c r="P28" s="67">
        <v>192479</v>
      </c>
      <c r="Q28" s="67">
        <v>97945</v>
      </c>
      <c r="R28" s="67">
        <v>38054</v>
      </c>
      <c r="S28" s="67">
        <v>22379</v>
      </c>
      <c r="T28" s="67">
        <v>22410</v>
      </c>
      <c r="U28" s="67">
        <v>2025</v>
      </c>
      <c r="V28" s="67">
        <f t="shared" si="11"/>
        <v>555905</v>
      </c>
      <c r="W28" s="68">
        <f t="shared" si="9"/>
        <v>0.27842512665249258</v>
      </c>
      <c r="X28" s="67">
        <v>43</v>
      </c>
      <c r="Y28" s="67">
        <v>9427</v>
      </c>
      <c r="Z28" s="67">
        <v>257167</v>
      </c>
      <c r="AA28" s="67">
        <v>271254</v>
      </c>
      <c r="AB28" s="67">
        <v>18014</v>
      </c>
      <c r="AD28" s="59">
        <v>1996605</v>
      </c>
    </row>
    <row r="29" spans="1:30" x14ac:dyDescent="0.45">
      <c r="A29" s="31" t="s">
        <v>33</v>
      </c>
      <c r="B29" s="30">
        <f t="shared" si="12"/>
        <v>9591995</v>
      </c>
      <c r="C29" s="32">
        <f>SUM(一般接種!D28+一般接種!G28+一般接種!J28+一般接種!M28+医療従事者等!C26)</f>
        <v>3151161</v>
      </c>
      <c r="D29" s="32">
        <v>43179</v>
      </c>
      <c r="E29" s="73">
        <f t="shared" si="0"/>
        <v>0.84957001886121974</v>
      </c>
      <c r="F29" s="32">
        <f>SUM(一般接種!E28+一般接種!H28+一般接種!K28+一般接種!N28+医療従事者等!D26)</f>
        <v>3116350</v>
      </c>
      <c r="G29" s="32">
        <v>40139</v>
      </c>
      <c r="H29" s="73">
        <f t="shared" si="7"/>
        <v>0.84088538392149359</v>
      </c>
      <c r="I29" s="29">
        <f t="shared" si="10"/>
        <v>2459915</v>
      </c>
      <c r="J29" s="32">
        <v>51</v>
      </c>
      <c r="K29" s="73">
        <f t="shared" si="8"/>
        <v>0.67240630894131159</v>
      </c>
      <c r="L29" s="67">
        <v>23596</v>
      </c>
      <c r="M29" s="67">
        <v>116018</v>
      </c>
      <c r="N29" s="67">
        <v>657905</v>
      </c>
      <c r="O29" s="67">
        <v>757486</v>
      </c>
      <c r="P29" s="67">
        <v>454038</v>
      </c>
      <c r="Q29" s="67">
        <v>252054</v>
      </c>
      <c r="R29" s="67">
        <v>88155</v>
      </c>
      <c r="S29" s="67">
        <v>53105</v>
      </c>
      <c r="T29" s="67">
        <v>53217</v>
      </c>
      <c r="U29" s="67">
        <v>4341</v>
      </c>
      <c r="V29" s="67">
        <f t="shared" si="11"/>
        <v>864569</v>
      </c>
      <c r="W29" s="68">
        <f t="shared" si="9"/>
        <v>0.23633080939234072</v>
      </c>
      <c r="X29" s="67">
        <v>26</v>
      </c>
      <c r="Y29" s="67">
        <v>12194</v>
      </c>
      <c r="Z29" s="67">
        <v>353471</v>
      </c>
      <c r="AA29" s="67">
        <v>450630</v>
      </c>
      <c r="AB29" s="67">
        <v>48248</v>
      </c>
      <c r="AD29" s="59">
        <v>3658300</v>
      </c>
    </row>
    <row r="30" spans="1:30" x14ac:dyDescent="0.45">
      <c r="A30" s="31" t="s">
        <v>34</v>
      </c>
      <c r="B30" s="30">
        <f t="shared" si="12"/>
        <v>18144944</v>
      </c>
      <c r="C30" s="32">
        <f>SUM(一般接種!D29+一般接種!G29+一般接種!J29+一般接種!M29+医療従事者等!C27)</f>
        <v>6034617</v>
      </c>
      <c r="D30" s="32">
        <v>100345</v>
      </c>
      <c r="E30" s="73">
        <f t="shared" si="0"/>
        <v>0.78824670964588306</v>
      </c>
      <c r="F30" s="32">
        <f>SUM(一般接種!E29+一般接種!H29+一般接種!K29+一般接種!N29+医療従事者等!D27)</f>
        <v>5928422</v>
      </c>
      <c r="G30" s="32">
        <v>94871</v>
      </c>
      <c r="H30" s="73">
        <f t="shared" si="7"/>
        <v>0.77486798402591772</v>
      </c>
      <c r="I30" s="29">
        <f t="shared" si="10"/>
        <v>4632939</v>
      </c>
      <c r="J30" s="32">
        <v>231</v>
      </c>
      <c r="K30" s="73">
        <f t="shared" si="8"/>
        <v>0.61536054258216666</v>
      </c>
      <c r="L30" s="67">
        <v>43253</v>
      </c>
      <c r="M30" s="67">
        <v>375745</v>
      </c>
      <c r="N30" s="67">
        <v>1356576</v>
      </c>
      <c r="O30" s="67">
        <v>1362662</v>
      </c>
      <c r="P30" s="67">
        <v>761582</v>
      </c>
      <c r="Q30" s="67">
        <v>370683</v>
      </c>
      <c r="R30" s="67">
        <v>150545</v>
      </c>
      <c r="S30" s="67">
        <v>109055</v>
      </c>
      <c r="T30" s="67">
        <v>94611</v>
      </c>
      <c r="U30" s="67">
        <v>8227</v>
      </c>
      <c r="V30" s="67">
        <f t="shared" si="11"/>
        <v>1548966</v>
      </c>
      <c r="W30" s="68">
        <f t="shared" si="9"/>
        <v>0.20574846465637991</v>
      </c>
      <c r="X30" s="67">
        <v>68</v>
      </c>
      <c r="Y30" s="67">
        <v>45268</v>
      </c>
      <c r="Z30" s="67">
        <v>691944</v>
      </c>
      <c r="AA30" s="67">
        <v>744216</v>
      </c>
      <c r="AB30" s="67">
        <v>67470</v>
      </c>
      <c r="AD30" s="59">
        <v>7528445</v>
      </c>
    </row>
    <row r="31" spans="1:30" x14ac:dyDescent="0.45">
      <c r="A31" s="31" t="s">
        <v>35</v>
      </c>
      <c r="B31" s="30">
        <f t="shared" si="12"/>
        <v>4512949</v>
      </c>
      <c r="C31" s="32">
        <f>SUM(一般接種!D30+一般接種!G30+一般接種!J30+一般接種!M30+医療従事者等!C28)</f>
        <v>1484617</v>
      </c>
      <c r="D31" s="32">
        <v>22658</v>
      </c>
      <c r="E31" s="73">
        <f t="shared" si="0"/>
        <v>0.81907971404240065</v>
      </c>
      <c r="F31" s="32">
        <f>SUM(一般接種!E30+一般接種!H30+一般接種!K30+一般接種!N30+医療従事者等!D28)</f>
        <v>1468823</v>
      </c>
      <c r="G31" s="32">
        <v>21397</v>
      </c>
      <c r="H31" s="73">
        <f t="shared" si="7"/>
        <v>0.81093742996728069</v>
      </c>
      <c r="I31" s="29">
        <f t="shared" si="10"/>
        <v>1167839</v>
      </c>
      <c r="J31" s="32">
        <v>44</v>
      </c>
      <c r="K31" s="73">
        <f t="shared" si="8"/>
        <v>0.65427087535296491</v>
      </c>
      <c r="L31" s="67">
        <v>16833</v>
      </c>
      <c r="M31" s="67">
        <v>67560</v>
      </c>
      <c r="N31" s="67">
        <v>347274</v>
      </c>
      <c r="O31" s="67">
        <v>354040</v>
      </c>
      <c r="P31" s="67">
        <v>197062</v>
      </c>
      <c r="Q31" s="67">
        <v>98818</v>
      </c>
      <c r="R31" s="67">
        <v>40851</v>
      </c>
      <c r="S31" s="67">
        <v>24603</v>
      </c>
      <c r="T31" s="67">
        <v>19716</v>
      </c>
      <c r="U31" s="67">
        <v>1082</v>
      </c>
      <c r="V31" s="67">
        <f t="shared" si="11"/>
        <v>391670</v>
      </c>
      <c r="W31" s="68">
        <f t="shared" si="9"/>
        <v>0.21943772130339295</v>
      </c>
      <c r="X31" s="67">
        <v>82</v>
      </c>
      <c r="Y31" s="67">
        <v>5581</v>
      </c>
      <c r="Z31" s="67">
        <v>162418</v>
      </c>
      <c r="AA31" s="67">
        <v>213668</v>
      </c>
      <c r="AB31" s="67">
        <v>9921</v>
      </c>
      <c r="AD31" s="59">
        <v>1784880</v>
      </c>
    </row>
    <row r="32" spans="1:30" x14ac:dyDescent="0.45">
      <c r="A32" s="31" t="s">
        <v>36</v>
      </c>
      <c r="B32" s="30">
        <f t="shared" si="12"/>
        <v>3515958</v>
      </c>
      <c r="C32" s="32">
        <f>SUM(一般接種!D31+一般接種!G31+一般接種!J31+一般接種!M31+医療従事者等!C29)</f>
        <v>1161334</v>
      </c>
      <c r="D32" s="32">
        <v>11775</v>
      </c>
      <c r="E32" s="73">
        <f t="shared" si="0"/>
        <v>0.81230815107096221</v>
      </c>
      <c r="F32" s="32">
        <f>SUM(一般接種!E31+一般接種!H31+一般接種!K31+一般接種!N31+医療従事者等!D29)</f>
        <v>1149047</v>
      </c>
      <c r="G32" s="32">
        <v>11073</v>
      </c>
      <c r="H32" s="73">
        <f t="shared" si="7"/>
        <v>0.80412189013945967</v>
      </c>
      <c r="I32" s="29">
        <f t="shared" si="10"/>
        <v>898039</v>
      </c>
      <c r="J32" s="32">
        <v>13</v>
      </c>
      <c r="K32" s="73">
        <f t="shared" si="8"/>
        <v>0.63456842117164225</v>
      </c>
      <c r="L32" s="67">
        <v>8768</v>
      </c>
      <c r="M32" s="67">
        <v>53143</v>
      </c>
      <c r="N32" s="67">
        <v>238941</v>
      </c>
      <c r="O32" s="67">
        <v>286155</v>
      </c>
      <c r="P32" s="67">
        <v>161325</v>
      </c>
      <c r="Q32" s="67">
        <v>83279</v>
      </c>
      <c r="R32" s="67">
        <v>25265</v>
      </c>
      <c r="S32" s="67">
        <v>21628</v>
      </c>
      <c r="T32" s="67">
        <v>17807</v>
      </c>
      <c r="U32" s="67">
        <v>1728</v>
      </c>
      <c r="V32" s="67">
        <f t="shared" si="11"/>
        <v>307538</v>
      </c>
      <c r="W32" s="68">
        <f t="shared" si="9"/>
        <v>0.21731431284871988</v>
      </c>
      <c r="X32" s="67">
        <v>9</v>
      </c>
      <c r="Y32" s="67">
        <v>7095</v>
      </c>
      <c r="Z32" s="67">
        <v>134315</v>
      </c>
      <c r="AA32" s="67">
        <v>150387</v>
      </c>
      <c r="AB32" s="67">
        <v>15732</v>
      </c>
      <c r="AD32" s="59">
        <v>1415176</v>
      </c>
    </row>
    <row r="33" spans="1:30" x14ac:dyDescent="0.45">
      <c r="A33" s="31" t="s">
        <v>37</v>
      </c>
      <c r="B33" s="30">
        <f t="shared" si="12"/>
        <v>6154636</v>
      </c>
      <c r="C33" s="32">
        <f>SUM(一般接種!D32+一般接種!G32+一般接種!J32+一般接種!M32+医療従事者等!C30)</f>
        <v>2036195</v>
      </c>
      <c r="D33" s="32">
        <v>31142</v>
      </c>
      <c r="E33" s="73">
        <f t="shared" si="0"/>
        <v>0.79837231915254525</v>
      </c>
      <c r="F33" s="32">
        <f>SUM(一般接種!E32+一般接種!H32+一般接種!K32+一般接種!N32+医療従事者等!D30)</f>
        <v>2004735</v>
      </c>
      <c r="G33" s="32">
        <v>29042</v>
      </c>
      <c r="H33" s="73">
        <f t="shared" si="7"/>
        <v>0.78668174973102933</v>
      </c>
      <c r="I33" s="29">
        <f t="shared" si="10"/>
        <v>1553575</v>
      </c>
      <c r="J33" s="32">
        <v>74</v>
      </c>
      <c r="K33" s="73">
        <f t="shared" si="8"/>
        <v>0.61857327271438622</v>
      </c>
      <c r="L33" s="67">
        <v>26244</v>
      </c>
      <c r="M33" s="67">
        <v>97683</v>
      </c>
      <c r="N33" s="67">
        <v>451914</v>
      </c>
      <c r="O33" s="67">
        <v>475945</v>
      </c>
      <c r="P33" s="67">
        <v>252973</v>
      </c>
      <c r="Q33" s="67">
        <v>126143</v>
      </c>
      <c r="R33" s="67">
        <v>51358</v>
      </c>
      <c r="S33" s="67">
        <v>37019</v>
      </c>
      <c r="T33" s="67">
        <v>31825</v>
      </c>
      <c r="U33" s="67">
        <v>2471</v>
      </c>
      <c r="V33" s="67">
        <f t="shared" si="11"/>
        <v>560131</v>
      </c>
      <c r="W33" s="68">
        <f t="shared" si="9"/>
        <v>0.22303304974942523</v>
      </c>
      <c r="X33" s="67">
        <v>15</v>
      </c>
      <c r="Y33" s="67">
        <v>8325</v>
      </c>
      <c r="Z33" s="67">
        <v>242752</v>
      </c>
      <c r="AA33" s="67">
        <v>283616</v>
      </c>
      <c r="AB33" s="67">
        <v>25423</v>
      </c>
      <c r="AD33" s="59">
        <v>2511426</v>
      </c>
    </row>
    <row r="34" spans="1:30" x14ac:dyDescent="0.45">
      <c r="A34" s="31" t="s">
        <v>38</v>
      </c>
      <c r="B34" s="30">
        <f t="shared" si="12"/>
        <v>20611427</v>
      </c>
      <c r="C34" s="32">
        <f>SUM(一般接種!D33+一般接種!G33+一般接種!J33+一般接種!M33+医療従事者等!C31)</f>
        <v>6921097</v>
      </c>
      <c r="D34" s="32">
        <v>107033</v>
      </c>
      <c r="E34" s="73">
        <f t="shared" si="0"/>
        <v>0.7742615779652724</v>
      </c>
      <c r="F34" s="32">
        <f>SUM(一般接種!E33+一般接種!H33+一般接種!K33+一般接種!N33+医療従事者等!D31)</f>
        <v>6831005</v>
      </c>
      <c r="G34" s="32">
        <v>100594</v>
      </c>
      <c r="H34" s="73">
        <f t="shared" si="7"/>
        <v>0.76475633942017962</v>
      </c>
      <c r="I34" s="29">
        <f t="shared" si="10"/>
        <v>5132282</v>
      </c>
      <c r="J34" s="32">
        <v>441</v>
      </c>
      <c r="K34" s="73">
        <f t="shared" si="8"/>
        <v>0.58311564295945584</v>
      </c>
      <c r="L34" s="67">
        <v>65705</v>
      </c>
      <c r="M34" s="67">
        <v>376265</v>
      </c>
      <c r="N34" s="67">
        <v>1531140</v>
      </c>
      <c r="O34" s="67">
        <v>1562920</v>
      </c>
      <c r="P34" s="67">
        <v>775309</v>
      </c>
      <c r="Q34" s="67">
        <v>371039</v>
      </c>
      <c r="R34" s="67">
        <v>198939</v>
      </c>
      <c r="S34" s="67">
        <v>138157</v>
      </c>
      <c r="T34" s="67">
        <v>104930</v>
      </c>
      <c r="U34" s="67">
        <v>7878</v>
      </c>
      <c r="V34" s="67">
        <f t="shared" si="11"/>
        <v>1727043</v>
      </c>
      <c r="W34" s="68">
        <f t="shared" si="9"/>
        <v>0.19623869667116101</v>
      </c>
      <c r="X34" s="67">
        <v>447</v>
      </c>
      <c r="Y34" s="67">
        <v>49687</v>
      </c>
      <c r="Z34" s="67">
        <v>793824</v>
      </c>
      <c r="AA34" s="67">
        <v>821629</v>
      </c>
      <c r="AB34" s="67">
        <v>61456</v>
      </c>
      <c r="AD34" s="59">
        <v>8800726</v>
      </c>
    </row>
    <row r="35" spans="1:30" x14ac:dyDescent="0.45">
      <c r="A35" s="31" t="s">
        <v>39</v>
      </c>
      <c r="B35" s="30">
        <f t="shared" si="12"/>
        <v>13448254</v>
      </c>
      <c r="C35" s="32">
        <f>SUM(一般接種!D34+一般接種!G34+一般接種!J34+一般接種!M34+医療従事者等!C32)</f>
        <v>4445644</v>
      </c>
      <c r="D35" s="32">
        <v>64827</v>
      </c>
      <c r="E35" s="73">
        <f t="shared" si="0"/>
        <v>0.79816612715476054</v>
      </c>
      <c r="F35" s="32">
        <f>SUM(一般接種!E34+一般接種!H34+一般接種!K34+一般接種!N34+医療従事者等!D32)</f>
        <v>4393086</v>
      </c>
      <c r="G35" s="32">
        <v>60904</v>
      </c>
      <c r="H35" s="73">
        <f t="shared" si="7"/>
        <v>0.78930503809439301</v>
      </c>
      <c r="I35" s="29">
        <f t="shared" si="10"/>
        <v>3406552</v>
      </c>
      <c r="J35" s="32">
        <v>84</v>
      </c>
      <c r="K35" s="73">
        <f t="shared" si="8"/>
        <v>0.62064390519773427</v>
      </c>
      <c r="L35" s="67">
        <v>45802</v>
      </c>
      <c r="M35" s="67">
        <v>244287</v>
      </c>
      <c r="N35" s="67">
        <v>1011097</v>
      </c>
      <c r="O35" s="67">
        <v>1038441</v>
      </c>
      <c r="P35" s="67">
        <v>545278</v>
      </c>
      <c r="Q35" s="67">
        <v>253729</v>
      </c>
      <c r="R35" s="67">
        <v>116061</v>
      </c>
      <c r="S35" s="67">
        <v>80974</v>
      </c>
      <c r="T35" s="67">
        <v>65724</v>
      </c>
      <c r="U35" s="67">
        <v>5159</v>
      </c>
      <c r="V35" s="67">
        <f t="shared" si="11"/>
        <v>1202972</v>
      </c>
      <c r="W35" s="68">
        <f t="shared" si="9"/>
        <v>0.21917635507614597</v>
      </c>
      <c r="X35" s="67">
        <v>103</v>
      </c>
      <c r="Y35" s="67">
        <v>26794</v>
      </c>
      <c r="Z35" s="67">
        <v>536719</v>
      </c>
      <c r="AA35" s="67">
        <v>594255</v>
      </c>
      <c r="AB35" s="67">
        <v>45101</v>
      </c>
      <c r="AD35" s="59">
        <v>5488603</v>
      </c>
    </row>
    <row r="36" spans="1:30" x14ac:dyDescent="0.45">
      <c r="A36" s="31" t="s">
        <v>40</v>
      </c>
      <c r="B36" s="30">
        <f t="shared" si="12"/>
        <v>3376106</v>
      </c>
      <c r="C36" s="32">
        <f>SUM(一般接種!D35+一般接種!G35+一般接種!J35+一般接種!M35+医療従事者等!C33)</f>
        <v>1096785</v>
      </c>
      <c r="D36" s="32">
        <v>12858</v>
      </c>
      <c r="E36" s="73">
        <f t="shared" si="0"/>
        <v>0.81182939050275393</v>
      </c>
      <c r="F36" s="32">
        <f>SUM(一般接種!E35+一般接種!H35+一般接種!K35+一般接種!N35+医療従事者等!D33)</f>
        <v>1085514</v>
      </c>
      <c r="G36" s="32">
        <v>11962</v>
      </c>
      <c r="H36" s="73">
        <f t="shared" si="7"/>
        <v>0.8040588211503289</v>
      </c>
      <c r="I36" s="29">
        <f t="shared" si="10"/>
        <v>860621</v>
      </c>
      <c r="J36" s="32">
        <v>42</v>
      </c>
      <c r="K36" s="73">
        <f t="shared" si="8"/>
        <v>0.64454831833644655</v>
      </c>
      <c r="L36" s="67">
        <v>7599</v>
      </c>
      <c r="M36" s="67">
        <v>54597</v>
      </c>
      <c r="N36" s="67">
        <v>307989</v>
      </c>
      <c r="O36" s="67">
        <v>254523</v>
      </c>
      <c r="P36" s="67">
        <v>131850</v>
      </c>
      <c r="Q36" s="67">
        <v>53890</v>
      </c>
      <c r="R36" s="67">
        <v>20415</v>
      </c>
      <c r="S36" s="67">
        <v>14669</v>
      </c>
      <c r="T36" s="67">
        <v>14208</v>
      </c>
      <c r="U36" s="67">
        <v>881</v>
      </c>
      <c r="V36" s="67">
        <f t="shared" si="11"/>
        <v>333186</v>
      </c>
      <c r="W36" s="68">
        <f t="shared" si="9"/>
        <v>0.24954649833803438</v>
      </c>
      <c r="X36" s="67">
        <v>71</v>
      </c>
      <c r="Y36" s="67">
        <v>5859</v>
      </c>
      <c r="Z36" s="67">
        <v>159165</v>
      </c>
      <c r="AA36" s="67">
        <v>158411</v>
      </c>
      <c r="AB36" s="67">
        <v>9680</v>
      </c>
      <c r="AD36" s="59">
        <v>1335166</v>
      </c>
    </row>
    <row r="37" spans="1:30" x14ac:dyDescent="0.45">
      <c r="A37" s="31" t="s">
        <v>41</v>
      </c>
      <c r="B37" s="30">
        <f t="shared" si="12"/>
        <v>2328325</v>
      </c>
      <c r="C37" s="32">
        <f>SUM(一般接種!D36+一般接種!G36+一般接種!J36+一般接種!M36+医療従事者等!C34)</f>
        <v>751567</v>
      </c>
      <c r="D37" s="32">
        <v>12541</v>
      </c>
      <c r="E37" s="73">
        <f t="shared" si="0"/>
        <v>0.79061268722900535</v>
      </c>
      <c r="F37" s="32">
        <f>SUM(一般接種!E36+一般接種!H36+一般接種!K36+一般接種!N36+医療従事者等!D34)</f>
        <v>742467</v>
      </c>
      <c r="G37" s="32">
        <v>11840</v>
      </c>
      <c r="H37" s="73">
        <f t="shared" si="7"/>
        <v>0.78162740665695996</v>
      </c>
      <c r="I37" s="29">
        <f t="shared" si="10"/>
        <v>603711</v>
      </c>
      <c r="J37" s="32">
        <v>15</v>
      </c>
      <c r="K37" s="73">
        <f t="shared" si="8"/>
        <v>0.6458361638554011</v>
      </c>
      <c r="L37" s="67">
        <v>7692</v>
      </c>
      <c r="M37" s="67">
        <v>44857</v>
      </c>
      <c r="N37" s="67">
        <v>212628</v>
      </c>
      <c r="O37" s="67">
        <v>197568</v>
      </c>
      <c r="P37" s="67">
        <v>83871</v>
      </c>
      <c r="Q37" s="67">
        <v>30034</v>
      </c>
      <c r="R37" s="67">
        <v>10780</v>
      </c>
      <c r="S37" s="67">
        <v>8355</v>
      </c>
      <c r="T37" s="67">
        <v>7288</v>
      </c>
      <c r="U37" s="67">
        <v>638</v>
      </c>
      <c r="V37" s="67">
        <f t="shared" si="11"/>
        <v>230580</v>
      </c>
      <c r="W37" s="68">
        <f t="shared" si="9"/>
        <v>0.24667531781190927</v>
      </c>
      <c r="X37" s="67">
        <v>2</v>
      </c>
      <c r="Y37" s="67">
        <v>3081</v>
      </c>
      <c r="Z37" s="67">
        <v>91264</v>
      </c>
      <c r="AA37" s="67">
        <v>125666</v>
      </c>
      <c r="AB37" s="67">
        <v>10567</v>
      </c>
      <c r="AD37" s="59">
        <v>934751</v>
      </c>
    </row>
    <row r="38" spans="1:30" x14ac:dyDescent="0.45">
      <c r="A38" s="31" t="s">
        <v>42</v>
      </c>
      <c r="B38" s="30">
        <f t="shared" si="12"/>
        <v>1381563</v>
      </c>
      <c r="C38" s="32">
        <f>SUM(一般接種!D37+一般接種!G37+一般接種!J37+一般接種!M37+医療従事者等!C35)</f>
        <v>445937</v>
      </c>
      <c r="D38" s="32">
        <v>6550</v>
      </c>
      <c r="E38" s="73">
        <f t="shared" si="0"/>
        <v>0.79655516860674858</v>
      </c>
      <c r="F38" s="32">
        <f>SUM(一般接種!E37+一般接種!H37+一般接種!K37+一般接種!N37+医療従事者等!D35)</f>
        <v>440439</v>
      </c>
      <c r="G38" s="32">
        <v>6117</v>
      </c>
      <c r="H38" s="73">
        <f t="shared" si="7"/>
        <v>0.78737293989039336</v>
      </c>
      <c r="I38" s="29">
        <f t="shared" si="10"/>
        <v>355533</v>
      </c>
      <c r="J38" s="32">
        <v>0</v>
      </c>
      <c r="K38" s="73">
        <f t="shared" si="8"/>
        <v>0.64453806953838677</v>
      </c>
      <c r="L38" s="67">
        <v>4921</v>
      </c>
      <c r="M38" s="67">
        <v>23227</v>
      </c>
      <c r="N38" s="67">
        <v>108425</v>
      </c>
      <c r="O38" s="67">
        <v>110745</v>
      </c>
      <c r="P38" s="67">
        <v>59684</v>
      </c>
      <c r="Q38" s="67">
        <v>25079</v>
      </c>
      <c r="R38" s="67">
        <v>9455</v>
      </c>
      <c r="S38" s="67">
        <v>7483</v>
      </c>
      <c r="T38" s="67">
        <v>5980</v>
      </c>
      <c r="U38" s="67">
        <v>534</v>
      </c>
      <c r="V38" s="67">
        <f t="shared" si="11"/>
        <v>139654</v>
      </c>
      <c r="W38" s="68">
        <f t="shared" si="9"/>
        <v>0.25317570960589836</v>
      </c>
      <c r="X38" s="67">
        <v>17</v>
      </c>
      <c r="Y38" s="67">
        <v>2693</v>
      </c>
      <c r="Z38" s="67">
        <v>57813</v>
      </c>
      <c r="AA38" s="67">
        <v>71415</v>
      </c>
      <c r="AB38" s="67">
        <v>7716</v>
      </c>
      <c r="AD38" s="59">
        <v>551609</v>
      </c>
    </row>
    <row r="39" spans="1:30" x14ac:dyDescent="0.45">
      <c r="A39" s="31" t="s">
        <v>43</v>
      </c>
      <c r="B39" s="30">
        <f t="shared" si="12"/>
        <v>1740633</v>
      </c>
      <c r="C39" s="32">
        <f>SUM(一般接種!D38+一般接種!G38+一般接種!J38+一般接種!M38+医療従事者等!C36)</f>
        <v>567179</v>
      </c>
      <c r="D39" s="32">
        <v>9231</v>
      </c>
      <c r="E39" s="73">
        <f t="shared" si="0"/>
        <v>0.83753842828321645</v>
      </c>
      <c r="F39" s="32">
        <f>SUM(一般接種!E38+一般接種!H38+一般接種!K38+一般接種!N38+医療従事者等!D36)</f>
        <v>558217</v>
      </c>
      <c r="G39" s="32">
        <v>8600</v>
      </c>
      <c r="H39" s="73">
        <f t="shared" si="7"/>
        <v>0.82503272408492656</v>
      </c>
      <c r="I39" s="29">
        <f t="shared" si="10"/>
        <v>457621</v>
      </c>
      <c r="J39" s="32">
        <v>11</v>
      </c>
      <c r="K39" s="73">
        <f t="shared" si="8"/>
        <v>0.68692057354212699</v>
      </c>
      <c r="L39" s="67">
        <v>4905</v>
      </c>
      <c r="M39" s="67">
        <v>30279</v>
      </c>
      <c r="N39" s="67">
        <v>111474</v>
      </c>
      <c r="O39" s="67">
        <v>142709</v>
      </c>
      <c r="P39" s="67">
        <v>82680</v>
      </c>
      <c r="Q39" s="67">
        <v>45572</v>
      </c>
      <c r="R39" s="67">
        <v>20788</v>
      </c>
      <c r="S39" s="67">
        <v>11283</v>
      </c>
      <c r="T39" s="67">
        <v>7068</v>
      </c>
      <c r="U39" s="67">
        <v>863</v>
      </c>
      <c r="V39" s="67">
        <f t="shared" si="11"/>
        <v>157616</v>
      </c>
      <c r="W39" s="68">
        <f t="shared" si="9"/>
        <v>0.23659813622826401</v>
      </c>
      <c r="X39" s="67">
        <v>25</v>
      </c>
      <c r="Y39" s="67">
        <v>2148</v>
      </c>
      <c r="Z39" s="67">
        <v>47662</v>
      </c>
      <c r="AA39" s="67">
        <v>96617</v>
      </c>
      <c r="AB39" s="67">
        <v>11164</v>
      </c>
      <c r="AD39" s="59">
        <v>666176</v>
      </c>
    </row>
    <row r="40" spans="1:30" x14ac:dyDescent="0.45">
      <c r="A40" s="31" t="s">
        <v>44</v>
      </c>
      <c r="B40" s="30">
        <f t="shared" si="12"/>
        <v>4646940</v>
      </c>
      <c r="C40" s="32">
        <f>SUM(一般接種!D39+一般接種!G39+一般接種!J39+一般接種!M39+医療従事者等!C37)</f>
        <v>1521922</v>
      </c>
      <c r="D40" s="32">
        <v>23642</v>
      </c>
      <c r="E40" s="73">
        <f t="shared" si="0"/>
        <v>0.79730223761658636</v>
      </c>
      <c r="F40" s="32">
        <f>SUM(一般接種!E39+一般接種!H39+一般接種!K39+一般接種!N39+医療従事者等!D37)</f>
        <v>1491726</v>
      </c>
      <c r="G40" s="32">
        <v>22386</v>
      </c>
      <c r="H40" s="73">
        <f t="shared" si="7"/>
        <v>0.78190196079474794</v>
      </c>
      <c r="I40" s="29">
        <f t="shared" si="10"/>
        <v>1205485</v>
      </c>
      <c r="J40" s="32">
        <v>31</v>
      </c>
      <c r="K40" s="73">
        <f t="shared" si="8"/>
        <v>0.64147634056642577</v>
      </c>
      <c r="L40" s="67">
        <v>21860</v>
      </c>
      <c r="M40" s="67">
        <v>138166</v>
      </c>
      <c r="N40" s="67">
        <v>363094</v>
      </c>
      <c r="O40" s="67">
        <v>318482</v>
      </c>
      <c r="P40" s="67">
        <v>163992</v>
      </c>
      <c r="Q40" s="67">
        <v>92214</v>
      </c>
      <c r="R40" s="67">
        <v>51185</v>
      </c>
      <c r="S40" s="67">
        <v>29740</v>
      </c>
      <c r="T40" s="67">
        <v>25011</v>
      </c>
      <c r="U40" s="67">
        <v>1741</v>
      </c>
      <c r="V40" s="67">
        <f t="shared" si="11"/>
        <v>427807</v>
      </c>
      <c r="W40" s="68">
        <f t="shared" si="9"/>
        <v>0.227655363729102</v>
      </c>
      <c r="X40" s="67">
        <v>253</v>
      </c>
      <c r="Y40" s="67">
        <v>7540</v>
      </c>
      <c r="Z40" s="67">
        <v>162803</v>
      </c>
      <c r="AA40" s="67">
        <v>238658</v>
      </c>
      <c r="AB40" s="67">
        <v>18553</v>
      </c>
      <c r="AD40" s="59">
        <v>1879187</v>
      </c>
    </row>
    <row r="41" spans="1:30" x14ac:dyDescent="0.45">
      <c r="A41" s="31" t="s">
        <v>45</v>
      </c>
      <c r="B41" s="30">
        <f t="shared" si="12"/>
        <v>6856309</v>
      </c>
      <c r="C41" s="32">
        <f>SUM(一般接種!D40+一般接種!G40+一般接種!J40+一般接種!M40+医療従事者等!C38)</f>
        <v>2252494</v>
      </c>
      <c r="D41" s="32">
        <v>31262</v>
      </c>
      <c r="E41" s="73">
        <f t="shared" si="0"/>
        <v>0.79652648882182331</v>
      </c>
      <c r="F41" s="32">
        <f>SUM(一般接種!E40+一般接種!H40+一般接種!K40+一般接種!N40+医療従事者等!D38)</f>
        <v>2224658</v>
      </c>
      <c r="G41" s="32">
        <v>29387</v>
      </c>
      <c r="H41" s="73">
        <f t="shared" si="7"/>
        <v>0.7872169596162728</v>
      </c>
      <c r="I41" s="29">
        <f t="shared" si="10"/>
        <v>1748385</v>
      </c>
      <c r="J41" s="32">
        <v>26</v>
      </c>
      <c r="K41" s="73">
        <f t="shared" si="8"/>
        <v>0.62695578645996197</v>
      </c>
      <c r="L41" s="67">
        <v>22441</v>
      </c>
      <c r="M41" s="67">
        <v>122066</v>
      </c>
      <c r="N41" s="67">
        <v>546386</v>
      </c>
      <c r="O41" s="67">
        <v>533064</v>
      </c>
      <c r="P41" s="67">
        <v>293390</v>
      </c>
      <c r="Q41" s="67">
        <v>116810</v>
      </c>
      <c r="R41" s="67">
        <v>46127</v>
      </c>
      <c r="S41" s="67">
        <v>32929</v>
      </c>
      <c r="T41" s="67">
        <v>32582</v>
      </c>
      <c r="U41" s="67">
        <v>2590</v>
      </c>
      <c r="V41" s="67">
        <f t="shared" si="11"/>
        <v>630772</v>
      </c>
      <c r="W41" s="68">
        <f t="shared" si="9"/>
        <v>0.2261927643790109</v>
      </c>
      <c r="X41" s="67">
        <v>56</v>
      </c>
      <c r="Y41" s="67">
        <v>15719</v>
      </c>
      <c r="Z41" s="67">
        <v>273472</v>
      </c>
      <c r="AA41" s="67">
        <v>314331</v>
      </c>
      <c r="AB41" s="67">
        <v>27194</v>
      </c>
      <c r="AD41" s="59">
        <v>2788648</v>
      </c>
    </row>
    <row r="42" spans="1:30" x14ac:dyDescent="0.45">
      <c r="A42" s="31" t="s">
        <v>46</v>
      </c>
      <c r="B42" s="30">
        <f t="shared" si="12"/>
        <v>3539286</v>
      </c>
      <c r="C42" s="32">
        <f>SUM(一般接種!D41+一般接種!G41+一般接種!J41+一般接種!M41+医療従事者等!C39)</f>
        <v>1126668</v>
      </c>
      <c r="D42" s="32">
        <v>19651</v>
      </c>
      <c r="E42" s="73">
        <f t="shared" si="0"/>
        <v>0.82586645638604295</v>
      </c>
      <c r="F42" s="32">
        <f>SUM(一般接種!E41+一般接種!H41+一般接種!K41+一般接種!N41+医療従事者等!D39)</f>
        <v>1103232</v>
      </c>
      <c r="G42" s="32">
        <v>18584</v>
      </c>
      <c r="H42" s="73">
        <f t="shared" si="7"/>
        <v>0.8091785403351609</v>
      </c>
      <c r="I42" s="29">
        <f t="shared" si="10"/>
        <v>918994</v>
      </c>
      <c r="J42" s="32">
        <v>48</v>
      </c>
      <c r="K42" s="73">
        <f t="shared" si="8"/>
        <v>0.68556009223898884</v>
      </c>
      <c r="L42" s="67">
        <v>44834</v>
      </c>
      <c r="M42" s="67">
        <v>47013</v>
      </c>
      <c r="N42" s="67">
        <v>287919</v>
      </c>
      <c r="O42" s="67">
        <v>310317</v>
      </c>
      <c r="P42" s="67">
        <v>133874</v>
      </c>
      <c r="Q42" s="67">
        <v>42132</v>
      </c>
      <c r="R42" s="67">
        <v>18926</v>
      </c>
      <c r="S42" s="67">
        <v>17419</v>
      </c>
      <c r="T42" s="67">
        <v>15594</v>
      </c>
      <c r="U42" s="67">
        <v>966</v>
      </c>
      <c r="V42" s="67">
        <f t="shared" si="11"/>
        <v>390392</v>
      </c>
      <c r="W42" s="68">
        <f t="shared" si="9"/>
        <v>0.29124363730770175</v>
      </c>
      <c r="X42" s="67">
        <v>403</v>
      </c>
      <c r="Y42" s="67">
        <v>9174</v>
      </c>
      <c r="Z42" s="67">
        <v>143757</v>
      </c>
      <c r="AA42" s="67">
        <v>220264</v>
      </c>
      <c r="AB42" s="67">
        <v>16794</v>
      </c>
      <c r="AD42" s="59">
        <v>1340431</v>
      </c>
    </row>
    <row r="43" spans="1:30" x14ac:dyDescent="0.45">
      <c r="A43" s="31" t="s">
        <v>47</v>
      </c>
      <c r="B43" s="30">
        <f t="shared" si="12"/>
        <v>1858497</v>
      </c>
      <c r="C43" s="32">
        <f>SUM(一般接種!D42+一般接種!G42+一般接種!J42+一般接種!M42+医療従事者等!C40)</f>
        <v>601218</v>
      </c>
      <c r="D43" s="32">
        <v>10566</v>
      </c>
      <c r="E43" s="73">
        <f t="shared" si="0"/>
        <v>0.81294542211358212</v>
      </c>
      <c r="F43" s="32">
        <f>SUM(一般接種!E42+一般接種!H42+一般接種!K42+一般接種!N42+医療従事者等!D40)</f>
        <v>593586</v>
      </c>
      <c r="G43" s="32">
        <v>9879</v>
      </c>
      <c r="H43" s="73">
        <f t="shared" si="7"/>
        <v>0.80338665323346514</v>
      </c>
      <c r="I43" s="29">
        <f t="shared" si="10"/>
        <v>484636</v>
      </c>
      <c r="J43" s="32">
        <v>4</v>
      </c>
      <c r="K43" s="73">
        <f t="shared" si="8"/>
        <v>0.66702451834540399</v>
      </c>
      <c r="L43" s="67">
        <v>7956</v>
      </c>
      <c r="M43" s="67">
        <v>39916</v>
      </c>
      <c r="N43" s="67">
        <v>153342</v>
      </c>
      <c r="O43" s="67">
        <v>160806</v>
      </c>
      <c r="P43" s="67">
        <v>67447</v>
      </c>
      <c r="Q43" s="67">
        <v>29085</v>
      </c>
      <c r="R43" s="67">
        <v>11872</v>
      </c>
      <c r="S43" s="67">
        <v>7783</v>
      </c>
      <c r="T43" s="67">
        <v>5997</v>
      </c>
      <c r="U43" s="67">
        <v>432</v>
      </c>
      <c r="V43" s="67">
        <f t="shared" si="11"/>
        <v>179057</v>
      </c>
      <c r="W43" s="68">
        <f t="shared" si="9"/>
        <v>0.24644556938331144</v>
      </c>
      <c r="X43" s="67">
        <v>10</v>
      </c>
      <c r="Y43" s="67">
        <v>3511</v>
      </c>
      <c r="Z43" s="67">
        <v>74667</v>
      </c>
      <c r="AA43" s="67">
        <v>94143</v>
      </c>
      <c r="AB43" s="67">
        <v>6726</v>
      </c>
      <c r="AD43" s="59">
        <v>726558</v>
      </c>
    </row>
    <row r="44" spans="1:30" x14ac:dyDescent="0.45">
      <c r="A44" s="31" t="s">
        <v>48</v>
      </c>
      <c r="B44" s="30">
        <f t="shared" si="12"/>
        <v>2391373</v>
      </c>
      <c r="C44" s="32">
        <f>SUM(一般接種!D43+一般接種!G43+一般接種!J43+一般接種!M43+医療従事者等!C41)</f>
        <v>782535</v>
      </c>
      <c r="D44" s="32">
        <v>12029</v>
      </c>
      <c r="E44" s="73">
        <f t="shared" si="0"/>
        <v>0.79857015080991278</v>
      </c>
      <c r="F44" s="32">
        <f>SUM(一般接種!E43+一般接種!H43+一般接種!K43+一般接種!N43+医療従事者等!D41)</f>
        <v>774041</v>
      </c>
      <c r="G44" s="32">
        <v>11315</v>
      </c>
      <c r="H44" s="73">
        <f t="shared" si="7"/>
        <v>0.79050677976114592</v>
      </c>
      <c r="I44" s="29">
        <f t="shared" si="10"/>
        <v>620694</v>
      </c>
      <c r="J44" s="32">
        <v>12</v>
      </c>
      <c r="K44" s="73">
        <f t="shared" si="8"/>
        <v>0.64328910916332682</v>
      </c>
      <c r="L44" s="67">
        <v>9453</v>
      </c>
      <c r="M44" s="67">
        <v>48526</v>
      </c>
      <c r="N44" s="67">
        <v>170768</v>
      </c>
      <c r="O44" s="67">
        <v>187202</v>
      </c>
      <c r="P44" s="67">
        <v>114100</v>
      </c>
      <c r="Q44" s="67">
        <v>52842</v>
      </c>
      <c r="R44" s="67">
        <v>16696</v>
      </c>
      <c r="S44" s="67">
        <v>10449</v>
      </c>
      <c r="T44" s="67">
        <v>10129</v>
      </c>
      <c r="U44" s="67">
        <v>529</v>
      </c>
      <c r="V44" s="67">
        <f t="shared" si="11"/>
        <v>214103</v>
      </c>
      <c r="W44" s="68">
        <f t="shared" si="9"/>
        <v>0.22190127656222633</v>
      </c>
      <c r="X44" s="67">
        <v>150</v>
      </c>
      <c r="Y44" s="67">
        <v>7877</v>
      </c>
      <c r="Z44" s="67">
        <v>98071</v>
      </c>
      <c r="AA44" s="67">
        <v>102564</v>
      </c>
      <c r="AB44" s="67">
        <v>5441</v>
      </c>
      <c r="AD44" s="59">
        <v>964857</v>
      </c>
    </row>
    <row r="45" spans="1:30" x14ac:dyDescent="0.45">
      <c r="A45" s="31" t="s">
        <v>49</v>
      </c>
      <c r="B45" s="30">
        <f t="shared" si="12"/>
        <v>3488343</v>
      </c>
      <c r="C45" s="32">
        <f>SUM(一般接種!D44+一般接種!G44+一般接種!J44+一般接種!M44+医療従事者等!C42)</f>
        <v>1118405</v>
      </c>
      <c r="D45" s="32">
        <v>20522</v>
      </c>
      <c r="E45" s="73">
        <f t="shared" si="0"/>
        <v>0.81840748363569682</v>
      </c>
      <c r="F45" s="32">
        <f>SUM(一般接種!E44+一般接種!H44+一般接種!K44+一般接種!N44+医療従事者等!D42)</f>
        <v>1106803</v>
      </c>
      <c r="G45" s="32">
        <v>19261</v>
      </c>
      <c r="H45" s="73">
        <f t="shared" si="7"/>
        <v>0.81069887371252947</v>
      </c>
      <c r="I45" s="29">
        <f t="shared" si="10"/>
        <v>897443</v>
      </c>
      <c r="J45" s="32">
        <v>39</v>
      </c>
      <c r="K45" s="73">
        <f t="shared" si="8"/>
        <v>0.66896212933856236</v>
      </c>
      <c r="L45" s="67">
        <v>12490</v>
      </c>
      <c r="M45" s="67">
        <v>59365</v>
      </c>
      <c r="N45" s="67">
        <v>280537</v>
      </c>
      <c r="O45" s="67">
        <v>272751</v>
      </c>
      <c r="P45" s="67">
        <v>142465</v>
      </c>
      <c r="Q45" s="67">
        <v>71812</v>
      </c>
      <c r="R45" s="67">
        <v>28064</v>
      </c>
      <c r="S45" s="67">
        <v>15466</v>
      </c>
      <c r="T45" s="67">
        <v>13037</v>
      </c>
      <c r="U45" s="67">
        <v>1456</v>
      </c>
      <c r="V45" s="67">
        <f t="shared" si="11"/>
        <v>365692</v>
      </c>
      <c r="W45" s="68">
        <f t="shared" si="9"/>
        <v>0.27260197079807708</v>
      </c>
      <c r="X45" s="67">
        <v>212</v>
      </c>
      <c r="Y45" s="67">
        <v>6023</v>
      </c>
      <c r="Z45" s="67">
        <v>166763</v>
      </c>
      <c r="AA45" s="67">
        <v>178812</v>
      </c>
      <c r="AB45" s="67">
        <v>13882</v>
      </c>
      <c r="AD45" s="59">
        <v>1341487</v>
      </c>
    </row>
    <row r="46" spans="1:30" x14ac:dyDescent="0.45">
      <c r="A46" s="31" t="s">
        <v>50</v>
      </c>
      <c r="B46" s="30">
        <f t="shared" si="12"/>
        <v>1752399</v>
      </c>
      <c r="C46" s="32">
        <f>SUM(一般接種!D45+一般接種!G45+一般接種!J45+一般接種!M45+医療従事者等!C43)</f>
        <v>567612</v>
      </c>
      <c r="D46" s="32">
        <v>8727</v>
      </c>
      <c r="E46" s="73">
        <f t="shared" si="0"/>
        <v>0.8065568234460484</v>
      </c>
      <c r="F46" s="32">
        <f>SUM(一般接種!E45+一般接種!H45+一般接種!K45+一般接種!N45+医療従事者等!D43)</f>
        <v>560186</v>
      </c>
      <c r="G46" s="32">
        <v>8215</v>
      </c>
      <c r="H46" s="73">
        <f t="shared" si="7"/>
        <v>0.79657886039943604</v>
      </c>
      <c r="I46" s="29">
        <f t="shared" si="10"/>
        <v>446551</v>
      </c>
      <c r="J46" s="32">
        <v>16</v>
      </c>
      <c r="K46" s="73">
        <f t="shared" si="8"/>
        <v>0.64441853182225539</v>
      </c>
      <c r="L46" s="67">
        <v>10606</v>
      </c>
      <c r="M46" s="67">
        <v>33565</v>
      </c>
      <c r="N46" s="67">
        <v>141046</v>
      </c>
      <c r="O46" s="67">
        <v>125476</v>
      </c>
      <c r="P46" s="67">
        <v>73416</v>
      </c>
      <c r="Q46" s="67">
        <v>36101</v>
      </c>
      <c r="R46" s="67">
        <v>13304</v>
      </c>
      <c r="S46" s="67">
        <v>6312</v>
      </c>
      <c r="T46" s="67">
        <v>6451</v>
      </c>
      <c r="U46" s="67">
        <v>274</v>
      </c>
      <c r="V46" s="67">
        <f t="shared" si="11"/>
        <v>178050</v>
      </c>
      <c r="W46" s="68">
        <f t="shared" si="9"/>
        <v>0.25695347417549036</v>
      </c>
      <c r="X46" s="67">
        <v>167</v>
      </c>
      <c r="Y46" s="67">
        <v>5521</v>
      </c>
      <c r="Z46" s="67">
        <v>74092</v>
      </c>
      <c r="AA46" s="67">
        <v>91451</v>
      </c>
      <c r="AB46" s="67">
        <v>6819</v>
      </c>
      <c r="AD46" s="59">
        <v>692927</v>
      </c>
    </row>
    <row r="47" spans="1:30" x14ac:dyDescent="0.45">
      <c r="A47" s="31" t="s">
        <v>51</v>
      </c>
      <c r="B47" s="30">
        <f t="shared" si="12"/>
        <v>12485310</v>
      </c>
      <c r="C47" s="32">
        <f>SUM(一般接種!D46+一般接種!G46+一般接種!J46+一般接種!M46+医療従事者等!C44)</f>
        <v>4148819</v>
      </c>
      <c r="D47" s="32">
        <v>50814</v>
      </c>
      <c r="E47" s="73">
        <f t="shared" si="0"/>
        <v>0.80220690805404571</v>
      </c>
      <c r="F47" s="32">
        <f>SUM(一般接種!E46+一般接種!H46+一般接種!K46+一般接種!N46+医療従事者等!D44)</f>
        <v>4067162</v>
      </c>
      <c r="G47" s="32">
        <v>47223</v>
      </c>
      <c r="H47" s="73">
        <f t="shared" si="7"/>
        <v>0.78692506128125095</v>
      </c>
      <c r="I47" s="29">
        <f t="shared" si="10"/>
        <v>3140631</v>
      </c>
      <c r="J47" s="32">
        <v>376</v>
      </c>
      <c r="K47" s="73">
        <f t="shared" si="8"/>
        <v>0.61472210357265489</v>
      </c>
      <c r="L47" s="67">
        <v>44110</v>
      </c>
      <c r="M47" s="67">
        <v>231070</v>
      </c>
      <c r="N47" s="67">
        <v>930904</v>
      </c>
      <c r="O47" s="67">
        <v>1025355</v>
      </c>
      <c r="P47" s="67">
        <v>491610</v>
      </c>
      <c r="Q47" s="67">
        <v>193787</v>
      </c>
      <c r="R47" s="67">
        <v>85808</v>
      </c>
      <c r="S47" s="67">
        <v>73223</v>
      </c>
      <c r="T47" s="67">
        <v>59856</v>
      </c>
      <c r="U47" s="67">
        <v>4908</v>
      </c>
      <c r="V47" s="67">
        <f t="shared" si="11"/>
        <v>1128698</v>
      </c>
      <c r="W47" s="68">
        <f t="shared" si="9"/>
        <v>0.22094881111828446</v>
      </c>
      <c r="X47" s="67">
        <v>97</v>
      </c>
      <c r="Y47" s="67">
        <v>39948</v>
      </c>
      <c r="Z47" s="67">
        <v>496779</v>
      </c>
      <c r="AA47" s="67">
        <v>549200</v>
      </c>
      <c r="AB47" s="67">
        <v>42674</v>
      </c>
      <c r="AD47" s="59">
        <v>5108414</v>
      </c>
    </row>
    <row r="48" spans="1:30" x14ac:dyDescent="0.45">
      <c r="A48" s="31" t="s">
        <v>52</v>
      </c>
      <c r="B48" s="30">
        <f t="shared" si="12"/>
        <v>2032151</v>
      </c>
      <c r="C48" s="32">
        <f>SUM(一般接種!D47+一般接種!G47+一般接種!J47+一般接種!M47+医療従事者等!C45)</f>
        <v>660391</v>
      </c>
      <c r="D48" s="32">
        <v>15866</v>
      </c>
      <c r="E48" s="73">
        <f t="shared" si="0"/>
        <v>0.79358580983244842</v>
      </c>
      <c r="F48" s="32">
        <f>SUM(一般接種!E47+一般接種!H47+一般接種!K47+一般接種!N47+医療従事者等!D45)</f>
        <v>652402</v>
      </c>
      <c r="G48" s="32">
        <v>14912</v>
      </c>
      <c r="H48" s="73">
        <f t="shared" si="7"/>
        <v>0.78492380886713098</v>
      </c>
      <c r="I48" s="29">
        <f t="shared" si="10"/>
        <v>510833</v>
      </c>
      <c r="J48" s="32">
        <v>145</v>
      </c>
      <c r="K48" s="73">
        <f t="shared" si="8"/>
        <v>0.62879601264762952</v>
      </c>
      <c r="L48" s="67">
        <v>8419</v>
      </c>
      <c r="M48" s="67">
        <v>56687</v>
      </c>
      <c r="N48" s="67">
        <v>165983</v>
      </c>
      <c r="O48" s="67">
        <v>147295</v>
      </c>
      <c r="P48" s="67">
        <v>63391</v>
      </c>
      <c r="Q48" s="67">
        <v>32433</v>
      </c>
      <c r="R48" s="67">
        <v>15375</v>
      </c>
      <c r="S48" s="67">
        <v>10212</v>
      </c>
      <c r="T48" s="67">
        <v>10130</v>
      </c>
      <c r="U48" s="67">
        <v>908</v>
      </c>
      <c r="V48" s="67">
        <f t="shared" si="11"/>
        <v>208525</v>
      </c>
      <c r="W48" s="68">
        <f t="shared" si="9"/>
        <v>0.25675106628185301</v>
      </c>
      <c r="X48" s="67">
        <v>42</v>
      </c>
      <c r="Y48" s="67">
        <v>6133</v>
      </c>
      <c r="Z48" s="67">
        <v>83721</v>
      </c>
      <c r="AA48" s="67">
        <v>109209</v>
      </c>
      <c r="AB48" s="67">
        <v>9420</v>
      </c>
      <c r="AD48" s="59">
        <v>812168</v>
      </c>
    </row>
    <row r="49" spans="1:30" x14ac:dyDescent="0.45">
      <c r="A49" s="31" t="s">
        <v>53</v>
      </c>
      <c r="B49" s="30">
        <f t="shared" si="12"/>
        <v>3433888</v>
      </c>
      <c r="C49" s="32">
        <f>SUM(一般接種!D48+一般接種!G48+一般接種!J48+一般接種!M48+医療従事者等!C46)</f>
        <v>1105490</v>
      </c>
      <c r="D49" s="32">
        <v>16739</v>
      </c>
      <c r="E49" s="73">
        <f t="shared" si="0"/>
        <v>0.82483323421454358</v>
      </c>
      <c r="F49" s="32">
        <f>SUM(一般接種!E48+一般接種!H48+一般接種!K48+一般接種!N48+医療従事者等!D46)</f>
        <v>1089470</v>
      </c>
      <c r="G49" s="32">
        <v>15566</v>
      </c>
      <c r="H49" s="73">
        <f t="shared" si="7"/>
        <v>0.81358520869871553</v>
      </c>
      <c r="I49" s="29">
        <f t="shared" si="10"/>
        <v>903172</v>
      </c>
      <c r="J49" s="32">
        <v>10</v>
      </c>
      <c r="K49" s="73">
        <f t="shared" si="8"/>
        <v>0.68423177887292463</v>
      </c>
      <c r="L49" s="67">
        <v>14905</v>
      </c>
      <c r="M49" s="67">
        <v>66012</v>
      </c>
      <c r="N49" s="67">
        <v>278231</v>
      </c>
      <c r="O49" s="67">
        <v>302635</v>
      </c>
      <c r="P49" s="67">
        <v>132861</v>
      </c>
      <c r="Q49" s="67">
        <v>52051</v>
      </c>
      <c r="R49" s="67">
        <v>25098</v>
      </c>
      <c r="S49" s="67">
        <v>16899</v>
      </c>
      <c r="T49" s="67">
        <v>13391</v>
      </c>
      <c r="U49" s="67">
        <v>1089</v>
      </c>
      <c r="V49" s="67">
        <f t="shared" si="11"/>
        <v>335756</v>
      </c>
      <c r="W49" s="68">
        <f t="shared" si="9"/>
        <v>0.25436735064944904</v>
      </c>
      <c r="X49" s="67">
        <v>84</v>
      </c>
      <c r="Y49" s="67">
        <v>6971</v>
      </c>
      <c r="Z49" s="67">
        <v>145667</v>
      </c>
      <c r="AA49" s="67">
        <v>171787</v>
      </c>
      <c r="AB49" s="67">
        <v>11247</v>
      </c>
      <c r="AD49" s="59">
        <v>1319965</v>
      </c>
    </row>
    <row r="50" spans="1:30" x14ac:dyDescent="0.45">
      <c r="A50" s="31" t="s">
        <v>54</v>
      </c>
      <c r="B50" s="30">
        <f t="shared" si="12"/>
        <v>4531652</v>
      </c>
      <c r="C50" s="32">
        <f>SUM(一般接種!D49+一般接種!G49+一般接種!J49+一般接種!M49+医療従事者等!C47)</f>
        <v>1466152</v>
      </c>
      <c r="D50" s="32">
        <v>21386</v>
      </c>
      <c r="E50" s="73">
        <f t="shared" si="0"/>
        <v>0.82684824791380152</v>
      </c>
      <c r="F50" s="32">
        <f>SUM(一般接種!E49+一般接種!H49+一般接種!K49+一般接種!N49+医療従事者等!D47)</f>
        <v>1449377</v>
      </c>
      <c r="G50" s="32">
        <v>20068</v>
      </c>
      <c r="H50" s="73">
        <f t="shared" si="7"/>
        <v>0.81800211409835766</v>
      </c>
      <c r="I50" s="29">
        <f t="shared" si="10"/>
        <v>1170124</v>
      </c>
      <c r="J50" s="32">
        <v>51</v>
      </c>
      <c r="K50" s="73">
        <f t="shared" si="8"/>
        <v>0.66963979632774129</v>
      </c>
      <c r="L50" s="67">
        <v>21314</v>
      </c>
      <c r="M50" s="67">
        <v>78189</v>
      </c>
      <c r="N50" s="67">
        <v>344515</v>
      </c>
      <c r="O50" s="67">
        <v>429735</v>
      </c>
      <c r="P50" s="67">
        <v>176797</v>
      </c>
      <c r="Q50" s="67">
        <v>66106</v>
      </c>
      <c r="R50" s="67">
        <v>22400</v>
      </c>
      <c r="S50" s="67">
        <v>15339</v>
      </c>
      <c r="T50" s="67">
        <v>14881</v>
      </c>
      <c r="U50" s="67">
        <v>848</v>
      </c>
      <c r="V50" s="67">
        <f t="shared" si="11"/>
        <v>445999</v>
      </c>
      <c r="W50" s="68">
        <f t="shared" si="9"/>
        <v>0.2552479029277458</v>
      </c>
      <c r="X50" s="67">
        <v>151</v>
      </c>
      <c r="Y50" s="67">
        <v>11082</v>
      </c>
      <c r="Z50" s="67">
        <v>185544</v>
      </c>
      <c r="AA50" s="67">
        <v>236358</v>
      </c>
      <c r="AB50" s="67">
        <v>12864</v>
      </c>
      <c r="AD50" s="59">
        <v>1747317</v>
      </c>
    </row>
    <row r="51" spans="1:30" x14ac:dyDescent="0.45">
      <c r="A51" s="31" t="s">
        <v>55</v>
      </c>
      <c r="B51" s="30">
        <f t="shared" si="12"/>
        <v>2870959</v>
      </c>
      <c r="C51" s="32">
        <f>SUM(一般接種!D50+一般接種!G50+一般接種!J50+一般接種!M50+医療従事者等!C48)</f>
        <v>929409</v>
      </c>
      <c r="D51" s="32">
        <v>14823</v>
      </c>
      <c r="E51" s="73">
        <f t="shared" si="0"/>
        <v>0.80857673816600739</v>
      </c>
      <c r="F51" s="32">
        <f>SUM(一般接種!E50+一般接種!H50+一般接種!K50+一般接種!N50+医療従事者等!D48)</f>
        <v>913941</v>
      </c>
      <c r="G51" s="32">
        <v>14007</v>
      </c>
      <c r="H51" s="73">
        <f t="shared" si="7"/>
        <v>0.79562304505501691</v>
      </c>
      <c r="I51" s="29">
        <f t="shared" si="10"/>
        <v>742446</v>
      </c>
      <c r="J51" s="32">
        <v>111</v>
      </c>
      <c r="K51" s="73">
        <f t="shared" si="8"/>
        <v>0.65629127597236692</v>
      </c>
      <c r="L51" s="67">
        <v>19516</v>
      </c>
      <c r="M51" s="67">
        <v>50911</v>
      </c>
      <c r="N51" s="67">
        <v>216612</v>
      </c>
      <c r="O51" s="67">
        <v>219019</v>
      </c>
      <c r="P51" s="67">
        <v>116393</v>
      </c>
      <c r="Q51" s="67">
        <v>63453</v>
      </c>
      <c r="R51" s="67">
        <v>24949</v>
      </c>
      <c r="S51" s="67">
        <v>17672</v>
      </c>
      <c r="T51" s="67">
        <v>13112</v>
      </c>
      <c r="U51" s="67">
        <v>809</v>
      </c>
      <c r="V51" s="67">
        <f t="shared" si="11"/>
        <v>285163</v>
      </c>
      <c r="W51" s="68">
        <f t="shared" si="9"/>
        <v>0.25210988183247196</v>
      </c>
      <c r="X51" s="67">
        <v>244</v>
      </c>
      <c r="Y51" s="67">
        <v>8476</v>
      </c>
      <c r="Z51" s="67">
        <v>113321</v>
      </c>
      <c r="AA51" s="67">
        <v>154205</v>
      </c>
      <c r="AB51" s="67">
        <v>8917</v>
      </c>
      <c r="AD51" s="59">
        <v>1131106</v>
      </c>
    </row>
    <row r="52" spans="1:30" x14ac:dyDescent="0.45">
      <c r="A52" s="31" t="s">
        <v>56</v>
      </c>
      <c r="B52" s="30">
        <f t="shared" si="12"/>
        <v>2683777</v>
      </c>
      <c r="C52" s="32">
        <f>SUM(一般接種!D51+一般接種!G51+一般接種!J51+一般接種!M51+医療従事者等!C49)</f>
        <v>875118</v>
      </c>
      <c r="D52" s="32">
        <v>21262</v>
      </c>
      <c r="E52" s="73">
        <f t="shared" si="0"/>
        <v>0.791934631187453</v>
      </c>
      <c r="F52" s="32">
        <f>SUM(一般接種!E51+一般接種!H51+一般接種!K51+一般接種!N51+医療従事者等!D49)</f>
        <v>862946</v>
      </c>
      <c r="G52" s="32">
        <v>20300</v>
      </c>
      <c r="H52" s="73">
        <f t="shared" si="7"/>
        <v>0.78153757686493108</v>
      </c>
      <c r="I52" s="29">
        <f t="shared" si="10"/>
        <v>690687</v>
      </c>
      <c r="J52" s="32">
        <v>121</v>
      </c>
      <c r="K52" s="73">
        <f t="shared" si="8"/>
        <v>0.64048637067678238</v>
      </c>
      <c r="L52" s="67">
        <v>10947</v>
      </c>
      <c r="M52" s="67">
        <v>46253</v>
      </c>
      <c r="N52" s="67">
        <v>186615</v>
      </c>
      <c r="O52" s="67">
        <v>215489</v>
      </c>
      <c r="P52" s="67">
        <v>122039</v>
      </c>
      <c r="Q52" s="67">
        <v>57001</v>
      </c>
      <c r="R52" s="67">
        <v>24115</v>
      </c>
      <c r="S52" s="67">
        <v>13758</v>
      </c>
      <c r="T52" s="67">
        <v>13179</v>
      </c>
      <c r="U52" s="67">
        <v>1291</v>
      </c>
      <c r="V52" s="67">
        <f t="shared" si="11"/>
        <v>255026</v>
      </c>
      <c r="W52" s="68">
        <f t="shared" si="9"/>
        <v>0.23653159461690426</v>
      </c>
      <c r="X52" s="67">
        <v>156</v>
      </c>
      <c r="Y52" s="67">
        <v>5709</v>
      </c>
      <c r="Z52" s="67">
        <v>92795</v>
      </c>
      <c r="AA52" s="67">
        <v>140152</v>
      </c>
      <c r="AB52" s="67">
        <v>16214</v>
      </c>
      <c r="AD52" s="59">
        <v>1078190</v>
      </c>
    </row>
    <row r="53" spans="1:30" x14ac:dyDescent="0.45">
      <c r="A53" s="31" t="s">
        <v>57</v>
      </c>
      <c r="B53" s="30">
        <f t="shared" si="12"/>
        <v>4082263</v>
      </c>
      <c r="C53" s="32">
        <f>SUM(一般接種!D52+一般接種!G52+一般接種!J52+一般接種!M52+医療従事者等!C50)</f>
        <v>1326986</v>
      </c>
      <c r="D53" s="32">
        <v>19311</v>
      </c>
      <c r="E53" s="73">
        <f t="shared" si="0"/>
        <v>0.81471981438711671</v>
      </c>
      <c r="F53" s="32">
        <f>SUM(一般接種!E52+一般接種!H52+一般接種!K52+一般接種!N52+医療従事者等!D50)</f>
        <v>1303314</v>
      </c>
      <c r="G53" s="32">
        <v>18119</v>
      </c>
      <c r="H53" s="73">
        <f t="shared" si="7"/>
        <v>0.80071411616131727</v>
      </c>
      <c r="I53" s="29">
        <f t="shared" si="10"/>
        <v>1060080</v>
      </c>
      <c r="J53" s="32">
        <v>64</v>
      </c>
      <c r="K53" s="73">
        <f t="shared" si="8"/>
        <v>0.66042100580600982</v>
      </c>
      <c r="L53" s="67">
        <v>17327</v>
      </c>
      <c r="M53" s="67">
        <v>70749</v>
      </c>
      <c r="N53" s="67">
        <v>342515</v>
      </c>
      <c r="O53" s="67">
        <v>302172</v>
      </c>
      <c r="P53" s="67">
        <v>172203</v>
      </c>
      <c r="Q53" s="67">
        <v>82523</v>
      </c>
      <c r="R53" s="67">
        <v>34340</v>
      </c>
      <c r="S53" s="67">
        <v>19371</v>
      </c>
      <c r="T53" s="67">
        <v>17761</v>
      </c>
      <c r="U53" s="67">
        <v>1119</v>
      </c>
      <c r="V53" s="67">
        <f t="shared" si="11"/>
        <v>391883</v>
      </c>
      <c r="W53" s="68">
        <f t="shared" si="9"/>
        <v>0.24415458353296229</v>
      </c>
      <c r="X53" s="67">
        <v>101</v>
      </c>
      <c r="Y53" s="67">
        <v>6517</v>
      </c>
      <c r="Z53" s="67">
        <v>169705</v>
      </c>
      <c r="AA53" s="67">
        <v>201969</v>
      </c>
      <c r="AB53" s="67">
        <v>13591</v>
      </c>
      <c r="AD53" s="59">
        <v>1605061</v>
      </c>
    </row>
    <row r="54" spans="1:30" x14ac:dyDescent="0.45">
      <c r="A54" s="31" t="s">
        <v>58</v>
      </c>
      <c r="B54" s="30">
        <f t="shared" si="12"/>
        <v>3031326</v>
      </c>
      <c r="C54" s="32">
        <f>SUM(一般接種!D53+一般接種!G53+一般接種!J53+一般接種!M53+医療従事者等!C51)</f>
        <v>1062469</v>
      </c>
      <c r="D54" s="32">
        <v>12406</v>
      </c>
      <c r="E54" s="73">
        <f t="shared" si="0"/>
        <v>0.7069626934605161</v>
      </c>
      <c r="F54" s="32">
        <f>SUM(一般接種!E53+一般接種!H53+一般接種!K53+一般接種!N53+医療従事者等!D51)</f>
        <v>1041389</v>
      </c>
      <c r="G54" s="32">
        <v>11536</v>
      </c>
      <c r="H54" s="73">
        <f t="shared" si="7"/>
        <v>0.69335616124784216</v>
      </c>
      <c r="I54" s="29">
        <f t="shared" si="10"/>
        <v>714080</v>
      </c>
      <c r="J54" s="32">
        <v>83</v>
      </c>
      <c r="K54" s="73">
        <f t="shared" si="8"/>
        <v>0.48070376943357507</v>
      </c>
      <c r="L54" s="67">
        <v>17349</v>
      </c>
      <c r="M54" s="67">
        <v>58933</v>
      </c>
      <c r="N54" s="67">
        <v>211427</v>
      </c>
      <c r="O54" s="67">
        <v>191503</v>
      </c>
      <c r="P54" s="67">
        <v>118238</v>
      </c>
      <c r="Q54" s="67">
        <v>58825</v>
      </c>
      <c r="R54" s="67">
        <v>25285</v>
      </c>
      <c r="S54" s="67">
        <v>16363</v>
      </c>
      <c r="T54" s="67">
        <v>15235</v>
      </c>
      <c r="U54" s="67">
        <v>922</v>
      </c>
      <c r="V54" s="67">
        <f t="shared" si="11"/>
        <v>213388</v>
      </c>
      <c r="W54" s="68">
        <f t="shared" si="9"/>
        <v>0.14366505174656435</v>
      </c>
      <c r="X54" s="67">
        <v>14</v>
      </c>
      <c r="Y54" s="67">
        <v>6864</v>
      </c>
      <c r="Z54" s="67">
        <v>100314</v>
      </c>
      <c r="AA54" s="67">
        <v>100873</v>
      </c>
      <c r="AB54" s="67">
        <v>5323</v>
      </c>
      <c r="AD54" s="59">
        <v>1485316</v>
      </c>
    </row>
    <row r="55" spans="1:30" x14ac:dyDescent="0.45">
      <c r="A55" s="22"/>
      <c r="B55" s="23"/>
      <c r="C55" s="22"/>
      <c r="D55" s="22"/>
      <c r="E55" s="72"/>
      <c r="F55" s="22"/>
      <c r="G55" s="22"/>
      <c r="H55" s="72"/>
      <c r="I55" s="22"/>
      <c r="J55" s="22"/>
      <c r="K55" s="72"/>
      <c r="L55" s="22"/>
      <c r="M55" s="22"/>
      <c r="N55" s="22"/>
      <c r="O55" s="22"/>
      <c r="P55" s="22"/>
      <c r="Q55" s="22"/>
      <c r="R55" s="22"/>
    </row>
    <row r="56" spans="1:30" x14ac:dyDescent="0.45">
      <c r="A56" s="110" t="s">
        <v>111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22"/>
      <c r="N56" s="22"/>
      <c r="O56" s="22"/>
      <c r="P56" s="22"/>
      <c r="Q56" s="22"/>
      <c r="R56" s="22"/>
    </row>
    <row r="57" spans="1:30" x14ac:dyDescent="0.45">
      <c r="A57" s="22" t="s">
        <v>112</v>
      </c>
      <c r="B57" s="22"/>
      <c r="C57" s="22"/>
      <c r="D57" s="22"/>
      <c r="E57" s="72"/>
      <c r="F57" s="22"/>
      <c r="G57" s="22"/>
      <c r="H57" s="72"/>
      <c r="I57" s="22"/>
      <c r="J57" s="22"/>
      <c r="K57" s="72"/>
      <c r="L57" s="22"/>
      <c r="M57" s="22"/>
      <c r="N57" s="22"/>
      <c r="O57" s="22"/>
      <c r="P57" s="22"/>
      <c r="Q57" s="22"/>
      <c r="R57" s="22"/>
    </row>
    <row r="58" spans="1:30" x14ac:dyDescent="0.45">
      <c r="A58" s="22" t="s">
        <v>113</v>
      </c>
      <c r="B58" s="22"/>
      <c r="C58" s="22"/>
      <c r="D58" s="22"/>
      <c r="E58" s="72"/>
      <c r="F58" s="22"/>
      <c r="G58" s="22"/>
      <c r="H58" s="72"/>
      <c r="I58" s="22"/>
      <c r="J58" s="22"/>
      <c r="K58" s="72"/>
      <c r="L58" s="22"/>
      <c r="M58" s="22"/>
      <c r="N58" s="22"/>
      <c r="O58" s="22"/>
      <c r="P58" s="22"/>
      <c r="Q58" s="22"/>
      <c r="R58" s="22"/>
    </row>
    <row r="59" spans="1:30" x14ac:dyDescent="0.45">
      <c r="A59" s="24" t="s">
        <v>114</v>
      </c>
      <c r="B59" s="22"/>
      <c r="C59" s="22"/>
      <c r="D59" s="22"/>
      <c r="E59" s="72"/>
      <c r="F59" s="22"/>
      <c r="G59" s="22"/>
      <c r="H59" s="72"/>
      <c r="I59" s="22"/>
      <c r="J59" s="22"/>
      <c r="K59" s="72"/>
      <c r="L59" s="22"/>
      <c r="M59" s="22"/>
      <c r="N59" s="22"/>
      <c r="O59" s="22"/>
      <c r="P59" s="22"/>
      <c r="Q59" s="22"/>
      <c r="R59" s="22"/>
    </row>
    <row r="60" spans="1:30" x14ac:dyDescent="0.45">
      <c r="A60" s="110" t="s">
        <v>115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49"/>
      <c r="P60" s="49"/>
      <c r="Q60" s="49"/>
      <c r="R60" s="49"/>
    </row>
    <row r="61" spans="1:30" x14ac:dyDescent="0.45">
      <c r="A61" s="77" t="s">
        <v>152</v>
      </c>
      <c r="B61" s="57"/>
      <c r="C61" s="57"/>
      <c r="D61" s="57"/>
      <c r="E61" s="74"/>
      <c r="F61" s="57"/>
      <c r="G61" s="57"/>
      <c r="H61" s="74"/>
      <c r="I61" s="57"/>
      <c r="J61" s="57"/>
      <c r="K61" s="74"/>
      <c r="L61" s="57"/>
      <c r="M61" s="57"/>
      <c r="N61" s="57"/>
      <c r="O61" s="57"/>
      <c r="P61" s="57"/>
      <c r="Q61" s="57"/>
      <c r="R61" s="57"/>
    </row>
    <row r="62" spans="1:30" x14ac:dyDescent="0.45">
      <c r="A62" s="24" t="s">
        <v>153</v>
      </c>
      <c r="B62" s="24"/>
      <c r="C62" s="24"/>
      <c r="D62" s="24"/>
      <c r="E62" s="71"/>
      <c r="F62" s="24"/>
      <c r="G62" s="24"/>
      <c r="H62" s="71"/>
      <c r="I62" s="24"/>
      <c r="J62" s="24"/>
      <c r="K62" s="71"/>
      <c r="L62" s="22"/>
      <c r="M62" s="22"/>
      <c r="N62" s="22"/>
      <c r="O62" s="22"/>
      <c r="P62" s="22"/>
      <c r="Q62" s="22"/>
      <c r="R62" s="22"/>
    </row>
  </sheetData>
  <mergeCells count="12">
    <mergeCell ref="Y2:AB2"/>
    <mergeCell ref="A56:L56"/>
    <mergeCell ref="A60:N60"/>
    <mergeCell ref="A3:A6"/>
    <mergeCell ref="B4:B6"/>
    <mergeCell ref="C4:E5"/>
    <mergeCell ref="F4:H5"/>
    <mergeCell ref="I5:K5"/>
    <mergeCell ref="I4:U4"/>
    <mergeCell ref="L6:U6"/>
    <mergeCell ref="B3:AB3"/>
    <mergeCell ref="V4:AB4"/>
  </mergeCells>
  <phoneticPr fontId="2"/>
  <pageMargins left="0.7" right="0.7" top="0.75" bottom="0.75" header="0.3" footer="0.3"/>
  <pageSetup paperSize="9" scale="2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/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116</v>
      </c>
      <c r="B1" s="23"/>
      <c r="C1" s="24"/>
      <c r="D1" s="24"/>
    </row>
    <row r="2" spans="1:23" x14ac:dyDescent="0.45">
      <c r="B2"/>
      <c r="T2" s="138"/>
      <c r="U2" s="138"/>
      <c r="V2" s="153">
        <f>'進捗状況 (都道府県別)'!H3</f>
        <v>44810</v>
      </c>
      <c r="W2" s="153"/>
    </row>
    <row r="3" spans="1:23" ht="37.5" customHeight="1" x14ac:dyDescent="0.45">
      <c r="A3" s="139" t="s">
        <v>2</v>
      </c>
      <c r="B3" s="152" t="str">
        <f>_xlfn.CONCAT("接種回数
（",TEXT('進捗状況 (都道府県別)'!H3-1,"m月d日"),"まで）")</f>
        <v>接種回数
（9月5日まで）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22"/>
      <c r="P3" s="135" t="str">
        <f>_xlfn.CONCAT("接種回数
（",TEXT('進捗状況 (都道府県別)'!H3-1,"m月d日"),"まで）","※4")</f>
        <v>接種回数
（9月5日まで）※4</v>
      </c>
      <c r="Q3" s="136"/>
      <c r="R3" s="136"/>
      <c r="S3" s="136"/>
      <c r="T3" s="136"/>
      <c r="U3" s="136"/>
      <c r="V3" s="136"/>
      <c r="W3" s="137"/>
    </row>
    <row r="4" spans="1:23" ht="18.75" customHeight="1" x14ac:dyDescent="0.45">
      <c r="A4" s="140"/>
      <c r="B4" s="142" t="s">
        <v>11</v>
      </c>
      <c r="C4" s="143" t="s">
        <v>117</v>
      </c>
      <c r="D4" s="143"/>
      <c r="E4" s="143"/>
      <c r="F4" s="144" t="s">
        <v>146</v>
      </c>
      <c r="G4" s="145"/>
      <c r="H4" s="146"/>
      <c r="I4" s="144" t="s">
        <v>118</v>
      </c>
      <c r="J4" s="145"/>
      <c r="K4" s="146"/>
      <c r="L4" s="149" t="s">
        <v>119</v>
      </c>
      <c r="M4" s="150"/>
      <c r="N4" s="151"/>
      <c r="P4" s="113" t="s">
        <v>120</v>
      </c>
      <c r="Q4" s="113"/>
      <c r="R4" s="147" t="s">
        <v>147</v>
      </c>
      <c r="S4" s="147"/>
      <c r="T4" s="148" t="s">
        <v>118</v>
      </c>
      <c r="U4" s="148"/>
      <c r="V4" s="134" t="s">
        <v>121</v>
      </c>
      <c r="W4" s="134"/>
    </row>
    <row r="5" spans="1:23" ht="36" x14ac:dyDescent="0.45">
      <c r="A5" s="141"/>
      <c r="B5" s="142"/>
      <c r="C5" s="34" t="s">
        <v>122</v>
      </c>
      <c r="D5" s="34" t="s">
        <v>93</v>
      </c>
      <c r="E5" s="34" t="s">
        <v>94</v>
      </c>
      <c r="F5" s="34" t="s">
        <v>122</v>
      </c>
      <c r="G5" s="34" t="s">
        <v>93</v>
      </c>
      <c r="H5" s="34" t="s">
        <v>94</v>
      </c>
      <c r="I5" s="34" t="s">
        <v>122</v>
      </c>
      <c r="J5" s="34" t="s">
        <v>93</v>
      </c>
      <c r="K5" s="34" t="s">
        <v>94</v>
      </c>
      <c r="L5" s="55" t="s">
        <v>122</v>
      </c>
      <c r="M5" s="55" t="s">
        <v>93</v>
      </c>
      <c r="N5" s="55" t="s">
        <v>94</v>
      </c>
      <c r="P5" s="35" t="s">
        <v>123</v>
      </c>
      <c r="Q5" s="35" t="s">
        <v>124</v>
      </c>
      <c r="R5" s="35" t="s">
        <v>125</v>
      </c>
      <c r="S5" s="35" t="s">
        <v>126</v>
      </c>
      <c r="T5" s="35" t="s">
        <v>125</v>
      </c>
      <c r="U5" s="35" t="s">
        <v>124</v>
      </c>
      <c r="V5" s="35" t="s">
        <v>127</v>
      </c>
      <c r="W5" s="35" t="s">
        <v>124</v>
      </c>
    </row>
    <row r="6" spans="1:23" x14ac:dyDescent="0.45">
      <c r="A6" s="28" t="s">
        <v>128</v>
      </c>
      <c r="B6" s="36">
        <f>SUM(B7:B53)</f>
        <v>194542814</v>
      </c>
      <c r="C6" s="36">
        <f>SUM(C7:C53)</f>
        <v>162004884</v>
      </c>
      <c r="D6" s="36">
        <f>SUM(D7:D53)</f>
        <v>81276671</v>
      </c>
      <c r="E6" s="37">
        <f>SUM(E7:E53)</f>
        <v>80728213</v>
      </c>
      <c r="F6" s="37">
        <f t="shared" ref="F6:T6" si="0">SUM(F7:F53)</f>
        <v>32371100</v>
      </c>
      <c r="G6" s="37">
        <f>SUM(G7:G53)</f>
        <v>16236284</v>
      </c>
      <c r="H6" s="37">
        <f t="shared" ref="H6:N6" si="1">SUM(H7:H53)</f>
        <v>16134816</v>
      </c>
      <c r="I6" s="37">
        <f>SUM(I7:I53)</f>
        <v>117746</v>
      </c>
      <c r="J6" s="37">
        <f t="shared" si="1"/>
        <v>58707</v>
      </c>
      <c r="K6" s="37">
        <f t="shared" si="1"/>
        <v>59039</v>
      </c>
      <c r="L6" s="56">
        <f>SUM(L7:L53)</f>
        <v>49084</v>
      </c>
      <c r="M6" s="56">
        <f t="shared" si="1"/>
        <v>29115</v>
      </c>
      <c r="N6" s="56">
        <f t="shared" si="1"/>
        <v>19969</v>
      </c>
      <c r="O6" s="38"/>
      <c r="P6" s="37">
        <f>SUM(P7:P53)</f>
        <v>177130860</v>
      </c>
      <c r="Q6" s="39">
        <f>C6/P6</f>
        <v>0.91460564240471709</v>
      </c>
      <c r="R6" s="37">
        <f t="shared" si="0"/>
        <v>34262000</v>
      </c>
      <c r="S6" s="40">
        <f>F6/R6</f>
        <v>0.94481057731597684</v>
      </c>
      <c r="T6" s="37">
        <f t="shared" si="0"/>
        <v>205240</v>
      </c>
      <c r="U6" s="40">
        <f>I6/T6</f>
        <v>0.57369908399922043</v>
      </c>
      <c r="V6" s="37">
        <f t="shared" ref="V6" si="2">SUM(V7:V53)</f>
        <v>538430</v>
      </c>
      <c r="W6" s="40">
        <f>L6/V6</f>
        <v>9.116133944988207E-2</v>
      </c>
    </row>
    <row r="7" spans="1:23" x14ac:dyDescent="0.45">
      <c r="A7" s="41" t="s">
        <v>12</v>
      </c>
      <c r="B7" s="36">
        <v>7982552</v>
      </c>
      <c r="C7" s="36">
        <v>6480919</v>
      </c>
      <c r="D7" s="36">
        <v>3251799</v>
      </c>
      <c r="E7" s="37">
        <v>3229120</v>
      </c>
      <c r="F7" s="42">
        <v>1498728</v>
      </c>
      <c r="G7" s="37">
        <v>751373</v>
      </c>
      <c r="H7" s="37">
        <v>747355</v>
      </c>
      <c r="I7" s="37">
        <v>871</v>
      </c>
      <c r="J7" s="37">
        <v>428</v>
      </c>
      <c r="K7" s="37">
        <v>443</v>
      </c>
      <c r="L7" s="56">
        <v>2034</v>
      </c>
      <c r="M7" s="56">
        <v>1303</v>
      </c>
      <c r="N7" s="56">
        <v>731</v>
      </c>
      <c r="O7" s="38"/>
      <c r="P7" s="37">
        <v>7433760</v>
      </c>
      <c r="Q7" s="39">
        <v>0.87182246938292329</v>
      </c>
      <c r="R7" s="43">
        <v>1518500</v>
      </c>
      <c r="S7" s="39">
        <v>0.98697925584458346</v>
      </c>
      <c r="T7" s="37">
        <v>900</v>
      </c>
      <c r="U7" s="40">
        <v>0.96777777777777774</v>
      </c>
      <c r="V7" s="37">
        <v>17680</v>
      </c>
      <c r="W7" s="40">
        <v>0.11504524886877827</v>
      </c>
    </row>
    <row r="8" spans="1:23" x14ac:dyDescent="0.45">
      <c r="A8" s="41" t="s">
        <v>13</v>
      </c>
      <c r="B8" s="36">
        <v>2055505</v>
      </c>
      <c r="C8" s="36">
        <v>1863843</v>
      </c>
      <c r="D8" s="36">
        <v>934396</v>
      </c>
      <c r="E8" s="37">
        <v>929447</v>
      </c>
      <c r="F8" s="42">
        <v>188701</v>
      </c>
      <c r="G8" s="37">
        <v>94810</v>
      </c>
      <c r="H8" s="37">
        <v>93891</v>
      </c>
      <c r="I8" s="37">
        <v>2427</v>
      </c>
      <c r="J8" s="37">
        <v>1216</v>
      </c>
      <c r="K8" s="37">
        <v>1211</v>
      </c>
      <c r="L8" s="56">
        <v>534</v>
      </c>
      <c r="M8" s="56">
        <v>332</v>
      </c>
      <c r="N8" s="56">
        <v>202</v>
      </c>
      <c r="O8" s="38"/>
      <c r="P8" s="37">
        <v>1921955</v>
      </c>
      <c r="Q8" s="39">
        <v>0.96976412038783422</v>
      </c>
      <c r="R8" s="43">
        <v>186500</v>
      </c>
      <c r="S8" s="39">
        <v>1.0118016085790884</v>
      </c>
      <c r="T8" s="37">
        <v>3900</v>
      </c>
      <c r="U8" s="40">
        <v>0.62230769230769234</v>
      </c>
      <c r="V8" s="37">
        <v>2150</v>
      </c>
      <c r="W8" s="40">
        <v>0.2483720930232558</v>
      </c>
    </row>
    <row r="9" spans="1:23" x14ac:dyDescent="0.45">
      <c r="A9" s="41" t="s">
        <v>14</v>
      </c>
      <c r="B9" s="36">
        <v>1975814</v>
      </c>
      <c r="C9" s="36">
        <v>1730631</v>
      </c>
      <c r="D9" s="36">
        <v>868056</v>
      </c>
      <c r="E9" s="37">
        <v>862575</v>
      </c>
      <c r="F9" s="42">
        <v>244904</v>
      </c>
      <c r="G9" s="37">
        <v>122924</v>
      </c>
      <c r="H9" s="37">
        <v>121980</v>
      </c>
      <c r="I9" s="37">
        <v>99</v>
      </c>
      <c r="J9" s="37">
        <v>50</v>
      </c>
      <c r="K9" s="37">
        <v>49</v>
      </c>
      <c r="L9" s="56">
        <v>180</v>
      </c>
      <c r="M9" s="56">
        <v>130</v>
      </c>
      <c r="N9" s="56">
        <v>50</v>
      </c>
      <c r="O9" s="38"/>
      <c r="P9" s="37">
        <v>1879585</v>
      </c>
      <c r="Q9" s="39">
        <v>0.92075165528560821</v>
      </c>
      <c r="R9" s="43">
        <v>227500</v>
      </c>
      <c r="S9" s="39">
        <v>1.0765010989010988</v>
      </c>
      <c r="T9" s="37">
        <v>360</v>
      </c>
      <c r="U9" s="40">
        <v>0.27500000000000002</v>
      </c>
      <c r="V9" s="37">
        <v>2040</v>
      </c>
      <c r="W9" s="40">
        <v>8.8235294117647065E-2</v>
      </c>
    </row>
    <row r="10" spans="1:23" x14ac:dyDescent="0.45">
      <c r="A10" s="41" t="s">
        <v>15</v>
      </c>
      <c r="B10" s="36">
        <v>3571442</v>
      </c>
      <c r="C10" s="36">
        <v>2828709</v>
      </c>
      <c r="D10" s="36">
        <v>1418900</v>
      </c>
      <c r="E10" s="37">
        <v>1409809</v>
      </c>
      <c r="F10" s="42">
        <v>741861</v>
      </c>
      <c r="G10" s="37">
        <v>371830</v>
      </c>
      <c r="H10" s="37">
        <v>370031</v>
      </c>
      <c r="I10" s="37">
        <v>56</v>
      </c>
      <c r="J10" s="37">
        <v>20</v>
      </c>
      <c r="K10" s="37">
        <v>36</v>
      </c>
      <c r="L10" s="56">
        <v>816</v>
      </c>
      <c r="M10" s="56">
        <v>482</v>
      </c>
      <c r="N10" s="56">
        <v>334</v>
      </c>
      <c r="O10" s="38"/>
      <c r="P10" s="37">
        <v>3171035</v>
      </c>
      <c r="Q10" s="39">
        <v>0.89204597237179661</v>
      </c>
      <c r="R10" s="43">
        <v>854400</v>
      </c>
      <c r="S10" s="39">
        <v>0.86828300561797755</v>
      </c>
      <c r="T10" s="37">
        <v>340</v>
      </c>
      <c r="U10" s="40">
        <v>0.16470588235294117</v>
      </c>
      <c r="V10" s="37">
        <v>13000</v>
      </c>
      <c r="W10" s="40">
        <v>6.2769230769230772E-2</v>
      </c>
    </row>
    <row r="11" spans="1:23" x14ac:dyDescent="0.45">
      <c r="A11" s="41" t="s">
        <v>16</v>
      </c>
      <c r="B11" s="36">
        <v>1597862</v>
      </c>
      <c r="C11" s="36">
        <v>1501215</v>
      </c>
      <c r="D11" s="36">
        <v>752414</v>
      </c>
      <c r="E11" s="37">
        <v>748801</v>
      </c>
      <c r="F11" s="42">
        <v>96266</v>
      </c>
      <c r="G11" s="37">
        <v>48439</v>
      </c>
      <c r="H11" s="37">
        <v>47827</v>
      </c>
      <c r="I11" s="37">
        <v>67</v>
      </c>
      <c r="J11" s="37">
        <v>34</v>
      </c>
      <c r="K11" s="37">
        <v>33</v>
      </c>
      <c r="L11" s="56">
        <v>314</v>
      </c>
      <c r="M11" s="56">
        <v>176</v>
      </c>
      <c r="N11" s="56">
        <v>138</v>
      </c>
      <c r="O11" s="38"/>
      <c r="P11" s="37">
        <v>1523455</v>
      </c>
      <c r="Q11" s="39">
        <v>0.98540160359183571</v>
      </c>
      <c r="R11" s="43">
        <v>87900</v>
      </c>
      <c r="S11" s="39">
        <v>1.0951763367463025</v>
      </c>
      <c r="T11" s="37">
        <v>140</v>
      </c>
      <c r="U11" s="40">
        <v>0.47857142857142859</v>
      </c>
      <c r="V11" s="37">
        <v>2500</v>
      </c>
      <c r="W11" s="40">
        <v>0.12559999999999999</v>
      </c>
    </row>
    <row r="12" spans="1:23" x14ac:dyDescent="0.45">
      <c r="A12" s="41" t="s">
        <v>17</v>
      </c>
      <c r="B12" s="36">
        <v>1749521</v>
      </c>
      <c r="C12" s="36">
        <v>1670982</v>
      </c>
      <c r="D12" s="36">
        <v>837888</v>
      </c>
      <c r="E12" s="37">
        <v>833094</v>
      </c>
      <c r="F12" s="42">
        <v>78109</v>
      </c>
      <c r="G12" s="37">
        <v>39112</v>
      </c>
      <c r="H12" s="37">
        <v>38997</v>
      </c>
      <c r="I12" s="37">
        <v>161</v>
      </c>
      <c r="J12" s="37">
        <v>80</v>
      </c>
      <c r="K12" s="37">
        <v>81</v>
      </c>
      <c r="L12" s="56">
        <v>269</v>
      </c>
      <c r="M12" s="56">
        <v>166</v>
      </c>
      <c r="N12" s="56">
        <v>103</v>
      </c>
      <c r="O12" s="38"/>
      <c r="P12" s="37">
        <v>1736595</v>
      </c>
      <c r="Q12" s="39">
        <v>0.9622174427543555</v>
      </c>
      <c r="R12" s="43">
        <v>61700</v>
      </c>
      <c r="S12" s="39">
        <v>1.2659481361426257</v>
      </c>
      <c r="T12" s="37">
        <v>340</v>
      </c>
      <c r="U12" s="40">
        <v>0.47352941176470587</v>
      </c>
      <c r="V12" s="37">
        <v>1390</v>
      </c>
      <c r="W12" s="40">
        <v>0.19352517985611511</v>
      </c>
    </row>
    <row r="13" spans="1:23" x14ac:dyDescent="0.45">
      <c r="A13" s="41" t="s">
        <v>18</v>
      </c>
      <c r="B13" s="36">
        <v>2983793</v>
      </c>
      <c r="C13" s="36">
        <v>2774569</v>
      </c>
      <c r="D13" s="36">
        <v>1392317</v>
      </c>
      <c r="E13" s="37">
        <v>1382252</v>
      </c>
      <c r="F13" s="42">
        <v>208276</v>
      </c>
      <c r="G13" s="37">
        <v>104625</v>
      </c>
      <c r="H13" s="37">
        <v>103651</v>
      </c>
      <c r="I13" s="37">
        <v>254</v>
      </c>
      <c r="J13" s="37">
        <v>126</v>
      </c>
      <c r="K13" s="37">
        <v>128</v>
      </c>
      <c r="L13" s="56">
        <v>694</v>
      </c>
      <c r="M13" s="56">
        <v>399</v>
      </c>
      <c r="N13" s="56">
        <v>295</v>
      </c>
      <c r="O13" s="38"/>
      <c r="P13" s="37">
        <v>2910040</v>
      </c>
      <c r="Q13" s="39">
        <v>0.95344703165592226</v>
      </c>
      <c r="R13" s="43">
        <v>178600</v>
      </c>
      <c r="S13" s="39">
        <v>1.1661590145576708</v>
      </c>
      <c r="T13" s="37">
        <v>660</v>
      </c>
      <c r="U13" s="40">
        <v>0.38484848484848483</v>
      </c>
      <c r="V13" s="37">
        <v>11240</v>
      </c>
      <c r="W13" s="40">
        <v>6.1743772241992879E-2</v>
      </c>
    </row>
    <row r="14" spans="1:23" x14ac:dyDescent="0.45">
      <c r="A14" s="41" t="s">
        <v>19</v>
      </c>
      <c r="B14" s="36">
        <v>4666844</v>
      </c>
      <c r="C14" s="36">
        <v>3793829</v>
      </c>
      <c r="D14" s="36">
        <v>1903100</v>
      </c>
      <c r="E14" s="37">
        <v>1890729</v>
      </c>
      <c r="F14" s="42">
        <v>871492</v>
      </c>
      <c r="G14" s="37">
        <v>437161</v>
      </c>
      <c r="H14" s="37">
        <v>434331</v>
      </c>
      <c r="I14" s="37">
        <v>370</v>
      </c>
      <c r="J14" s="37">
        <v>176</v>
      </c>
      <c r="K14" s="37">
        <v>194</v>
      </c>
      <c r="L14" s="56">
        <v>1153</v>
      </c>
      <c r="M14" s="56">
        <v>694</v>
      </c>
      <c r="N14" s="56">
        <v>459</v>
      </c>
      <c r="O14" s="38"/>
      <c r="P14" s="37">
        <v>4064675</v>
      </c>
      <c r="Q14" s="39">
        <v>0.93336589026182903</v>
      </c>
      <c r="R14" s="43">
        <v>892500</v>
      </c>
      <c r="S14" s="39">
        <v>0.97646162464985997</v>
      </c>
      <c r="T14" s="37">
        <v>960</v>
      </c>
      <c r="U14" s="40">
        <v>0.38541666666666669</v>
      </c>
      <c r="V14" s="37">
        <v>7220</v>
      </c>
      <c r="W14" s="40">
        <v>0.15969529085872577</v>
      </c>
    </row>
    <row r="15" spans="1:23" x14ac:dyDescent="0.45">
      <c r="A15" s="44" t="s">
        <v>20</v>
      </c>
      <c r="B15" s="36">
        <v>3101909</v>
      </c>
      <c r="C15" s="36">
        <v>2717279</v>
      </c>
      <c r="D15" s="36">
        <v>1362837</v>
      </c>
      <c r="E15" s="37">
        <v>1354442</v>
      </c>
      <c r="F15" s="42">
        <v>382749</v>
      </c>
      <c r="G15" s="37">
        <v>192457</v>
      </c>
      <c r="H15" s="37">
        <v>190292</v>
      </c>
      <c r="I15" s="37">
        <v>831</v>
      </c>
      <c r="J15" s="37">
        <v>413</v>
      </c>
      <c r="K15" s="37">
        <v>418</v>
      </c>
      <c r="L15" s="56">
        <v>1050</v>
      </c>
      <c r="M15" s="56">
        <v>642</v>
      </c>
      <c r="N15" s="56">
        <v>408</v>
      </c>
      <c r="O15" s="38"/>
      <c r="P15" s="37">
        <v>2869350</v>
      </c>
      <c r="Q15" s="39">
        <v>0.94700158572498994</v>
      </c>
      <c r="R15" s="43">
        <v>375900</v>
      </c>
      <c r="S15" s="39">
        <v>1.0182202713487629</v>
      </c>
      <c r="T15" s="37">
        <v>1320</v>
      </c>
      <c r="U15" s="40">
        <v>0.62954545454545452</v>
      </c>
      <c r="V15" s="37">
        <v>10910</v>
      </c>
      <c r="W15" s="40">
        <v>9.6241979835013744E-2</v>
      </c>
    </row>
    <row r="16" spans="1:23" x14ac:dyDescent="0.45">
      <c r="A16" s="41" t="s">
        <v>21</v>
      </c>
      <c r="B16" s="36">
        <v>3019150</v>
      </c>
      <c r="C16" s="36">
        <v>2167167</v>
      </c>
      <c r="D16" s="36">
        <v>1087569</v>
      </c>
      <c r="E16" s="37">
        <v>1079598</v>
      </c>
      <c r="F16" s="42">
        <v>851320</v>
      </c>
      <c r="G16" s="37">
        <v>426898</v>
      </c>
      <c r="H16" s="37">
        <v>424422</v>
      </c>
      <c r="I16" s="37">
        <v>228</v>
      </c>
      <c r="J16" s="37">
        <v>95</v>
      </c>
      <c r="K16" s="37">
        <v>133</v>
      </c>
      <c r="L16" s="56">
        <v>435</v>
      </c>
      <c r="M16" s="56">
        <v>267</v>
      </c>
      <c r="N16" s="56">
        <v>168</v>
      </c>
      <c r="O16" s="38"/>
      <c r="P16" s="37">
        <v>2506095</v>
      </c>
      <c r="Q16" s="39">
        <v>0.86475851873133303</v>
      </c>
      <c r="R16" s="43">
        <v>887500</v>
      </c>
      <c r="S16" s="39">
        <v>0.9592338028169014</v>
      </c>
      <c r="T16" s="37">
        <v>440</v>
      </c>
      <c r="U16" s="40">
        <v>0.51818181818181819</v>
      </c>
      <c r="V16" s="37">
        <v>3040</v>
      </c>
      <c r="W16" s="40">
        <v>0.14309210526315788</v>
      </c>
    </row>
    <row r="17" spans="1:23" x14ac:dyDescent="0.45">
      <c r="A17" s="41" t="s">
        <v>22</v>
      </c>
      <c r="B17" s="36">
        <v>11634571</v>
      </c>
      <c r="C17" s="36">
        <v>9933278</v>
      </c>
      <c r="D17" s="36">
        <v>4989363</v>
      </c>
      <c r="E17" s="37">
        <v>4943915</v>
      </c>
      <c r="F17" s="42">
        <v>1680777</v>
      </c>
      <c r="G17" s="37">
        <v>841710</v>
      </c>
      <c r="H17" s="37">
        <v>839067</v>
      </c>
      <c r="I17" s="37">
        <v>18106</v>
      </c>
      <c r="J17" s="37">
        <v>9064</v>
      </c>
      <c r="K17" s="37">
        <v>9042</v>
      </c>
      <c r="L17" s="56">
        <v>2410</v>
      </c>
      <c r="M17" s="56">
        <v>1336</v>
      </c>
      <c r="N17" s="56">
        <v>1074</v>
      </c>
      <c r="O17" s="38"/>
      <c r="P17" s="37">
        <v>10836010</v>
      </c>
      <c r="Q17" s="39">
        <v>0.9166914759214877</v>
      </c>
      <c r="R17" s="43">
        <v>659400</v>
      </c>
      <c r="S17" s="39">
        <v>2.5489490445859873</v>
      </c>
      <c r="T17" s="37">
        <v>37920</v>
      </c>
      <c r="U17" s="40">
        <v>0.47747890295358647</v>
      </c>
      <c r="V17" s="37">
        <v>25770</v>
      </c>
      <c r="W17" s="40">
        <v>9.3519596429957316E-2</v>
      </c>
    </row>
    <row r="18" spans="1:23" x14ac:dyDescent="0.45">
      <c r="A18" s="41" t="s">
        <v>23</v>
      </c>
      <c r="B18" s="36">
        <v>9943913</v>
      </c>
      <c r="C18" s="36">
        <v>8232680</v>
      </c>
      <c r="D18" s="36">
        <v>4131477</v>
      </c>
      <c r="E18" s="37">
        <v>4101203</v>
      </c>
      <c r="F18" s="42">
        <v>1708134</v>
      </c>
      <c r="G18" s="37">
        <v>855920</v>
      </c>
      <c r="H18" s="37">
        <v>852214</v>
      </c>
      <c r="I18" s="37">
        <v>828</v>
      </c>
      <c r="J18" s="37">
        <v>373</v>
      </c>
      <c r="K18" s="37">
        <v>455</v>
      </c>
      <c r="L18" s="56">
        <v>2271</v>
      </c>
      <c r="M18" s="56">
        <v>1412</v>
      </c>
      <c r="N18" s="56">
        <v>859</v>
      </c>
      <c r="O18" s="38"/>
      <c r="P18" s="37">
        <v>8816645</v>
      </c>
      <c r="Q18" s="39">
        <v>0.93376562173026134</v>
      </c>
      <c r="R18" s="43">
        <v>643300</v>
      </c>
      <c r="S18" s="39">
        <v>2.6552681486087364</v>
      </c>
      <c r="T18" s="37">
        <v>4860</v>
      </c>
      <c r="U18" s="40">
        <v>0.17037037037037037</v>
      </c>
      <c r="V18" s="37">
        <v>19590</v>
      </c>
      <c r="W18" s="40">
        <v>0.11592649310872895</v>
      </c>
    </row>
    <row r="19" spans="1:23" x14ac:dyDescent="0.45">
      <c r="A19" s="41" t="s">
        <v>24</v>
      </c>
      <c r="B19" s="36">
        <v>21387286</v>
      </c>
      <c r="C19" s="36">
        <v>15995733</v>
      </c>
      <c r="D19" s="36">
        <v>8030407</v>
      </c>
      <c r="E19" s="37">
        <v>7965326</v>
      </c>
      <c r="F19" s="42">
        <v>5370371</v>
      </c>
      <c r="G19" s="37">
        <v>2693782</v>
      </c>
      <c r="H19" s="37">
        <v>2676589</v>
      </c>
      <c r="I19" s="37">
        <v>13689</v>
      </c>
      <c r="J19" s="37">
        <v>6796</v>
      </c>
      <c r="K19" s="37">
        <v>6893</v>
      </c>
      <c r="L19" s="56">
        <v>7493</v>
      </c>
      <c r="M19" s="56">
        <v>4326</v>
      </c>
      <c r="N19" s="56">
        <v>3167</v>
      </c>
      <c r="O19" s="38"/>
      <c r="P19" s="37">
        <v>17680060</v>
      </c>
      <c r="Q19" s="39">
        <v>0.90473295905104389</v>
      </c>
      <c r="R19" s="43">
        <v>10135750</v>
      </c>
      <c r="S19" s="39">
        <v>0.52984446143600616</v>
      </c>
      <c r="T19" s="37">
        <v>43840</v>
      </c>
      <c r="U19" s="40">
        <v>0.31224908759124087</v>
      </c>
      <c r="V19" s="37">
        <v>63350</v>
      </c>
      <c r="W19" s="40">
        <v>0.1182794001578532</v>
      </c>
    </row>
    <row r="20" spans="1:23" x14ac:dyDescent="0.45">
      <c r="A20" s="41" t="s">
        <v>25</v>
      </c>
      <c r="B20" s="36">
        <v>14450838</v>
      </c>
      <c r="C20" s="36">
        <v>11098767</v>
      </c>
      <c r="D20" s="36">
        <v>5568009</v>
      </c>
      <c r="E20" s="37">
        <v>5530758</v>
      </c>
      <c r="F20" s="42">
        <v>3342070</v>
      </c>
      <c r="G20" s="37">
        <v>1674316</v>
      </c>
      <c r="H20" s="37">
        <v>1667754</v>
      </c>
      <c r="I20" s="37">
        <v>6123</v>
      </c>
      <c r="J20" s="37">
        <v>3057</v>
      </c>
      <c r="K20" s="37">
        <v>3066</v>
      </c>
      <c r="L20" s="56">
        <v>3878</v>
      </c>
      <c r="M20" s="56">
        <v>2152</v>
      </c>
      <c r="N20" s="56">
        <v>1726</v>
      </c>
      <c r="O20" s="38"/>
      <c r="P20" s="37">
        <v>11882835</v>
      </c>
      <c r="Q20" s="39">
        <v>0.93401675610239476</v>
      </c>
      <c r="R20" s="43">
        <v>1939900</v>
      </c>
      <c r="S20" s="39">
        <v>1.7228052992422289</v>
      </c>
      <c r="T20" s="37">
        <v>11740</v>
      </c>
      <c r="U20" s="40">
        <v>0.52155025553662693</v>
      </c>
      <c r="V20" s="37">
        <v>31560</v>
      </c>
      <c r="W20" s="40">
        <v>0.12287705956907478</v>
      </c>
    </row>
    <row r="21" spans="1:23" x14ac:dyDescent="0.45">
      <c r="A21" s="41" t="s">
        <v>26</v>
      </c>
      <c r="B21" s="36">
        <v>3572521</v>
      </c>
      <c r="C21" s="36">
        <v>2999634</v>
      </c>
      <c r="D21" s="36">
        <v>1503367</v>
      </c>
      <c r="E21" s="37">
        <v>1496267</v>
      </c>
      <c r="F21" s="42">
        <v>571809</v>
      </c>
      <c r="G21" s="37">
        <v>286817</v>
      </c>
      <c r="H21" s="37">
        <v>284992</v>
      </c>
      <c r="I21" s="37">
        <v>77</v>
      </c>
      <c r="J21" s="37">
        <v>35</v>
      </c>
      <c r="K21" s="37">
        <v>42</v>
      </c>
      <c r="L21" s="56">
        <v>1001</v>
      </c>
      <c r="M21" s="56">
        <v>566</v>
      </c>
      <c r="N21" s="56">
        <v>435</v>
      </c>
      <c r="O21" s="38"/>
      <c r="P21" s="37">
        <v>3293905</v>
      </c>
      <c r="Q21" s="39">
        <v>0.91066196505363695</v>
      </c>
      <c r="R21" s="43">
        <v>584800</v>
      </c>
      <c r="S21" s="39">
        <v>0.97778556771545833</v>
      </c>
      <c r="T21" s="37">
        <v>440</v>
      </c>
      <c r="U21" s="40">
        <v>0.17499999999999999</v>
      </c>
      <c r="V21" s="37">
        <v>6280</v>
      </c>
      <c r="W21" s="40">
        <v>0.15939490445859872</v>
      </c>
    </row>
    <row r="22" spans="1:23" x14ac:dyDescent="0.45">
      <c r="A22" s="41" t="s">
        <v>27</v>
      </c>
      <c r="B22" s="36">
        <v>1683651</v>
      </c>
      <c r="C22" s="36">
        <v>1496990</v>
      </c>
      <c r="D22" s="36">
        <v>750392</v>
      </c>
      <c r="E22" s="37">
        <v>746598</v>
      </c>
      <c r="F22" s="42">
        <v>186306</v>
      </c>
      <c r="G22" s="37">
        <v>93405</v>
      </c>
      <c r="H22" s="37">
        <v>92901</v>
      </c>
      <c r="I22" s="37">
        <v>215</v>
      </c>
      <c r="J22" s="37">
        <v>105</v>
      </c>
      <c r="K22" s="37">
        <v>110</v>
      </c>
      <c r="L22" s="56">
        <v>140</v>
      </c>
      <c r="M22" s="56">
        <v>92</v>
      </c>
      <c r="N22" s="56">
        <v>48</v>
      </c>
      <c r="O22" s="38"/>
      <c r="P22" s="37">
        <v>1611720</v>
      </c>
      <c r="Q22" s="39">
        <v>0.92881517881517883</v>
      </c>
      <c r="R22" s="43">
        <v>176600</v>
      </c>
      <c r="S22" s="39">
        <v>1.0549603624009061</v>
      </c>
      <c r="T22" s="37">
        <v>540</v>
      </c>
      <c r="U22" s="40">
        <v>0.39814814814814814</v>
      </c>
      <c r="V22" s="37">
        <v>1400</v>
      </c>
      <c r="W22" s="40">
        <v>0.1</v>
      </c>
    </row>
    <row r="23" spans="1:23" x14ac:dyDescent="0.45">
      <c r="A23" s="41" t="s">
        <v>28</v>
      </c>
      <c r="B23" s="36">
        <v>1743484</v>
      </c>
      <c r="C23" s="36">
        <v>1536017</v>
      </c>
      <c r="D23" s="36">
        <v>770077</v>
      </c>
      <c r="E23" s="37">
        <v>765940</v>
      </c>
      <c r="F23" s="42">
        <v>205906</v>
      </c>
      <c r="G23" s="37">
        <v>103318</v>
      </c>
      <c r="H23" s="37">
        <v>102588</v>
      </c>
      <c r="I23" s="37">
        <v>1011</v>
      </c>
      <c r="J23" s="37">
        <v>504</v>
      </c>
      <c r="K23" s="37">
        <v>507</v>
      </c>
      <c r="L23" s="56">
        <v>550</v>
      </c>
      <c r="M23" s="56">
        <v>353</v>
      </c>
      <c r="N23" s="56">
        <v>197</v>
      </c>
      <c r="O23" s="38"/>
      <c r="P23" s="37">
        <v>1620330</v>
      </c>
      <c r="Q23" s="39">
        <v>0.94796553788425819</v>
      </c>
      <c r="R23" s="43">
        <v>220900</v>
      </c>
      <c r="S23" s="39">
        <v>0.93212313263920321</v>
      </c>
      <c r="T23" s="37">
        <v>1280</v>
      </c>
      <c r="U23" s="40">
        <v>0.78984374999999996</v>
      </c>
      <c r="V23" s="37">
        <v>8610</v>
      </c>
      <c r="W23" s="40">
        <v>6.3879210220673638E-2</v>
      </c>
    </row>
    <row r="24" spans="1:23" x14ac:dyDescent="0.45">
      <c r="A24" s="41" t="s">
        <v>29</v>
      </c>
      <c r="B24" s="36">
        <v>1199257</v>
      </c>
      <c r="C24" s="36">
        <v>1055507</v>
      </c>
      <c r="D24" s="36">
        <v>529459</v>
      </c>
      <c r="E24" s="37">
        <v>526048</v>
      </c>
      <c r="F24" s="42">
        <v>143026</v>
      </c>
      <c r="G24" s="37">
        <v>71750</v>
      </c>
      <c r="H24" s="37">
        <v>71276</v>
      </c>
      <c r="I24" s="37">
        <v>67</v>
      </c>
      <c r="J24" s="37">
        <v>22</v>
      </c>
      <c r="K24" s="37">
        <v>45</v>
      </c>
      <c r="L24" s="56">
        <v>657</v>
      </c>
      <c r="M24" s="56">
        <v>383</v>
      </c>
      <c r="N24" s="56">
        <v>274</v>
      </c>
      <c r="O24" s="38"/>
      <c r="P24" s="37">
        <v>1125370</v>
      </c>
      <c r="Q24" s="39">
        <v>0.93791997298666219</v>
      </c>
      <c r="R24" s="43">
        <v>145200</v>
      </c>
      <c r="S24" s="39">
        <v>0.98502754820936644</v>
      </c>
      <c r="T24" s="37">
        <v>240</v>
      </c>
      <c r="U24" s="40">
        <v>0.27916666666666667</v>
      </c>
      <c r="V24" s="37">
        <v>8430</v>
      </c>
      <c r="W24" s="40">
        <v>7.7935943060498225E-2</v>
      </c>
    </row>
    <row r="25" spans="1:23" x14ac:dyDescent="0.45">
      <c r="A25" s="41" t="s">
        <v>30</v>
      </c>
      <c r="B25" s="36">
        <v>1280093</v>
      </c>
      <c r="C25" s="36">
        <v>1129116</v>
      </c>
      <c r="D25" s="36">
        <v>566178</v>
      </c>
      <c r="E25" s="37">
        <v>562938</v>
      </c>
      <c r="F25" s="42">
        <v>150502</v>
      </c>
      <c r="G25" s="37">
        <v>75544</v>
      </c>
      <c r="H25" s="37">
        <v>74958</v>
      </c>
      <c r="I25" s="37">
        <v>32</v>
      </c>
      <c r="J25" s="37">
        <v>12</v>
      </c>
      <c r="K25" s="37">
        <v>20</v>
      </c>
      <c r="L25" s="56">
        <v>443</v>
      </c>
      <c r="M25" s="56">
        <v>264</v>
      </c>
      <c r="N25" s="56">
        <v>179</v>
      </c>
      <c r="O25" s="38"/>
      <c r="P25" s="37">
        <v>1271190</v>
      </c>
      <c r="Q25" s="39">
        <v>0.88823543294078777</v>
      </c>
      <c r="R25" s="43">
        <v>139400</v>
      </c>
      <c r="S25" s="39">
        <v>1.0796413199426111</v>
      </c>
      <c r="T25" s="37">
        <v>480</v>
      </c>
      <c r="U25" s="40">
        <v>6.6666666666666666E-2</v>
      </c>
      <c r="V25" s="37">
        <v>5680</v>
      </c>
      <c r="W25" s="40">
        <v>7.7992957746478866E-2</v>
      </c>
    </row>
    <row r="26" spans="1:23" x14ac:dyDescent="0.45">
      <c r="A26" s="41" t="s">
        <v>31</v>
      </c>
      <c r="B26" s="36">
        <v>3257983</v>
      </c>
      <c r="C26" s="36">
        <v>2965647</v>
      </c>
      <c r="D26" s="36">
        <v>1486860</v>
      </c>
      <c r="E26" s="37">
        <v>1478787</v>
      </c>
      <c r="F26" s="42">
        <v>290764</v>
      </c>
      <c r="G26" s="37">
        <v>145908</v>
      </c>
      <c r="H26" s="37">
        <v>144856</v>
      </c>
      <c r="I26" s="37">
        <v>122</v>
      </c>
      <c r="J26" s="37">
        <v>55</v>
      </c>
      <c r="K26" s="37">
        <v>67</v>
      </c>
      <c r="L26" s="56">
        <v>1450</v>
      </c>
      <c r="M26" s="56">
        <v>847</v>
      </c>
      <c r="N26" s="56">
        <v>603</v>
      </c>
      <c r="O26" s="38"/>
      <c r="P26" s="37">
        <v>3174370</v>
      </c>
      <c r="Q26" s="39">
        <v>0.93424742547340101</v>
      </c>
      <c r="R26" s="43">
        <v>268100</v>
      </c>
      <c r="S26" s="39">
        <v>1.0845356210369266</v>
      </c>
      <c r="T26" s="37">
        <v>140</v>
      </c>
      <c r="U26" s="40">
        <v>0.87142857142857144</v>
      </c>
      <c r="V26" s="37">
        <v>16890</v>
      </c>
      <c r="W26" s="40">
        <v>8.5849615156897569E-2</v>
      </c>
    </row>
    <row r="27" spans="1:23" x14ac:dyDescent="0.45">
      <c r="A27" s="41" t="s">
        <v>32</v>
      </c>
      <c r="B27" s="36">
        <v>3131533</v>
      </c>
      <c r="C27" s="36">
        <v>2789850</v>
      </c>
      <c r="D27" s="36">
        <v>1397911</v>
      </c>
      <c r="E27" s="37">
        <v>1391939</v>
      </c>
      <c r="F27" s="42">
        <v>339155</v>
      </c>
      <c r="G27" s="37">
        <v>170716</v>
      </c>
      <c r="H27" s="37">
        <v>168439</v>
      </c>
      <c r="I27" s="37">
        <v>2139</v>
      </c>
      <c r="J27" s="37">
        <v>1065</v>
      </c>
      <c r="K27" s="37">
        <v>1074</v>
      </c>
      <c r="L27" s="56">
        <v>389</v>
      </c>
      <c r="M27" s="56">
        <v>238</v>
      </c>
      <c r="N27" s="56">
        <v>151</v>
      </c>
      <c r="O27" s="38"/>
      <c r="P27" s="37">
        <v>3040725</v>
      </c>
      <c r="Q27" s="39">
        <v>0.91749500530301165</v>
      </c>
      <c r="R27" s="43">
        <v>279600</v>
      </c>
      <c r="S27" s="39">
        <v>1.2130007153075824</v>
      </c>
      <c r="T27" s="37">
        <v>2780</v>
      </c>
      <c r="U27" s="40">
        <v>0.76942446043165469</v>
      </c>
      <c r="V27" s="37">
        <v>5030</v>
      </c>
      <c r="W27" s="40">
        <v>7.733598409542744E-2</v>
      </c>
    </row>
    <row r="28" spans="1:23" x14ac:dyDescent="0.45">
      <c r="A28" s="41" t="s">
        <v>33</v>
      </c>
      <c r="B28" s="36">
        <v>5956483</v>
      </c>
      <c r="C28" s="36">
        <v>5170516</v>
      </c>
      <c r="D28" s="36">
        <v>2593360</v>
      </c>
      <c r="E28" s="37">
        <v>2577156</v>
      </c>
      <c r="F28" s="42">
        <v>783177</v>
      </c>
      <c r="G28" s="37">
        <v>392528</v>
      </c>
      <c r="H28" s="37">
        <v>390649</v>
      </c>
      <c r="I28" s="37">
        <v>205</v>
      </c>
      <c r="J28" s="37">
        <v>91</v>
      </c>
      <c r="K28" s="37">
        <v>114</v>
      </c>
      <c r="L28" s="56">
        <v>2585</v>
      </c>
      <c r="M28" s="56">
        <v>1498</v>
      </c>
      <c r="N28" s="56">
        <v>1087</v>
      </c>
      <c r="O28" s="38"/>
      <c r="P28" s="37">
        <v>5396620</v>
      </c>
      <c r="Q28" s="39">
        <v>0.95810266426022217</v>
      </c>
      <c r="R28" s="43">
        <v>752600</v>
      </c>
      <c r="S28" s="39">
        <v>1.0406284879085836</v>
      </c>
      <c r="T28" s="37">
        <v>1260</v>
      </c>
      <c r="U28" s="40">
        <v>0.1626984126984127</v>
      </c>
      <c r="V28" s="37">
        <v>59140</v>
      </c>
      <c r="W28" s="40">
        <v>4.3709841055123433E-2</v>
      </c>
    </row>
    <row r="29" spans="1:23" x14ac:dyDescent="0.45">
      <c r="A29" s="41" t="s">
        <v>34</v>
      </c>
      <c r="B29" s="36">
        <v>11279437</v>
      </c>
      <c r="C29" s="36">
        <v>8839965</v>
      </c>
      <c r="D29" s="36">
        <v>4433274</v>
      </c>
      <c r="E29" s="37">
        <v>4406691</v>
      </c>
      <c r="F29" s="42">
        <v>2436842</v>
      </c>
      <c r="G29" s="37">
        <v>1222121</v>
      </c>
      <c r="H29" s="37">
        <v>1214721</v>
      </c>
      <c r="I29" s="37">
        <v>751</v>
      </c>
      <c r="J29" s="37">
        <v>331</v>
      </c>
      <c r="K29" s="37">
        <v>420</v>
      </c>
      <c r="L29" s="56">
        <v>1879</v>
      </c>
      <c r="M29" s="56">
        <v>1156</v>
      </c>
      <c r="N29" s="56">
        <v>723</v>
      </c>
      <c r="O29" s="38"/>
      <c r="P29" s="37">
        <v>10122810</v>
      </c>
      <c r="Q29" s="39">
        <v>0.87327184842943806</v>
      </c>
      <c r="R29" s="43">
        <v>2709900</v>
      </c>
      <c r="S29" s="39">
        <v>0.89923687220930659</v>
      </c>
      <c r="T29" s="37">
        <v>1740</v>
      </c>
      <c r="U29" s="40">
        <v>0.43160919540229886</v>
      </c>
      <c r="V29" s="37">
        <v>14590</v>
      </c>
      <c r="W29" s="40">
        <v>0.12878684030157642</v>
      </c>
    </row>
    <row r="30" spans="1:23" x14ac:dyDescent="0.45">
      <c r="A30" s="41" t="s">
        <v>35</v>
      </c>
      <c r="B30" s="36">
        <v>2782712</v>
      </c>
      <c r="C30" s="36">
        <v>2510469</v>
      </c>
      <c r="D30" s="36">
        <v>1258430</v>
      </c>
      <c r="E30" s="37">
        <v>1252039</v>
      </c>
      <c r="F30" s="42">
        <v>271239</v>
      </c>
      <c r="G30" s="37">
        <v>136227</v>
      </c>
      <c r="H30" s="37">
        <v>135012</v>
      </c>
      <c r="I30" s="37">
        <v>469</v>
      </c>
      <c r="J30" s="37">
        <v>233</v>
      </c>
      <c r="K30" s="37">
        <v>236</v>
      </c>
      <c r="L30" s="56">
        <v>535</v>
      </c>
      <c r="M30" s="56">
        <v>344</v>
      </c>
      <c r="N30" s="56">
        <v>191</v>
      </c>
      <c r="O30" s="38"/>
      <c r="P30" s="37">
        <v>2668985</v>
      </c>
      <c r="Q30" s="39">
        <v>0.94060813380367447</v>
      </c>
      <c r="R30" s="43">
        <v>239550</v>
      </c>
      <c r="S30" s="39">
        <v>1.1322855353788353</v>
      </c>
      <c r="T30" s="37">
        <v>980</v>
      </c>
      <c r="U30" s="40">
        <v>0.47857142857142859</v>
      </c>
      <c r="V30" s="37">
        <v>5390</v>
      </c>
      <c r="W30" s="40">
        <v>9.9257884972170682E-2</v>
      </c>
    </row>
    <row r="31" spans="1:23" x14ac:dyDescent="0.45">
      <c r="A31" s="41" t="s">
        <v>36</v>
      </c>
      <c r="B31" s="36">
        <v>2189227</v>
      </c>
      <c r="C31" s="36">
        <v>1819923</v>
      </c>
      <c r="D31" s="36">
        <v>913185</v>
      </c>
      <c r="E31" s="37">
        <v>906738</v>
      </c>
      <c r="F31" s="42">
        <v>368977</v>
      </c>
      <c r="G31" s="37">
        <v>184868</v>
      </c>
      <c r="H31" s="37">
        <v>184109</v>
      </c>
      <c r="I31" s="37">
        <v>94</v>
      </c>
      <c r="J31" s="37">
        <v>41</v>
      </c>
      <c r="K31" s="37">
        <v>53</v>
      </c>
      <c r="L31" s="56">
        <v>233</v>
      </c>
      <c r="M31" s="56">
        <v>114</v>
      </c>
      <c r="N31" s="56">
        <v>119</v>
      </c>
      <c r="O31" s="38"/>
      <c r="P31" s="37">
        <v>1916090</v>
      </c>
      <c r="Q31" s="39">
        <v>0.94981081264449996</v>
      </c>
      <c r="R31" s="43">
        <v>348300</v>
      </c>
      <c r="S31" s="39">
        <v>1.0593654895205282</v>
      </c>
      <c r="T31" s="37">
        <v>240</v>
      </c>
      <c r="U31" s="40">
        <v>0.39166666666666666</v>
      </c>
      <c r="V31" s="37">
        <v>2020</v>
      </c>
      <c r="W31" s="40">
        <v>0.11534653465346535</v>
      </c>
    </row>
    <row r="32" spans="1:23" x14ac:dyDescent="0.45">
      <c r="A32" s="41" t="s">
        <v>37</v>
      </c>
      <c r="B32" s="36">
        <v>3778116</v>
      </c>
      <c r="C32" s="36">
        <v>3123386</v>
      </c>
      <c r="D32" s="36">
        <v>1565934</v>
      </c>
      <c r="E32" s="37">
        <v>1557452</v>
      </c>
      <c r="F32" s="42">
        <v>653307</v>
      </c>
      <c r="G32" s="37">
        <v>327824</v>
      </c>
      <c r="H32" s="37">
        <v>325483</v>
      </c>
      <c r="I32" s="37">
        <v>499</v>
      </c>
      <c r="J32" s="37">
        <v>250</v>
      </c>
      <c r="K32" s="37">
        <v>249</v>
      </c>
      <c r="L32" s="56">
        <v>924</v>
      </c>
      <c r="M32" s="56">
        <v>524</v>
      </c>
      <c r="N32" s="56">
        <v>400</v>
      </c>
      <c r="O32" s="38"/>
      <c r="P32" s="37">
        <v>3409695</v>
      </c>
      <c r="Q32" s="39">
        <v>0.91603090599012527</v>
      </c>
      <c r="R32" s="43">
        <v>704200</v>
      </c>
      <c r="S32" s="39">
        <v>0.92772933825617721</v>
      </c>
      <c r="T32" s="37">
        <v>1060</v>
      </c>
      <c r="U32" s="40">
        <v>0.47075471698113208</v>
      </c>
      <c r="V32" s="37">
        <v>19420</v>
      </c>
      <c r="W32" s="40">
        <v>4.7579814624098868E-2</v>
      </c>
    </row>
    <row r="33" spans="1:23" x14ac:dyDescent="0.45">
      <c r="A33" s="41" t="s">
        <v>38</v>
      </c>
      <c r="B33" s="36">
        <v>12963253</v>
      </c>
      <c r="C33" s="36">
        <v>10018535</v>
      </c>
      <c r="D33" s="36">
        <v>5024878</v>
      </c>
      <c r="E33" s="37">
        <v>4993657</v>
      </c>
      <c r="F33" s="42">
        <v>2877856</v>
      </c>
      <c r="G33" s="37">
        <v>1442418</v>
      </c>
      <c r="H33" s="37">
        <v>1435438</v>
      </c>
      <c r="I33" s="37">
        <v>64021</v>
      </c>
      <c r="J33" s="37">
        <v>32163</v>
      </c>
      <c r="K33" s="37">
        <v>31858</v>
      </c>
      <c r="L33" s="56">
        <v>2841</v>
      </c>
      <c r="M33" s="56">
        <v>1660</v>
      </c>
      <c r="N33" s="56">
        <v>1181</v>
      </c>
      <c r="O33" s="38"/>
      <c r="P33" s="37">
        <v>11521165</v>
      </c>
      <c r="Q33" s="39">
        <v>0.86957655757902952</v>
      </c>
      <c r="R33" s="43">
        <v>3481600</v>
      </c>
      <c r="S33" s="39">
        <v>0.82659007352941172</v>
      </c>
      <c r="T33" s="37">
        <v>72920</v>
      </c>
      <c r="U33" s="40">
        <v>0.87796215030170044</v>
      </c>
      <c r="V33" s="37">
        <v>45320</v>
      </c>
      <c r="W33" s="40">
        <v>6.2687555163283323E-2</v>
      </c>
    </row>
    <row r="34" spans="1:23" x14ac:dyDescent="0.45">
      <c r="A34" s="41" t="s">
        <v>39</v>
      </c>
      <c r="B34" s="36">
        <v>8334905</v>
      </c>
      <c r="C34" s="36">
        <v>6941428</v>
      </c>
      <c r="D34" s="36">
        <v>3480049</v>
      </c>
      <c r="E34" s="37">
        <v>3461379</v>
      </c>
      <c r="F34" s="42">
        <v>1390824</v>
      </c>
      <c r="G34" s="37">
        <v>698482</v>
      </c>
      <c r="H34" s="37">
        <v>692342</v>
      </c>
      <c r="I34" s="37">
        <v>1128</v>
      </c>
      <c r="J34" s="37">
        <v>548</v>
      </c>
      <c r="K34" s="37">
        <v>580</v>
      </c>
      <c r="L34" s="56">
        <v>1525</v>
      </c>
      <c r="M34" s="56">
        <v>852</v>
      </c>
      <c r="N34" s="56">
        <v>673</v>
      </c>
      <c r="O34" s="38"/>
      <c r="P34" s="37">
        <v>7612885</v>
      </c>
      <c r="Q34" s="39">
        <v>0.91179992867355808</v>
      </c>
      <c r="R34" s="43">
        <v>1135400</v>
      </c>
      <c r="S34" s="39">
        <v>1.2249638893781927</v>
      </c>
      <c r="T34" s="37">
        <v>2640</v>
      </c>
      <c r="U34" s="40">
        <v>0.42727272727272725</v>
      </c>
      <c r="V34" s="37">
        <v>8120</v>
      </c>
      <c r="W34" s="40">
        <v>0.18780788177339902</v>
      </c>
    </row>
    <row r="35" spans="1:23" x14ac:dyDescent="0.45">
      <c r="A35" s="41" t="s">
        <v>40</v>
      </c>
      <c r="B35" s="36">
        <v>2044172</v>
      </c>
      <c r="C35" s="36">
        <v>1820995</v>
      </c>
      <c r="D35" s="36">
        <v>912988</v>
      </c>
      <c r="E35" s="37">
        <v>908007</v>
      </c>
      <c r="F35" s="42">
        <v>222473</v>
      </c>
      <c r="G35" s="37">
        <v>111495</v>
      </c>
      <c r="H35" s="37">
        <v>110978</v>
      </c>
      <c r="I35" s="37">
        <v>213</v>
      </c>
      <c r="J35" s="37">
        <v>93</v>
      </c>
      <c r="K35" s="37">
        <v>120</v>
      </c>
      <c r="L35" s="56">
        <v>491</v>
      </c>
      <c r="M35" s="56">
        <v>270</v>
      </c>
      <c r="N35" s="56">
        <v>221</v>
      </c>
      <c r="O35" s="38"/>
      <c r="P35" s="37">
        <v>1964100</v>
      </c>
      <c r="Q35" s="39">
        <v>0.9271396568402831</v>
      </c>
      <c r="R35" s="43">
        <v>127300</v>
      </c>
      <c r="S35" s="39">
        <v>1.7476276512175963</v>
      </c>
      <c r="T35" s="37">
        <v>900</v>
      </c>
      <c r="U35" s="40">
        <v>0.23666666666666666</v>
      </c>
      <c r="V35" s="37">
        <v>4780</v>
      </c>
      <c r="W35" s="40">
        <v>0.10271966527196652</v>
      </c>
    </row>
    <row r="36" spans="1:23" x14ac:dyDescent="0.45">
      <c r="A36" s="41" t="s">
        <v>41</v>
      </c>
      <c r="B36" s="36">
        <v>1392045</v>
      </c>
      <c r="C36" s="36">
        <v>1329128</v>
      </c>
      <c r="D36" s="36">
        <v>666253</v>
      </c>
      <c r="E36" s="37">
        <v>662875</v>
      </c>
      <c r="F36" s="42">
        <v>62567</v>
      </c>
      <c r="G36" s="37">
        <v>31361</v>
      </c>
      <c r="H36" s="37">
        <v>31206</v>
      </c>
      <c r="I36" s="37">
        <v>76</v>
      </c>
      <c r="J36" s="37">
        <v>39</v>
      </c>
      <c r="K36" s="37">
        <v>37</v>
      </c>
      <c r="L36" s="56">
        <v>274</v>
      </c>
      <c r="M36" s="56">
        <v>150</v>
      </c>
      <c r="N36" s="56">
        <v>124</v>
      </c>
      <c r="O36" s="38"/>
      <c r="P36" s="37">
        <v>1398645</v>
      </c>
      <c r="Q36" s="39">
        <v>0.95029689449431409</v>
      </c>
      <c r="R36" s="43">
        <v>48100</v>
      </c>
      <c r="S36" s="39">
        <v>1.3007692307692307</v>
      </c>
      <c r="T36" s="37">
        <v>160</v>
      </c>
      <c r="U36" s="40">
        <v>0.47499999999999998</v>
      </c>
      <c r="V36" s="37">
        <v>5330</v>
      </c>
      <c r="W36" s="40">
        <v>5.1407129455909945E-2</v>
      </c>
    </row>
    <row r="37" spans="1:23" x14ac:dyDescent="0.45">
      <c r="A37" s="41" t="s">
        <v>42</v>
      </c>
      <c r="B37" s="36">
        <v>821569</v>
      </c>
      <c r="C37" s="36">
        <v>721132</v>
      </c>
      <c r="D37" s="36">
        <v>361758</v>
      </c>
      <c r="E37" s="37">
        <v>359374</v>
      </c>
      <c r="F37" s="42">
        <v>100216</v>
      </c>
      <c r="G37" s="37">
        <v>50326</v>
      </c>
      <c r="H37" s="37">
        <v>49890</v>
      </c>
      <c r="I37" s="37">
        <v>63</v>
      </c>
      <c r="J37" s="37">
        <v>30</v>
      </c>
      <c r="K37" s="37">
        <v>33</v>
      </c>
      <c r="L37" s="56">
        <v>158</v>
      </c>
      <c r="M37" s="56">
        <v>89</v>
      </c>
      <c r="N37" s="56">
        <v>69</v>
      </c>
      <c r="O37" s="38"/>
      <c r="P37" s="37">
        <v>826860</v>
      </c>
      <c r="Q37" s="39">
        <v>0.87213313015504434</v>
      </c>
      <c r="R37" s="43">
        <v>110800</v>
      </c>
      <c r="S37" s="39">
        <v>0.90447653429602892</v>
      </c>
      <c r="T37" s="37">
        <v>540</v>
      </c>
      <c r="U37" s="40">
        <v>0.11666666666666667</v>
      </c>
      <c r="V37" s="37">
        <v>900</v>
      </c>
      <c r="W37" s="40">
        <v>0.17555555555555555</v>
      </c>
    </row>
    <row r="38" spans="1:23" x14ac:dyDescent="0.45">
      <c r="A38" s="41" t="s">
        <v>43</v>
      </c>
      <c r="B38" s="36">
        <v>1049429</v>
      </c>
      <c r="C38" s="36">
        <v>993678</v>
      </c>
      <c r="D38" s="36">
        <v>498298</v>
      </c>
      <c r="E38" s="37">
        <v>495380</v>
      </c>
      <c r="F38" s="42">
        <v>55494</v>
      </c>
      <c r="G38" s="37">
        <v>27829</v>
      </c>
      <c r="H38" s="37">
        <v>27665</v>
      </c>
      <c r="I38" s="37">
        <v>117</v>
      </c>
      <c r="J38" s="37">
        <v>54</v>
      </c>
      <c r="K38" s="37">
        <v>63</v>
      </c>
      <c r="L38" s="56">
        <v>140</v>
      </c>
      <c r="M38" s="56">
        <v>82</v>
      </c>
      <c r="N38" s="56">
        <v>58</v>
      </c>
      <c r="O38" s="38"/>
      <c r="P38" s="37">
        <v>1077500</v>
      </c>
      <c r="Q38" s="39">
        <v>0.92220696055684459</v>
      </c>
      <c r="R38" s="43">
        <v>47400</v>
      </c>
      <c r="S38" s="39">
        <v>1.1707594936708861</v>
      </c>
      <c r="T38" s="37">
        <v>880</v>
      </c>
      <c r="U38" s="40">
        <v>0.13295454545454546</v>
      </c>
      <c r="V38" s="37">
        <v>710</v>
      </c>
      <c r="W38" s="40">
        <v>0.19718309859154928</v>
      </c>
    </row>
    <row r="39" spans="1:23" x14ac:dyDescent="0.45">
      <c r="A39" s="41" t="s">
        <v>44</v>
      </c>
      <c r="B39" s="36">
        <v>2768189</v>
      </c>
      <c r="C39" s="36">
        <v>2433065</v>
      </c>
      <c r="D39" s="36">
        <v>1220659</v>
      </c>
      <c r="E39" s="37">
        <v>1212406</v>
      </c>
      <c r="F39" s="42">
        <v>333970</v>
      </c>
      <c r="G39" s="37">
        <v>167694</v>
      </c>
      <c r="H39" s="37">
        <v>166276</v>
      </c>
      <c r="I39" s="37">
        <v>310</v>
      </c>
      <c r="J39" s="37">
        <v>147</v>
      </c>
      <c r="K39" s="37">
        <v>163</v>
      </c>
      <c r="L39" s="56">
        <v>844</v>
      </c>
      <c r="M39" s="56">
        <v>508</v>
      </c>
      <c r="N39" s="56">
        <v>336</v>
      </c>
      <c r="O39" s="38"/>
      <c r="P39" s="37">
        <v>2837130</v>
      </c>
      <c r="Q39" s="39">
        <v>0.857579666775932</v>
      </c>
      <c r="R39" s="43">
        <v>385900</v>
      </c>
      <c r="S39" s="39">
        <v>0.86543145892718321</v>
      </c>
      <c r="T39" s="37">
        <v>720</v>
      </c>
      <c r="U39" s="40">
        <v>0.43055555555555558</v>
      </c>
      <c r="V39" s="37">
        <v>7800</v>
      </c>
      <c r="W39" s="40">
        <v>0.1082051282051282</v>
      </c>
    </row>
    <row r="40" spans="1:23" x14ac:dyDescent="0.45">
      <c r="A40" s="41" t="s">
        <v>45</v>
      </c>
      <c r="B40" s="36">
        <v>4160037</v>
      </c>
      <c r="C40" s="36">
        <v>3562763</v>
      </c>
      <c r="D40" s="36">
        <v>1786317</v>
      </c>
      <c r="E40" s="37">
        <v>1776446</v>
      </c>
      <c r="F40" s="42">
        <v>595815</v>
      </c>
      <c r="G40" s="37">
        <v>299015</v>
      </c>
      <c r="H40" s="37">
        <v>296800</v>
      </c>
      <c r="I40" s="37">
        <v>126</v>
      </c>
      <c r="J40" s="37">
        <v>58</v>
      </c>
      <c r="K40" s="37">
        <v>68</v>
      </c>
      <c r="L40" s="56">
        <v>1333</v>
      </c>
      <c r="M40" s="56">
        <v>885</v>
      </c>
      <c r="N40" s="56">
        <v>448</v>
      </c>
      <c r="O40" s="38"/>
      <c r="P40" s="37">
        <v>3981430</v>
      </c>
      <c r="Q40" s="39">
        <v>0.89484506822925436</v>
      </c>
      <c r="R40" s="43">
        <v>616200</v>
      </c>
      <c r="S40" s="39">
        <v>0.96691820837390463</v>
      </c>
      <c r="T40" s="37">
        <v>1240</v>
      </c>
      <c r="U40" s="40">
        <v>0.10161290322580645</v>
      </c>
      <c r="V40" s="37">
        <v>14900</v>
      </c>
      <c r="W40" s="40">
        <v>8.9463087248322151E-2</v>
      </c>
    </row>
    <row r="41" spans="1:23" x14ac:dyDescent="0.45">
      <c r="A41" s="41" t="s">
        <v>46</v>
      </c>
      <c r="B41" s="36">
        <v>2044269</v>
      </c>
      <c r="C41" s="36">
        <v>1830308</v>
      </c>
      <c r="D41" s="36">
        <v>917448</v>
      </c>
      <c r="E41" s="37">
        <v>912860</v>
      </c>
      <c r="F41" s="42">
        <v>213302</v>
      </c>
      <c r="G41" s="37">
        <v>107118</v>
      </c>
      <c r="H41" s="37">
        <v>106184</v>
      </c>
      <c r="I41" s="37">
        <v>55</v>
      </c>
      <c r="J41" s="37">
        <v>29</v>
      </c>
      <c r="K41" s="37">
        <v>26</v>
      </c>
      <c r="L41" s="56">
        <v>604</v>
      </c>
      <c r="M41" s="56">
        <v>388</v>
      </c>
      <c r="N41" s="56">
        <v>216</v>
      </c>
      <c r="O41" s="38"/>
      <c r="P41" s="37">
        <v>2024075</v>
      </c>
      <c r="Q41" s="39">
        <v>0.90426886355495717</v>
      </c>
      <c r="R41" s="43">
        <v>210200</v>
      </c>
      <c r="S41" s="39">
        <v>1.0147573739295908</v>
      </c>
      <c r="T41" s="37">
        <v>420</v>
      </c>
      <c r="U41" s="40">
        <v>0.13095238095238096</v>
      </c>
      <c r="V41" s="37">
        <v>7360</v>
      </c>
      <c r="W41" s="40">
        <v>8.2065217391304346E-2</v>
      </c>
    </row>
    <row r="42" spans="1:23" x14ac:dyDescent="0.45">
      <c r="A42" s="41" t="s">
        <v>47</v>
      </c>
      <c r="B42" s="36">
        <v>1096561</v>
      </c>
      <c r="C42" s="36">
        <v>943634</v>
      </c>
      <c r="D42" s="36">
        <v>473169</v>
      </c>
      <c r="E42" s="37">
        <v>470465</v>
      </c>
      <c r="F42" s="42">
        <v>152296</v>
      </c>
      <c r="G42" s="37">
        <v>76377</v>
      </c>
      <c r="H42" s="37">
        <v>75919</v>
      </c>
      <c r="I42" s="37">
        <v>167</v>
      </c>
      <c r="J42" s="37">
        <v>79</v>
      </c>
      <c r="K42" s="37">
        <v>88</v>
      </c>
      <c r="L42" s="56">
        <v>464</v>
      </c>
      <c r="M42" s="56">
        <v>276</v>
      </c>
      <c r="N42" s="56">
        <v>188</v>
      </c>
      <c r="O42" s="38"/>
      <c r="P42" s="37">
        <v>1026575</v>
      </c>
      <c r="Q42" s="39">
        <v>0.91920609794705699</v>
      </c>
      <c r="R42" s="43">
        <v>152900</v>
      </c>
      <c r="S42" s="39">
        <v>0.99604970568999351</v>
      </c>
      <c r="T42" s="37">
        <v>860</v>
      </c>
      <c r="U42" s="40">
        <v>0.19418604651162791</v>
      </c>
      <c r="V42" s="37">
        <v>8000</v>
      </c>
      <c r="W42" s="40">
        <v>5.8000000000000003E-2</v>
      </c>
    </row>
    <row r="43" spans="1:23" x14ac:dyDescent="0.45">
      <c r="A43" s="41" t="s">
        <v>48</v>
      </c>
      <c r="B43" s="36">
        <v>1451739</v>
      </c>
      <c r="C43" s="36">
        <v>1338955</v>
      </c>
      <c r="D43" s="36">
        <v>671311</v>
      </c>
      <c r="E43" s="37">
        <v>667644</v>
      </c>
      <c r="F43" s="42">
        <v>112330</v>
      </c>
      <c r="G43" s="37">
        <v>56276</v>
      </c>
      <c r="H43" s="37">
        <v>56054</v>
      </c>
      <c r="I43" s="37">
        <v>174</v>
      </c>
      <c r="J43" s="37">
        <v>85</v>
      </c>
      <c r="K43" s="37">
        <v>89</v>
      </c>
      <c r="L43" s="56">
        <v>280</v>
      </c>
      <c r="M43" s="56">
        <v>168</v>
      </c>
      <c r="N43" s="56">
        <v>112</v>
      </c>
      <c r="O43" s="38"/>
      <c r="P43" s="37">
        <v>1441310</v>
      </c>
      <c r="Q43" s="39">
        <v>0.92898474304625656</v>
      </c>
      <c r="R43" s="43">
        <v>102300</v>
      </c>
      <c r="S43" s="39">
        <v>1.0980449657869014</v>
      </c>
      <c r="T43" s="37">
        <v>200</v>
      </c>
      <c r="U43" s="40">
        <v>0.87</v>
      </c>
      <c r="V43" s="37">
        <v>3220</v>
      </c>
      <c r="W43" s="40">
        <v>8.6956521739130432E-2</v>
      </c>
    </row>
    <row r="44" spans="1:23" x14ac:dyDescent="0.45">
      <c r="A44" s="41" t="s">
        <v>49</v>
      </c>
      <c r="B44" s="36">
        <v>2066403</v>
      </c>
      <c r="C44" s="36">
        <v>1932185</v>
      </c>
      <c r="D44" s="36">
        <v>969019</v>
      </c>
      <c r="E44" s="37">
        <v>963166</v>
      </c>
      <c r="F44" s="42">
        <v>133060</v>
      </c>
      <c r="G44" s="37">
        <v>66803</v>
      </c>
      <c r="H44" s="37">
        <v>66257</v>
      </c>
      <c r="I44" s="37">
        <v>56</v>
      </c>
      <c r="J44" s="37">
        <v>26</v>
      </c>
      <c r="K44" s="37">
        <v>30</v>
      </c>
      <c r="L44" s="56">
        <v>1102</v>
      </c>
      <c r="M44" s="56">
        <v>677</v>
      </c>
      <c r="N44" s="56">
        <v>425</v>
      </c>
      <c r="O44" s="38"/>
      <c r="P44" s="37">
        <v>2095550</v>
      </c>
      <c r="Q44" s="39">
        <v>0.92204194602848899</v>
      </c>
      <c r="R44" s="43">
        <v>128400</v>
      </c>
      <c r="S44" s="39">
        <v>1.0362928348909657</v>
      </c>
      <c r="T44" s="37">
        <v>100</v>
      </c>
      <c r="U44" s="40">
        <v>0.56000000000000005</v>
      </c>
      <c r="V44" s="37">
        <v>22900</v>
      </c>
      <c r="W44" s="40">
        <v>4.8122270742358079E-2</v>
      </c>
    </row>
    <row r="45" spans="1:23" x14ac:dyDescent="0.45">
      <c r="A45" s="41" t="s">
        <v>50</v>
      </c>
      <c r="B45" s="36">
        <v>1041718</v>
      </c>
      <c r="C45" s="36">
        <v>981878</v>
      </c>
      <c r="D45" s="36">
        <v>493144</v>
      </c>
      <c r="E45" s="37">
        <v>488734</v>
      </c>
      <c r="F45" s="42">
        <v>59140</v>
      </c>
      <c r="G45" s="37">
        <v>29773</v>
      </c>
      <c r="H45" s="37">
        <v>29367</v>
      </c>
      <c r="I45" s="37">
        <v>74</v>
      </c>
      <c r="J45" s="37">
        <v>33</v>
      </c>
      <c r="K45" s="37">
        <v>41</v>
      </c>
      <c r="L45" s="56">
        <v>626</v>
      </c>
      <c r="M45" s="56">
        <v>369</v>
      </c>
      <c r="N45" s="56">
        <v>257</v>
      </c>
      <c r="O45" s="38"/>
      <c r="P45" s="37">
        <v>1048795</v>
      </c>
      <c r="Q45" s="39">
        <v>0.93619630146978194</v>
      </c>
      <c r="R45" s="43">
        <v>55600</v>
      </c>
      <c r="S45" s="39">
        <v>1.0636690647482014</v>
      </c>
      <c r="T45" s="37">
        <v>140</v>
      </c>
      <c r="U45" s="40">
        <v>0.52857142857142858</v>
      </c>
      <c r="V45" s="37">
        <v>11500</v>
      </c>
      <c r="W45" s="40">
        <v>5.443478260869565E-2</v>
      </c>
    </row>
    <row r="46" spans="1:23" x14ac:dyDescent="0.45">
      <c r="A46" s="41" t="s">
        <v>51</v>
      </c>
      <c r="B46" s="36">
        <v>7691047</v>
      </c>
      <c r="C46" s="36">
        <v>6708760</v>
      </c>
      <c r="D46" s="36">
        <v>3369550</v>
      </c>
      <c r="E46" s="37">
        <v>3339210</v>
      </c>
      <c r="F46" s="42">
        <v>981328</v>
      </c>
      <c r="G46" s="37">
        <v>494275</v>
      </c>
      <c r="H46" s="37">
        <v>487053</v>
      </c>
      <c r="I46" s="37">
        <v>211</v>
      </c>
      <c r="J46" s="37">
        <v>92</v>
      </c>
      <c r="K46" s="37">
        <v>119</v>
      </c>
      <c r="L46" s="56">
        <v>748</v>
      </c>
      <c r="M46" s="56">
        <v>546</v>
      </c>
      <c r="N46" s="56">
        <v>202</v>
      </c>
      <c r="O46" s="38"/>
      <c r="P46" s="37">
        <v>7070230</v>
      </c>
      <c r="Q46" s="39">
        <v>0.94887436476606846</v>
      </c>
      <c r="R46" s="43">
        <v>1044500</v>
      </c>
      <c r="S46" s="39">
        <v>0.93951938726663475</v>
      </c>
      <c r="T46" s="37">
        <v>920</v>
      </c>
      <c r="U46" s="40">
        <v>0.22934782608695653</v>
      </c>
      <c r="V46" s="37">
        <v>5630</v>
      </c>
      <c r="W46" s="40">
        <v>0.13285968028419182</v>
      </c>
    </row>
    <row r="47" spans="1:23" x14ac:dyDescent="0.45">
      <c r="A47" s="41" t="s">
        <v>52</v>
      </c>
      <c r="B47" s="36">
        <v>1196747</v>
      </c>
      <c r="C47" s="36">
        <v>1112756</v>
      </c>
      <c r="D47" s="36">
        <v>557980</v>
      </c>
      <c r="E47" s="37">
        <v>554776</v>
      </c>
      <c r="F47" s="42">
        <v>83719</v>
      </c>
      <c r="G47" s="37">
        <v>42186</v>
      </c>
      <c r="H47" s="37">
        <v>41533</v>
      </c>
      <c r="I47" s="37">
        <v>16</v>
      </c>
      <c r="J47" s="37">
        <v>5</v>
      </c>
      <c r="K47" s="37">
        <v>11</v>
      </c>
      <c r="L47" s="56">
        <v>256</v>
      </c>
      <c r="M47" s="56">
        <v>135</v>
      </c>
      <c r="N47" s="56">
        <v>121</v>
      </c>
      <c r="O47" s="38"/>
      <c r="P47" s="37">
        <v>1212205</v>
      </c>
      <c r="Q47" s="39">
        <v>0.91796024599799542</v>
      </c>
      <c r="R47" s="43">
        <v>74400</v>
      </c>
      <c r="S47" s="39">
        <v>1.125255376344086</v>
      </c>
      <c r="T47" s="37">
        <v>140</v>
      </c>
      <c r="U47" s="40">
        <v>0.11428571428571428</v>
      </c>
      <c r="V47" s="37">
        <v>1120</v>
      </c>
      <c r="W47" s="40">
        <v>0.22857142857142856</v>
      </c>
    </row>
    <row r="48" spans="1:23" x14ac:dyDescent="0.45">
      <c r="A48" s="41" t="s">
        <v>53</v>
      </c>
      <c r="B48" s="36">
        <v>2043781</v>
      </c>
      <c r="C48" s="36">
        <v>1758385</v>
      </c>
      <c r="D48" s="36">
        <v>882457</v>
      </c>
      <c r="E48" s="37">
        <v>875928</v>
      </c>
      <c r="F48" s="42">
        <v>285064</v>
      </c>
      <c r="G48" s="37">
        <v>142840</v>
      </c>
      <c r="H48" s="37">
        <v>142224</v>
      </c>
      <c r="I48" s="37">
        <v>32</v>
      </c>
      <c r="J48" s="37">
        <v>13</v>
      </c>
      <c r="K48" s="37">
        <v>19</v>
      </c>
      <c r="L48" s="56">
        <v>300</v>
      </c>
      <c r="M48" s="56">
        <v>176</v>
      </c>
      <c r="N48" s="56">
        <v>124</v>
      </c>
      <c r="O48" s="38"/>
      <c r="P48" s="37">
        <v>1909420</v>
      </c>
      <c r="Q48" s="39">
        <v>0.92090006389374779</v>
      </c>
      <c r="R48" s="43">
        <v>288800</v>
      </c>
      <c r="S48" s="39">
        <v>0.98706371191135733</v>
      </c>
      <c r="T48" s="37">
        <v>300</v>
      </c>
      <c r="U48" s="40">
        <v>0.10666666666666667</v>
      </c>
      <c r="V48" s="37">
        <v>3380</v>
      </c>
      <c r="W48" s="40">
        <v>8.8757396449704137E-2</v>
      </c>
    </row>
    <row r="49" spans="1:23" x14ac:dyDescent="0.45">
      <c r="A49" s="41" t="s">
        <v>54</v>
      </c>
      <c r="B49" s="36">
        <v>2681332</v>
      </c>
      <c r="C49" s="36">
        <v>2312007</v>
      </c>
      <c r="D49" s="36">
        <v>1159732</v>
      </c>
      <c r="E49" s="37">
        <v>1152275</v>
      </c>
      <c r="F49" s="42">
        <v>368452</v>
      </c>
      <c r="G49" s="37">
        <v>184865</v>
      </c>
      <c r="H49" s="37">
        <v>183587</v>
      </c>
      <c r="I49" s="37">
        <v>264</v>
      </c>
      <c r="J49" s="37">
        <v>132</v>
      </c>
      <c r="K49" s="37">
        <v>132</v>
      </c>
      <c r="L49" s="56">
        <v>609</v>
      </c>
      <c r="M49" s="56">
        <v>391</v>
      </c>
      <c r="N49" s="56">
        <v>218</v>
      </c>
      <c r="O49" s="38"/>
      <c r="P49" s="37">
        <v>2537755</v>
      </c>
      <c r="Q49" s="39">
        <v>0.91104421033551308</v>
      </c>
      <c r="R49" s="43">
        <v>350000</v>
      </c>
      <c r="S49" s="39">
        <v>1.0527200000000001</v>
      </c>
      <c r="T49" s="37">
        <v>720</v>
      </c>
      <c r="U49" s="40">
        <v>0.36666666666666664</v>
      </c>
      <c r="V49" s="37">
        <v>3480</v>
      </c>
      <c r="W49" s="40">
        <v>0.17499999999999999</v>
      </c>
    </row>
    <row r="50" spans="1:23" x14ac:dyDescent="0.45">
      <c r="A50" s="41" t="s">
        <v>55</v>
      </c>
      <c r="B50" s="36">
        <v>1704225</v>
      </c>
      <c r="C50" s="36">
        <v>1567682</v>
      </c>
      <c r="D50" s="36">
        <v>786962</v>
      </c>
      <c r="E50" s="37">
        <v>780720</v>
      </c>
      <c r="F50" s="42">
        <v>135945</v>
      </c>
      <c r="G50" s="37">
        <v>68206</v>
      </c>
      <c r="H50" s="37">
        <v>67739</v>
      </c>
      <c r="I50" s="37">
        <v>102</v>
      </c>
      <c r="J50" s="37">
        <v>42</v>
      </c>
      <c r="K50" s="37">
        <v>60</v>
      </c>
      <c r="L50" s="56">
        <v>496</v>
      </c>
      <c r="M50" s="56">
        <v>285</v>
      </c>
      <c r="N50" s="56">
        <v>211</v>
      </c>
      <c r="O50" s="38"/>
      <c r="P50" s="37">
        <v>1676195</v>
      </c>
      <c r="Q50" s="39">
        <v>0.93526230540002808</v>
      </c>
      <c r="R50" s="43">
        <v>125500</v>
      </c>
      <c r="S50" s="39">
        <v>1.0832270916334661</v>
      </c>
      <c r="T50" s="37">
        <v>540</v>
      </c>
      <c r="U50" s="40">
        <v>0.18888888888888888</v>
      </c>
      <c r="V50" s="37">
        <v>1650</v>
      </c>
      <c r="W50" s="40">
        <v>0.3006060606060606</v>
      </c>
    </row>
    <row r="51" spans="1:23" x14ac:dyDescent="0.45">
      <c r="A51" s="41" t="s">
        <v>56</v>
      </c>
      <c r="B51" s="36">
        <v>1620262</v>
      </c>
      <c r="C51" s="36">
        <v>1556322</v>
      </c>
      <c r="D51" s="36">
        <v>781100</v>
      </c>
      <c r="E51" s="37">
        <v>775222</v>
      </c>
      <c r="F51" s="42">
        <v>63232</v>
      </c>
      <c r="G51" s="37">
        <v>31735</v>
      </c>
      <c r="H51" s="37">
        <v>31497</v>
      </c>
      <c r="I51" s="37">
        <v>27</v>
      </c>
      <c r="J51" s="37">
        <v>10</v>
      </c>
      <c r="K51" s="37">
        <v>17</v>
      </c>
      <c r="L51" s="56">
        <v>681</v>
      </c>
      <c r="M51" s="56">
        <v>387</v>
      </c>
      <c r="N51" s="56">
        <v>294</v>
      </c>
      <c r="O51" s="38"/>
      <c r="P51" s="37">
        <v>1622295</v>
      </c>
      <c r="Q51" s="39">
        <v>0.95933353674886501</v>
      </c>
      <c r="R51" s="43">
        <v>55600</v>
      </c>
      <c r="S51" s="39">
        <v>1.1372661870503598</v>
      </c>
      <c r="T51" s="37">
        <v>300</v>
      </c>
      <c r="U51" s="40">
        <v>0.09</v>
      </c>
      <c r="V51" s="37">
        <v>4160</v>
      </c>
      <c r="W51" s="40">
        <v>0.16370192307692308</v>
      </c>
    </row>
    <row r="52" spans="1:23" x14ac:dyDescent="0.45">
      <c r="A52" s="41" t="s">
        <v>57</v>
      </c>
      <c r="B52" s="36">
        <v>2425429</v>
      </c>
      <c r="C52" s="36">
        <v>2224809</v>
      </c>
      <c r="D52" s="36">
        <v>1117051</v>
      </c>
      <c r="E52" s="37">
        <v>1107758</v>
      </c>
      <c r="F52" s="42">
        <v>199925</v>
      </c>
      <c r="G52" s="37">
        <v>100403</v>
      </c>
      <c r="H52" s="37">
        <v>99522</v>
      </c>
      <c r="I52" s="37">
        <v>233</v>
      </c>
      <c r="J52" s="37">
        <v>115</v>
      </c>
      <c r="K52" s="37">
        <v>118</v>
      </c>
      <c r="L52" s="56">
        <v>462</v>
      </c>
      <c r="M52" s="56">
        <v>284</v>
      </c>
      <c r="N52" s="56">
        <v>178</v>
      </c>
      <c r="O52" s="38"/>
      <c r="P52" s="37">
        <v>2407410</v>
      </c>
      <c r="Q52" s="39">
        <v>0.92415043553030018</v>
      </c>
      <c r="R52" s="43">
        <v>197100</v>
      </c>
      <c r="S52" s="39">
        <v>1.0143328259766615</v>
      </c>
      <c r="T52" s="37">
        <v>340</v>
      </c>
      <c r="U52" s="40">
        <v>0.68529411764705883</v>
      </c>
      <c r="V52" s="37">
        <v>6410</v>
      </c>
      <c r="W52" s="40">
        <v>7.2074882995319819E-2</v>
      </c>
    </row>
    <row r="53" spans="1:23" x14ac:dyDescent="0.45">
      <c r="A53" s="41" t="s">
        <v>58</v>
      </c>
      <c r="B53" s="36">
        <v>1970205</v>
      </c>
      <c r="C53" s="36">
        <v>1689858</v>
      </c>
      <c r="D53" s="36">
        <v>849589</v>
      </c>
      <c r="E53" s="37">
        <v>840269</v>
      </c>
      <c r="F53" s="42">
        <v>279324</v>
      </c>
      <c r="G53" s="37">
        <v>140424</v>
      </c>
      <c r="H53" s="37">
        <v>138900</v>
      </c>
      <c r="I53" s="37">
        <v>490</v>
      </c>
      <c r="J53" s="37">
        <v>242</v>
      </c>
      <c r="K53" s="37">
        <v>248</v>
      </c>
      <c r="L53" s="56">
        <v>533</v>
      </c>
      <c r="M53" s="56">
        <v>341</v>
      </c>
      <c r="N53" s="56">
        <v>192</v>
      </c>
      <c r="O53" s="38"/>
      <c r="P53" s="37">
        <v>1955425</v>
      </c>
      <c r="Q53" s="39">
        <v>0.86418962629607377</v>
      </c>
      <c r="R53" s="43">
        <v>305500</v>
      </c>
      <c r="S53" s="39">
        <v>0.91431751227495905</v>
      </c>
      <c r="T53" s="37">
        <v>1360</v>
      </c>
      <c r="U53" s="40">
        <v>0.36029411764705882</v>
      </c>
      <c r="V53" s="37">
        <v>7440</v>
      </c>
      <c r="W53" s="40">
        <v>7.1639784946236559E-2</v>
      </c>
    </row>
    <row r="55" spans="1:23" x14ac:dyDescent="0.45">
      <c r="A55" s="132" t="s">
        <v>129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</row>
    <row r="56" spans="1:23" x14ac:dyDescent="0.45">
      <c r="A56" s="133" t="s">
        <v>130</v>
      </c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3" x14ac:dyDescent="0.45">
      <c r="A57" s="133" t="s">
        <v>131</v>
      </c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3" x14ac:dyDescent="0.45">
      <c r="A58" s="133" t="s">
        <v>132</v>
      </c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3" ht="18" customHeight="1" x14ac:dyDescent="0.45">
      <c r="A59" s="132" t="s">
        <v>133</v>
      </c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3" x14ac:dyDescent="0.45">
      <c r="A60" s="22" t="s">
        <v>134</v>
      </c>
    </row>
    <row r="61" spans="1:23" x14ac:dyDescent="0.45">
      <c r="A61" s="22" t="s">
        <v>135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21" sqref="F21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136</v>
      </c>
    </row>
    <row r="2" spans="1:6" x14ac:dyDescent="0.45">
      <c r="D2" s="45" t="s">
        <v>137</v>
      </c>
    </row>
    <row r="3" spans="1:6" ht="36" x14ac:dyDescent="0.45">
      <c r="A3" s="41" t="s">
        <v>2</v>
      </c>
      <c r="B3" s="35" t="s">
        <v>138</v>
      </c>
      <c r="C3" s="46" t="s">
        <v>93</v>
      </c>
      <c r="D3" s="46" t="s">
        <v>94</v>
      </c>
      <c r="E3" s="24"/>
    </row>
    <row r="4" spans="1:6" x14ac:dyDescent="0.45">
      <c r="A4" s="28" t="s">
        <v>11</v>
      </c>
      <c r="B4" s="47">
        <f>SUM(B5:B51)</f>
        <v>12294115</v>
      </c>
      <c r="C4" s="47">
        <f t="shared" ref="C4:D4" si="0">SUM(C5:C51)</f>
        <v>6532164</v>
      </c>
      <c r="D4" s="47">
        <f t="shared" si="0"/>
        <v>5761951</v>
      </c>
      <c r="E4" s="48"/>
    </row>
    <row r="5" spans="1:6" x14ac:dyDescent="0.45">
      <c r="A5" s="41" t="s">
        <v>12</v>
      </c>
      <c r="B5" s="47">
        <f>SUM(C5:D5)</f>
        <v>622010</v>
      </c>
      <c r="C5" s="47">
        <v>329121</v>
      </c>
      <c r="D5" s="47">
        <v>292889</v>
      </c>
      <c r="E5" s="48"/>
    </row>
    <row r="6" spans="1:6" x14ac:dyDescent="0.45">
      <c r="A6" s="41" t="s">
        <v>13</v>
      </c>
      <c r="B6" s="47">
        <f t="shared" ref="B6:B51" si="1">SUM(C6:D6)</f>
        <v>127635</v>
      </c>
      <c r="C6" s="47">
        <v>67672</v>
      </c>
      <c r="D6" s="47">
        <v>59963</v>
      </c>
      <c r="E6" s="48"/>
    </row>
    <row r="7" spans="1:6" x14ac:dyDescent="0.45">
      <c r="A7" s="41" t="s">
        <v>14</v>
      </c>
      <c r="B7" s="47">
        <f t="shared" si="1"/>
        <v>136340</v>
      </c>
      <c r="C7" s="47">
        <v>72438</v>
      </c>
      <c r="D7" s="47">
        <v>63902</v>
      </c>
      <c r="E7" s="48"/>
    </row>
    <row r="8" spans="1:6" x14ac:dyDescent="0.45">
      <c r="A8" s="41" t="s">
        <v>15</v>
      </c>
      <c r="B8" s="47">
        <f t="shared" si="1"/>
        <v>279258</v>
      </c>
      <c r="C8" s="47">
        <v>151012</v>
      </c>
      <c r="D8" s="47">
        <v>128246</v>
      </c>
      <c r="E8" s="48"/>
    </row>
    <row r="9" spans="1:6" x14ac:dyDescent="0.45">
      <c r="A9" s="41" t="s">
        <v>16</v>
      </c>
      <c r="B9" s="47">
        <f t="shared" si="1"/>
        <v>109968</v>
      </c>
      <c r="C9" s="47">
        <v>57783</v>
      </c>
      <c r="D9" s="47">
        <v>52185</v>
      </c>
      <c r="E9" s="48"/>
    </row>
    <row r="10" spans="1:6" x14ac:dyDescent="0.45">
      <c r="A10" s="41" t="s">
        <v>17</v>
      </c>
      <c r="B10" s="47">
        <f t="shared" si="1"/>
        <v>114558</v>
      </c>
      <c r="C10" s="47">
        <v>59511</v>
      </c>
      <c r="D10" s="47">
        <v>55047</v>
      </c>
      <c r="E10" s="48"/>
    </row>
    <row r="11" spans="1:6" x14ac:dyDescent="0.45">
      <c r="A11" s="41" t="s">
        <v>18</v>
      </c>
      <c r="B11" s="47">
        <f t="shared" si="1"/>
        <v>202123</v>
      </c>
      <c r="C11" s="47">
        <v>105214</v>
      </c>
      <c r="D11" s="47">
        <v>96909</v>
      </c>
      <c r="E11" s="48"/>
    </row>
    <row r="12" spans="1:6" x14ac:dyDescent="0.45">
      <c r="A12" s="41" t="s">
        <v>19</v>
      </c>
      <c r="B12" s="47">
        <f t="shared" si="1"/>
        <v>272373</v>
      </c>
      <c r="C12" s="47">
        <v>145190</v>
      </c>
      <c r="D12" s="47">
        <v>127183</v>
      </c>
      <c r="E12" s="48"/>
      <c r="F12" s="1"/>
    </row>
    <row r="13" spans="1:6" x14ac:dyDescent="0.45">
      <c r="A13" s="44" t="s">
        <v>20</v>
      </c>
      <c r="B13" s="47">
        <f t="shared" si="1"/>
        <v>160736</v>
      </c>
      <c r="C13" s="47">
        <v>85170</v>
      </c>
      <c r="D13" s="47">
        <v>75566</v>
      </c>
      <c r="E13" s="24"/>
    </row>
    <row r="14" spans="1:6" x14ac:dyDescent="0.45">
      <c r="A14" s="41" t="s">
        <v>21</v>
      </c>
      <c r="B14" s="47">
        <f t="shared" si="1"/>
        <v>193603</v>
      </c>
      <c r="C14" s="47">
        <v>104105</v>
      </c>
      <c r="D14" s="47">
        <v>89498</v>
      </c>
    </row>
    <row r="15" spans="1:6" x14ac:dyDescent="0.45">
      <c r="A15" s="41" t="s">
        <v>22</v>
      </c>
      <c r="B15" s="47">
        <f t="shared" si="1"/>
        <v>594185</v>
      </c>
      <c r="C15" s="47">
        <v>316629</v>
      </c>
      <c r="D15" s="47">
        <v>277556</v>
      </c>
    </row>
    <row r="16" spans="1:6" x14ac:dyDescent="0.45">
      <c r="A16" s="41" t="s">
        <v>23</v>
      </c>
      <c r="B16" s="47">
        <f t="shared" si="1"/>
        <v>510380</v>
      </c>
      <c r="C16" s="47">
        <v>270761</v>
      </c>
      <c r="D16" s="47">
        <v>239619</v>
      </c>
    </row>
    <row r="17" spans="1:4" x14ac:dyDescent="0.45">
      <c r="A17" s="41" t="s">
        <v>24</v>
      </c>
      <c r="B17" s="47">
        <f t="shared" si="1"/>
        <v>1156429</v>
      </c>
      <c r="C17" s="47">
        <v>610484</v>
      </c>
      <c r="D17" s="47">
        <v>545945</v>
      </c>
    </row>
    <row r="18" spans="1:4" x14ac:dyDescent="0.45">
      <c r="A18" s="41" t="s">
        <v>25</v>
      </c>
      <c r="B18" s="47">
        <f t="shared" si="1"/>
        <v>744461</v>
      </c>
      <c r="C18" s="47">
        <v>396406</v>
      </c>
      <c r="D18" s="47">
        <v>348055</v>
      </c>
    </row>
    <row r="19" spans="1:4" x14ac:dyDescent="0.45">
      <c r="A19" s="41" t="s">
        <v>26</v>
      </c>
      <c r="B19" s="47">
        <f t="shared" si="1"/>
        <v>219377</v>
      </c>
      <c r="C19" s="47">
        <v>120665</v>
      </c>
      <c r="D19" s="47">
        <v>98712</v>
      </c>
    </row>
    <row r="20" spans="1:4" x14ac:dyDescent="0.45">
      <c r="A20" s="41" t="s">
        <v>27</v>
      </c>
      <c r="B20" s="47">
        <f t="shared" si="1"/>
        <v>108367</v>
      </c>
      <c r="C20" s="47">
        <v>56053</v>
      </c>
      <c r="D20" s="47">
        <v>52314</v>
      </c>
    </row>
    <row r="21" spans="1:4" x14ac:dyDescent="0.45">
      <c r="A21" s="41" t="s">
        <v>28</v>
      </c>
      <c r="B21" s="47">
        <f t="shared" si="1"/>
        <v>127843</v>
      </c>
      <c r="C21" s="47">
        <v>66996</v>
      </c>
      <c r="D21" s="47">
        <v>60847</v>
      </c>
    </row>
    <row r="22" spans="1:4" x14ac:dyDescent="0.45">
      <c r="A22" s="41" t="s">
        <v>29</v>
      </c>
      <c r="B22" s="47">
        <f t="shared" si="1"/>
        <v>94396</v>
      </c>
      <c r="C22" s="47">
        <v>48565</v>
      </c>
      <c r="D22" s="47">
        <v>45831</v>
      </c>
    </row>
    <row r="23" spans="1:4" x14ac:dyDescent="0.45">
      <c r="A23" s="41" t="s">
        <v>30</v>
      </c>
      <c r="B23" s="47">
        <f t="shared" si="1"/>
        <v>80670</v>
      </c>
      <c r="C23" s="47">
        <v>42589</v>
      </c>
      <c r="D23" s="47">
        <v>38081</v>
      </c>
    </row>
    <row r="24" spans="1:4" x14ac:dyDescent="0.45">
      <c r="A24" s="41" t="s">
        <v>31</v>
      </c>
      <c r="B24" s="47">
        <f t="shared" si="1"/>
        <v>196409</v>
      </c>
      <c r="C24" s="47">
        <v>104803</v>
      </c>
      <c r="D24" s="47">
        <v>91606</v>
      </c>
    </row>
    <row r="25" spans="1:4" x14ac:dyDescent="0.45">
      <c r="A25" s="41" t="s">
        <v>32</v>
      </c>
      <c r="B25" s="47">
        <f t="shared" si="1"/>
        <v>202127</v>
      </c>
      <c r="C25" s="47">
        <v>104076</v>
      </c>
      <c r="D25" s="47">
        <v>98051</v>
      </c>
    </row>
    <row r="26" spans="1:4" x14ac:dyDescent="0.45">
      <c r="A26" s="41" t="s">
        <v>33</v>
      </c>
      <c r="B26" s="47">
        <f t="shared" si="1"/>
        <v>311028</v>
      </c>
      <c r="C26" s="47">
        <v>163684</v>
      </c>
      <c r="D26" s="47">
        <v>147344</v>
      </c>
    </row>
    <row r="27" spans="1:4" x14ac:dyDescent="0.45">
      <c r="A27" s="41" t="s">
        <v>34</v>
      </c>
      <c r="B27" s="47">
        <f t="shared" si="1"/>
        <v>683602</v>
      </c>
      <c r="C27" s="47">
        <v>377735</v>
      </c>
      <c r="D27" s="47">
        <v>305867</v>
      </c>
    </row>
    <row r="28" spans="1:4" x14ac:dyDescent="0.45">
      <c r="A28" s="41" t="s">
        <v>35</v>
      </c>
      <c r="B28" s="47">
        <f t="shared" si="1"/>
        <v>170728</v>
      </c>
      <c r="C28" s="47">
        <v>89383</v>
      </c>
      <c r="D28" s="47">
        <v>81345</v>
      </c>
    </row>
    <row r="29" spans="1:4" x14ac:dyDescent="0.45">
      <c r="A29" s="41" t="s">
        <v>36</v>
      </c>
      <c r="B29" s="47">
        <f t="shared" si="1"/>
        <v>121154</v>
      </c>
      <c r="C29" s="47">
        <v>63126</v>
      </c>
      <c r="D29" s="47">
        <v>58028</v>
      </c>
    </row>
    <row r="30" spans="1:4" x14ac:dyDescent="0.45">
      <c r="A30" s="41" t="s">
        <v>37</v>
      </c>
      <c r="B30" s="47">
        <f t="shared" si="1"/>
        <v>262814</v>
      </c>
      <c r="C30" s="47">
        <v>141663</v>
      </c>
      <c r="D30" s="47">
        <v>121151</v>
      </c>
    </row>
    <row r="31" spans="1:4" x14ac:dyDescent="0.45">
      <c r="A31" s="41" t="s">
        <v>38</v>
      </c>
      <c r="B31" s="47">
        <f t="shared" si="1"/>
        <v>788849</v>
      </c>
      <c r="C31" s="47">
        <v>419978</v>
      </c>
      <c r="D31" s="47">
        <v>368871</v>
      </c>
    </row>
    <row r="32" spans="1:4" x14ac:dyDescent="0.45">
      <c r="A32" s="41" t="s">
        <v>39</v>
      </c>
      <c r="B32" s="47">
        <f t="shared" si="1"/>
        <v>503825</v>
      </c>
      <c r="C32" s="47">
        <v>265713</v>
      </c>
      <c r="D32" s="47">
        <v>238112</v>
      </c>
    </row>
    <row r="33" spans="1:4" x14ac:dyDescent="0.45">
      <c r="A33" s="41" t="s">
        <v>40</v>
      </c>
      <c r="B33" s="47">
        <f t="shared" si="1"/>
        <v>138127</v>
      </c>
      <c r="C33" s="47">
        <v>71939</v>
      </c>
      <c r="D33" s="47">
        <v>66188</v>
      </c>
    </row>
    <row r="34" spans="1:4" x14ac:dyDescent="0.45">
      <c r="A34" s="41" t="s">
        <v>41</v>
      </c>
      <c r="B34" s="47">
        <f t="shared" si="1"/>
        <v>101989</v>
      </c>
      <c r="C34" s="47">
        <v>53764</v>
      </c>
      <c r="D34" s="47">
        <v>48225</v>
      </c>
    </row>
    <row r="35" spans="1:4" x14ac:dyDescent="0.45">
      <c r="A35" s="41" t="s">
        <v>42</v>
      </c>
      <c r="B35" s="47">
        <f t="shared" si="1"/>
        <v>64807</v>
      </c>
      <c r="C35" s="47">
        <v>33734</v>
      </c>
      <c r="D35" s="47">
        <v>31073</v>
      </c>
    </row>
    <row r="36" spans="1:4" x14ac:dyDescent="0.45">
      <c r="A36" s="41" t="s">
        <v>43</v>
      </c>
      <c r="B36" s="47">
        <f t="shared" si="1"/>
        <v>75967</v>
      </c>
      <c r="C36" s="47">
        <v>40916</v>
      </c>
      <c r="D36" s="47">
        <v>35051</v>
      </c>
    </row>
    <row r="37" spans="1:4" x14ac:dyDescent="0.45">
      <c r="A37" s="41" t="s">
        <v>44</v>
      </c>
      <c r="B37" s="47">
        <f t="shared" si="1"/>
        <v>245459</v>
      </c>
      <c r="C37" s="47">
        <v>132914</v>
      </c>
      <c r="D37" s="47">
        <v>112545</v>
      </c>
    </row>
    <row r="38" spans="1:4" x14ac:dyDescent="0.45">
      <c r="A38" s="41" t="s">
        <v>45</v>
      </c>
      <c r="B38" s="47">
        <f t="shared" si="1"/>
        <v>317115</v>
      </c>
      <c r="C38" s="47">
        <v>166219</v>
      </c>
      <c r="D38" s="47">
        <v>150896</v>
      </c>
    </row>
    <row r="39" spans="1:4" x14ac:dyDescent="0.45">
      <c r="A39" s="41" t="s">
        <v>46</v>
      </c>
      <c r="B39" s="47">
        <f t="shared" si="1"/>
        <v>185631</v>
      </c>
      <c r="C39" s="47">
        <v>101685</v>
      </c>
      <c r="D39" s="47">
        <v>83946</v>
      </c>
    </row>
    <row r="40" spans="1:4" x14ac:dyDescent="0.45">
      <c r="A40" s="41" t="s">
        <v>47</v>
      </c>
      <c r="B40" s="47">
        <f t="shared" si="1"/>
        <v>98243</v>
      </c>
      <c r="C40" s="47">
        <v>51317</v>
      </c>
      <c r="D40" s="47">
        <v>46926</v>
      </c>
    </row>
    <row r="41" spans="1:4" x14ac:dyDescent="0.45">
      <c r="A41" s="41" t="s">
        <v>48</v>
      </c>
      <c r="B41" s="47">
        <f t="shared" si="1"/>
        <v>104837</v>
      </c>
      <c r="C41" s="47">
        <v>54695</v>
      </c>
      <c r="D41" s="47">
        <v>50142</v>
      </c>
    </row>
    <row r="42" spans="1:4" x14ac:dyDescent="0.45">
      <c r="A42" s="41" t="s">
        <v>49</v>
      </c>
      <c r="B42" s="47">
        <f t="shared" si="1"/>
        <v>158805</v>
      </c>
      <c r="C42" s="47">
        <v>81880</v>
      </c>
      <c r="D42" s="47">
        <v>76925</v>
      </c>
    </row>
    <row r="43" spans="1:4" x14ac:dyDescent="0.45">
      <c r="A43" s="41" t="s">
        <v>50</v>
      </c>
      <c r="B43" s="47">
        <f t="shared" si="1"/>
        <v>86080</v>
      </c>
      <c r="C43" s="47">
        <v>44293</v>
      </c>
      <c r="D43" s="47">
        <v>41787</v>
      </c>
    </row>
    <row r="44" spans="1:4" x14ac:dyDescent="0.45">
      <c r="A44" s="41" t="s">
        <v>51</v>
      </c>
      <c r="B44" s="47">
        <f t="shared" si="1"/>
        <v>524934</v>
      </c>
      <c r="C44" s="47">
        <v>284356</v>
      </c>
      <c r="D44" s="47">
        <v>240578</v>
      </c>
    </row>
    <row r="45" spans="1:4" x14ac:dyDescent="0.45">
      <c r="A45" s="41" t="s">
        <v>52</v>
      </c>
      <c r="B45" s="47">
        <f t="shared" si="1"/>
        <v>116046</v>
      </c>
      <c r="C45" s="47">
        <v>60085</v>
      </c>
      <c r="D45" s="47">
        <v>55961</v>
      </c>
    </row>
    <row r="46" spans="1:4" x14ac:dyDescent="0.45">
      <c r="A46" s="41" t="s">
        <v>53</v>
      </c>
      <c r="B46" s="47">
        <f t="shared" si="1"/>
        <v>151179</v>
      </c>
      <c r="C46" s="47">
        <v>80004</v>
      </c>
      <c r="D46" s="47">
        <v>71175</v>
      </c>
    </row>
    <row r="47" spans="1:4" x14ac:dyDescent="0.45">
      <c r="A47" s="41" t="s">
        <v>54</v>
      </c>
      <c r="B47" s="47">
        <f t="shared" si="1"/>
        <v>234197</v>
      </c>
      <c r="C47" s="47">
        <v>121032</v>
      </c>
      <c r="D47" s="47">
        <v>113165</v>
      </c>
    </row>
    <row r="48" spans="1:4" x14ac:dyDescent="0.45">
      <c r="A48" s="41" t="s">
        <v>55</v>
      </c>
      <c r="B48" s="47">
        <f t="shared" si="1"/>
        <v>139125</v>
      </c>
      <c r="C48" s="47">
        <v>73914</v>
      </c>
      <c r="D48" s="47">
        <v>65211</v>
      </c>
    </row>
    <row r="49" spans="1:4" x14ac:dyDescent="0.45">
      <c r="A49" s="41" t="s">
        <v>56</v>
      </c>
      <c r="B49" s="47">
        <f t="shared" si="1"/>
        <v>117802</v>
      </c>
      <c r="C49" s="47">
        <v>61886</v>
      </c>
      <c r="D49" s="47">
        <v>55916</v>
      </c>
    </row>
    <row r="50" spans="1:4" x14ac:dyDescent="0.45">
      <c r="A50" s="41" t="s">
        <v>57</v>
      </c>
      <c r="B50" s="47">
        <f t="shared" si="1"/>
        <v>204871</v>
      </c>
      <c r="C50" s="47">
        <v>109133</v>
      </c>
      <c r="D50" s="47">
        <v>95738</v>
      </c>
    </row>
    <row r="51" spans="1:4" x14ac:dyDescent="0.45">
      <c r="A51" s="41" t="s">
        <v>58</v>
      </c>
      <c r="B51" s="47">
        <f t="shared" si="1"/>
        <v>133653</v>
      </c>
      <c r="C51" s="47">
        <v>71873</v>
      </c>
      <c r="D51" s="47">
        <v>61780</v>
      </c>
    </row>
    <row r="53" spans="1:4" x14ac:dyDescent="0.45">
      <c r="A53" s="24" t="s">
        <v>139</v>
      </c>
    </row>
    <row r="54" spans="1:4" x14ac:dyDescent="0.45">
      <c r="A54" t="s">
        <v>140</v>
      </c>
    </row>
    <row r="55" spans="1:4" x14ac:dyDescent="0.45">
      <c r="A55" t="s">
        <v>141</v>
      </c>
    </row>
    <row r="56" spans="1:4" x14ac:dyDescent="0.45">
      <c r="A56" t="s">
        <v>142</v>
      </c>
    </row>
    <row r="57" spans="1:4" x14ac:dyDescent="0.45">
      <c r="A57" s="22" t="s">
        <v>143</v>
      </c>
    </row>
    <row r="58" spans="1:4" x14ac:dyDescent="0.45">
      <c r="A58" t="s">
        <v>144</v>
      </c>
    </row>
    <row r="59" spans="1:4" x14ac:dyDescent="0.45">
      <c r="A59" t="s">
        <v>145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DIGI-808455956-4060553</_dlc_DocId>
    <_dlc_DocIdUrl xmlns="89559dea-130d-4237-8e78-1ce7f44b9a24">
      <Url>https://digitalgojp.sharepoint.com/sites/digi_portal/_layouts/15/DocIdRedir.aspx?ID=DIGI-808455956-4060553</Url>
      <Description>DIGI-808455956-4060553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2022-09-06T04:58:46Z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1a2f1ee2-d711-4347-83c5-5316fec1cc05</vt:lpwstr>
  </property>
  <property fmtid="{D5CDD505-2E9C-101B-9397-08002B2CF9AE}" pid="4" name="MediaServiceImageTags">
    <vt:lpwstr/>
  </property>
</Properties>
</file>