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(都道府県別)'!$A$1:$I$64</definedName>
    <definedName name="_xlnm.Print_Area" localSheetId="1">'進捗状況（政令市・特別区）'!$A$1:$I$46</definedName>
    <definedName name="_xlnm.Print_Area" localSheetId="2">総接種回数!$A$1:$AB$62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2" l="1"/>
  <c r="I11" i="9"/>
  <c r="H10" i="9"/>
  <c r="AD7" i="11" l="1"/>
  <c r="B10" i="10"/>
  <c r="I39" i="10"/>
  <c r="G39" i="10"/>
  <c r="E39" i="10"/>
  <c r="I29" i="10"/>
  <c r="I25" i="10"/>
  <c r="I23" i="10"/>
  <c r="I21" i="10"/>
  <c r="I17" i="10"/>
  <c r="I15" i="10"/>
  <c r="I13" i="10"/>
  <c r="I11" i="10"/>
  <c r="G24" i="10"/>
  <c r="G23" i="10"/>
  <c r="G19" i="10"/>
  <c r="G16" i="10"/>
  <c r="G15" i="10"/>
  <c r="G11" i="10"/>
  <c r="I12" i="10"/>
  <c r="I14" i="10"/>
  <c r="I16" i="10"/>
  <c r="I18" i="10"/>
  <c r="I19" i="10"/>
  <c r="I20" i="10"/>
  <c r="I22" i="10"/>
  <c r="I24" i="10"/>
  <c r="I26" i="10"/>
  <c r="I27" i="10"/>
  <c r="I28" i="10"/>
  <c r="I30" i="10"/>
  <c r="G12" i="10"/>
  <c r="G13" i="10"/>
  <c r="G14" i="10"/>
  <c r="G17" i="10"/>
  <c r="G18" i="10"/>
  <c r="G20" i="10"/>
  <c r="G21" i="10"/>
  <c r="G22" i="10"/>
  <c r="G25" i="10"/>
  <c r="G26" i="10"/>
  <c r="G27" i="10"/>
  <c r="G28" i="10"/>
  <c r="G29" i="10"/>
  <c r="G3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B10" i="9" l="1"/>
  <c r="D10" i="9" l="1"/>
  <c r="D10" i="10"/>
  <c r="J7" i="11"/>
  <c r="G7" i="11"/>
  <c r="D7" i="11"/>
  <c r="V8" i="11" l="1"/>
  <c r="AA7" i="11"/>
  <c r="I8" i="11"/>
  <c r="K8" i="11" s="1"/>
  <c r="T7" i="11"/>
  <c r="S7" i="11" l="1"/>
  <c r="Z7" i="11"/>
  <c r="X7" i="11"/>
  <c r="P3" i="12"/>
  <c r="B3" i="11"/>
  <c r="Y7" i="11" l="1"/>
  <c r="L7" i="11"/>
  <c r="R7" i="11"/>
  <c r="I9" i="11" l="1"/>
  <c r="I10" i="11"/>
  <c r="K10" i="11" s="1"/>
  <c r="I11" i="11"/>
  <c r="K11" i="11" s="1"/>
  <c r="I12" i="11"/>
  <c r="K12" i="11" s="1"/>
  <c r="I13" i="11"/>
  <c r="K13" i="11" s="1"/>
  <c r="I14" i="11"/>
  <c r="K14" i="11" s="1"/>
  <c r="I15" i="11"/>
  <c r="K15" i="11" s="1"/>
  <c r="I16" i="11"/>
  <c r="K16" i="11" s="1"/>
  <c r="I17" i="11"/>
  <c r="K17" i="11" s="1"/>
  <c r="I18" i="11"/>
  <c r="K18" i="11" s="1"/>
  <c r="I19" i="11"/>
  <c r="K19" i="11" s="1"/>
  <c r="I20" i="11"/>
  <c r="K20" i="11" s="1"/>
  <c r="I21" i="11"/>
  <c r="K21" i="11" s="1"/>
  <c r="I22" i="11"/>
  <c r="K22" i="11" s="1"/>
  <c r="I23" i="11"/>
  <c r="K23" i="11" s="1"/>
  <c r="I24" i="11"/>
  <c r="K24" i="11" s="1"/>
  <c r="I25" i="11"/>
  <c r="K25" i="11" s="1"/>
  <c r="I26" i="11"/>
  <c r="K26" i="11" s="1"/>
  <c r="I27" i="11"/>
  <c r="K27" i="11" s="1"/>
  <c r="I28" i="11"/>
  <c r="K28" i="11" s="1"/>
  <c r="I29" i="11"/>
  <c r="K29" i="11" s="1"/>
  <c r="I30" i="11"/>
  <c r="K30" i="11" s="1"/>
  <c r="I31" i="11"/>
  <c r="K31" i="11" s="1"/>
  <c r="I32" i="11"/>
  <c r="K32" i="11" s="1"/>
  <c r="I33" i="11"/>
  <c r="K33" i="11" s="1"/>
  <c r="I34" i="11"/>
  <c r="K34" i="11" s="1"/>
  <c r="I35" i="11"/>
  <c r="K35" i="11" s="1"/>
  <c r="I36" i="11"/>
  <c r="K36" i="11" s="1"/>
  <c r="I37" i="11"/>
  <c r="K37" i="11" s="1"/>
  <c r="I38" i="11"/>
  <c r="K38" i="11" s="1"/>
  <c r="I39" i="11"/>
  <c r="K39" i="11" s="1"/>
  <c r="I40" i="11"/>
  <c r="K40" i="11" s="1"/>
  <c r="I41" i="11"/>
  <c r="K41" i="11" s="1"/>
  <c r="I42" i="11"/>
  <c r="K42" i="11" s="1"/>
  <c r="I43" i="11"/>
  <c r="K43" i="11" s="1"/>
  <c r="I44" i="11"/>
  <c r="K44" i="11" s="1"/>
  <c r="I45" i="11"/>
  <c r="K45" i="11" s="1"/>
  <c r="I46" i="11"/>
  <c r="K46" i="11" s="1"/>
  <c r="I47" i="11"/>
  <c r="K47" i="11" s="1"/>
  <c r="I48" i="11"/>
  <c r="K48" i="11" s="1"/>
  <c r="I49" i="11"/>
  <c r="K49" i="11" s="1"/>
  <c r="I50" i="11"/>
  <c r="K50" i="11" s="1"/>
  <c r="I51" i="11"/>
  <c r="K51" i="11" s="1"/>
  <c r="I52" i="11"/>
  <c r="K52" i="11" s="1"/>
  <c r="I53" i="11"/>
  <c r="K53" i="11" s="1"/>
  <c r="I54" i="11"/>
  <c r="K54" i="11" s="1"/>
  <c r="Q7" i="11"/>
  <c r="V2" i="12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K9" i="11" l="1"/>
  <c r="I7" i="11"/>
  <c r="K7" i="11" s="1"/>
  <c r="V7" i="11"/>
  <c r="V6" i="12"/>
  <c r="W54" i="11" l="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 l="1"/>
  <c r="W7" i="11"/>
  <c r="AB7" i="11" l="1"/>
  <c r="Y2" i="11"/>
  <c r="P7" i="11" l="1"/>
  <c r="O7" i="11"/>
  <c r="H5" i="10"/>
  <c r="U7" i="11" l="1"/>
  <c r="M7" i="11" l="1"/>
  <c r="N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P6" i="12"/>
  <c r="I53" i="9" l="1"/>
  <c r="I50" i="9"/>
  <c r="I45" i="9"/>
  <c r="I42" i="9"/>
  <c r="I29" i="9"/>
  <c r="I26" i="9"/>
  <c r="I21" i="9"/>
  <c r="I18" i="9"/>
  <c r="I13" i="9"/>
  <c r="I44" i="9"/>
  <c r="I36" i="9"/>
  <c r="I34" i="9"/>
  <c r="I28" i="9"/>
  <c r="I20" i="9"/>
  <c r="I12" i="9"/>
  <c r="C10" i="10"/>
  <c r="E10" i="10" s="1"/>
  <c r="F10" i="10"/>
  <c r="H10" i="10"/>
  <c r="I52" i="9"/>
  <c r="F5" i="10"/>
  <c r="F34" i="10" s="1"/>
  <c r="H3" i="10"/>
  <c r="I14" i="9"/>
  <c r="I15" i="9"/>
  <c r="I16" i="9"/>
  <c r="I17" i="9"/>
  <c r="I19" i="9"/>
  <c r="I22" i="9"/>
  <c r="I23" i="9"/>
  <c r="I24" i="9"/>
  <c r="I25" i="9"/>
  <c r="I27" i="9"/>
  <c r="I30" i="9"/>
  <c r="I31" i="9"/>
  <c r="I32" i="9"/>
  <c r="I33" i="9"/>
  <c r="I35" i="9"/>
  <c r="I37" i="9"/>
  <c r="I38" i="9"/>
  <c r="I39" i="9"/>
  <c r="I40" i="9"/>
  <c r="I41" i="9"/>
  <c r="I43" i="9"/>
  <c r="I46" i="9"/>
  <c r="I47" i="9"/>
  <c r="I48" i="9"/>
  <c r="I49" i="9"/>
  <c r="I51" i="9"/>
  <c r="I54" i="9"/>
  <c r="I55" i="9"/>
  <c r="I56" i="9"/>
  <c r="I57" i="9"/>
  <c r="I10" i="9"/>
  <c r="H34" i="10"/>
  <c r="F10" i="9" l="1"/>
  <c r="G10" i="9" s="1"/>
  <c r="I10" i="10"/>
  <c r="G10" i="10"/>
  <c r="C10" i="9" l="1"/>
  <c r="E10" i="9" s="1"/>
  <c r="F6" i="12" l="1"/>
  <c r="S6" i="12" s="1"/>
  <c r="C6" i="12"/>
  <c r="Q6" i="12" s="1"/>
  <c r="I6" i="12"/>
  <c r="U6" i="12" s="1"/>
  <c r="L6" i="12"/>
  <c r="W6" i="12" s="1"/>
  <c r="C49" i="11"/>
  <c r="E49" i="11" s="1"/>
  <c r="C26" i="11"/>
  <c r="E26" i="11" s="1"/>
  <c r="C34" i="11"/>
  <c r="C42" i="11"/>
  <c r="E42" i="11" s="1"/>
  <c r="C50" i="11"/>
  <c r="E50" i="11" s="1"/>
  <c r="C17" i="11"/>
  <c r="C11" i="11"/>
  <c r="C35" i="11"/>
  <c r="E35" i="11"/>
  <c r="C43" i="11"/>
  <c r="E43" i="11" s="1"/>
  <c r="C51" i="11"/>
  <c r="E51" i="11" s="1"/>
  <c r="C33" i="11"/>
  <c r="E33" i="11" s="1"/>
  <c r="C10" i="11"/>
  <c r="E10" i="11"/>
  <c r="C27" i="11"/>
  <c r="E27" i="11" s="1"/>
  <c r="C20" i="11"/>
  <c r="C36" i="11"/>
  <c r="C44" i="11"/>
  <c r="E44" i="11" s="1"/>
  <c r="C52" i="11"/>
  <c r="E52" i="11" s="1"/>
  <c r="F8" i="11"/>
  <c r="H8" i="11" s="1"/>
  <c r="C13" i="11"/>
  <c r="C21" i="11"/>
  <c r="C29" i="11"/>
  <c r="E29" i="11"/>
  <c r="C37" i="11"/>
  <c r="E37" i="11" s="1"/>
  <c r="C45" i="11"/>
  <c r="E45" i="11" s="1"/>
  <c r="C53" i="11"/>
  <c r="E53" i="11" s="1"/>
  <c r="C9" i="11"/>
  <c r="E9" i="11"/>
  <c r="C41" i="11"/>
  <c r="E41" i="11" s="1"/>
  <c r="C18" i="11"/>
  <c r="C12" i="11"/>
  <c r="B12" i="11" s="1"/>
  <c r="C28" i="11"/>
  <c r="C22" i="11"/>
  <c r="E22" i="11" s="1"/>
  <c r="C23" i="11"/>
  <c r="E23" i="11" s="1"/>
  <c r="C47" i="11"/>
  <c r="C25" i="11"/>
  <c r="E25" i="11" s="1"/>
  <c r="C19" i="11"/>
  <c r="E19" i="11" s="1"/>
  <c r="C14" i="11"/>
  <c r="C30" i="11"/>
  <c r="C38" i="11"/>
  <c r="E38" i="11" s="1"/>
  <c r="C46" i="11"/>
  <c r="E46" i="11" s="1"/>
  <c r="C54" i="11"/>
  <c r="E54" i="11" s="1"/>
  <c r="C15" i="11"/>
  <c r="E15" i="11"/>
  <c r="C31" i="11"/>
  <c r="E31" i="11"/>
  <c r="C39" i="11"/>
  <c r="E39" i="11" s="1"/>
  <c r="C8" i="11"/>
  <c r="B8" i="11" s="1"/>
  <c r="C16" i="11"/>
  <c r="C24" i="11"/>
  <c r="E24" i="11" s="1"/>
  <c r="C32" i="11"/>
  <c r="E32" i="11" s="1"/>
  <c r="C40" i="11"/>
  <c r="C48" i="11"/>
  <c r="F48" i="11"/>
  <c r="H48" i="11" s="1"/>
  <c r="F40" i="11"/>
  <c r="H40" i="11" s="1"/>
  <c r="F32" i="11"/>
  <c r="H32" i="11" s="1"/>
  <c r="F16" i="11"/>
  <c r="H16" i="11" s="1"/>
  <c r="F53" i="11"/>
  <c r="H53" i="11" s="1"/>
  <c r="F45" i="11"/>
  <c r="B45" i="11" s="1"/>
  <c r="F37" i="11"/>
  <c r="H37" i="11" s="1"/>
  <c r="F29" i="11"/>
  <c r="H29" i="11" s="1"/>
  <c r="F21" i="11"/>
  <c r="H21" i="11" s="1"/>
  <c r="F13" i="11"/>
  <c r="H13" i="11" s="1"/>
  <c r="H24" i="11"/>
  <c r="F24" i="11"/>
  <c r="F50" i="11"/>
  <c r="H50" i="11" s="1"/>
  <c r="F42" i="11"/>
  <c r="B42" i="11" s="1"/>
  <c r="F34" i="11"/>
  <c r="H34" i="11" s="1"/>
  <c r="F26" i="11"/>
  <c r="H26" i="11" s="1"/>
  <c r="F18" i="11"/>
  <c r="H18" i="11" s="1"/>
  <c r="F10" i="11"/>
  <c r="B10" i="11" s="1"/>
  <c r="F39" i="11"/>
  <c r="H39" i="11" s="1"/>
  <c r="F31" i="11"/>
  <c r="F23" i="11"/>
  <c r="H23" i="11" s="1"/>
  <c r="F15" i="11"/>
  <c r="H15" i="11" s="1"/>
  <c r="F52" i="11"/>
  <c r="H52" i="11" s="1"/>
  <c r="F44" i="11"/>
  <c r="H44" i="11" s="1"/>
  <c r="F36" i="11"/>
  <c r="H36" i="11" s="1"/>
  <c r="F28" i="11"/>
  <c r="H28" i="11" s="1"/>
  <c r="F20" i="11"/>
  <c r="H20" i="11" s="1"/>
  <c r="F12" i="11"/>
  <c r="H12" i="11" s="1"/>
  <c r="F47" i="11"/>
  <c r="H47" i="11" s="1"/>
  <c r="F33" i="11"/>
  <c r="H33" i="11" s="1"/>
  <c r="F25" i="11"/>
  <c r="F54" i="11"/>
  <c r="B54" i="11" s="1"/>
  <c r="F46" i="11"/>
  <c r="H46" i="11" s="1"/>
  <c r="F38" i="11"/>
  <c r="H38" i="11" s="1"/>
  <c r="F30" i="11"/>
  <c r="H30" i="11" s="1"/>
  <c r="F22" i="11"/>
  <c r="H22" i="11" s="1"/>
  <c r="F14" i="11"/>
  <c r="H14" i="11" s="1"/>
  <c r="F49" i="11"/>
  <c r="F41" i="11"/>
  <c r="H41" i="11" s="1"/>
  <c r="F17" i="11"/>
  <c r="H17" i="11" s="1"/>
  <c r="F9" i="11"/>
  <c r="H9" i="11" s="1"/>
  <c r="H51" i="11"/>
  <c r="F51" i="11"/>
  <c r="F43" i="11"/>
  <c r="H43" i="11" s="1"/>
  <c r="F35" i="11"/>
  <c r="H35" i="11" s="1"/>
  <c r="F27" i="11"/>
  <c r="H27" i="11" s="1"/>
  <c r="F19" i="11"/>
  <c r="H19" i="11" s="1"/>
  <c r="F11" i="11"/>
  <c r="H11" i="11" s="1"/>
  <c r="B6" i="12"/>
  <c r="D6" i="12"/>
  <c r="G6" i="12"/>
  <c r="J6" i="12"/>
  <c r="E6" i="12"/>
  <c r="M6" i="12"/>
  <c r="H6" i="12"/>
  <c r="K6" i="12"/>
  <c r="N6" i="12"/>
  <c r="B25" i="11" l="1"/>
  <c r="B48" i="11"/>
  <c r="B35" i="11"/>
  <c r="B37" i="11"/>
  <c r="B49" i="11"/>
  <c r="B40" i="11"/>
  <c r="B15" i="11"/>
  <c r="B24" i="11"/>
  <c r="H49" i="11"/>
  <c r="B47" i="11"/>
  <c r="H10" i="11"/>
  <c r="B31" i="11"/>
  <c r="B28" i="11"/>
  <c r="E48" i="11"/>
  <c r="B30" i="11"/>
  <c r="B44" i="11"/>
  <c r="B34" i="11"/>
  <c r="H54" i="11"/>
  <c r="H45" i="11"/>
  <c r="B32" i="11"/>
  <c r="B38" i="11"/>
  <c r="B18" i="11"/>
  <c r="B52" i="11"/>
  <c r="H31" i="11"/>
  <c r="B14" i="11"/>
  <c r="B33" i="11"/>
  <c r="B11" i="11"/>
  <c r="B22" i="11"/>
  <c r="B17" i="11"/>
  <c r="B26" i="11"/>
  <c r="H42" i="11"/>
  <c r="E40" i="11"/>
  <c r="B16" i="11"/>
  <c r="E28" i="11"/>
  <c r="B21" i="11"/>
  <c r="B36" i="11"/>
  <c r="B51" i="11"/>
  <c r="B53" i="11"/>
  <c r="B13" i="11"/>
  <c r="B20" i="11"/>
  <c r="E47" i="11"/>
  <c r="B43" i="11"/>
  <c r="E34" i="11"/>
  <c r="E16" i="11"/>
  <c r="B39" i="11"/>
  <c r="E30" i="11"/>
  <c r="B19" i="11"/>
  <c r="E12" i="11"/>
  <c r="B41" i="11"/>
  <c r="E21" i="11"/>
  <c r="F7" i="11"/>
  <c r="H7" i="11" s="1"/>
  <c r="E36" i="11"/>
  <c r="B27" i="11"/>
  <c r="E11" i="11"/>
  <c r="B50" i="11"/>
  <c r="C7" i="11"/>
  <c r="H25" i="11"/>
  <c r="B23" i="11"/>
  <c r="B29" i="11"/>
  <c r="E8" i="11"/>
  <c r="E14" i="11"/>
  <c r="E18" i="11"/>
  <c r="B9" i="11"/>
  <c r="E13" i="11"/>
  <c r="E20" i="11"/>
  <c r="E17" i="11"/>
  <c r="B46" i="11"/>
  <c r="E7" i="11" l="1"/>
  <c r="B7" i="11"/>
</calcChain>
</file>

<file path=xl/sharedStrings.xml><?xml version="1.0" encoding="utf-8"?>
<sst xmlns="http://schemas.openxmlformats.org/spreadsheetml/2006/main" count="365" uniqueCount="160">
  <si>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</si>
  <si>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</si>
  <si>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</si>
  <si>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</si>
  <si>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</si>
  <si>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</si>
  <si>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</si>
  <si>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</si>
  <si>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</si>
  <si>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</si>
  <si>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</si>
  <si>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</si>
  <si>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</si>
  <si>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</si>
  <si>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</si>
  <si>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</si>
  <si>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</si>
  <si>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</si>
  <si>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</si>
  <si>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</si>
  <si>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</si>
  <si>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</si>
  <si>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</si>
  <si>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</si>
  <si>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</si>
  <si>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</si>
  <si>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</si>
  <si>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</si>
  <si>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</si>
  <si>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</si>
  <si>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</si>
  <si>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</si>
  <si>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</si>
  <si>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</si>
  <si>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</si>
  <si>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</si>
  <si>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</si>
  <si>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</si>
  <si>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</si>
  <si>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</si>
  <si>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</si>
  <si>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</si>
  <si>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</si>
  <si>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</si>
  <si>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</si>
  <si>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</si>
  <si>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</si>
  <si>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</si>
  <si>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</si>
  <si>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</si>
  <si>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</si>
  <si>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</si>
  <si>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</si>
  <si>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</si>
  <si>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</si>
  <si>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</si>
  <si>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</si>
  <si>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</si>
  <si>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</si>
  <si>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</si>
  <si>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</si>
  <si>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</si>
  <si>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</si>
  <si>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</si>
  <si>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</si>
  <si>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</si>
  <si>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</si>
  <si>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</si>
  <si>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</si>
  <si>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</si>
  <si>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</si>
  <si>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</si>
  <si>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</si>
  <si>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</si>
  <si>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</si>
  <si>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</si>
  <si>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</si>
  <si>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</si>
  <si>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</si>
  <si>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</si>
  <si>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</si>
  <si>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</si>
  <si>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</si>
  <si>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</si>
  <si>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</si>
  <si>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</si>
  <si>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</si>
  <si>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</si>
  <si>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</si>
  <si>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</si>
  <si>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</si>
  <si>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</si>
  <si>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</si>
  <si>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</si>
  <si>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</si>
  <si>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</si>
  <si>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</si>
  <si>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</si>
  <si>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</si>
  <si>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</si>
  <si>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</si>
  <si>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</si>
  <si>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</si>
  <si>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</si>
  <si>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</si>
  <si>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</si>
  <si>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</si>
  <si>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</si>
  <si>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</si>
  <si>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</si>
  <si>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</si>
  <si>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</si>
  <si>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</si>
  <si>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</si>
  <si>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</si>
  <si>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</si>
  <si>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</si>
  <si>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</si>
  <si>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</si>
  <si>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</si>
  <si>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</si>
  <si>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</si>
  <si>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</si>
  <si>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</si>
  <si>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</si>
  <si>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</si>
  <si>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</si>
  <si>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</si>
  <si>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</si>
  <si>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</si>
  <si>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</si>
  <si>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</si>
  <si>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</si>
  <si>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</si>
  <si>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</si>
  <si>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</si>
  <si>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</si>
  <si>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</si>
  <si>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</si>
  <si>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</si>
  <si>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</si>
  <si>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</si>
  <si>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</si>
  <si>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</si>
  <si>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</si>
  <si>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</si>
  <si>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</si>
  <si>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除外する回数</t>
    <rPh sb="0" eb="2">
      <t>ジョガイ</t>
    </rPh>
    <rPh sb="4" eb="6">
      <t>カイスウ</t>
    </rPh>
    <phoneticPr fontId="2"/>
  </si>
  <si>
    <t>注：「除外する回数」は、死亡した方の、接種日が令和３年中の接種回数。</t>
    <rPh sb="3" eb="5">
      <t>ジョガイ</t>
    </rPh>
    <rPh sb="7" eb="9">
      <t>カイスウ</t>
    </rPh>
    <phoneticPr fontId="2"/>
  </si>
  <si>
    <t>注：公表日におけるデータの計上方法等の注釈については、以下を参照（https://www.kantei.go.jp/jp/content/000086996.pdf）。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</si>
  <si>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内９月分</t>
    <phoneticPr fontId="2"/>
  </si>
  <si>
    <t>内９月分</t>
    <rPh sb="0" eb="1">
      <t>ウチ</t>
    </rPh>
    <rPh sb="2" eb="3">
      <t>ガツ</t>
    </rPh>
    <rPh sb="3" eb="4">
      <t>ブン</t>
    </rPh>
    <phoneticPr fontId="2"/>
  </si>
  <si>
    <t>除外する回数</t>
    <rPh sb="0" eb="2">
      <t>ジョガイ</t>
    </rPh>
    <rPh sb="4" eb="6">
      <t>カイスウ</t>
    </rPh>
    <phoneticPr fontId="2"/>
  </si>
  <si>
    <t>除外する回数
※３</t>
    <rPh sb="0" eb="2">
      <t>ジョガイ</t>
    </rPh>
    <rPh sb="4" eb="6">
      <t>カイスウ</t>
    </rPh>
    <phoneticPr fontId="2"/>
  </si>
  <si>
    <t>※3：「除外する回数」は、死亡した方の、接種日が令和３年中の接種回数</t>
    <rPh sb="4" eb="6">
      <t>ジョガイ</t>
    </rPh>
    <rPh sb="8" eb="10">
      <t>カイスウ</t>
    </rPh>
    <rPh sb="13" eb="15">
      <t>シボウ</t>
    </rPh>
    <rPh sb="17" eb="18">
      <t>ホウ</t>
    </rPh>
    <rPh sb="20" eb="22">
      <t>セッシュ</t>
    </rPh>
    <rPh sb="22" eb="23">
      <t>ビ</t>
    </rPh>
    <rPh sb="24" eb="26">
      <t>レイワ</t>
    </rPh>
    <rPh sb="27" eb="28">
      <t>ネン</t>
    </rPh>
    <rPh sb="28" eb="29">
      <t>チュウ</t>
    </rPh>
    <rPh sb="30" eb="32">
      <t>セッシュ</t>
    </rPh>
    <rPh sb="32" eb="34">
      <t>カイスウ</t>
    </rPh>
    <phoneticPr fontId="2"/>
  </si>
  <si>
    <t>ただし、土日祝日直後の公表においては、直近の平日１日の入力数（直近の公表分とその翌日の集計値との差）を使用</t>
    <phoneticPr fontId="2"/>
  </si>
  <si>
    <t>※1：モデルナ社のワクチンは、大規模接種会場（一部会場を除く）と職域接種会場で利用。</t>
    <rPh sb="7" eb="8">
      <t>シャ</t>
    </rPh>
    <rPh sb="15" eb="22">
      <t>ダイキボセッシュカイジョウ</t>
    </rPh>
    <rPh sb="23" eb="25">
      <t>イチブ</t>
    </rPh>
    <rPh sb="25" eb="27">
      <t>カイジョウ</t>
    </rPh>
    <rPh sb="28" eb="29">
      <t>ノゾ</t>
    </rPh>
    <rPh sb="32" eb="34">
      <t>ショクイキ</t>
    </rPh>
    <rPh sb="34" eb="36">
      <t>セッシュ</t>
    </rPh>
    <rPh sb="36" eb="38">
      <t>カイジョウ</t>
    </rPh>
    <rPh sb="39" eb="41">
      <t>リヨウ</t>
    </rPh>
    <phoneticPr fontId="2"/>
  </si>
  <si>
    <t>注：人口は、総務省が公表している、「令和4年住民基本台帳年齢階級別人口（市区町村別）」のうち、</t>
    <phoneticPr fontId="2"/>
  </si>
  <si>
    <t>注：人口は、総務省が公表している、「令和4年住民基本台帳年齢階級別人口（市区町村別）」のうち、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</si>
  <si>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直近1週間</t>
    <rPh sb="3" eb="5">
      <t>シュウカン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</si>
</sst>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38" fontId="10" fillId="0" borderId="0" xfId="1" applyFo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38" fontId="5" fillId="0" borderId="4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10" fontId="3" fillId="0" borderId="6" xfId="3" applyNumberFormat="1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14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view="pageBreakPreview" zoomScaleNormal="100" zoomScaleSheetLayoutView="100" workbookViewId="0">
      <selection sqref="A1:I1"/>
    </sheetView>
  </sheetViews>
  <sheetFormatPr defaultRowHeight="18" x14ac:dyDescent="0.45"/>
  <cols>
    <col min="1" max="1" width="13.59765625" customWidth="1"/>
    <col min="2" max="4" width="13.59765625" style="1" customWidth="1"/>
    <col min="5" max="8" width="13.59765625" customWidth="1"/>
    <col min="9" max="9" width="15.19921875" customWidth="1"/>
    <col min="10" max="10" width="7.69921875" customWidth="1"/>
    <col min="11" max="11" width="10.5" bestFit="1" customWidth="1"/>
  </cols>
  <sheetData>
    <row r="1" spans="1:9" x14ac:dyDescent="0.45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2"/>
      <c r="G2" s="2"/>
      <c r="H2" s="2"/>
      <c r="I2" s="2"/>
    </row>
    <row r="3" spans="1:9" x14ac:dyDescent="0.45">
      <c r="A3" s="2"/>
      <c r="B3" s="3"/>
      <c r="C3" s="3"/>
      <c r="D3" s="3"/>
      <c r="E3" s="2"/>
      <c r="F3" s="2"/>
      <c r="G3" s="76"/>
      <c r="H3" s="101">
        <v>44831</v>
      </c>
      <c r="I3" s="101"/>
    </row>
    <row r="4" spans="1:9" x14ac:dyDescent="0.45">
      <c r="A4" s="4"/>
      <c r="B4" s="5"/>
      <c r="C4" s="5"/>
      <c r="D4" s="5"/>
      <c r="E4" s="4"/>
      <c r="F4" s="6"/>
      <c r="G4" s="6"/>
      <c r="H4" s="6"/>
      <c r="I4" s="7" t="s">
        <v>1</v>
      </c>
    </row>
    <row r="5" spans="1:9" ht="19.5" customHeight="1" x14ac:dyDescent="0.45">
      <c r="A5" s="80" t="s">
        <v>2</v>
      </c>
      <c r="B5" s="85" t="s">
        <v>3</v>
      </c>
      <c r="C5" s="81" t="s">
        <v>4</v>
      </c>
      <c r="D5" s="86"/>
      <c r="E5" s="87"/>
      <c r="F5" s="91" t="s">
        <v>159</v>
      </c>
      <c r="G5" s="92"/>
      <c r="H5" s="93">
        <v>44830</v>
      </c>
      <c r="I5" s="94"/>
    </row>
    <row r="6" spans="1:9" ht="21.75" customHeight="1" x14ac:dyDescent="0.45">
      <c r="A6" s="80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79" t="s">
        <v>8</v>
      </c>
      <c r="G7" s="8"/>
      <c r="H7" s="79" t="s">
        <v>8</v>
      </c>
      <c r="I7" s="9"/>
    </row>
    <row r="8" spans="1:9" ht="18.75" customHeight="1" x14ac:dyDescent="0.45">
      <c r="A8" s="80"/>
      <c r="B8" s="85"/>
      <c r="C8" s="100"/>
      <c r="D8" s="102" t="s">
        <v>153</v>
      </c>
      <c r="E8" s="81" t="s">
        <v>9</v>
      </c>
      <c r="F8" s="80"/>
      <c r="G8" s="81" t="s">
        <v>10</v>
      </c>
      <c r="H8" s="8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80"/>
      <c r="G9" s="82"/>
      <c r="H9" s="80"/>
      <c r="I9" s="82"/>
    </row>
    <row r="10" spans="1:9" x14ac:dyDescent="0.45">
      <c r="A10" s="10" t="s">
        <v>11</v>
      </c>
      <c r="B10" s="20">
        <f>SUM(B11:B57)</f>
        <v>125918711</v>
      </c>
      <c r="C10" s="21">
        <f>SUM(C11:C57)</f>
        <v>82250706</v>
      </c>
      <c r="D10" s="21">
        <f>SUM(D11:D57)</f>
        <v>3953</v>
      </c>
      <c r="E10" s="11">
        <f>(C10-D10)/$B10</f>
        <v>0.65317340327602302</v>
      </c>
      <c r="F10" s="21">
        <f>SUM(F11:F57)</f>
        <v>163209</v>
      </c>
      <c r="G10" s="11">
        <f>F10/$B10</f>
        <v>1.2961457332580223E-3</v>
      </c>
      <c r="H10" s="21">
        <f>SUM(H11:H57)</f>
        <v>34227</v>
      </c>
      <c r="I10" s="11">
        <f>H10/$B10</f>
        <v>2.7181822088378908E-4</v>
      </c>
    </row>
    <row r="11" spans="1:9" x14ac:dyDescent="0.45">
      <c r="A11" s="12" t="s">
        <v>12</v>
      </c>
      <c r="B11" s="20">
        <v>5181747</v>
      </c>
      <c r="C11" s="21">
        <v>3507551</v>
      </c>
      <c r="D11" s="21">
        <v>77</v>
      </c>
      <c r="E11" s="11">
        <f t="shared" ref="E11:E57" si="0">(C11-D11)/$B11</f>
        <v>0.67689024570284884</v>
      </c>
      <c r="F11" s="21">
        <v>7438</v>
      </c>
      <c r="G11" s="11">
        <f t="shared" ref="G11:G57" si="1">F11/$B11</f>
        <v>1.4354232269541526E-3</v>
      </c>
      <c r="H11" s="21">
        <v>1931</v>
      </c>
      <c r="I11" s="11">
        <f>H11/$B11</f>
        <v>3.7265424189949836E-4</v>
      </c>
    </row>
    <row r="12" spans="1:9" x14ac:dyDescent="0.45">
      <c r="A12" s="12" t="s">
        <v>13</v>
      </c>
      <c r="B12" s="20">
        <v>1242614</v>
      </c>
      <c r="C12" s="21">
        <v>898892</v>
      </c>
      <c r="D12" s="21">
        <v>41</v>
      </c>
      <c r="E12" s="11">
        <f t="shared" si="0"/>
        <v>0.72335495978638575</v>
      </c>
      <c r="F12" s="21">
        <v>1867</v>
      </c>
      <c r="G12" s="11">
        <f t="shared" si="1"/>
        <v>1.5024778410672984E-3</v>
      </c>
      <c r="H12" s="21">
        <v>634</v>
      </c>
      <c r="I12" s="11">
        <f t="shared" ref="I12:I57" si="2">H12/$B12</f>
        <v>5.10214756955901E-4</v>
      </c>
    </row>
    <row r="13" spans="1:9" x14ac:dyDescent="0.45">
      <c r="A13" s="12" t="s">
        <v>14</v>
      </c>
      <c r="B13" s="20">
        <v>1206138</v>
      </c>
      <c r="C13" s="21">
        <v>887115</v>
      </c>
      <c r="D13" s="21">
        <v>60</v>
      </c>
      <c r="E13" s="11">
        <f t="shared" si="0"/>
        <v>0.73545066982385099</v>
      </c>
      <c r="F13" s="21">
        <v>1560</v>
      </c>
      <c r="G13" s="11">
        <f t="shared" si="1"/>
        <v>1.2933843391054755E-3</v>
      </c>
      <c r="H13" s="21">
        <v>324</v>
      </c>
      <c r="I13" s="11">
        <f t="shared" si="2"/>
        <v>2.6862597812190642E-4</v>
      </c>
    </row>
    <row r="14" spans="1:9" x14ac:dyDescent="0.45">
      <c r="A14" s="12" t="s">
        <v>15</v>
      </c>
      <c r="B14" s="20">
        <v>2268244</v>
      </c>
      <c r="C14" s="21">
        <v>1553572</v>
      </c>
      <c r="D14" s="21">
        <v>29</v>
      </c>
      <c r="E14" s="11">
        <f t="shared" si="0"/>
        <v>0.68491000086410458</v>
      </c>
      <c r="F14" s="21">
        <v>3393</v>
      </c>
      <c r="G14" s="11">
        <f t="shared" si="1"/>
        <v>1.4958708146037198E-3</v>
      </c>
      <c r="H14" s="21">
        <v>878</v>
      </c>
      <c r="I14" s="11">
        <f t="shared" si="2"/>
        <v>3.8708357654643855E-4</v>
      </c>
    </row>
    <row r="15" spans="1:9" x14ac:dyDescent="0.45">
      <c r="A15" s="12" t="s">
        <v>16</v>
      </c>
      <c r="B15" s="20">
        <v>956417</v>
      </c>
      <c r="C15" s="21">
        <v>732990</v>
      </c>
      <c r="D15" s="21">
        <v>5</v>
      </c>
      <c r="E15" s="11">
        <f t="shared" si="0"/>
        <v>0.76638641931291474</v>
      </c>
      <c r="F15" s="21">
        <v>1424</v>
      </c>
      <c r="G15" s="11">
        <f t="shared" si="1"/>
        <v>1.4888903062158035E-3</v>
      </c>
      <c r="H15" s="21">
        <v>157</v>
      </c>
      <c r="I15" s="11">
        <f t="shared" si="2"/>
        <v>1.6415433853643338E-4</v>
      </c>
    </row>
    <row r="16" spans="1:9" x14ac:dyDescent="0.45">
      <c r="A16" s="12" t="s">
        <v>17</v>
      </c>
      <c r="B16" s="20">
        <v>1056157</v>
      </c>
      <c r="C16" s="21">
        <v>783764</v>
      </c>
      <c r="D16" s="21">
        <v>39</v>
      </c>
      <c r="E16" s="11">
        <f t="shared" si="0"/>
        <v>0.74205350151539973</v>
      </c>
      <c r="F16" s="21">
        <v>1178</v>
      </c>
      <c r="G16" s="11">
        <f t="shared" si="1"/>
        <v>1.1153644770616491E-3</v>
      </c>
      <c r="H16" s="21">
        <v>356</v>
      </c>
      <c r="I16" s="11">
        <f t="shared" si="2"/>
        <v>3.3707109833102462E-4</v>
      </c>
    </row>
    <row r="17" spans="1:9" x14ac:dyDescent="0.45">
      <c r="A17" s="12" t="s">
        <v>18</v>
      </c>
      <c r="B17" s="20">
        <v>1840525</v>
      </c>
      <c r="C17" s="21">
        <v>1329852</v>
      </c>
      <c r="D17" s="21">
        <v>84</v>
      </c>
      <c r="E17" s="11">
        <f t="shared" si="0"/>
        <v>0.72249385365588625</v>
      </c>
      <c r="F17" s="21">
        <v>2983</v>
      </c>
      <c r="G17" s="11">
        <f t="shared" si="1"/>
        <v>1.6207332147077601E-3</v>
      </c>
      <c r="H17" s="21">
        <v>842</v>
      </c>
      <c r="I17" s="11">
        <f t="shared" si="2"/>
        <v>4.574781651974301E-4</v>
      </c>
    </row>
    <row r="18" spans="1:9" x14ac:dyDescent="0.45">
      <c r="A18" s="12" t="s">
        <v>19</v>
      </c>
      <c r="B18" s="20">
        <v>2890374</v>
      </c>
      <c r="C18" s="21">
        <v>2008536</v>
      </c>
      <c r="D18" s="21">
        <v>49</v>
      </c>
      <c r="E18" s="11">
        <f t="shared" si="0"/>
        <v>0.69488827397423314</v>
      </c>
      <c r="F18" s="21">
        <v>4190</v>
      </c>
      <c r="G18" s="11">
        <f t="shared" si="1"/>
        <v>1.4496393892278301E-3</v>
      </c>
      <c r="H18" s="21">
        <v>673</v>
      </c>
      <c r="I18" s="11">
        <f t="shared" si="2"/>
        <v>2.328418398449474E-4</v>
      </c>
    </row>
    <row r="19" spans="1:9" x14ac:dyDescent="0.45">
      <c r="A19" s="12" t="s">
        <v>20</v>
      </c>
      <c r="B19" s="20">
        <v>1942493</v>
      </c>
      <c r="C19" s="21">
        <v>1339137</v>
      </c>
      <c r="D19" s="21">
        <v>43</v>
      </c>
      <c r="E19" s="11">
        <f t="shared" si="0"/>
        <v>0.68936876477804554</v>
      </c>
      <c r="F19" s="21">
        <v>3032</v>
      </c>
      <c r="G19" s="11">
        <f t="shared" si="1"/>
        <v>1.5608807856707849E-3</v>
      </c>
      <c r="H19" s="21">
        <v>366</v>
      </c>
      <c r="I19" s="11">
        <f t="shared" si="2"/>
        <v>1.8841766739957364E-4</v>
      </c>
    </row>
    <row r="20" spans="1:9" x14ac:dyDescent="0.45">
      <c r="A20" s="12" t="s">
        <v>21</v>
      </c>
      <c r="B20" s="20">
        <v>1943567</v>
      </c>
      <c r="C20" s="21">
        <v>1309976</v>
      </c>
      <c r="D20" s="21">
        <v>45</v>
      </c>
      <c r="E20" s="11">
        <f t="shared" si="0"/>
        <v>0.67398293961566547</v>
      </c>
      <c r="F20" s="21">
        <v>3042</v>
      </c>
      <c r="G20" s="11">
        <f t="shared" si="1"/>
        <v>1.5651634340364906E-3</v>
      </c>
      <c r="H20" s="21">
        <v>588</v>
      </c>
      <c r="I20" s="11">
        <f t="shared" si="2"/>
        <v>3.0253652176642223E-4</v>
      </c>
    </row>
    <row r="21" spans="1:9" x14ac:dyDescent="0.45">
      <c r="A21" s="12" t="s">
        <v>22</v>
      </c>
      <c r="B21" s="20">
        <v>7385810</v>
      </c>
      <c r="C21" s="21">
        <v>4872897</v>
      </c>
      <c r="D21" s="21">
        <v>138</v>
      </c>
      <c r="E21" s="11">
        <f t="shared" si="0"/>
        <v>0.65974605358112381</v>
      </c>
      <c r="F21" s="21">
        <v>11027</v>
      </c>
      <c r="G21" s="11">
        <f t="shared" si="1"/>
        <v>1.4929980597930355E-3</v>
      </c>
      <c r="H21" s="21">
        <v>1578</v>
      </c>
      <c r="I21" s="11">
        <f t="shared" si="2"/>
        <v>2.1365293718630726E-4</v>
      </c>
    </row>
    <row r="22" spans="1:9" x14ac:dyDescent="0.45">
      <c r="A22" s="12" t="s">
        <v>23</v>
      </c>
      <c r="B22" s="20">
        <v>6310821</v>
      </c>
      <c r="C22" s="21">
        <v>4236510</v>
      </c>
      <c r="D22" s="21">
        <v>228</v>
      </c>
      <c r="E22" s="11">
        <f t="shared" si="0"/>
        <v>0.67127272346973554</v>
      </c>
      <c r="F22" s="21">
        <v>9131</v>
      </c>
      <c r="G22" s="11">
        <f t="shared" si="1"/>
        <v>1.4468798909048441E-3</v>
      </c>
      <c r="H22" s="21">
        <v>1578</v>
      </c>
      <c r="I22" s="11">
        <f t="shared" si="2"/>
        <v>2.5004670549204296E-4</v>
      </c>
    </row>
    <row r="23" spans="1:9" x14ac:dyDescent="0.45">
      <c r="A23" s="12" t="s">
        <v>24</v>
      </c>
      <c r="B23" s="20">
        <v>13794837</v>
      </c>
      <c r="C23" s="21">
        <v>8809583</v>
      </c>
      <c r="D23" s="21">
        <v>583</v>
      </c>
      <c r="E23" s="11">
        <f t="shared" si="0"/>
        <v>0.63857224264411383</v>
      </c>
      <c r="F23" s="21">
        <v>17279</v>
      </c>
      <c r="G23" s="11">
        <f t="shared" si="1"/>
        <v>1.2525700738616919E-3</v>
      </c>
      <c r="H23" s="21">
        <v>2642</v>
      </c>
      <c r="I23" s="11">
        <f t="shared" si="2"/>
        <v>1.9152092917081948E-4</v>
      </c>
    </row>
    <row r="24" spans="1:9" x14ac:dyDescent="0.45">
      <c r="A24" s="12" t="s">
        <v>25</v>
      </c>
      <c r="B24" s="20">
        <v>9215144</v>
      </c>
      <c r="C24" s="21">
        <v>6004187</v>
      </c>
      <c r="D24" s="21">
        <v>294</v>
      </c>
      <c r="E24" s="11">
        <f t="shared" si="0"/>
        <v>0.6515245990730042</v>
      </c>
      <c r="F24" s="21">
        <v>11807</v>
      </c>
      <c r="G24" s="11">
        <f t="shared" si="1"/>
        <v>1.2812604990220446E-3</v>
      </c>
      <c r="H24" s="21">
        <v>2291</v>
      </c>
      <c r="I24" s="11">
        <f t="shared" si="2"/>
        <v>2.486125013347594E-4</v>
      </c>
    </row>
    <row r="25" spans="1:9" x14ac:dyDescent="0.45">
      <c r="A25" s="12" t="s">
        <v>26</v>
      </c>
      <c r="B25" s="20">
        <v>2188274</v>
      </c>
      <c r="C25" s="21">
        <v>1607662</v>
      </c>
      <c r="D25" s="21">
        <v>5</v>
      </c>
      <c r="E25" s="11">
        <f t="shared" si="0"/>
        <v>0.73466896741450116</v>
      </c>
      <c r="F25" s="21">
        <v>2639</v>
      </c>
      <c r="G25" s="11">
        <f t="shared" si="1"/>
        <v>1.2059732921928423E-3</v>
      </c>
      <c r="H25" s="21">
        <v>574</v>
      </c>
      <c r="I25" s="11">
        <f t="shared" si="2"/>
        <v>2.6230718822231586E-4</v>
      </c>
    </row>
    <row r="26" spans="1:9" x14ac:dyDescent="0.45">
      <c r="A26" s="12" t="s">
        <v>27</v>
      </c>
      <c r="B26" s="20">
        <v>1037280</v>
      </c>
      <c r="C26" s="21">
        <v>724224</v>
      </c>
      <c r="D26" s="21">
        <v>10</v>
      </c>
      <c r="E26" s="11">
        <f t="shared" si="0"/>
        <v>0.69818563936449174</v>
      </c>
      <c r="F26" s="21">
        <v>1364</v>
      </c>
      <c r="G26" s="11">
        <f t="shared" si="1"/>
        <v>1.3149776338115069E-3</v>
      </c>
      <c r="H26" s="21">
        <v>211</v>
      </c>
      <c r="I26" s="11">
        <f t="shared" si="2"/>
        <v>2.0341662810427271E-4</v>
      </c>
    </row>
    <row r="27" spans="1:9" x14ac:dyDescent="0.45">
      <c r="A27" s="12" t="s">
        <v>28</v>
      </c>
      <c r="B27" s="20">
        <v>1124501</v>
      </c>
      <c r="C27" s="21">
        <v>746678</v>
      </c>
      <c r="D27" s="21">
        <v>54</v>
      </c>
      <c r="E27" s="11">
        <f t="shared" si="0"/>
        <v>0.66396028104910532</v>
      </c>
      <c r="F27" s="21">
        <v>1692</v>
      </c>
      <c r="G27" s="11">
        <f t="shared" si="1"/>
        <v>1.5046674035861241E-3</v>
      </c>
      <c r="H27" s="21">
        <v>352</v>
      </c>
      <c r="I27" s="11">
        <f t="shared" si="2"/>
        <v>3.1302773407938274E-4</v>
      </c>
    </row>
    <row r="28" spans="1:9" x14ac:dyDescent="0.45">
      <c r="A28" s="12" t="s">
        <v>29</v>
      </c>
      <c r="B28" s="20">
        <v>767548</v>
      </c>
      <c r="C28" s="21">
        <v>521153</v>
      </c>
      <c r="D28" s="21">
        <v>50</v>
      </c>
      <c r="E28" s="11">
        <f t="shared" si="0"/>
        <v>0.67891910343066497</v>
      </c>
      <c r="F28" s="21">
        <v>1059</v>
      </c>
      <c r="G28" s="11">
        <f t="shared" si="1"/>
        <v>1.3797182716911516E-3</v>
      </c>
      <c r="H28" s="21">
        <v>131</v>
      </c>
      <c r="I28" s="11">
        <f t="shared" si="2"/>
        <v>1.7067336505339079E-4</v>
      </c>
    </row>
    <row r="29" spans="1:9" x14ac:dyDescent="0.45">
      <c r="A29" s="12" t="s">
        <v>30</v>
      </c>
      <c r="B29" s="20">
        <v>816231</v>
      </c>
      <c r="C29" s="21">
        <v>547840</v>
      </c>
      <c r="D29" s="21">
        <v>6</v>
      </c>
      <c r="E29" s="11">
        <f t="shared" si="0"/>
        <v>0.67117519427711025</v>
      </c>
      <c r="F29" s="21">
        <v>862</v>
      </c>
      <c r="G29" s="11">
        <f t="shared" si="1"/>
        <v>1.0560735870115199E-3</v>
      </c>
      <c r="H29" s="21">
        <v>175</v>
      </c>
      <c r="I29" s="11">
        <f t="shared" si="2"/>
        <v>2.1440009017055221E-4</v>
      </c>
    </row>
    <row r="30" spans="1:9" x14ac:dyDescent="0.45">
      <c r="A30" s="12" t="s">
        <v>31</v>
      </c>
      <c r="B30" s="20">
        <v>2056494</v>
      </c>
      <c r="C30" s="21">
        <v>1443787</v>
      </c>
      <c r="D30" s="21">
        <v>19</v>
      </c>
      <c r="E30" s="11">
        <f t="shared" si="0"/>
        <v>0.70205310591715808</v>
      </c>
      <c r="F30" s="21">
        <v>2544</v>
      </c>
      <c r="G30" s="11">
        <f t="shared" si="1"/>
        <v>1.2370568550163531E-3</v>
      </c>
      <c r="H30" s="21">
        <v>500</v>
      </c>
      <c r="I30" s="11">
        <f t="shared" si="2"/>
        <v>2.4313224351736498E-4</v>
      </c>
    </row>
    <row r="31" spans="1:9" x14ac:dyDescent="0.45">
      <c r="A31" s="12" t="s">
        <v>32</v>
      </c>
      <c r="B31" s="20">
        <v>1996605</v>
      </c>
      <c r="C31" s="21">
        <v>1354536</v>
      </c>
      <c r="D31" s="21">
        <v>45</v>
      </c>
      <c r="E31" s="11">
        <f t="shared" si="0"/>
        <v>0.67839707904167323</v>
      </c>
      <c r="F31" s="21">
        <v>2446</v>
      </c>
      <c r="G31" s="11">
        <f t="shared" si="1"/>
        <v>1.2250795725744451E-3</v>
      </c>
      <c r="H31" s="21">
        <v>645</v>
      </c>
      <c r="I31" s="11">
        <f t="shared" si="2"/>
        <v>3.2304837461591049E-4</v>
      </c>
    </row>
    <row r="32" spans="1:9" x14ac:dyDescent="0.45">
      <c r="A32" s="12" t="s">
        <v>33</v>
      </c>
      <c r="B32" s="20">
        <v>3658300</v>
      </c>
      <c r="C32" s="21">
        <v>2476429</v>
      </c>
      <c r="D32" s="21">
        <v>53</v>
      </c>
      <c r="E32" s="11">
        <f t="shared" si="0"/>
        <v>0.6769198808189596</v>
      </c>
      <c r="F32" s="21">
        <v>4812</v>
      </c>
      <c r="G32" s="11">
        <f t="shared" si="1"/>
        <v>1.3153650602738976E-3</v>
      </c>
      <c r="H32" s="21">
        <v>1094</v>
      </c>
      <c r="I32" s="11">
        <f t="shared" si="2"/>
        <v>2.9904600497498838E-4</v>
      </c>
    </row>
    <row r="33" spans="1:9" x14ac:dyDescent="0.45">
      <c r="A33" s="12" t="s">
        <v>34</v>
      </c>
      <c r="B33" s="20">
        <v>7528445</v>
      </c>
      <c r="C33" s="21">
        <v>4663242</v>
      </c>
      <c r="D33" s="21">
        <v>163</v>
      </c>
      <c r="E33" s="11">
        <f t="shared" si="0"/>
        <v>0.61939470900033144</v>
      </c>
      <c r="F33" s="21">
        <v>8564</v>
      </c>
      <c r="G33" s="11">
        <f t="shared" si="1"/>
        <v>1.1375523099391707E-3</v>
      </c>
      <c r="H33" s="21">
        <v>1992</v>
      </c>
      <c r="I33" s="11">
        <f t="shared" si="2"/>
        <v>2.6459647377380054E-4</v>
      </c>
    </row>
    <row r="34" spans="1:9" x14ac:dyDescent="0.45">
      <c r="A34" s="12" t="s">
        <v>35</v>
      </c>
      <c r="B34" s="20">
        <v>1784880</v>
      </c>
      <c r="C34" s="21">
        <v>1176210</v>
      </c>
      <c r="D34" s="21">
        <v>44</v>
      </c>
      <c r="E34" s="11">
        <f t="shared" si="0"/>
        <v>0.65896082649813992</v>
      </c>
      <c r="F34" s="21">
        <v>2816</v>
      </c>
      <c r="G34" s="11">
        <f t="shared" si="1"/>
        <v>1.5776971000851599E-3</v>
      </c>
      <c r="H34" s="21">
        <v>680</v>
      </c>
      <c r="I34" s="11">
        <f t="shared" si="2"/>
        <v>3.8097799291829143E-4</v>
      </c>
    </row>
    <row r="35" spans="1:9" x14ac:dyDescent="0.45">
      <c r="A35" s="12" t="s">
        <v>36</v>
      </c>
      <c r="B35" s="20">
        <v>1415176</v>
      </c>
      <c r="C35" s="21">
        <v>904239</v>
      </c>
      <c r="D35" s="21">
        <v>14</v>
      </c>
      <c r="E35" s="11">
        <f t="shared" si="0"/>
        <v>0.63894879506153301</v>
      </c>
      <c r="F35" s="21">
        <v>1647</v>
      </c>
      <c r="G35" s="11">
        <f t="shared" si="1"/>
        <v>1.163812840240366E-3</v>
      </c>
      <c r="H35" s="21">
        <v>419</v>
      </c>
      <c r="I35" s="11">
        <f t="shared" si="2"/>
        <v>2.9607624775999594E-4</v>
      </c>
    </row>
    <row r="36" spans="1:9" x14ac:dyDescent="0.45">
      <c r="A36" s="12" t="s">
        <v>37</v>
      </c>
      <c r="B36" s="20">
        <v>2511426</v>
      </c>
      <c r="C36" s="21">
        <v>1566551</v>
      </c>
      <c r="D36" s="21">
        <v>81</v>
      </c>
      <c r="E36" s="11">
        <f t="shared" si="0"/>
        <v>0.62373727117581801</v>
      </c>
      <c r="F36" s="21">
        <v>3348</v>
      </c>
      <c r="G36" s="11">
        <f t="shared" si="1"/>
        <v>1.3331071670039253E-3</v>
      </c>
      <c r="H36" s="21">
        <v>434</v>
      </c>
      <c r="I36" s="11">
        <f t="shared" si="2"/>
        <v>1.7281018831532364E-4</v>
      </c>
    </row>
    <row r="37" spans="1:9" x14ac:dyDescent="0.45">
      <c r="A37" s="12" t="s">
        <v>38</v>
      </c>
      <c r="B37" s="20">
        <v>8800726</v>
      </c>
      <c r="C37" s="21">
        <v>5170994</v>
      </c>
      <c r="D37" s="21">
        <v>483</v>
      </c>
      <c r="E37" s="11">
        <f t="shared" si="0"/>
        <v>0.58750959863993035</v>
      </c>
      <c r="F37" s="21">
        <v>9474</v>
      </c>
      <c r="G37" s="11">
        <f t="shared" si="1"/>
        <v>1.0765020976678515E-3</v>
      </c>
      <c r="H37" s="21">
        <v>1788</v>
      </c>
      <c r="I37" s="11">
        <f t="shared" si="2"/>
        <v>2.0316505706461036E-4</v>
      </c>
    </row>
    <row r="38" spans="1:9" x14ac:dyDescent="0.45">
      <c r="A38" s="12" t="s">
        <v>39</v>
      </c>
      <c r="B38" s="20">
        <v>5488603</v>
      </c>
      <c r="C38" s="21">
        <v>3432141</v>
      </c>
      <c r="D38" s="21">
        <v>86</v>
      </c>
      <c r="E38" s="11">
        <f t="shared" si="0"/>
        <v>0.62530574720015275</v>
      </c>
      <c r="F38" s="21">
        <v>7294</v>
      </c>
      <c r="G38" s="11">
        <f t="shared" si="1"/>
        <v>1.3289356143995111E-3</v>
      </c>
      <c r="H38" s="21">
        <v>1707</v>
      </c>
      <c r="I38" s="11">
        <f t="shared" si="2"/>
        <v>3.1100810169728068E-4</v>
      </c>
    </row>
    <row r="39" spans="1:9" x14ac:dyDescent="0.45">
      <c r="A39" s="12" t="s">
        <v>40</v>
      </c>
      <c r="B39" s="20">
        <v>1335166</v>
      </c>
      <c r="C39" s="21">
        <v>865896</v>
      </c>
      <c r="D39" s="21">
        <v>44</v>
      </c>
      <c r="E39" s="11">
        <f t="shared" si="0"/>
        <v>0.64849763999382848</v>
      </c>
      <c r="F39" s="21">
        <v>1728</v>
      </c>
      <c r="G39" s="11">
        <f t="shared" si="1"/>
        <v>1.2942210931075238E-3</v>
      </c>
      <c r="H39" s="21">
        <v>260</v>
      </c>
      <c r="I39" s="11">
        <f t="shared" si="2"/>
        <v>1.9473234039812278E-4</v>
      </c>
    </row>
    <row r="40" spans="1:9" x14ac:dyDescent="0.45">
      <c r="A40" s="12" t="s">
        <v>41</v>
      </c>
      <c r="B40" s="20">
        <v>934751</v>
      </c>
      <c r="C40" s="21">
        <v>606551</v>
      </c>
      <c r="D40" s="21">
        <v>16</v>
      </c>
      <c r="E40" s="11">
        <f t="shared" si="0"/>
        <v>0.64887333632165145</v>
      </c>
      <c r="F40" s="21">
        <v>769</v>
      </c>
      <c r="G40" s="11">
        <f t="shared" si="1"/>
        <v>8.2267898081949092E-4</v>
      </c>
      <c r="H40" s="21">
        <v>143</v>
      </c>
      <c r="I40" s="11">
        <f t="shared" si="2"/>
        <v>1.529819171094762E-4</v>
      </c>
    </row>
    <row r="41" spans="1:9" x14ac:dyDescent="0.45">
      <c r="A41" s="12" t="s">
        <v>42</v>
      </c>
      <c r="B41" s="20">
        <v>551609</v>
      </c>
      <c r="C41" s="21">
        <v>357720</v>
      </c>
      <c r="D41" s="21">
        <v>1</v>
      </c>
      <c r="E41" s="11">
        <f t="shared" si="0"/>
        <v>0.64850102155693612</v>
      </c>
      <c r="F41" s="21">
        <v>789</v>
      </c>
      <c r="G41" s="11">
        <f t="shared" si="1"/>
        <v>1.4303609984608664E-3</v>
      </c>
      <c r="H41" s="21">
        <v>157</v>
      </c>
      <c r="I41" s="11">
        <f t="shared" si="2"/>
        <v>2.8462189703213687E-4</v>
      </c>
    </row>
    <row r="42" spans="1:9" x14ac:dyDescent="0.45">
      <c r="A42" s="12" t="s">
        <v>43</v>
      </c>
      <c r="B42" s="20">
        <v>666176</v>
      </c>
      <c r="C42" s="21">
        <v>460173</v>
      </c>
      <c r="D42" s="21">
        <v>12</v>
      </c>
      <c r="E42" s="11">
        <f t="shared" si="0"/>
        <v>0.69074989192045344</v>
      </c>
      <c r="F42" s="21">
        <v>966</v>
      </c>
      <c r="G42" s="11">
        <f t="shared" si="1"/>
        <v>1.4500672494956288E-3</v>
      </c>
      <c r="H42" s="21">
        <v>197</v>
      </c>
      <c r="I42" s="11">
        <f t="shared" si="2"/>
        <v>2.9571764818906717E-4</v>
      </c>
    </row>
    <row r="43" spans="1:9" x14ac:dyDescent="0.45">
      <c r="A43" s="12" t="s">
        <v>44</v>
      </c>
      <c r="B43" s="20">
        <v>1879187</v>
      </c>
      <c r="C43" s="21">
        <v>1215068</v>
      </c>
      <c r="D43" s="21">
        <v>34</v>
      </c>
      <c r="E43" s="11">
        <f t="shared" si="0"/>
        <v>0.64657428983916976</v>
      </c>
      <c r="F43" s="21">
        <v>2591</v>
      </c>
      <c r="G43" s="11">
        <f t="shared" si="1"/>
        <v>1.3787877417202226E-3</v>
      </c>
      <c r="H43" s="21">
        <v>654</v>
      </c>
      <c r="I43" s="11">
        <f t="shared" si="2"/>
        <v>3.4802284179275402E-4</v>
      </c>
    </row>
    <row r="44" spans="1:9" x14ac:dyDescent="0.45">
      <c r="A44" s="12" t="s">
        <v>45</v>
      </c>
      <c r="B44" s="20">
        <v>2788648</v>
      </c>
      <c r="C44" s="21">
        <v>1758798</v>
      </c>
      <c r="D44" s="21">
        <v>28</v>
      </c>
      <c r="E44" s="11">
        <f t="shared" si="0"/>
        <v>0.63068913681468586</v>
      </c>
      <c r="F44" s="21">
        <v>2993</v>
      </c>
      <c r="G44" s="11">
        <f t="shared" si="1"/>
        <v>1.0732799550176287E-3</v>
      </c>
      <c r="H44" s="21">
        <v>338</v>
      </c>
      <c r="I44" s="11">
        <f t="shared" si="2"/>
        <v>1.2120568820446324E-4</v>
      </c>
    </row>
    <row r="45" spans="1:9" x14ac:dyDescent="0.45">
      <c r="A45" s="12" t="s">
        <v>46</v>
      </c>
      <c r="B45" s="20">
        <v>1340431</v>
      </c>
      <c r="C45" s="21">
        <v>923259</v>
      </c>
      <c r="D45" s="21">
        <v>54</v>
      </c>
      <c r="E45" s="11">
        <f t="shared" si="0"/>
        <v>0.68873742848382347</v>
      </c>
      <c r="F45" s="21">
        <v>1280</v>
      </c>
      <c r="G45" s="11">
        <f t="shared" si="1"/>
        <v>9.5491673946663429E-4</v>
      </c>
      <c r="H45" s="21">
        <v>210</v>
      </c>
      <c r="I45" s="11">
        <f t="shared" si="2"/>
        <v>1.5666602756874467E-4</v>
      </c>
    </row>
    <row r="46" spans="1:9" x14ac:dyDescent="0.45">
      <c r="A46" s="12" t="s">
        <v>47</v>
      </c>
      <c r="B46" s="20">
        <v>726558</v>
      </c>
      <c r="C46" s="21">
        <v>486611</v>
      </c>
      <c r="D46" s="21">
        <v>3</v>
      </c>
      <c r="E46" s="11">
        <f t="shared" si="0"/>
        <v>0.66974419110380723</v>
      </c>
      <c r="F46" s="21">
        <v>600</v>
      </c>
      <c r="G46" s="11">
        <f t="shared" si="1"/>
        <v>8.2581156631679779E-4</v>
      </c>
      <c r="H46" s="21">
        <v>141</v>
      </c>
      <c r="I46" s="11">
        <f t="shared" si="2"/>
        <v>1.940657180844475E-4</v>
      </c>
    </row>
    <row r="47" spans="1:9" x14ac:dyDescent="0.45">
      <c r="A47" s="12" t="s">
        <v>48</v>
      </c>
      <c r="B47" s="20">
        <v>964857</v>
      </c>
      <c r="C47" s="21">
        <v>624657</v>
      </c>
      <c r="D47" s="21">
        <v>14</v>
      </c>
      <c r="E47" s="11">
        <f t="shared" si="0"/>
        <v>0.64739438072170286</v>
      </c>
      <c r="F47" s="21">
        <v>1279</v>
      </c>
      <c r="G47" s="11">
        <f t="shared" si="1"/>
        <v>1.3255850348808166E-3</v>
      </c>
      <c r="H47" s="21">
        <v>96</v>
      </c>
      <c r="I47" s="11">
        <f t="shared" si="2"/>
        <v>9.9496609342109767E-5</v>
      </c>
    </row>
    <row r="48" spans="1:9" x14ac:dyDescent="0.45">
      <c r="A48" s="12" t="s">
        <v>49</v>
      </c>
      <c r="B48" s="20">
        <v>1341487</v>
      </c>
      <c r="C48" s="21">
        <v>902249</v>
      </c>
      <c r="D48" s="21">
        <v>40</v>
      </c>
      <c r="E48" s="11">
        <f t="shared" si="0"/>
        <v>0.67254397545410427</v>
      </c>
      <c r="F48" s="21">
        <v>1302</v>
      </c>
      <c r="G48" s="11">
        <f t="shared" si="1"/>
        <v>9.7056475388878163E-4</v>
      </c>
      <c r="H48" s="21">
        <v>788</v>
      </c>
      <c r="I48" s="11">
        <f t="shared" si="2"/>
        <v>5.8740785412009211E-4</v>
      </c>
    </row>
    <row r="49" spans="1:9" x14ac:dyDescent="0.45">
      <c r="A49" s="12" t="s">
        <v>50</v>
      </c>
      <c r="B49" s="20">
        <v>692927</v>
      </c>
      <c r="C49" s="21">
        <v>449289</v>
      </c>
      <c r="D49" s="21">
        <v>16</v>
      </c>
      <c r="E49" s="11">
        <f t="shared" si="0"/>
        <v>0.64836988600530787</v>
      </c>
      <c r="F49" s="21">
        <v>744</v>
      </c>
      <c r="G49" s="11">
        <f t="shared" si="1"/>
        <v>1.0737061768411392E-3</v>
      </c>
      <c r="H49" s="21">
        <v>180</v>
      </c>
      <c r="I49" s="11">
        <f t="shared" si="2"/>
        <v>2.5976762342930785E-4</v>
      </c>
    </row>
    <row r="50" spans="1:9" x14ac:dyDescent="0.45">
      <c r="A50" s="12" t="s">
        <v>51</v>
      </c>
      <c r="B50" s="20">
        <v>5108414</v>
      </c>
      <c r="C50" s="21">
        <v>3160947</v>
      </c>
      <c r="D50" s="21">
        <v>379</v>
      </c>
      <c r="E50" s="11">
        <f t="shared" si="0"/>
        <v>0.61869848450027742</v>
      </c>
      <c r="F50" s="21">
        <v>7280</v>
      </c>
      <c r="G50" s="11">
        <f t="shared" si="1"/>
        <v>1.4250998450791184E-3</v>
      </c>
      <c r="H50" s="21">
        <v>3140</v>
      </c>
      <c r="I50" s="11">
        <f t="shared" si="2"/>
        <v>6.1467218592698239E-4</v>
      </c>
    </row>
    <row r="51" spans="1:9" x14ac:dyDescent="0.45">
      <c r="A51" s="12" t="s">
        <v>52</v>
      </c>
      <c r="B51" s="20">
        <v>812168</v>
      </c>
      <c r="C51" s="21">
        <v>514063</v>
      </c>
      <c r="D51" s="21">
        <v>12</v>
      </c>
      <c r="E51" s="11">
        <f t="shared" si="0"/>
        <v>0.63293678155258515</v>
      </c>
      <c r="F51" s="21">
        <v>924</v>
      </c>
      <c r="G51" s="11">
        <f t="shared" si="1"/>
        <v>1.1376956491760326E-3</v>
      </c>
      <c r="H51" s="21">
        <v>194</v>
      </c>
      <c r="I51" s="11">
        <f t="shared" si="2"/>
        <v>2.388668354330631E-4</v>
      </c>
    </row>
    <row r="52" spans="1:9" x14ac:dyDescent="0.45">
      <c r="A52" s="12" t="s">
        <v>53</v>
      </c>
      <c r="B52" s="20">
        <v>1319965</v>
      </c>
      <c r="C52" s="21">
        <v>908501</v>
      </c>
      <c r="D52" s="21">
        <v>11</v>
      </c>
      <c r="E52" s="11">
        <f t="shared" si="0"/>
        <v>0.68826824953691956</v>
      </c>
      <c r="F52" s="21">
        <v>1451</v>
      </c>
      <c r="G52" s="11">
        <f t="shared" si="1"/>
        <v>1.0992715715947014E-3</v>
      </c>
      <c r="H52" s="21">
        <v>307</v>
      </c>
      <c r="I52" s="11">
        <f t="shared" si="2"/>
        <v>2.3258192452072594E-4</v>
      </c>
    </row>
    <row r="53" spans="1:9" x14ac:dyDescent="0.45">
      <c r="A53" s="12" t="s">
        <v>54</v>
      </c>
      <c r="B53" s="20">
        <v>1747317</v>
      </c>
      <c r="C53" s="21">
        <v>1177041</v>
      </c>
      <c r="D53" s="21">
        <v>61</v>
      </c>
      <c r="E53" s="11">
        <f t="shared" si="0"/>
        <v>0.67359271385787467</v>
      </c>
      <c r="F53" s="21">
        <v>2057</v>
      </c>
      <c r="G53" s="11">
        <f t="shared" si="1"/>
        <v>1.1772334384659452E-3</v>
      </c>
      <c r="H53" s="21">
        <v>431</v>
      </c>
      <c r="I53" s="11">
        <f t="shared" si="2"/>
        <v>2.4666388525951499E-4</v>
      </c>
    </row>
    <row r="54" spans="1:9" x14ac:dyDescent="0.45">
      <c r="A54" s="12" t="s">
        <v>55</v>
      </c>
      <c r="B54" s="20">
        <v>1131106</v>
      </c>
      <c r="C54" s="21">
        <v>746779</v>
      </c>
      <c r="D54" s="21">
        <v>118</v>
      </c>
      <c r="E54" s="11">
        <f t="shared" si="0"/>
        <v>0.66011585121111549</v>
      </c>
      <c r="F54" s="21">
        <v>1393</v>
      </c>
      <c r="G54" s="11">
        <f t="shared" si="1"/>
        <v>1.2315379814093461E-3</v>
      </c>
      <c r="H54" s="21">
        <v>336</v>
      </c>
      <c r="I54" s="11">
        <f t="shared" si="2"/>
        <v>2.9705438747562119E-4</v>
      </c>
    </row>
    <row r="55" spans="1:9" x14ac:dyDescent="0.45">
      <c r="A55" s="12" t="s">
        <v>56</v>
      </c>
      <c r="B55" s="20">
        <v>1078190</v>
      </c>
      <c r="C55" s="21">
        <v>696193</v>
      </c>
      <c r="D55" s="21">
        <v>126</v>
      </c>
      <c r="E55" s="11">
        <f t="shared" si="0"/>
        <v>0.64558843988536341</v>
      </c>
      <c r="F55" s="21">
        <v>1452</v>
      </c>
      <c r="G55" s="11">
        <f t="shared" si="1"/>
        <v>1.3467014162624397E-3</v>
      </c>
      <c r="H55" s="21">
        <v>209</v>
      </c>
      <c r="I55" s="11">
        <f t="shared" si="2"/>
        <v>1.9384338567413908E-4</v>
      </c>
    </row>
    <row r="56" spans="1:9" x14ac:dyDescent="0.45">
      <c r="A56" s="12" t="s">
        <v>57</v>
      </c>
      <c r="B56" s="20">
        <v>1605061</v>
      </c>
      <c r="C56" s="21">
        <v>1066839</v>
      </c>
      <c r="D56" s="21">
        <v>69</v>
      </c>
      <c r="E56" s="11">
        <f t="shared" si="0"/>
        <v>0.66462894556655483</v>
      </c>
      <c r="F56" s="21">
        <v>2071</v>
      </c>
      <c r="G56" s="11">
        <f t="shared" si="1"/>
        <v>1.2902936399301957E-3</v>
      </c>
      <c r="H56" s="21">
        <v>574</v>
      </c>
      <c r="I56" s="11">
        <f t="shared" si="2"/>
        <v>3.5761880701107312E-4</v>
      </c>
    </row>
    <row r="57" spans="1:9" x14ac:dyDescent="0.45">
      <c r="A57" s="12" t="s">
        <v>58</v>
      </c>
      <c r="B57" s="20">
        <v>1485316</v>
      </c>
      <c r="C57" s="21">
        <v>719824</v>
      </c>
      <c r="D57" s="21">
        <v>87</v>
      </c>
      <c r="E57" s="11">
        <f t="shared" si="0"/>
        <v>0.48456826695464128</v>
      </c>
      <c r="F57" s="21">
        <v>1628</v>
      </c>
      <c r="G57" s="11">
        <f t="shared" si="1"/>
        <v>1.0960630599818489E-3</v>
      </c>
      <c r="H57" s="21">
        <v>332</v>
      </c>
      <c r="I57" s="11">
        <f t="shared" si="2"/>
        <v>2.2352145940661785E-4</v>
      </c>
    </row>
    <row r="58" spans="1:9" ht="9.75" customHeight="1" x14ac:dyDescent="0.45">
      <c r="A58" s="4"/>
      <c r="B58" s="13"/>
      <c r="C58" s="14"/>
      <c r="D58" s="14"/>
      <c r="E58" s="15"/>
      <c r="F58" s="16"/>
      <c r="G58" s="15"/>
      <c r="H58" s="16"/>
      <c r="I58" s="15"/>
    </row>
    <row r="59" spans="1:9" ht="18.75" customHeight="1" x14ac:dyDescent="0.45">
      <c r="A59" s="2" t="s">
        <v>157</v>
      </c>
      <c r="B59" s="13"/>
      <c r="C59" s="14"/>
      <c r="D59" s="14"/>
      <c r="E59" s="15"/>
      <c r="F59" s="16"/>
      <c r="G59" s="15"/>
      <c r="H59" s="16"/>
      <c r="I59" s="15"/>
    </row>
    <row r="60" spans="1:9" ht="18.75" customHeight="1" x14ac:dyDescent="0.45">
      <c r="A60" s="2" t="s">
        <v>59</v>
      </c>
      <c r="B60" s="13"/>
      <c r="C60" s="14"/>
      <c r="D60" s="14"/>
      <c r="E60" s="15"/>
      <c r="F60" s="16"/>
      <c r="G60" s="15"/>
      <c r="H60" s="16"/>
      <c r="I60" s="15"/>
    </row>
    <row r="61" spans="1:9" x14ac:dyDescent="0.45">
      <c r="A61" s="2" t="s">
        <v>60</v>
      </c>
      <c r="B61" s="17"/>
      <c r="C61" s="17"/>
      <c r="D61" s="17"/>
      <c r="E61" s="18"/>
      <c r="F61" s="18"/>
      <c r="G61" s="18"/>
      <c r="H61" s="18"/>
      <c r="I61" s="18"/>
    </row>
    <row r="62" spans="1:9" x14ac:dyDescent="0.45">
      <c r="A62" s="2" t="s">
        <v>61</v>
      </c>
    </row>
    <row r="63" spans="1:9" s="70" customFormat="1" x14ac:dyDescent="0.45">
      <c r="A63" s="77" t="s">
        <v>154</v>
      </c>
      <c r="B63" s="59"/>
      <c r="C63" s="59"/>
      <c r="D63" s="59"/>
      <c r="F63" s="59"/>
      <c r="H63" s="59"/>
    </row>
    <row r="64" spans="1:9" x14ac:dyDescent="0.45">
      <c r="A64" s="49" t="s">
        <v>62</v>
      </c>
      <c r="B64" s="51"/>
      <c r="C64" s="51"/>
      <c r="D64" s="51"/>
      <c r="E64" s="24"/>
      <c r="F64" s="24"/>
      <c r="G64" s="24"/>
      <c r="H64" s="24"/>
      <c r="I64" s="24"/>
    </row>
  </sheetData>
  <mergeCells count="16">
    <mergeCell ref="H7:H9"/>
    <mergeCell ref="E8:E9"/>
    <mergeCell ref="G8:G9"/>
    <mergeCell ref="I8:I9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3:I3"/>
    <mergeCell ref="D8:D9"/>
  </mergeCells>
  <phoneticPr fontId="2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Normal="100" zoomScaleSheetLayoutView="100" workbookViewId="0">
      <selection activeCell="F5" sqref="F5:G5"/>
    </sheetView>
  </sheetViews>
  <sheetFormatPr defaultRowHeight="18" x14ac:dyDescent="0.45"/>
  <cols>
    <col min="1" max="1" width="13.59765625" customWidth="1"/>
    <col min="2" max="4" width="13.59765625" style="1" customWidth="1"/>
    <col min="5" max="5" width="13.59765625" customWidth="1"/>
    <col min="6" max="6" width="13.59765625" style="1" customWidth="1"/>
    <col min="7" max="7" width="13.59765625" customWidth="1"/>
    <col min="8" max="8" width="13.59765625" style="1" customWidth="1"/>
    <col min="9" max="9" width="15.69921875" customWidth="1"/>
    <col min="11" max="11" width="9.5" bestFit="1" customWidth="1"/>
  </cols>
  <sheetData>
    <row r="1" spans="1:9" x14ac:dyDescent="0.45">
      <c r="A1" s="84" t="s">
        <v>63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3"/>
      <c r="G2" s="2"/>
      <c r="H2" s="3"/>
      <c r="I2" s="2"/>
    </row>
    <row r="3" spans="1:9" x14ac:dyDescent="0.45">
      <c r="A3" s="4"/>
      <c r="B3" s="5"/>
      <c r="C3" s="5"/>
      <c r="D3" s="5"/>
      <c r="E3" s="4"/>
      <c r="F3" s="19"/>
      <c r="G3" s="6"/>
      <c r="H3" s="101">
        <f>'進捗状況 (都道府県別)'!H3</f>
        <v>44831</v>
      </c>
      <c r="I3" s="101"/>
    </row>
    <row r="4" spans="1:9" x14ac:dyDescent="0.45">
      <c r="A4" s="2" t="s">
        <v>64</v>
      </c>
      <c r="B4" s="5"/>
      <c r="C4" s="5"/>
      <c r="D4" s="5"/>
      <c r="E4" s="4"/>
      <c r="F4" s="19"/>
      <c r="G4" s="6"/>
      <c r="H4" s="19"/>
      <c r="I4" s="7" t="s">
        <v>1</v>
      </c>
    </row>
    <row r="5" spans="1:9" ht="24" customHeight="1" x14ac:dyDescent="0.45">
      <c r="A5" s="104" t="s">
        <v>65</v>
      </c>
      <c r="B5" s="85" t="s">
        <v>3</v>
      </c>
      <c r="C5" s="81" t="s">
        <v>4</v>
      </c>
      <c r="D5" s="86"/>
      <c r="E5" s="87"/>
      <c r="F5" s="91" t="str">
        <f>'進捗状況 (都道府県別)'!F5</f>
        <v>直近1週間</v>
      </c>
      <c r="G5" s="92"/>
      <c r="H5" s="91">
        <f>'進捗状況 (都道府県別)'!H5:I5</f>
        <v>44830</v>
      </c>
      <c r="I5" s="92"/>
    </row>
    <row r="6" spans="1:9" ht="23.25" customHeight="1" x14ac:dyDescent="0.45">
      <c r="A6" s="104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99" t="s">
        <v>8</v>
      </c>
      <c r="G7" s="8"/>
      <c r="H7" s="99" t="s">
        <v>8</v>
      </c>
      <c r="I7" s="9"/>
    </row>
    <row r="8" spans="1:9" ht="18.75" customHeight="1" x14ac:dyDescent="0.45">
      <c r="A8" s="80"/>
      <c r="B8" s="85"/>
      <c r="C8" s="100"/>
      <c r="D8" s="102" t="s">
        <v>153</v>
      </c>
      <c r="E8" s="83" t="s">
        <v>9</v>
      </c>
      <c r="F8" s="100"/>
      <c r="G8" s="81" t="s">
        <v>10</v>
      </c>
      <c r="H8" s="10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100"/>
      <c r="G9" s="82"/>
      <c r="H9" s="100"/>
      <c r="I9" s="82"/>
    </row>
    <row r="10" spans="1:9" x14ac:dyDescent="0.45">
      <c r="A10" s="10" t="s">
        <v>66</v>
      </c>
      <c r="B10" s="20">
        <f>SUM(B11:B30)</f>
        <v>27484752</v>
      </c>
      <c r="C10" s="21">
        <f>SUM(C11:C30)</f>
        <v>17177935</v>
      </c>
      <c r="D10" s="21">
        <f>SUM(D11:D30)</f>
        <v>718</v>
      </c>
      <c r="E10" s="11">
        <f>(C10-D10)/$B10</f>
        <v>0.62497260299092383</v>
      </c>
      <c r="F10" s="21">
        <f>SUM(F11:F30)</f>
        <v>36678</v>
      </c>
      <c r="G10" s="11">
        <f>F10/$B10</f>
        <v>1.3344853902993194E-3</v>
      </c>
      <c r="H10" s="21">
        <f>SUM(H11:H30)</f>
        <v>8481</v>
      </c>
      <c r="I10" s="11">
        <f>H10/$B10</f>
        <v>3.0857109425618976E-4</v>
      </c>
    </row>
    <row r="11" spans="1:9" x14ac:dyDescent="0.45">
      <c r="A11" s="12" t="s">
        <v>67</v>
      </c>
      <c r="B11" s="20">
        <v>1960668</v>
      </c>
      <c r="C11" s="21">
        <v>1239200</v>
      </c>
      <c r="D11" s="21">
        <v>14</v>
      </c>
      <c r="E11" s="11">
        <f t="shared" ref="E11:E30" si="0">(C11-D11)/$B11</f>
        <v>0.63202235156589492</v>
      </c>
      <c r="F11" s="21">
        <v>2949</v>
      </c>
      <c r="G11" s="11">
        <f t="shared" ref="G11:G30" si="1">F11/$B11</f>
        <v>1.5040792219794478E-3</v>
      </c>
      <c r="H11" s="21">
        <v>1009</v>
      </c>
      <c r="I11" s="11">
        <f t="shared" ref="I11:I30" si="2">H11/$B11</f>
        <v>5.1462052728967886E-4</v>
      </c>
    </row>
    <row r="12" spans="1:9" x14ac:dyDescent="0.45">
      <c r="A12" s="12" t="s">
        <v>68</v>
      </c>
      <c r="B12" s="20">
        <v>1065365</v>
      </c>
      <c r="C12" s="21">
        <v>692368</v>
      </c>
      <c r="D12" s="21">
        <v>10</v>
      </c>
      <c r="E12" s="11">
        <f t="shared" si="0"/>
        <v>0.64987868007678118</v>
      </c>
      <c r="F12" s="21">
        <v>1902</v>
      </c>
      <c r="G12" s="11">
        <f t="shared" si="1"/>
        <v>1.7853036283339513E-3</v>
      </c>
      <c r="H12" s="21">
        <v>479</v>
      </c>
      <c r="I12" s="11">
        <f t="shared" si="2"/>
        <v>4.4961116612616332E-4</v>
      </c>
    </row>
    <row r="13" spans="1:9" x14ac:dyDescent="0.45">
      <c r="A13" s="12" t="s">
        <v>69</v>
      </c>
      <c r="B13" s="20">
        <v>1332226</v>
      </c>
      <c r="C13" s="21">
        <v>870139</v>
      </c>
      <c r="D13" s="21">
        <v>3</v>
      </c>
      <c r="E13" s="11">
        <f t="shared" si="0"/>
        <v>0.6531444364544754</v>
      </c>
      <c r="F13" s="21">
        <v>2980</v>
      </c>
      <c r="G13" s="11">
        <f t="shared" si="1"/>
        <v>2.2368577103284277E-3</v>
      </c>
      <c r="H13" s="21">
        <v>421</v>
      </c>
      <c r="I13" s="11">
        <f t="shared" si="2"/>
        <v>3.1601244833834497E-4</v>
      </c>
    </row>
    <row r="14" spans="1:9" x14ac:dyDescent="0.45">
      <c r="A14" s="12" t="s">
        <v>70</v>
      </c>
      <c r="B14" s="20">
        <v>976328</v>
      </c>
      <c r="C14" s="21">
        <v>649369</v>
      </c>
      <c r="D14" s="21">
        <v>0</v>
      </c>
      <c r="E14" s="11">
        <f t="shared" si="0"/>
        <v>0.66511356839095059</v>
      </c>
      <c r="F14" s="21">
        <v>1344</v>
      </c>
      <c r="G14" s="11">
        <f t="shared" si="1"/>
        <v>1.3765865569767537E-3</v>
      </c>
      <c r="H14" s="21">
        <v>261</v>
      </c>
      <c r="I14" s="11">
        <f t="shared" si="2"/>
        <v>2.6732819298432492E-4</v>
      </c>
    </row>
    <row r="15" spans="1:9" x14ac:dyDescent="0.45">
      <c r="A15" s="12" t="s">
        <v>71</v>
      </c>
      <c r="B15" s="20">
        <v>3755776</v>
      </c>
      <c r="C15" s="21">
        <v>2459228</v>
      </c>
      <c r="D15" s="21">
        <v>76</v>
      </c>
      <c r="E15" s="11">
        <f t="shared" si="0"/>
        <v>0.65476535341830822</v>
      </c>
      <c r="F15" s="21">
        <v>4767</v>
      </c>
      <c r="G15" s="11">
        <f t="shared" si="1"/>
        <v>1.2692450241973963E-3</v>
      </c>
      <c r="H15" s="21">
        <v>715</v>
      </c>
      <c r="I15" s="11">
        <f t="shared" si="2"/>
        <v>1.9037344080158135E-4</v>
      </c>
    </row>
    <row r="16" spans="1:9" x14ac:dyDescent="0.45">
      <c r="A16" s="12" t="s">
        <v>72</v>
      </c>
      <c r="B16" s="20">
        <v>1522390</v>
      </c>
      <c r="C16" s="21">
        <v>954278</v>
      </c>
      <c r="D16" s="21">
        <v>61</v>
      </c>
      <c r="E16" s="11">
        <f t="shared" si="0"/>
        <v>0.62678879919074615</v>
      </c>
      <c r="F16" s="21">
        <v>1873</v>
      </c>
      <c r="G16" s="11">
        <f t="shared" si="1"/>
        <v>1.2303023535362161E-3</v>
      </c>
      <c r="H16" s="21">
        <v>279</v>
      </c>
      <c r="I16" s="11">
        <f t="shared" si="2"/>
        <v>1.8326447230998627E-4</v>
      </c>
    </row>
    <row r="17" spans="1:9" x14ac:dyDescent="0.45">
      <c r="A17" s="12" t="s">
        <v>73</v>
      </c>
      <c r="B17" s="20">
        <v>719112</v>
      </c>
      <c r="C17" s="21">
        <v>472902</v>
      </c>
      <c r="D17" s="21">
        <v>17</v>
      </c>
      <c r="E17" s="11">
        <f t="shared" si="0"/>
        <v>0.6575957569891755</v>
      </c>
      <c r="F17" s="21">
        <v>586</v>
      </c>
      <c r="G17" s="11">
        <f t="shared" si="1"/>
        <v>8.1489392472938846E-4</v>
      </c>
      <c r="H17" s="21">
        <v>47</v>
      </c>
      <c r="I17" s="11">
        <f t="shared" si="2"/>
        <v>6.5358386454404874E-5</v>
      </c>
    </row>
    <row r="18" spans="1:9" x14ac:dyDescent="0.45">
      <c r="A18" s="12" t="s">
        <v>74</v>
      </c>
      <c r="B18" s="20">
        <v>779613</v>
      </c>
      <c r="C18" s="21">
        <v>548603</v>
      </c>
      <c r="D18" s="21">
        <v>3</v>
      </c>
      <c r="E18" s="11">
        <f t="shared" si="0"/>
        <v>0.70368246809635038</v>
      </c>
      <c r="F18" s="21">
        <v>934</v>
      </c>
      <c r="G18" s="11">
        <f t="shared" si="1"/>
        <v>1.1980303047794225E-3</v>
      </c>
      <c r="H18" s="21">
        <v>71</v>
      </c>
      <c r="I18" s="11">
        <f t="shared" si="2"/>
        <v>9.1070826166315854E-5</v>
      </c>
    </row>
    <row r="19" spans="1:9" x14ac:dyDescent="0.45">
      <c r="A19" s="12" t="s">
        <v>75</v>
      </c>
      <c r="B19" s="20">
        <v>689079</v>
      </c>
      <c r="C19" s="21">
        <v>466225</v>
      </c>
      <c r="D19" s="21">
        <v>13</v>
      </c>
      <c r="E19" s="11">
        <f t="shared" si="0"/>
        <v>0.67657264261427208</v>
      </c>
      <c r="F19" s="21">
        <v>800</v>
      </c>
      <c r="G19" s="11">
        <f t="shared" si="1"/>
        <v>1.1609699323299652E-3</v>
      </c>
      <c r="H19" s="21">
        <v>88</v>
      </c>
      <c r="I19" s="11">
        <f t="shared" si="2"/>
        <v>1.2770669255629617E-4</v>
      </c>
    </row>
    <row r="20" spans="1:9" x14ac:dyDescent="0.45">
      <c r="A20" s="12" t="s">
        <v>76</v>
      </c>
      <c r="B20" s="20">
        <v>795771</v>
      </c>
      <c r="C20" s="21">
        <v>527513</v>
      </c>
      <c r="D20" s="21">
        <v>5</v>
      </c>
      <c r="E20" s="11">
        <f t="shared" si="0"/>
        <v>0.66288919802304935</v>
      </c>
      <c r="F20" s="21">
        <v>863</v>
      </c>
      <c r="G20" s="11">
        <f t="shared" si="1"/>
        <v>1.084482847452345E-3</v>
      </c>
      <c r="H20" s="21">
        <v>145</v>
      </c>
      <c r="I20" s="11">
        <f t="shared" si="2"/>
        <v>1.8221322465885285E-4</v>
      </c>
    </row>
    <row r="21" spans="1:9" x14ac:dyDescent="0.45">
      <c r="A21" s="12" t="s">
        <v>77</v>
      </c>
      <c r="B21" s="20">
        <v>2293433</v>
      </c>
      <c r="C21" s="21">
        <v>1387732</v>
      </c>
      <c r="D21" s="21">
        <v>31</v>
      </c>
      <c r="E21" s="11">
        <f t="shared" si="0"/>
        <v>0.60507588405678303</v>
      </c>
      <c r="F21" s="21">
        <v>1752</v>
      </c>
      <c r="G21" s="11">
        <f t="shared" si="1"/>
        <v>7.6392028892930384E-4</v>
      </c>
      <c r="H21" s="21">
        <v>309</v>
      </c>
      <c r="I21" s="11">
        <f t="shared" si="2"/>
        <v>1.3473251671184639E-4</v>
      </c>
    </row>
    <row r="22" spans="1:9" x14ac:dyDescent="0.45">
      <c r="A22" s="12" t="s">
        <v>78</v>
      </c>
      <c r="B22" s="20">
        <v>1388807</v>
      </c>
      <c r="C22" s="21">
        <v>843443</v>
      </c>
      <c r="D22" s="21">
        <v>44</v>
      </c>
      <c r="E22" s="11">
        <f t="shared" si="0"/>
        <v>0.60728308541071585</v>
      </c>
      <c r="F22" s="21">
        <v>2202</v>
      </c>
      <c r="G22" s="11">
        <f t="shared" si="1"/>
        <v>1.5855334830541608E-3</v>
      </c>
      <c r="H22" s="21">
        <v>165</v>
      </c>
      <c r="I22" s="11">
        <f t="shared" si="2"/>
        <v>1.1880700486100661E-4</v>
      </c>
    </row>
    <row r="23" spans="1:9" x14ac:dyDescent="0.45">
      <c r="A23" s="12" t="s">
        <v>79</v>
      </c>
      <c r="B23" s="20">
        <v>2732197</v>
      </c>
      <c r="C23" s="21">
        <v>1511620</v>
      </c>
      <c r="D23" s="21">
        <v>119</v>
      </c>
      <c r="E23" s="11">
        <f t="shared" si="0"/>
        <v>0.55321816106232458</v>
      </c>
      <c r="F23" s="21">
        <v>3651</v>
      </c>
      <c r="G23" s="11">
        <f t="shared" si="1"/>
        <v>1.3362872442946097E-3</v>
      </c>
      <c r="H23" s="21">
        <v>481</v>
      </c>
      <c r="I23" s="11">
        <f t="shared" si="2"/>
        <v>1.760487988238037E-4</v>
      </c>
    </row>
    <row r="24" spans="1:9" x14ac:dyDescent="0.45">
      <c r="A24" s="12" t="s">
        <v>80</v>
      </c>
      <c r="B24" s="20">
        <v>826154</v>
      </c>
      <c r="C24" s="21">
        <v>494771</v>
      </c>
      <c r="D24" s="21">
        <v>16</v>
      </c>
      <c r="E24" s="11">
        <f t="shared" si="0"/>
        <v>0.59886534471781294</v>
      </c>
      <c r="F24" s="21">
        <v>725</v>
      </c>
      <c r="G24" s="11">
        <f t="shared" si="1"/>
        <v>8.7756035799620895E-4</v>
      </c>
      <c r="H24" s="21">
        <v>310</v>
      </c>
      <c r="I24" s="11">
        <f t="shared" si="2"/>
        <v>3.7523270479837898E-4</v>
      </c>
    </row>
    <row r="25" spans="1:9" x14ac:dyDescent="0.45">
      <c r="A25" s="12" t="s">
        <v>81</v>
      </c>
      <c r="B25" s="20">
        <v>1517627</v>
      </c>
      <c r="C25" s="21">
        <v>914305</v>
      </c>
      <c r="D25" s="21">
        <v>7</v>
      </c>
      <c r="E25" s="11">
        <f t="shared" si="0"/>
        <v>0.60245238125046541</v>
      </c>
      <c r="F25" s="21">
        <v>2052</v>
      </c>
      <c r="G25" s="11">
        <f t="shared" si="1"/>
        <v>1.3521108941788728E-3</v>
      </c>
      <c r="H25" s="21">
        <v>472</v>
      </c>
      <c r="I25" s="11">
        <f t="shared" si="2"/>
        <v>3.1101186259864907E-4</v>
      </c>
    </row>
    <row r="26" spans="1:9" x14ac:dyDescent="0.45">
      <c r="A26" s="12" t="s">
        <v>82</v>
      </c>
      <c r="B26" s="20">
        <v>704487</v>
      </c>
      <c r="C26" s="21">
        <v>435311</v>
      </c>
      <c r="D26" s="21">
        <v>12</v>
      </c>
      <c r="E26" s="11">
        <f t="shared" si="0"/>
        <v>0.61789500728899183</v>
      </c>
      <c r="F26" s="21">
        <v>1067</v>
      </c>
      <c r="G26" s="11">
        <f t="shared" si="1"/>
        <v>1.514577273959633E-3</v>
      </c>
      <c r="H26" s="21">
        <v>220</v>
      </c>
      <c r="I26" s="11">
        <f t="shared" si="2"/>
        <v>3.1228397401229547E-4</v>
      </c>
    </row>
    <row r="27" spans="1:9" x14ac:dyDescent="0.45">
      <c r="A27" s="12" t="s">
        <v>83</v>
      </c>
      <c r="B27" s="20">
        <v>1189149</v>
      </c>
      <c r="C27" s="21">
        <v>715935</v>
      </c>
      <c r="D27" s="21">
        <v>4</v>
      </c>
      <c r="E27" s="11">
        <f t="shared" si="0"/>
        <v>0.60205323302630709</v>
      </c>
      <c r="F27" s="21">
        <v>1074</v>
      </c>
      <c r="G27" s="11">
        <f t="shared" si="1"/>
        <v>9.0316688657182578E-4</v>
      </c>
      <c r="H27" s="21">
        <v>136</v>
      </c>
      <c r="I27" s="11">
        <f t="shared" si="2"/>
        <v>1.1436750146533361E-4</v>
      </c>
    </row>
    <row r="28" spans="1:9" x14ac:dyDescent="0.45">
      <c r="A28" s="12" t="s">
        <v>84</v>
      </c>
      <c r="B28" s="20">
        <v>936583</v>
      </c>
      <c r="C28" s="21">
        <v>605721</v>
      </c>
      <c r="D28" s="21">
        <v>268</v>
      </c>
      <c r="E28" s="11">
        <f t="shared" si="0"/>
        <v>0.6464488464983883</v>
      </c>
      <c r="F28" s="21">
        <v>2085</v>
      </c>
      <c r="G28" s="11">
        <f t="shared" si="1"/>
        <v>2.2261774984171185E-3</v>
      </c>
      <c r="H28" s="21">
        <v>693</v>
      </c>
      <c r="I28" s="11">
        <f t="shared" si="2"/>
        <v>7.3992374407820766E-4</v>
      </c>
    </row>
    <row r="29" spans="1:9" x14ac:dyDescent="0.45">
      <c r="A29" s="12" t="s">
        <v>85</v>
      </c>
      <c r="B29" s="20">
        <v>1568265</v>
      </c>
      <c r="C29" s="21">
        <v>921808</v>
      </c>
      <c r="D29" s="21">
        <v>5</v>
      </c>
      <c r="E29" s="11">
        <f t="shared" si="0"/>
        <v>0.58778522762415786</v>
      </c>
      <c r="F29" s="21">
        <v>1940</v>
      </c>
      <c r="G29" s="11">
        <f t="shared" si="1"/>
        <v>1.2370358325920683E-3</v>
      </c>
      <c r="H29" s="21">
        <v>1875</v>
      </c>
      <c r="I29" s="11">
        <f t="shared" si="2"/>
        <v>1.1955887557268702E-3</v>
      </c>
    </row>
    <row r="30" spans="1:9" x14ac:dyDescent="0.45">
      <c r="A30" s="12" t="s">
        <v>86</v>
      </c>
      <c r="B30" s="20">
        <v>731722</v>
      </c>
      <c r="C30" s="21">
        <v>467464</v>
      </c>
      <c r="D30" s="21">
        <v>10</v>
      </c>
      <c r="E30" s="11">
        <f t="shared" si="0"/>
        <v>0.63884098059098948</v>
      </c>
      <c r="F30" s="21">
        <v>1132</v>
      </c>
      <c r="G30" s="11">
        <f t="shared" si="1"/>
        <v>1.5470356228185021E-3</v>
      </c>
      <c r="H30" s="21">
        <v>305</v>
      </c>
      <c r="I30" s="11">
        <f t="shared" si="2"/>
        <v>4.1682496904562114E-4</v>
      </c>
    </row>
    <row r="31" spans="1:9" x14ac:dyDescent="0.45">
      <c r="A31" s="4"/>
      <c r="B31" s="13"/>
      <c r="C31" s="14"/>
      <c r="D31" s="14"/>
      <c r="E31" s="15"/>
      <c r="F31" s="14"/>
      <c r="G31" s="15"/>
      <c r="H31" s="14"/>
      <c r="I31" s="15"/>
    </row>
    <row r="32" spans="1:9" x14ac:dyDescent="0.45">
      <c r="A32" s="4"/>
      <c r="B32" s="13"/>
      <c r="C32" s="14"/>
      <c r="D32" s="14"/>
      <c r="E32" s="15"/>
      <c r="F32" s="14"/>
      <c r="G32" s="15"/>
      <c r="H32" s="14"/>
      <c r="I32" s="15"/>
    </row>
    <row r="33" spans="1:9" x14ac:dyDescent="0.45">
      <c r="A33" s="2" t="s">
        <v>87</v>
      </c>
      <c r="B33" s="5"/>
      <c r="C33" s="5"/>
      <c r="D33" s="5"/>
      <c r="E33" s="4"/>
      <c r="F33" s="19"/>
      <c r="G33" s="6"/>
      <c r="H33" s="19"/>
      <c r="I33" s="6"/>
    </row>
    <row r="34" spans="1:9" ht="22.5" customHeight="1" x14ac:dyDescent="0.45">
      <c r="A34" s="104"/>
      <c r="B34" s="85" t="s">
        <v>3</v>
      </c>
      <c r="C34" s="81" t="s">
        <v>4</v>
      </c>
      <c r="D34" s="86"/>
      <c r="E34" s="87"/>
      <c r="F34" s="91" t="str">
        <f>F5</f>
        <v>直近1週間</v>
      </c>
      <c r="G34" s="92"/>
      <c r="H34" s="105">
        <f>'進捗状況 (都道府県別)'!H5:I5</f>
        <v>44830</v>
      </c>
      <c r="I34" s="106"/>
    </row>
    <row r="35" spans="1:9" ht="24" customHeight="1" x14ac:dyDescent="0.45">
      <c r="A35" s="104"/>
      <c r="B35" s="85"/>
      <c r="C35" s="88"/>
      <c r="D35" s="89"/>
      <c r="E35" s="90"/>
      <c r="F35" s="95" t="s">
        <v>5</v>
      </c>
      <c r="G35" s="96"/>
      <c r="H35" s="97" t="s">
        <v>6</v>
      </c>
      <c r="I35" s="98"/>
    </row>
    <row r="36" spans="1:9" ht="18.75" customHeight="1" x14ac:dyDescent="0.45">
      <c r="A36" s="80"/>
      <c r="B36" s="85"/>
      <c r="C36" s="99" t="s">
        <v>7</v>
      </c>
      <c r="D36" s="69"/>
      <c r="E36" s="8"/>
      <c r="F36" s="99" t="s">
        <v>8</v>
      </c>
      <c r="G36" s="8"/>
      <c r="H36" s="99" t="s">
        <v>8</v>
      </c>
      <c r="I36" s="9"/>
    </row>
    <row r="37" spans="1:9" ht="18.75" customHeight="1" x14ac:dyDescent="0.45">
      <c r="A37" s="80"/>
      <c r="B37" s="85"/>
      <c r="C37" s="100"/>
      <c r="D37" s="83" t="s">
        <v>152</v>
      </c>
      <c r="E37" s="83" t="s">
        <v>9</v>
      </c>
      <c r="F37" s="100"/>
      <c r="G37" s="81" t="s">
        <v>10</v>
      </c>
      <c r="H37" s="100"/>
      <c r="I37" s="83" t="s">
        <v>10</v>
      </c>
    </row>
    <row r="38" spans="1:9" ht="35.1" customHeight="1" x14ac:dyDescent="0.45">
      <c r="A38" s="80"/>
      <c r="B38" s="85"/>
      <c r="C38" s="100"/>
      <c r="D38" s="82"/>
      <c r="E38" s="82"/>
      <c r="F38" s="100"/>
      <c r="G38" s="82"/>
      <c r="H38" s="100"/>
      <c r="I38" s="82"/>
    </row>
    <row r="39" spans="1:9" x14ac:dyDescent="0.45">
      <c r="A39" s="10" t="s">
        <v>66</v>
      </c>
      <c r="B39" s="20">
        <v>9522872</v>
      </c>
      <c r="C39" s="21">
        <v>6003164</v>
      </c>
      <c r="D39" s="21">
        <v>522</v>
      </c>
      <c r="E39" s="11">
        <f t="shared" ref="E39" si="3">(C39-D39)/$B39</f>
        <v>0.63033946061650303</v>
      </c>
      <c r="F39" s="21">
        <v>11930</v>
      </c>
      <c r="G39" s="11">
        <f t="shared" ref="G39" si="4">F39/$B39</f>
        <v>1.2527733230059167E-3</v>
      </c>
      <c r="H39" s="21">
        <v>1475</v>
      </c>
      <c r="I39" s="11">
        <f t="shared" ref="I39" si="5">H39/$B39</f>
        <v>1.5489024739595366E-4</v>
      </c>
    </row>
    <row r="40" spans="1:9" ht="18.75" customHeight="1" x14ac:dyDescent="0.45">
      <c r="A40" s="4"/>
      <c r="B40" s="13"/>
      <c r="C40" s="14"/>
      <c r="D40" s="14"/>
      <c r="E40" s="15"/>
      <c r="F40" s="14"/>
      <c r="G40" s="15"/>
      <c r="H40" s="14"/>
      <c r="I40" s="15"/>
    </row>
    <row r="41" spans="1:9" ht="18.75" customHeight="1" x14ac:dyDescent="0.45">
      <c r="A41" s="2" t="s">
        <v>158</v>
      </c>
      <c r="B41" s="13"/>
      <c r="C41" s="14"/>
      <c r="D41" s="14"/>
      <c r="E41" s="15"/>
      <c r="F41" s="14"/>
      <c r="G41" s="15"/>
      <c r="H41" s="14"/>
      <c r="I41" s="15"/>
    </row>
    <row r="42" spans="1:9" ht="18.75" customHeight="1" x14ac:dyDescent="0.45">
      <c r="A42" s="2" t="s">
        <v>88</v>
      </c>
      <c r="B42" s="13"/>
      <c r="C42" s="14"/>
      <c r="D42" s="14"/>
      <c r="E42" s="15"/>
      <c r="F42" s="14"/>
      <c r="G42" s="15"/>
      <c r="H42" s="14"/>
      <c r="I42" s="15"/>
    </row>
    <row r="43" spans="1:9" x14ac:dyDescent="0.45">
      <c r="A43" s="2" t="s">
        <v>60</v>
      </c>
      <c r="B43" s="17"/>
      <c r="C43" s="17"/>
      <c r="D43" s="17"/>
      <c r="E43" s="18"/>
      <c r="F43" s="17"/>
      <c r="G43" s="18"/>
      <c r="H43" s="17"/>
      <c r="I43" s="18"/>
    </row>
    <row r="44" spans="1:9" x14ac:dyDescent="0.45">
      <c r="A44" s="2" t="s">
        <v>89</v>
      </c>
      <c r="B44" s="17"/>
      <c r="C44" s="17"/>
      <c r="D44" s="17"/>
      <c r="E44" s="18"/>
      <c r="F44" s="17"/>
      <c r="G44" s="18"/>
      <c r="H44" s="17"/>
      <c r="I44" s="18"/>
    </row>
    <row r="45" spans="1:9" s="70" customFormat="1" x14ac:dyDescent="0.45">
      <c r="A45" s="77" t="s">
        <v>154</v>
      </c>
      <c r="B45" s="59"/>
      <c r="C45" s="59"/>
      <c r="D45" s="59"/>
      <c r="F45" s="59"/>
      <c r="H45" s="59"/>
    </row>
    <row r="46" spans="1:9" x14ac:dyDescent="0.45">
      <c r="A46" s="49" t="s">
        <v>155</v>
      </c>
      <c r="B46" s="50"/>
      <c r="C46" s="50"/>
      <c r="D46" s="50"/>
      <c r="F46" s="50"/>
      <c r="H46" s="50"/>
    </row>
  </sheetData>
  <mergeCells count="30">
    <mergeCell ref="A34:A38"/>
    <mergeCell ref="B34:B38"/>
    <mergeCell ref="C34:E35"/>
    <mergeCell ref="F34:G34"/>
    <mergeCell ref="H34:I34"/>
    <mergeCell ref="F35:G35"/>
    <mergeCell ref="H35:I35"/>
    <mergeCell ref="C36:C38"/>
    <mergeCell ref="F36:F38"/>
    <mergeCell ref="H36:H38"/>
    <mergeCell ref="E37:E38"/>
    <mergeCell ref="G37:G38"/>
    <mergeCell ref="I37:I38"/>
    <mergeCell ref="D37:D38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7:H9"/>
    <mergeCell ref="E8:E9"/>
    <mergeCell ref="G8:G9"/>
    <mergeCell ref="I8:I9"/>
    <mergeCell ref="H3:I3"/>
    <mergeCell ref="D8:D9"/>
  </mergeCells>
  <phoneticPr fontId="2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2"/>
  <sheetViews>
    <sheetView view="pageBreakPreview" zoomScaleNormal="100" zoomScaleSheetLayoutView="100" workbookViewId="0">
      <selection activeCell="F25" sqref="F25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5" width="13.8984375" style="75" customWidth="1"/>
    <col min="6" max="7" width="14" customWidth="1"/>
    <col min="8" max="8" width="14" style="75" customWidth="1"/>
    <col min="9" max="10" width="14.09765625" customWidth="1"/>
    <col min="11" max="11" width="14.09765625" style="75" customWidth="1"/>
    <col min="12" max="12" width="12.8984375" customWidth="1"/>
    <col min="13" max="28" width="13.09765625" customWidth="1"/>
    <col min="30" max="30" width="11.59765625" bestFit="1" customWidth="1"/>
  </cols>
  <sheetData>
    <row r="1" spans="1:31" x14ac:dyDescent="0.45">
      <c r="A1" s="22" t="s">
        <v>90</v>
      </c>
      <c r="B1" s="23"/>
      <c r="C1" s="24"/>
      <c r="D1" s="24"/>
      <c r="E1" s="71"/>
      <c r="F1" s="24"/>
      <c r="G1" s="24"/>
      <c r="H1" s="71"/>
      <c r="M1" s="25"/>
    </row>
    <row r="2" spans="1:31" x14ac:dyDescent="0.45">
      <c r="A2" s="22"/>
      <c r="B2" s="22"/>
      <c r="C2" s="22"/>
      <c r="D2" s="22"/>
      <c r="E2" s="72"/>
      <c r="F2" s="22"/>
      <c r="G2" s="22"/>
      <c r="H2" s="72"/>
      <c r="I2" s="22"/>
      <c r="J2" s="22"/>
      <c r="K2" s="72"/>
      <c r="L2" s="22"/>
      <c r="S2" s="26"/>
      <c r="T2" s="26"/>
      <c r="U2" s="26"/>
      <c r="V2" s="26"/>
      <c r="W2" s="26"/>
      <c r="X2" s="26"/>
      <c r="Y2" s="107">
        <f>'進捗状況 (都道府県別)'!H3</f>
        <v>44831</v>
      </c>
      <c r="Z2" s="107"/>
      <c r="AA2" s="107"/>
      <c r="AB2" s="107"/>
    </row>
    <row r="3" spans="1:31" x14ac:dyDescent="0.45">
      <c r="A3" s="109" t="s">
        <v>2</v>
      </c>
      <c r="B3" s="127" t="str">
        <f>_xlfn.CONCAT("接種回数（",TEXT('進捗状況 (都道府県別)'!H3-1,"m月d日"),"まで）")</f>
        <v>接種回数（9月26日まで）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9"/>
    </row>
    <row r="4" spans="1:31" x14ac:dyDescent="0.45">
      <c r="A4" s="110"/>
      <c r="B4" s="110"/>
      <c r="C4" s="112" t="s">
        <v>91</v>
      </c>
      <c r="D4" s="113"/>
      <c r="E4" s="114"/>
      <c r="F4" s="112" t="s">
        <v>92</v>
      </c>
      <c r="G4" s="113"/>
      <c r="H4" s="114"/>
      <c r="I4" s="121" t="s">
        <v>93</v>
      </c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3"/>
      <c r="V4" s="121" t="s">
        <v>94</v>
      </c>
      <c r="W4" s="122"/>
      <c r="X4" s="122"/>
      <c r="Y4" s="122"/>
      <c r="Z4" s="122"/>
      <c r="AA4" s="122"/>
      <c r="AB4" s="123"/>
    </row>
    <row r="5" spans="1:31" x14ac:dyDescent="0.45">
      <c r="A5" s="110"/>
      <c r="B5" s="110"/>
      <c r="C5" s="115"/>
      <c r="D5" s="116"/>
      <c r="E5" s="117"/>
      <c r="F5" s="115"/>
      <c r="G5" s="116"/>
      <c r="H5" s="117"/>
      <c r="I5" s="118"/>
      <c r="J5" s="119"/>
      <c r="K5" s="120"/>
      <c r="L5" s="61" t="s">
        <v>95</v>
      </c>
      <c r="M5" s="61" t="s">
        <v>96</v>
      </c>
      <c r="N5" s="62" t="s">
        <v>97</v>
      </c>
      <c r="O5" s="63" t="s">
        <v>98</v>
      </c>
      <c r="P5" s="63" t="s">
        <v>99</v>
      </c>
      <c r="Q5" s="63" t="s">
        <v>100</v>
      </c>
      <c r="R5" s="63" t="s">
        <v>101</v>
      </c>
      <c r="S5" s="63" t="s">
        <v>102</v>
      </c>
      <c r="T5" s="63" t="s">
        <v>146</v>
      </c>
      <c r="U5" s="63" t="s">
        <v>150</v>
      </c>
      <c r="V5" s="64"/>
      <c r="W5" s="65"/>
      <c r="X5" s="61" t="s">
        <v>103</v>
      </c>
      <c r="Y5" s="61" t="s">
        <v>104</v>
      </c>
      <c r="Z5" s="61" t="s">
        <v>105</v>
      </c>
      <c r="AA5" s="61" t="s">
        <v>145</v>
      </c>
      <c r="AB5" s="61" t="s">
        <v>151</v>
      </c>
    </row>
    <row r="6" spans="1:31" x14ac:dyDescent="0.45">
      <c r="A6" s="111"/>
      <c r="B6" s="111"/>
      <c r="C6" s="52" t="s">
        <v>7</v>
      </c>
      <c r="D6" s="78" t="s">
        <v>147</v>
      </c>
      <c r="E6" s="60" t="s">
        <v>106</v>
      </c>
      <c r="F6" s="52" t="s">
        <v>7</v>
      </c>
      <c r="G6" s="78" t="s">
        <v>147</v>
      </c>
      <c r="H6" s="60" t="s">
        <v>106</v>
      </c>
      <c r="I6" s="52" t="s">
        <v>7</v>
      </c>
      <c r="J6" s="78" t="s">
        <v>147</v>
      </c>
      <c r="K6" s="60" t="s">
        <v>106</v>
      </c>
      <c r="L6" s="124" t="s">
        <v>7</v>
      </c>
      <c r="M6" s="125"/>
      <c r="N6" s="125"/>
      <c r="O6" s="125"/>
      <c r="P6" s="125"/>
      <c r="Q6" s="125"/>
      <c r="R6" s="125"/>
      <c r="S6" s="125"/>
      <c r="T6" s="125"/>
      <c r="U6" s="126"/>
      <c r="V6" s="60" t="s">
        <v>7</v>
      </c>
      <c r="W6" s="60" t="s">
        <v>106</v>
      </c>
      <c r="X6" s="66" t="s">
        <v>107</v>
      </c>
      <c r="Y6" s="66" t="s">
        <v>107</v>
      </c>
      <c r="Z6" s="66" t="s">
        <v>107</v>
      </c>
      <c r="AA6" s="66" t="s">
        <v>107</v>
      </c>
      <c r="AB6" s="66" t="s">
        <v>107</v>
      </c>
      <c r="AD6" s="58" t="s">
        <v>108</v>
      </c>
    </row>
    <row r="7" spans="1:31" x14ac:dyDescent="0.45">
      <c r="A7" s="28" t="s">
        <v>11</v>
      </c>
      <c r="B7" s="30">
        <f>C7+F7+I7+V7</f>
        <v>323120316</v>
      </c>
      <c r="C7" s="30">
        <f>SUM(C8:C54)</f>
        <v>104206836</v>
      </c>
      <c r="D7" s="30">
        <f>SUM(D8:D54)</f>
        <v>1619478</v>
      </c>
      <c r="E7" s="73">
        <f t="shared" ref="E7:E54" si="0">(C7-D7)/AD7</f>
        <v>0.81471099239572109</v>
      </c>
      <c r="F7" s="30">
        <f>SUM(F8:F54)</f>
        <v>102817535</v>
      </c>
      <c r="G7" s="30">
        <f>SUM(G8:G54)</f>
        <v>1523628</v>
      </c>
      <c r="H7" s="73">
        <f>(F7-G7)/AD7</f>
        <v>0.80443888120805174</v>
      </c>
      <c r="I7" s="30">
        <f>SUM(I8:I54)</f>
        <v>82250706</v>
      </c>
      <c r="J7" s="30">
        <f>SUM(J8:J54)</f>
        <v>3953</v>
      </c>
      <c r="K7" s="73">
        <f>(I7-J7)/AD7</f>
        <v>0.65317340327602302</v>
      </c>
      <c r="L7" s="53">
        <f>SUM(L8:L54)</f>
        <v>1040292</v>
      </c>
      <c r="M7" s="53">
        <f t="shared" ref="M7" si="1">SUM(M8:M54)</f>
        <v>5309008</v>
      </c>
      <c r="N7" s="53">
        <f t="shared" ref="N7:U7" si="2">SUM(N8:N54)</f>
        <v>23303312</v>
      </c>
      <c r="O7" s="53">
        <f t="shared" si="2"/>
        <v>25519354</v>
      </c>
      <c r="P7" s="53">
        <f t="shared" si="2"/>
        <v>13761149</v>
      </c>
      <c r="Q7" s="53">
        <f t="shared" si="2"/>
        <v>6564991</v>
      </c>
      <c r="R7" s="53">
        <f t="shared" si="2"/>
        <v>2734157</v>
      </c>
      <c r="S7" s="53">
        <f t="shared" ref="S7:T7" si="3">SUM(S8:S54)</f>
        <v>1865791</v>
      </c>
      <c r="T7" s="53">
        <f t="shared" si="3"/>
        <v>1554298</v>
      </c>
      <c r="U7" s="53">
        <f t="shared" si="2"/>
        <v>598354</v>
      </c>
      <c r="V7" s="53">
        <f>SUM(V8:V54)</f>
        <v>33845239</v>
      </c>
      <c r="W7" s="54">
        <f>V7/AD7</f>
        <v>0.26878641570592315</v>
      </c>
      <c r="X7" s="53">
        <f>SUM(X8:X54)</f>
        <v>6953</v>
      </c>
      <c r="Y7" s="53">
        <f t="shared" ref="Y7" si="4">SUM(Y8:Y54)</f>
        <v>758253</v>
      </c>
      <c r="Z7" s="53">
        <f t="shared" ref="Z7:AB7" si="5">SUM(Z8:Z54)</f>
        <v>12712036</v>
      </c>
      <c r="AA7" s="53">
        <f t="shared" ref="AA7" si="6">SUM(AA8:AA54)</f>
        <v>15054408</v>
      </c>
      <c r="AB7" s="53">
        <f t="shared" si="5"/>
        <v>5313589</v>
      </c>
      <c r="AD7" s="59">
        <f>SUM(AD8:AD54)</f>
        <v>125918711</v>
      </c>
    </row>
    <row r="8" spans="1:31" x14ac:dyDescent="0.45">
      <c r="A8" s="31" t="s">
        <v>12</v>
      </c>
      <c r="B8" s="30">
        <f>C8+F8+I8+V8</f>
        <v>13706484</v>
      </c>
      <c r="C8" s="32">
        <f>SUM(一般接種!D7+一般接種!G7+一般接種!J7+一般接種!M7+医療従事者等!C5)</f>
        <v>4336717</v>
      </c>
      <c r="D8" s="32">
        <v>66464</v>
      </c>
      <c r="E8" s="73">
        <f t="shared" si="0"/>
        <v>0.82409523274679375</v>
      </c>
      <c r="F8" s="32">
        <f>SUM(一般接種!E7+一般接種!H7+一般接種!K7+一般接種!N7+医療従事者等!D5)</f>
        <v>4274693</v>
      </c>
      <c r="G8" s="32">
        <v>62003</v>
      </c>
      <c r="H8" s="73">
        <f t="shared" ref="H8:H54" si="7">(F8-G8)/AD8</f>
        <v>0.81298643102413148</v>
      </c>
      <c r="I8" s="29">
        <f>SUM(L8:U8)</f>
        <v>3507551</v>
      </c>
      <c r="J8" s="32">
        <v>77</v>
      </c>
      <c r="K8" s="73">
        <f>(I8-J8)/AD8</f>
        <v>0.67689024570284884</v>
      </c>
      <c r="L8" s="67">
        <v>42165</v>
      </c>
      <c r="M8" s="67">
        <v>231908</v>
      </c>
      <c r="N8" s="67">
        <v>924130</v>
      </c>
      <c r="O8" s="67">
        <v>1076129</v>
      </c>
      <c r="P8" s="67">
        <v>656723</v>
      </c>
      <c r="Q8" s="67">
        <v>306614</v>
      </c>
      <c r="R8" s="67">
        <v>121207</v>
      </c>
      <c r="S8" s="67">
        <v>68407</v>
      </c>
      <c r="T8" s="67">
        <v>56599</v>
      </c>
      <c r="U8" s="67">
        <v>23669</v>
      </c>
      <c r="V8" s="67">
        <f>SUM(X8:AB8)</f>
        <v>1587523</v>
      </c>
      <c r="W8" s="68">
        <f t="shared" ref="W8:W54" si="8">V8/AD8</f>
        <v>0.3063682962522099</v>
      </c>
      <c r="X8" s="67">
        <v>158</v>
      </c>
      <c r="Y8" s="67">
        <v>26879</v>
      </c>
      <c r="Z8" s="67">
        <v>526914</v>
      </c>
      <c r="AA8" s="67">
        <v>753699</v>
      </c>
      <c r="AB8" s="67">
        <v>279873</v>
      </c>
      <c r="AD8" s="59">
        <v>5181747</v>
      </c>
      <c r="AE8">
        <v>0</v>
      </c>
    </row>
    <row r="9" spans="1:31" x14ac:dyDescent="0.45">
      <c r="A9" s="31" t="s">
        <v>13</v>
      </c>
      <c r="B9" s="30">
        <f>C9+F9+I9+V9</f>
        <v>3467382</v>
      </c>
      <c r="C9" s="32">
        <f>SUM(一般接種!D8+一般接種!G8+一般接種!J8+一般接種!M8+医療従事者等!C6)</f>
        <v>1099193</v>
      </c>
      <c r="D9" s="32">
        <v>18547</v>
      </c>
      <c r="E9" s="73">
        <f t="shared" si="0"/>
        <v>0.86965541994537321</v>
      </c>
      <c r="F9" s="32">
        <f>SUM(一般接種!E8+一般接種!H8+一般接種!K8+一般接種!N8+医療従事者等!D6)</f>
        <v>1085706</v>
      </c>
      <c r="G9" s="32">
        <v>17454</v>
      </c>
      <c r="H9" s="73">
        <f t="shared" si="7"/>
        <v>0.85968128477548134</v>
      </c>
      <c r="I9" s="29">
        <f t="shared" ref="I9:I54" si="9">SUM(L9:U9)</f>
        <v>898892</v>
      </c>
      <c r="J9" s="32">
        <v>41</v>
      </c>
      <c r="K9" s="73">
        <f t="shared" ref="K9:K54" si="10">(I9-J9)/AD9</f>
        <v>0.72335495978638575</v>
      </c>
      <c r="L9" s="67">
        <v>10727</v>
      </c>
      <c r="M9" s="67">
        <v>43977</v>
      </c>
      <c r="N9" s="67">
        <v>228424</v>
      </c>
      <c r="O9" s="67">
        <v>263848</v>
      </c>
      <c r="P9" s="67">
        <v>181706</v>
      </c>
      <c r="Q9" s="67">
        <v>92301</v>
      </c>
      <c r="R9" s="67">
        <v>41316</v>
      </c>
      <c r="S9" s="67">
        <v>18932</v>
      </c>
      <c r="T9" s="67">
        <v>12002</v>
      </c>
      <c r="U9" s="67">
        <v>5659</v>
      </c>
      <c r="V9" s="67">
        <f t="shared" ref="V9:V54" si="11">SUM(X9:AB9)</f>
        <v>383591</v>
      </c>
      <c r="W9" s="68">
        <f t="shared" si="8"/>
        <v>0.30869682781620039</v>
      </c>
      <c r="X9" s="67">
        <v>70</v>
      </c>
      <c r="Y9" s="67">
        <v>5726</v>
      </c>
      <c r="Z9" s="67">
        <v>121715</v>
      </c>
      <c r="AA9" s="67">
        <v>172269</v>
      </c>
      <c r="AB9" s="67">
        <v>83811</v>
      </c>
      <c r="AD9" s="59">
        <v>1242614</v>
      </c>
      <c r="AE9">
        <v>0</v>
      </c>
    </row>
    <row r="10" spans="1:31" x14ac:dyDescent="0.45">
      <c r="A10" s="31" t="s">
        <v>14</v>
      </c>
      <c r="B10" s="30">
        <f t="shared" ref="B10:B54" si="12">C10+F10+I10+V10</f>
        <v>3411036</v>
      </c>
      <c r="C10" s="32">
        <f>SUM(一般接種!D9+一般接種!G9+一般接種!J9+一般接種!M9+医療従事者等!C7)</f>
        <v>1064487</v>
      </c>
      <c r="D10" s="32">
        <v>19876</v>
      </c>
      <c r="E10" s="73">
        <f t="shared" si="0"/>
        <v>0.86607917170340376</v>
      </c>
      <c r="F10" s="32">
        <f>SUM(一般接種!E9+一般接種!H9+一般接種!K9+一般接種!N9+医療従事者等!D7)</f>
        <v>1049714</v>
      </c>
      <c r="G10" s="32">
        <v>18747</v>
      </c>
      <c r="H10" s="73">
        <f t="shared" si="7"/>
        <v>0.85476703329138126</v>
      </c>
      <c r="I10" s="29">
        <f t="shared" si="9"/>
        <v>887115</v>
      </c>
      <c r="J10" s="32">
        <v>60</v>
      </c>
      <c r="K10" s="73">
        <f t="shared" si="10"/>
        <v>0.73545066982385099</v>
      </c>
      <c r="L10" s="67">
        <v>10460</v>
      </c>
      <c r="M10" s="67">
        <v>47809</v>
      </c>
      <c r="N10" s="67">
        <v>221637</v>
      </c>
      <c r="O10" s="67">
        <v>256830</v>
      </c>
      <c r="P10" s="67">
        <v>168650</v>
      </c>
      <c r="Q10" s="67">
        <v>106800</v>
      </c>
      <c r="R10" s="67">
        <v>40211</v>
      </c>
      <c r="S10" s="67">
        <v>17214</v>
      </c>
      <c r="T10" s="67">
        <v>12345</v>
      </c>
      <c r="U10" s="67">
        <v>5159</v>
      </c>
      <c r="V10" s="67">
        <f t="shared" si="11"/>
        <v>409720</v>
      </c>
      <c r="W10" s="68">
        <f t="shared" si="8"/>
        <v>0.33969578937070222</v>
      </c>
      <c r="X10" s="67">
        <v>6</v>
      </c>
      <c r="Y10" s="67">
        <v>5460</v>
      </c>
      <c r="Z10" s="67">
        <v>132614</v>
      </c>
      <c r="AA10" s="67">
        <v>186121</v>
      </c>
      <c r="AB10" s="67">
        <v>85519</v>
      </c>
      <c r="AD10" s="59">
        <v>1206138</v>
      </c>
      <c r="AE10">
        <v>0</v>
      </c>
    </row>
    <row r="11" spans="1:31" x14ac:dyDescent="0.45">
      <c r="A11" s="31" t="s">
        <v>15</v>
      </c>
      <c r="B11" s="30">
        <f t="shared" si="12"/>
        <v>6083641</v>
      </c>
      <c r="C11" s="32">
        <f>SUM(一般接種!D10+一般接種!G10+一般接種!J10+一般接種!M10+医療従事者等!C8)</f>
        <v>1944215</v>
      </c>
      <c r="D11" s="32">
        <v>28463</v>
      </c>
      <c r="E11" s="73">
        <f t="shared" si="0"/>
        <v>0.84459696575853394</v>
      </c>
      <c r="F11" s="32">
        <f>SUM(一般接種!E10+一般接種!H10+一般接種!K10+一般接種!N10+医療従事者等!D8)</f>
        <v>1910842</v>
      </c>
      <c r="G11" s="32">
        <v>26822</v>
      </c>
      <c r="H11" s="73">
        <f t="shared" si="7"/>
        <v>0.83060728916289428</v>
      </c>
      <c r="I11" s="29">
        <f t="shared" si="9"/>
        <v>1553572</v>
      </c>
      <c r="J11" s="32">
        <v>29</v>
      </c>
      <c r="K11" s="73">
        <f t="shared" si="10"/>
        <v>0.68491000086410458</v>
      </c>
      <c r="L11" s="67">
        <v>18983</v>
      </c>
      <c r="M11" s="67">
        <v>126109</v>
      </c>
      <c r="N11" s="67">
        <v>460726</v>
      </c>
      <c r="O11" s="67">
        <v>394191</v>
      </c>
      <c r="P11" s="67">
        <v>269975</v>
      </c>
      <c r="Q11" s="67">
        <v>151317</v>
      </c>
      <c r="R11" s="67">
        <v>60507</v>
      </c>
      <c r="S11" s="67">
        <v>35675</v>
      </c>
      <c r="T11" s="67">
        <v>25420</v>
      </c>
      <c r="U11" s="67">
        <v>10669</v>
      </c>
      <c r="V11" s="67">
        <f t="shared" si="11"/>
        <v>675012</v>
      </c>
      <c r="W11" s="68">
        <f t="shared" si="8"/>
        <v>0.29759232251909407</v>
      </c>
      <c r="X11" s="67">
        <v>26</v>
      </c>
      <c r="Y11" s="67">
        <v>24642</v>
      </c>
      <c r="Z11" s="67">
        <v>276717</v>
      </c>
      <c r="AA11" s="67">
        <v>276155</v>
      </c>
      <c r="AB11" s="67">
        <v>97472</v>
      </c>
      <c r="AD11" s="59">
        <v>2268244</v>
      </c>
      <c r="AE11">
        <v>0</v>
      </c>
    </row>
    <row r="12" spans="1:31" x14ac:dyDescent="0.45">
      <c r="A12" s="31" t="s">
        <v>16</v>
      </c>
      <c r="B12" s="30">
        <f t="shared" si="12"/>
        <v>2746412</v>
      </c>
      <c r="C12" s="32">
        <f>SUM(一般接種!D11+一般接種!G11+一般接種!J11+一般接種!M11+医療従事者等!C9)</f>
        <v>859395</v>
      </c>
      <c r="D12" s="32">
        <v>16607</v>
      </c>
      <c r="E12" s="73">
        <f t="shared" si="0"/>
        <v>0.88119303609199751</v>
      </c>
      <c r="F12" s="32">
        <f>SUM(一般接種!E11+一般接種!H11+一般接種!K11+一般接種!N11+医療従事者等!D9)</f>
        <v>850008</v>
      </c>
      <c r="G12" s="32">
        <v>15610</v>
      </c>
      <c r="H12" s="73">
        <f t="shared" si="7"/>
        <v>0.87242071188613335</v>
      </c>
      <c r="I12" s="29">
        <f t="shared" si="9"/>
        <v>732990</v>
      </c>
      <c r="J12" s="32">
        <v>5</v>
      </c>
      <c r="K12" s="73">
        <f t="shared" si="10"/>
        <v>0.76638641931291474</v>
      </c>
      <c r="L12" s="67">
        <v>4887</v>
      </c>
      <c r="M12" s="67">
        <v>29843</v>
      </c>
      <c r="N12" s="67">
        <v>127784</v>
      </c>
      <c r="O12" s="67">
        <v>229460</v>
      </c>
      <c r="P12" s="67">
        <v>189355</v>
      </c>
      <c r="Q12" s="67">
        <v>89894</v>
      </c>
      <c r="R12" s="67">
        <v>30914</v>
      </c>
      <c r="S12" s="67">
        <v>14013</v>
      </c>
      <c r="T12" s="67">
        <v>11826</v>
      </c>
      <c r="U12" s="67">
        <v>5014</v>
      </c>
      <c r="V12" s="67">
        <f t="shared" si="11"/>
        <v>304019</v>
      </c>
      <c r="W12" s="68">
        <f t="shared" si="8"/>
        <v>0.31787285253189768</v>
      </c>
      <c r="X12" s="67">
        <v>3</v>
      </c>
      <c r="Y12" s="67">
        <v>1518</v>
      </c>
      <c r="Z12" s="67">
        <v>58170</v>
      </c>
      <c r="AA12" s="67">
        <v>139204</v>
      </c>
      <c r="AB12" s="67">
        <v>105124</v>
      </c>
      <c r="AD12" s="59">
        <v>956417</v>
      </c>
      <c r="AE12">
        <v>0</v>
      </c>
    </row>
    <row r="13" spans="1:31" x14ac:dyDescent="0.45">
      <c r="A13" s="31" t="s">
        <v>17</v>
      </c>
      <c r="B13" s="30">
        <f t="shared" si="12"/>
        <v>3011224</v>
      </c>
      <c r="C13" s="32">
        <f>SUM(一般接種!D12+一般接種!G12+一般接種!J12+一般接種!M12+医療従事者等!C10)</f>
        <v>937395</v>
      </c>
      <c r="D13" s="32">
        <v>17878</v>
      </c>
      <c r="E13" s="73">
        <f t="shared" si="0"/>
        <v>0.87062529529227184</v>
      </c>
      <c r="F13" s="32">
        <f>SUM(一般接種!E12+一般接種!H12+一般接種!K12+一般接種!N12+医療従事者等!D10)</f>
        <v>928339</v>
      </c>
      <c r="G13" s="32">
        <v>16707</v>
      </c>
      <c r="H13" s="73">
        <f t="shared" si="7"/>
        <v>0.86315954919581084</v>
      </c>
      <c r="I13" s="29">
        <f t="shared" si="9"/>
        <v>783764</v>
      </c>
      <c r="J13" s="32">
        <v>39</v>
      </c>
      <c r="K13" s="73">
        <f t="shared" si="10"/>
        <v>0.74205350151539973</v>
      </c>
      <c r="L13" s="67">
        <v>9650</v>
      </c>
      <c r="M13" s="67">
        <v>34751</v>
      </c>
      <c r="N13" s="67">
        <v>192908</v>
      </c>
      <c r="O13" s="67">
        <v>270885</v>
      </c>
      <c r="P13" s="67">
        <v>142548</v>
      </c>
      <c r="Q13" s="67">
        <v>77145</v>
      </c>
      <c r="R13" s="67">
        <v>25827</v>
      </c>
      <c r="S13" s="67">
        <v>13619</v>
      </c>
      <c r="T13" s="67">
        <v>10591</v>
      </c>
      <c r="U13" s="67">
        <v>5840</v>
      </c>
      <c r="V13" s="67">
        <f t="shared" si="11"/>
        <v>361726</v>
      </c>
      <c r="W13" s="68">
        <f t="shared" si="8"/>
        <v>0.34249264077215791</v>
      </c>
      <c r="X13" s="67">
        <v>2</v>
      </c>
      <c r="Y13" s="67">
        <v>3617</v>
      </c>
      <c r="Z13" s="67">
        <v>100211</v>
      </c>
      <c r="AA13" s="67">
        <v>177891</v>
      </c>
      <c r="AB13" s="67">
        <v>80005</v>
      </c>
      <c r="AD13" s="59">
        <v>1056157</v>
      </c>
      <c r="AE13">
        <v>0</v>
      </c>
    </row>
    <row r="14" spans="1:31" x14ac:dyDescent="0.45">
      <c r="A14" s="31" t="s">
        <v>18</v>
      </c>
      <c r="B14" s="30">
        <f t="shared" si="12"/>
        <v>5103819</v>
      </c>
      <c r="C14" s="32">
        <f>SUM(一般接種!D13+一般接種!G13+一般接種!J13+一般接種!M13+医療従事者等!C11)</f>
        <v>1604065</v>
      </c>
      <c r="D14" s="32">
        <v>23880</v>
      </c>
      <c r="E14" s="73">
        <f t="shared" si="0"/>
        <v>0.8585512285896687</v>
      </c>
      <c r="F14" s="32">
        <f>SUM(一般接種!E13+一般接種!H13+一般接種!K13+一般接種!N13+医療従事者等!D11)</f>
        <v>1585191</v>
      </c>
      <c r="G14" s="32">
        <v>22272</v>
      </c>
      <c r="H14" s="73">
        <f t="shared" si="7"/>
        <v>0.84917020958693856</v>
      </c>
      <c r="I14" s="29">
        <f t="shared" si="9"/>
        <v>1329852</v>
      </c>
      <c r="J14" s="32">
        <v>84</v>
      </c>
      <c r="K14" s="73">
        <f t="shared" si="10"/>
        <v>0.72249385365588625</v>
      </c>
      <c r="L14" s="67">
        <v>19153</v>
      </c>
      <c r="M14" s="67">
        <v>75626</v>
      </c>
      <c r="N14" s="67">
        <v>346520</v>
      </c>
      <c r="O14" s="67">
        <v>419715</v>
      </c>
      <c r="P14" s="67">
        <v>237445</v>
      </c>
      <c r="Q14" s="67">
        <v>129151</v>
      </c>
      <c r="R14" s="67">
        <v>49878</v>
      </c>
      <c r="S14" s="67">
        <v>23693</v>
      </c>
      <c r="T14" s="67">
        <v>19473</v>
      </c>
      <c r="U14" s="67">
        <v>9198</v>
      </c>
      <c r="V14" s="67">
        <f t="shared" si="11"/>
        <v>584711</v>
      </c>
      <c r="W14" s="68">
        <f t="shared" si="8"/>
        <v>0.31768707298189375</v>
      </c>
      <c r="X14" s="67">
        <v>202</v>
      </c>
      <c r="Y14" s="67">
        <v>13275</v>
      </c>
      <c r="Z14" s="67">
        <v>199474</v>
      </c>
      <c r="AA14" s="67">
        <v>242185</v>
      </c>
      <c r="AB14" s="67">
        <v>129575</v>
      </c>
      <c r="AD14" s="59">
        <v>1840525</v>
      </c>
      <c r="AE14">
        <v>0</v>
      </c>
    </row>
    <row r="15" spans="1:31" x14ac:dyDescent="0.45">
      <c r="A15" s="31" t="s">
        <v>19</v>
      </c>
      <c r="B15" s="30">
        <f t="shared" si="12"/>
        <v>7815965</v>
      </c>
      <c r="C15" s="32">
        <f>SUM(一般接種!D14+一般接種!G14+一般接種!J14+一般接種!M14+医療従事者等!C12)</f>
        <v>2488001</v>
      </c>
      <c r="D15" s="32">
        <v>40898</v>
      </c>
      <c r="E15" s="73">
        <f t="shared" si="0"/>
        <v>0.84663887787532</v>
      </c>
      <c r="F15" s="32">
        <f>SUM(一般接種!E14+一般接種!H14+一般接種!K14+一般接種!N14+医療従事者等!D12)</f>
        <v>2456177</v>
      </c>
      <c r="G15" s="32">
        <v>38484</v>
      </c>
      <c r="H15" s="73">
        <f t="shared" si="7"/>
        <v>0.83646372407169456</v>
      </c>
      <c r="I15" s="29">
        <f t="shared" si="9"/>
        <v>2008536</v>
      </c>
      <c r="J15" s="32">
        <v>49</v>
      </c>
      <c r="K15" s="73">
        <f t="shared" si="10"/>
        <v>0.69488827397423314</v>
      </c>
      <c r="L15" s="67">
        <v>21301</v>
      </c>
      <c r="M15" s="67">
        <v>142210</v>
      </c>
      <c r="N15" s="67">
        <v>555795</v>
      </c>
      <c r="O15" s="67">
        <v>593357</v>
      </c>
      <c r="P15" s="67">
        <v>347207</v>
      </c>
      <c r="Q15" s="67">
        <v>181653</v>
      </c>
      <c r="R15" s="67">
        <v>71424</v>
      </c>
      <c r="S15" s="67">
        <v>42174</v>
      </c>
      <c r="T15" s="67">
        <v>37715</v>
      </c>
      <c r="U15" s="67">
        <v>15700</v>
      </c>
      <c r="V15" s="67">
        <f t="shared" si="11"/>
        <v>863251</v>
      </c>
      <c r="W15" s="68">
        <f t="shared" si="8"/>
        <v>0.29866411751558797</v>
      </c>
      <c r="X15" s="67">
        <v>91</v>
      </c>
      <c r="Y15" s="67">
        <v>26739</v>
      </c>
      <c r="Z15" s="67">
        <v>335759</v>
      </c>
      <c r="AA15" s="67">
        <v>369474</v>
      </c>
      <c r="AB15" s="67">
        <v>131188</v>
      </c>
      <c r="AD15" s="59">
        <v>2890374</v>
      </c>
      <c r="AE15">
        <v>0</v>
      </c>
    </row>
    <row r="16" spans="1:31" x14ac:dyDescent="0.45">
      <c r="A16" s="33" t="s">
        <v>20</v>
      </c>
      <c r="B16" s="30">
        <f t="shared" si="12"/>
        <v>5159464</v>
      </c>
      <c r="C16" s="32">
        <f>SUM(一般接種!D15+一般接種!G15+一般接種!J15+一般接種!M15+医療従事者等!C13)</f>
        <v>1642890</v>
      </c>
      <c r="D16" s="32">
        <v>27473</v>
      </c>
      <c r="E16" s="73">
        <f t="shared" si="0"/>
        <v>0.83162050004813404</v>
      </c>
      <c r="F16" s="32">
        <f>SUM(一般接種!E15+一般接種!H15+一般接種!K15+一般接種!N15+医療従事者等!D13)</f>
        <v>1623305</v>
      </c>
      <c r="G16" s="32">
        <v>25920</v>
      </c>
      <c r="H16" s="73">
        <f t="shared" si="7"/>
        <v>0.82233758371330035</v>
      </c>
      <c r="I16" s="29">
        <f t="shared" si="9"/>
        <v>1339137</v>
      </c>
      <c r="J16" s="32">
        <v>43</v>
      </c>
      <c r="K16" s="73">
        <f t="shared" si="10"/>
        <v>0.68936876477804554</v>
      </c>
      <c r="L16" s="67">
        <v>14872</v>
      </c>
      <c r="M16" s="67">
        <v>72369</v>
      </c>
      <c r="N16" s="67">
        <v>367275</v>
      </c>
      <c r="O16" s="67">
        <v>348278</v>
      </c>
      <c r="P16" s="67">
        <v>253912</v>
      </c>
      <c r="Q16" s="67">
        <v>148075</v>
      </c>
      <c r="R16" s="67">
        <v>63697</v>
      </c>
      <c r="S16" s="67">
        <v>33470</v>
      </c>
      <c r="T16" s="67">
        <v>26192</v>
      </c>
      <c r="U16" s="67">
        <v>10997</v>
      </c>
      <c r="V16" s="67">
        <f t="shared" si="11"/>
        <v>554132</v>
      </c>
      <c r="W16" s="68">
        <f t="shared" si="8"/>
        <v>0.28526846686191404</v>
      </c>
      <c r="X16" s="67">
        <v>252</v>
      </c>
      <c r="Y16" s="67">
        <v>9119</v>
      </c>
      <c r="Z16" s="67">
        <v>220104</v>
      </c>
      <c r="AA16" s="67">
        <v>233392</v>
      </c>
      <c r="AB16" s="67">
        <v>91265</v>
      </c>
      <c r="AD16" s="59">
        <v>1942493</v>
      </c>
      <c r="AE16">
        <v>0</v>
      </c>
    </row>
    <row r="17" spans="1:31" x14ac:dyDescent="0.45">
      <c r="A17" s="31" t="s">
        <v>21</v>
      </c>
      <c r="B17" s="30">
        <f t="shared" si="12"/>
        <v>5081337</v>
      </c>
      <c r="C17" s="32">
        <f>SUM(一般接種!D16+一般接種!G16+一般接種!J16+一般接種!M16+医療従事者等!C14)</f>
        <v>1621104</v>
      </c>
      <c r="D17" s="32">
        <v>27747</v>
      </c>
      <c r="E17" s="73">
        <f t="shared" si="0"/>
        <v>0.81981068828602255</v>
      </c>
      <c r="F17" s="32">
        <f>SUM(一般接種!E16+一般接種!H16+一般接種!K16+一般接種!N16+医療従事者等!D14)</f>
        <v>1596575</v>
      </c>
      <c r="G17" s="32">
        <v>26196</v>
      </c>
      <c r="H17" s="73">
        <f t="shared" si="7"/>
        <v>0.80798809611400069</v>
      </c>
      <c r="I17" s="29">
        <f t="shared" si="9"/>
        <v>1309976</v>
      </c>
      <c r="J17" s="32">
        <v>45</v>
      </c>
      <c r="K17" s="73">
        <f t="shared" si="10"/>
        <v>0.67398293961566547</v>
      </c>
      <c r="L17" s="67">
        <v>16396</v>
      </c>
      <c r="M17" s="67">
        <v>72403</v>
      </c>
      <c r="N17" s="67">
        <v>402759</v>
      </c>
      <c r="O17" s="67">
        <v>435758</v>
      </c>
      <c r="P17" s="67">
        <v>217813</v>
      </c>
      <c r="Q17" s="67">
        <v>78430</v>
      </c>
      <c r="R17" s="67">
        <v>38080</v>
      </c>
      <c r="S17" s="67">
        <v>17342</v>
      </c>
      <c r="T17" s="67">
        <v>19958</v>
      </c>
      <c r="U17" s="67">
        <v>11037</v>
      </c>
      <c r="V17" s="67">
        <f t="shared" si="11"/>
        <v>553682</v>
      </c>
      <c r="W17" s="68">
        <f t="shared" si="8"/>
        <v>0.28487929667461942</v>
      </c>
      <c r="X17" s="67">
        <v>53</v>
      </c>
      <c r="Y17" s="67">
        <v>7103</v>
      </c>
      <c r="Z17" s="67">
        <v>196203</v>
      </c>
      <c r="AA17" s="67">
        <v>243508</v>
      </c>
      <c r="AB17" s="67">
        <v>106815</v>
      </c>
      <c r="AD17" s="59">
        <v>1943567</v>
      </c>
      <c r="AE17">
        <v>0</v>
      </c>
    </row>
    <row r="18" spans="1:31" x14ac:dyDescent="0.45">
      <c r="A18" s="31" t="s">
        <v>22</v>
      </c>
      <c r="B18" s="30">
        <f t="shared" si="12"/>
        <v>18992476</v>
      </c>
      <c r="C18" s="32">
        <f>SUM(一般接種!D17+一般接種!G17+一般接種!J17+一般接種!M17+医療従事者等!C15)</f>
        <v>6164757</v>
      </c>
      <c r="D18" s="32">
        <v>81200</v>
      </c>
      <c r="E18" s="73">
        <f t="shared" si="0"/>
        <v>0.82368176273150817</v>
      </c>
      <c r="F18" s="32">
        <f>SUM(一般接種!E17+一般接種!H17+一般接種!K17+一般接種!N17+医療従事者等!D15)</f>
        <v>6078936</v>
      </c>
      <c r="G18" s="32">
        <v>76245</v>
      </c>
      <c r="H18" s="73">
        <f t="shared" si="7"/>
        <v>0.81273292976667422</v>
      </c>
      <c r="I18" s="29">
        <f t="shared" si="9"/>
        <v>4872897</v>
      </c>
      <c r="J18" s="32">
        <v>138</v>
      </c>
      <c r="K18" s="73">
        <f t="shared" si="10"/>
        <v>0.65974605358112381</v>
      </c>
      <c r="L18" s="67">
        <v>50631</v>
      </c>
      <c r="M18" s="67">
        <v>273086</v>
      </c>
      <c r="N18" s="67">
        <v>1320294</v>
      </c>
      <c r="O18" s="67">
        <v>1420696</v>
      </c>
      <c r="P18" s="67">
        <v>839612</v>
      </c>
      <c r="Q18" s="67">
        <v>479150</v>
      </c>
      <c r="R18" s="67">
        <v>202858</v>
      </c>
      <c r="S18" s="67">
        <v>130822</v>
      </c>
      <c r="T18" s="67">
        <v>114441</v>
      </c>
      <c r="U18" s="67">
        <v>41307</v>
      </c>
      <c r="V18" s="67">
        <f t="shared" si="11"/>
        <v>1875886</v>
      </c>
      <c r="W18" s="68">
        <f t="shared" si="8"/>
        <v>0.25398514177862686</v>
      </c>
      <c r="X18" s="67">
        <v>228</v>
      </c>
      <c r="Y18" s="67">
        <v>45212</v>
      </c>
      <c r="Z18" s="67">
        <v>708935</v>
      </c>
      <c r="AA18" s="67">
        <v>847443</v>
      </c>
      <c r="AB18" s="67">
        <v>274068</v>
      </c>
      <c r="AD18" s="59">
        <v>7385810</v>
      </c>
      <c r="AE18">
        <v>1</v>
      </c>
    </row>
    <row r="19" spans="1:31" x14ac:dyDescent="0.45">
      <c r="A19" s="31" t="s">
        <v>23</v>
      </c>
      <c r="B19" s="30">
        <f t="shared" si="12"/>
        <v>16389003</v>
      </c>
      <c r="C19" s="32">
        <f>SUM(一般接種!D18+一般接種!G18+一般接種!J18+一般接種!M18+医療従事者等!C16)</f>
        <v>5263999</v>
      </c>
      <c r="D19" s="32">
        <v>73858</v>
      </c>
      <c r="E19" s="73">
        <f t="shared" si="0"/>
        <v>0.8224193017041681</v>
      </c>
      <c r="F19" s="32">
        <f>SUM(一般接種!E18+一般接種!H18+一般接種!K18+一般接種!N18+医療従事者等!D16)</f>
        <v>5200932</v>
      </c>
      <c r="G19" s="32">
        <v>69878</v>
      </c>
      <c r="H19" s="73">
        <f t="shared" si="7"/>
        <v>0.81305649455118434</v>
      </c>
      <c r="I19" s="29">
        <f t="shared" si="9"/>
        <v>4236510</v>
      </c>
      <c r="J19" s="32">
        <v>228</v>
      </c>
      <c r="K19" s="73">
        <f t="shared" si="10"/>
        <v>0.67127272346973554</v>
      </c>
      <c r="L19" s="67">
        <v>43695</v>
      </c>
      <c r="M19" s="67">
        <v>215186</v>
      </c>
      <c r="N19" s="67">
        <v>1090981</v>
      </c>
      <c r="O19" s="67">
        <v>1327749</v>
      </c>
      <c r="P19" s="67">
        <v>757012</v>
      </c>
      <c r="Q19" s="67">
        <v>394997</v>
      </c>
      <c r="R19" s="67">
        <v>170000</v>
      </c>
      <c r="S19" s="67">
        <v>115301</v>
      </c>
      <c r="T19" s="67">
        <v>87931</v>
      </c>
      <c r="U19" s="67">
        <v>33658</v>
      </c>
      <c r="V19" s="67">
        <f t="shared" si="11"/>
        <v>1687562</v>
      </c>
      <c r="W19" s="68">
        <f t="shared" si="8"/>
        <v>0.26740767960301837</v>
      </c>
      <c r="X19" s="67">
        <v>254</v>
      </c>
      <c r="Y19" s="67">
        <v>35609</v>
      </c>
      <c r="Z19" s="67">
        <v>642141</v>
      </c>
      <c r="AA19" s="67">
        <v>739340</v>
      </c>
      <c r="AB19" s="67">
        <v>270218</v>
      </c>
      <c r="AD19" s="59">
        <v>6310821</v>
      </c>
      <c r="AE19">
        <v>0</v>
      </c>
    </row>
    <row r="20" spans="1:31" x14ac:dyDescent="0.45">
      <c r="A20" s="31" t="s">
        <v>24</v>
      </c>
      <c r="B20" s="30">
        <f t="shared" si="12"/>
        <v>34527459</v>
      </c>
      <c r="C20" s="32">
        <f>SUM(一般接種!D19+一般接種!G19+一般接種!J19+一般接種!M19+医療従事者等!C17)</f>
        <v>11354833</v>
      </c>
      <c r="D20" s="32">
        <v>175964</v>
      </c>
      <c r="E20" s="73">
        <f t="shared" si="0"/>
        <v>0.81036615365589315</v>
      </c>
      <c r="F20" s="32">
        <f>SUM(一般接種!E19+一般接種!H19+一般接種!K19+一般接種!N19+医療従事者等!D17)</f>
        <v>11211607</v>
      </c>
      <c r="G20" s="32">
        <v>165637</v>
      </c>
      <c r="H20" s="73">
        <f t="shared" si="7"/>
        <v>0.80073218697691029</v>
      </c>
      <c r="I20" s="29">
        <f t="shared" si="9"/>
        <v>8809583</v>
      </c>
      <c r="J20" s="32">
        <v>583</v>
      </c>
      <c r="K20" s="73">
        <f t="shared" si="10"/>
        <v>0.63857224264411383</v>
      </c>
      <c r="L20" s="67">
        <v>105408</v>
      </c>
      <c r="M20" s="67">
        <v>617244</v>
      </c>
      <c r="N20" s="67">
        <v>2644696</v>
      </c>
      <c r="O20" s="67">
        <v>2947983</v>
      </c>
      <c r="P20" s="67">
        <v>1271745</v>
      </c>
      <c r="Q20" s="67">
        <v>519715</v>
      </c>
      <c r="R20" s="67">
        <v>237425</v>
      </c>
      <c r="S20" s="67">
        <v>231690</v>
      </c>
      <c r="T20" s="67">
        <v>175628</v>
      </c>
      <c r="U20" s="67">
        <v>58049</v>
      </c>
      <c r="V20" s="67">
        <f t="shared" si="11"/>
        <v>3151436</v>
      </c>
      <c r="W20" s="68">
        <f t="shared" si="8"/>
        <v>0.22845039778288065</v>
      </c>
      <c r="X20" s="67">
        <v>1405</v>
      </c>
      <c r="Y20" s="67">
        <v>145593</v>
      </c>
      <c r="Z20" s="67">
        <v>1524478</v>
      </c>
      <c r="AA20" s="67">
        <v>1210162</v>
      </c>
      <c r="AB20" s="67">
        <v>269798</v>
      </c>
      <c r="AD20" s="59">
        <v>13794837</v>
      </c>
      <c r="AE20">
        <v>0</v>
      </c>
    </row>
    <row r="21" spans="1:31" x14ac:dyDescent="0.45">
      <c r="A21" s="31" t="s">
        <v>25</v>
      </c>
      <c r="B21" s="30">
        <f t="shared" si="12"/>
        <v>23543314</v>
      </c>
      <c r="C21" s="32">
        <f>SUM(一般接種!D20+一般接種!G20+一般接種!J20+一般接種!M20+医療従事者等!C18)</f>
        <v>7651231</v>
      </c>
      <c r="D21" s="32">
        <v>123895</v>
      </c>
      <c r="E21" s="73">
        <f t="shared" si="0"/>
        <v>0.81684409923491152</v>
      </c>
      <c r="F21" s="32">
        <f>SUM(一般接種!E20+一般接種!H20+一般接種!K20+一般接種!N20+医療従事者等!D18)</f>
        <v>7561468</v>
      </c>
      <c r="G21" s="32">
        <v>116774</v>
      </c>
      <c r="H21" s="73">
        <f t="shared" si="7"/>
        <v>0.80787603536092323</v>
      </c>
      <c r="I21" s="29">
        <f t="shared" si="9"/>
        <v>6004187</v>
      </c>
      <c r="J21" s="32">
        <v>294</v>
      </c>
      <c r="K21" s="73">
        <f t="shared" si="10"/>
        <v>0.6515245990730042</v>
      </c>
      <c r="L21" s="67">
        <v>52003</v>
      </c>
      <c r="M21" s="67">
        <v>309177</v>
      </c>
      <c r="N21" s="67">
        <v>1462555</v>
      </c>
      <c r="O21" s="67">
        <v>2068502</v>
      </c>
      <c r="P21" s="67">
        <v>1104729</v>
      </c>
      <c r="Q21" s="67">
        <v>479027</v>
      </c>
      <c r="R21" s="67">
        <v>191861</v>
      </c>
      <c r="S21" s="67">
        <v>162841</v>
      </c>
      <c r="T21" s="67">
        <v>124847</v>
      </c>
      <c r="U21" s="67">
        <v>48645</v>
      </c>
      <c r="V21" s="67">
        <f t="shared" si="11"/>
        <v>2326428</v>
      </c>
      <c r="W21" s="68">
        <f t="shared" si="8"/>
        <v>0.25245704245099154</v>
      </c>
      <c r="X21" s="67">
        <v>679</v>
      </c>
      <c r="Y21" s="67">
        <v>48041</v>
      </c>
      <c r="Z21" s="67">
        <v>896970</v>
      </c>
      <c r="AA21" s="67">
        <v>1047210</v>
      </c>
      <c r="AB21" s="67">
        <v>333528</v>
      </c>
      <c r="AD21" s="59">
        <v>9215144</v>
      </c>
      <c r="AE21">
        <v>1</v>
      </c>
    </row>
    <row r="22" spans="1:31" x14ac:dyDescent="0.45">
      <c r="A22" s="31" t="s">
        <v>26</v>
      </c>
      <c r="B22" s="30">
        <f t="shared" si="12"/>
        <v>6135266</v>
      </c>
      <c r="C22" s="32">
        <f>SUM(一般接種!D21+一般接種!G21+一般接種!J21+一般接種!M21+医療従事者等!C19)</f>
        <v>1913199</v>
      </c>
      <c r="D22" s="32">
        <v>29847</v>
      </c>
      <c r="E22" s="73">
        <f t="shared" si="0"/>
        <v>0.86065638946493905</v>
      </c>
      <c r="F22" s="32">
        <f>SUM(一般接種!E21+一般接種!H21+一般接種!K21+一般接種!N21+医療従事者等!D19)</f>
        <v>1882653</v>
      </c>
      <c r="G22" s="32">
        <v>27984</v>
      </c>
      <c r="H22" s="73">
        <f t="shared" si="7"/>
        <v>0.84754879873361377</v>
      </c>
      <c r="I22" s="29">
        <f t="shared" si="9"/>
        <v>1607662</v>
      </c>
      <c r="J22" s="32">
        <v>5</v>
      </c>
      <c r="K22" s="73">
        <f t="shared" si="10"/>
        <v>0.73466896741450116</v>
      </c>
      <c r="L22" s="67">
        <v>16834</v>
      </c>
      <c r="M22" s="67">
        <v>65150</v>
      </c>
      <c r="N22" s="67">
        <v>344212</v>
      </c>
      <c r="O22" s="67">
        <v>568188</v>
      </c>
      <c r="P22" s="67">
        <v>356844</v>
      </c>
      <c r="Q22" s="67">
        <v>150127</v>
      </c>
      <c r="R22" s="67">
        <v>50208</v>
      </c>
      <c r="S22" s="67">
        <v>28458</v>
      </c>
      <c r="T22" s="67">
        <v>19488</v>
      </c>
      <c r="U22" s="67">
        <v>8153</v>
      </c>
      <c r="V22" s="67">
        <f t="shared" si="11"/>
        <v>731752</v>
      </c>
      <c r="W22" s="68">
        <f t="shared" si="8"/>
        <v>0.33439688082936597</v>
      </c>
      <c r="X22" s="67">
        <v>9</v>
      </c>
      <c r="Y22" s="67">
        <v>6131</v>
      </c>
      <c r="Z22" s="67">
        <v>190742</v>
      </c>
      <c r="AA22" s="67">
        <v>359418</v>
      </c>
      <c r="AB22" s="67">
        <v>175452</v>
      </c>
      <c r="AD22" s="59">
        <v>2188274</v>
      </c>
      <c r="AE22">
        <v>0</v>
      </c>
    </row>
    <row r="23" spans="1:31" x14ac:dyDescent="0.45">
      <c r="A23" s="31" t="s">
        <v>27</v>
      </c>
      <c r="B23" s="30">
        <f t="shared" si="12"/>
        <v>2841180</v>
      </c>
      <c r="C23" s="32">
        <f>SUM(一般接種!D22+一般接種!G22+一般接種!J22+一般接種!M22+医療従事者等!C20)</f>
        <v>900448</v>
      </c>
      <c r="D23" s="32">
        <v>14389</v>
      </c>
      <c r="E23" s="73">
        <f t="shared" si="0"/>
        <v>0.85421390559925958</v>
      </c>
      <c r="F23" s="32">
        <f>SUM(一般接種!E22+一般接種!H22+一般接種!K22+一般接種!N22+医療従事者等!D20)</f>
        <v>892875</v>
      </c>
      <c r="G23" s="32">
        <v>13476</v>
      </c>
      <c r="H23" s="73">
        <f t="shared" si="7"/>
        <v>0.84779326700601576</v>
      </c>
      <c r="I23" s="29">
        <f t="shared" si="9"/>
        <v>724224</v>
      </c>
      <c r="J23" s="32">
        <v>10</v>
      </c>
      <c r="K23" s="73">
        <f t="shared" si="10"/>
        <v>0.69818563936449174</v>
      </c>
      <c r="L23" s="67">
        <v>10220</v>
      </c>
      <c r="M23" s="67">
        <v>39388</v>
      </c>
      <c r="N23" s="67">
        <v>213139</v>
      </c>
      <c r="O23" s="67">
        <v>219815</v>
      </c>
      <c r="P23" s="67">
        <v>127803</v>
      </c>
      <c r="Q23" s="67">
        <v>63107</v>
      </c>
      <c r="R23" s="67">
        <v>20074</v>
      </c>
      <c r="S23" s="67">
        <v>13754</v>
      </c>
      <c r="T23" s="67">
        <v>11772</v>
      </c>
      <c r="U23" s="67">
        <v>5152</v>
      </c>
      <c r="V23" s="67">
        <f t="shared" si="11"/>
        <v>323633</v>
      </c>
      <c r="W23" s="68">
        <f t="shared" si="8"/>
        <v>0.31200158105815207</v>
      </c>
      <c r="X23" s="67">
        <v>104</v>
      </c>
      <c r="Y23" s="67">
        <v>3820</v>
      </c>
      <c r="Z23" s="67">
        <v>125966</v>
      </c>
      <c r="AA23" s="67">
        <v>142356</v>
      </c>
      <c r="AB23" s="67">
        <v>51387</v>
      </c>
      <c r="AD23" s="59">
        <v>1037280</v>
      </c>
      <c r="AE23">
        <v>0</v>
      </c>
    </row>
    <row r="24" spans="1:31" x14ac:dyDescent="0.45">
      <c r="A24" s="31" t="s">
        <v>28</v>
      </c>
      <c r="B24" s="30">
        <f t="shared" si="12"/>
        <v>2929226</v>
      </c>
      <c r="C24" s="32">
        <f>SUM(一般接種!D23+一般接種!G23+一般接種!J23+一般接種!M23+医療従事者等!C21)</f>
        <v>941852</v>
      </c>
      <c r="D24" s="32">
        <v>14223</v>
      </c>
      <c r="E24" s="73">
        <f t="shared" si="0"/>
        <v>0.82492501118273798</v>
      </c>
      <c r="F24" s="32">
        <f>SUM(一般接種!E23+一般接種!H23+一般接種!K23+一般接種!N23+医療従事者等!D21)</f>
        <v>931003</v>
      </c>
      <c r="G24" s="32">
        <v>13440</v>
      </c>
      <c r="H24" s="73">
        <f t="shared" si="7"/>
        <v>0.81597348512807011</v>
      </c>
      <c r="I24" s="29">
        <f t="shared" si="9"/>
        <v>746678</v>
      </c>
      <c r="J24" s="32">
        <v>54</v>
      </c>
      <c r="K24" s="73">
        <f t="shared" si="10"/>
        <v>0.66396028104910532</v>
      </c>
      <c r="L24" s="67">
        <v>9379</v>
      </c>
      <c r="M24" s="67">
        <v>55495</v>
      </c>
      <c r="N24" s="67">
        <v>204863</v>
      </c>
      <c r="O24" s="67">
        <v>217011</v>
      </c>
      <c r="P24" s="67">
        <v>131563</v>
      </c>
      <c r="Q24" s="67">
        <v>68179</v>
      </c>
      <c r="R24" s="67">
        <v>26886</v>
      </c>
      <c r="S24" s="67">
        <v>13886</v>
      </c>
      <c r="T24" s="67">
        <v>13178</v>
      </c>
      <c r="U24" s="67">
        <v>6238</v>
      </c>
      <c r="V24" s="67">
        <f t="shared" si="11"/>
        <v>309693</v>
      </c>
      <c r="W24" s="68">
        <f t="shared" si="8"/>
        <v>0.2754048240063815</v>
      </c>
      <c r="X24" s="67">
        <v>39</v>
      </c>
      <c r="Y24" s="67">
        <v>6874</v>
      </c>
      <c r="Z24" s="67">
        <v>103612</v>
      </c>
      <c r="AA24" s="67">
        <v>140084</v>
      </c>
      <c r="AB24" s="67">
        <v>59084</v>
      </c>
      <c r="AD24" s="59">
        <v>1124501</v>
      </c>
      <c r="AE24">
        <v>0</v>
      </c>
    </row>
    <row r="25" spans="1:31" x14ac:dyDescent="0.45">
      <c r="A25" s="31" t="s">
        <v>29</v>
      </c>
      <c r="B25" s="30">
        <f t="shared" si="12"/>
        <v>2031955</v>
      </c>
      <c r="C25" s="32">
        <f>SUM(一般接種!D24+一般接種!G24+一般接種!J24+一般接種!M24+医療従事者等!C22)</f>
        <v>650411</v>
      </c>
      <c r="D25" s="32">
        <v>9098</v>
      </c>
      <c r="E25" s="73">
        <f t="shared" si="0"/>
        <v>0.83553471574416194</v>
      </c>
      <c r="F25" s="32">
        <f>SUM(一般接種!E24+一般接種!H24+一般接種!K24+一般接種!N24+医療従事者等!D22)</f>
        <v>644035</v>
      </c>
      <c r="G25" s="32">
        <v>8475</v>
      </c>
      <c r="H25" s="73">
        <f t="shared" si="7"/>
        <v>0.82803941903307676</v>
      </c>
      <c r="I25" s="29">
        <f t="shared" si="9"/>
        <v>521153</v>
      </c>
      <c r="J25" s="32">
        <v>50</v>
      </c>
      <c r="K25" s="73">
        <f t="shared" si="10"/>
        <v>0.67891910343066497</v>
      </c>
      <c r="L25" s="67">
        <v>7678</v>
      </c>
      <c r="M25" s="67">
        <v>32415</v>
      </c>
      <c r="N25" s="67">
        <v>143809</v>
      </c>
      <c r="O25" s="67">
        <v>172192</v>
      </c>
      <c r="P25" s="67">
        <v>92095</v>
      </c>
      <c r="Q25" s="67">
        <v>34638</v>
      </c>
      <c r="R25" s="67">
        <v>15978</v>
      </c>
      <c r="S25" s="67">
        <v>10587</v>
      </c>
      <c r="T25" s="67">
        <v>8412</v>
      </c>
      <c r="U25" s="67">
        <v>3349</v>
      </c>
      <c r="V25" s="67">
        <f t="shared" si="11"/>
        <v>216356</v>
      </c>
      <c r="W25" s="68">
        <f t="shared" si="8"/>
        <v>0.28187943946176658</v>
      </c>
      <c r="X25" s="67">
        <v>147</v>
      </c>
      <c r="Y25" s="67">
        <v>3812</v>
      </c>
      <c r="Z25" s="67">
        <v>69360</v>
      </c>
      <c r="AA25" s="67">
        <v>103473</v>
      </c>
      <c r="AB25" s="67">
        <v>39564</v>
      </c>
      <c r="AD25" s="59">
        <v>767548</v>
      </c>
      <c r="AE25">
        <v>0</v>
      </c>
    </row>
    <row r="26" spans="1:31" x14ac:dyDescent="0.45">
      <c r="A26" s="31" t="s">
        <v>30</v>
      </c>
      <c r="B26" s="30">
        <f t="shared" si="12"/>
        <v>2146632</v>
      </c>
      <c r="C26" s="32">
        <f>SUM(一般接種!D25+一般接種!G25+一般接種!J25+一般接種!M25+医療従事者等!C23)</f>
        <v>684996</v>
      </c>
      <c r="D26" s="32">
        <v>10497</v>
      </c>
      <c r="E26" s="73">
        <f t="shared" si="0"/>
        <v>0.82635797954255596</v>
      </c>
      <c r="F26" s="32">
        <f>SUM(一般接種!E25+一般接種!H25+一般接種!K25+一般接種!N25+医療従事者等!D23)</f>
        <v>676893</v>
      </c>
      <c r="G26" s="32">
        <v>9814</v>
      </c>
      <c r="H26" s="73">
        <f t="shared" si="7"/>
        <v>0.8172674157193246</v>
      </c>
      <c r="I26" s="29">
        <f t="shared" si="9"/>
        <v>547840</v>
      </c>
      <c r="J26" s="32">
        <v>6</v>
      </c>
      <c r="K26" s="73">
        <f t="shared" si="10"/>
        <v>0.67117519427711025</v>
      </c>
      <c r="L26" s="67">
        <v>6873</v>
      </c>
      <c r="M26" s="67">
        <v>38040</v>
      </c>
      <c r="N26" s="67">
        <v>169332</v>
      </c>
      <c r="O26" s="67">
        <v>165346</v>
      </c>
      <c r="P26" s="67">
        <v>96493</v>
      </c>
      <c r="Q26" s="67">
        <v>34692</v>
      </c>
      <c r="R26" s="67">
        <v>12467</v>
      </c>
      <c r="S26" s="67">
        <v>13009</v>
      </c>
      <c r="T26" s="67">
        <v>8844</v>
      </c>
      <c r="U26" s="67">
        <v>2744</v>
      </c>
      <c r="V26" s="67">
        <f t="shared" si="11"/>
        <v>236903</v>
      </c>
      <c r="W26" s="68">
        <f t="shared" si="8"/>
        <v>0.29024014035242474</v>
      </c>
      <c r="X26" s="67">
        <v>117</v>
      </c>
      <c r="Y26" s="67">
        <v>6418</v>
      </c>
      <c r="Z26" s="67">
        <v>90206</v>
      </c>
      <c r="AA26" s="67">
        <v>110304</v>
      </c>
      <c r="AB26" s="67">
        <v>29858</v>
      </c>
      <c r="AD26" s="59">
        <v>816231</v>
      </c>
      <c r="AE26">
        <v>0</v>
      </c>
    </row>
    <row r="27" spans="1:31" x14ac:dyDescent="0.45">
      <c r="A27" s="31" t="s">
        <v>31</v>
      </c>
      <c r="B27" s="30">
        <f t="shared" si="12"/>
        <v>5565372</v>
      </c>
      <c r="C27" s="32">
        <f>SUM(一般接種!D26+一般接種!G26+一般接種!J26+一般接種!M26+医療従事者等!C24)</f>
        <v>1739935</v>
      </c>
      <c r="D27" s="32">
        <v>30394</v>
      </c>
      <c r="E27" s="73">
        <f t="shared" si="0"/>
        <v>0.83128907742983937</v>
      </c>
      <c r="F27" s="32">
        <f>SUM(一般接種!E26+一般接種!H26+一般接種!K26+一般接種!N26+医療従事者等!D24)</f>
        <v>1717731</v>
      </c>
      <c r="G27" s="32">
        <v>28697</v>
      </c>
      <c r="H27" s="73">
        <f t="shared" si="7"/>
        <v>0.82131725159421809</v>
      </c>
      <c r="I27" s="29">
        <f t="shared" si="9"/>
        <v>1443787</v>
      </c>
      <c r="J27" s="32">
        <v>19</v>
      </c>
      <c r="K27" s="73">
        <f t="shared" si="10"/>
        <v>0.70205310591715808</v>
      </c>
      <c r="L27" s="67">
        <v>14395</v>
      </c>
      <c r="M27" s="67">
        <v>69433</v>
      </c>
      <c r="N27" s="67">
        <v>457906</v>
      </c>
      <c r="O27" s="67">
        <v>433223</v>
      </c>
      <c r="P27" s="67">
        <v>235759</v>
      </c>
      <c r="Q27" s="67">
        <v>123353</v>
      </c>
      <c r="R27" s="67">
        <v>48373</v>
      </c>
      <c r="S27" s="67">
        <v>27749</v>
      </c>
      <c r="T27" s="67">
        <v>24205</v>
      </c>
      <c r="U27" s="67">
        <v>9391</v>
      </c>
      <c r="V27" s="67">
        <f t="shared" si="11"/>
        <v>663919</v>
      </c>
      <c r="W27" s="68">
        <f t="shared" si="8"/>
        <v>0.32284023196761091</v>
      </c>
      <c r="X27" s="67">
        <v>13</v>
      </c>
      <c r="Y27" s="67">
        <v>6615</v>
      </c>
      <c r="Z27" s="67">
        <v>257556</v>
      </c>
      <c r="AA27" s="67">
        <v>307885</v>
      </c>
      <c r="AB27" s="67">
        <v>91850</v>
      </c>
      <c r="AD27" s="59">
        <v>2056494</v>
      </c>
      <c r="AE27">
        <v>0</v>
      </c>
    </row>
    <row r="28" spans="1:31" x14ac:dyDescent="0.45">
      <c r="A28" s="31" t="s">
        <v>32</v>
      </c>
      <c r="B28" s="30">
        <f t="shared" si="12"/>
        <v>5307246</v>
      </c>
      <c r="C28" s="32">
        <f>SUM(一般接種!D27+一般接種!G27+一般接種!J27+一般接種!M27+医療従事者等!C25)</f>
        <v>1674771</v>
      </c>
      <c r="D28" s="32">
        <v>25883</v>
      </c>
      <c r="E28" s="73">
        <f t="shared" si="0"/>
        <v>0.82584587337004567</v>
      </c>
      <c r="F28" s="32">
        <f>SUM(一般接種!E27+一般接種!H27+一般接種!K27+一般接種!N27+医療従事者等!D25)</f>
        <v>1661511</v>
      </c>
      <c r="G28" s="32">
        <v>24380</v>
      </c>
      <c r="H28" s="73">
        <f t="shared" si="7"/>
        <v>0.81995737764855847</v>
      </c>
      <c r="I28" s="29">
        <f t="shared" si="9"/>
        <v>1354536</v>
      </c>
      <c r="J28" s="32">
        <v>45</v>
      </c>
      <c r="K28" s="73">
        <f t="shared" si="10"/>
        <v>0.67839707904167323</v>
      </c>
      <c r="L28" s="67">
        <v>15513</v>
      </c>
      <c r="M28" s="67">
        <v>85366</v>
      </c>
      <c r="N28" s="67">
        <v>466937</v>
      </c>
      <c r="O28" s="67">
        <v>403757</v>
      </c>
      <c r="P28" s="67">
        <v>192519</v>
      </c>
      <c r="Q28" s="67">
        <v>97968</v>
      </c>
      <c r="R28" s="67">
        <v>38063</v>
      </c>
      <c r="S28" s="67">
        <v>22429</v>
      </c>
      <c r="T28" s="67">
        <v>22606</v>
      </c>
      <c r="U28" s="67">
        <v>9378</v>
      </c>
      <c r="V28" s="67">
        <f t="shared" si="11"/>
        <v>616428</v>
      </c>
      <c r="W28" s="68">
        <f t="shared" si="8"/>
        <v>0.30873808289571547</v>
      </c>
      <c r="X28" s="67">
        <v>43</v>
      </c>
      <c r="Y28" s="67">
        <v>9438</v>
      </c>
      <c r="Z28" s="67">
        <v>257548</v>
      </c>
      <c r="AA28" s="67">
        <v>276086</v>
      </c>
      <c r="AB28" s="67">
        <v>73313</v>
      </c>
      <c r="AD28" s="59">
        <v>1996605</v>
      </c>
      <c r="AE28">
        <v>0</v>
      </c>
    </row>
    <row r="29" spans="1:31" x14ac:dyDescent="0.45">
      <c r="A29" s="31" t="s">
        <v>33</v>
      </c>
      <c r="B29" s="30">
        <f t="shared" si="12"/>
        <v>9781277</v>
      </c>
      <c r="C29" s="32">
        <f>SUM(一般接種!D28+一般接種!G28+一般接種!J28+一般接種!M28+医療従事者等!C26)</f>
        <v>3152925</v>
      </c>
      <c r="D29" s="32">
        <v>45150</v>
      </c>
      <c r="E29" s="73">
        <f t="shared" si="0"/>
        <v>0.84951343520214306</v>
      </c>
      <c r="F29" s="32">
        <f>SUM(一般接種!E28+一般接種!H28+一般接種!K28+一般接種!N28+医療従事者等!D26)</f>
        <v>3119687</v>
      </c>
      <c r="G29" s="32">
        <v>42082</v>
      </c>
      <c r="H29" s="73">
        <f t="shared" si="7"/>
        <v>0.84126643522947819</v>
      </c>
      <c r="I29" s="29">
        <f t="shared" si="9"/>
        <v>2476429</v>
      </c>
      <c r="J29" s="32">
        <v>53</v>
      </c>
      <c r="K29" s="73">
        <f t="shared" si="10"/>
        <v>0.6769198808189596</v>
      </c>
      <c r="L29" s="67">
        <v>23595</v>
      </c>
      <c r="M29" s="67">
        <v>116053</v>
      </c>
      <c r="N29" s="67">
        <v>657968</v>
      </c>
      <c r="O29" s="67">
        <v>757602</v>
      </c>
      <c r="P29" s="67">
        <v>454098</v>
      </c>
      <c r="Q29" s="67">
        <v>252117</v>
      </c>
      <c r="R29" s="67">
        <v>88243</v>
      </c>
      <c r="S29" s="67">
        <v>53235</v>
      </c>
      <c r="T29" s="67">
        <v>53699</v>
      </c>
      <c r="U29" s="67">
        <v>19819</v>
      </c>
      <c r="V29" s="67">
        <f t="shared" si="11"/>
        <v>1032236</v>
      </c>
      <c r="W29" s="68">
        <f t="shared" si="8"/>
        <v>0.28216275319137302</v>
      </c>
      <c r="X29" s="67">
        <v>26</v>
      </c>
      <c r="Y29" s="67">
        <v>12233</v>
      </c>
      <c r="Z29" s="67">
        <v>354692</v>
      </c>
      <c r="AA29" s="67">
        <v>462321</v>
      </c>
      <c r="AB29" s="67">
        <v>202964</v>
      </c>
      <c r="AD29" s="59">
        <v>3658300</v>
      </c>
      <c r="AE29">
        <v>1</v>
      </c>
    </row>
    <row r="30" spans="1:31" x14ac:dyDescent="0.45">
      <c r="A30" s="31" t="s">
        <v>34</v>
      </c>
      <c r="B30" s="30">
        <f t="shared" si="12"/>
        <v>18393109</v>
      </c>
      <c r="C30" s="32">
        <f>SUM(一般接種!D29+一般接種!G29+一般接種!J29+一般接種!M29+医療従事者等!C27)</f>
        <v>6037404</v>
      </c>
      <c r="D30" s="32">
        <v>96537</v>
      </c>
      <c r="E30" s="73">
        <f t="shared" si="0"/>
        <v>0.78912272056181587</v>
      </c>
      <c r="F30" s="32">
        <f>SUM(一般接種!E29+一般接種!H29+一般接種!K29+一般接種!N29+医療従事者等!D27)</f>
        <v>5934106</v>
      </c>
      <c r="G30" s="32">
        <v>91314</v>
      </c>
      <c r="H30" s="73">
        <f t="shared" si="7"/>
        <v>0.7760954619446645</v>
      </c>
      <c r="I30" s="29">
        <f t="shared" si="9"/>
        <v>4663242</v>
      </c>
      <c r="J30" s="32">
        <v>163</v>
      </c>
      <c r="K30" s="73">
        <f t="shared" si="10"/>
        <v>0.61939470900033144</v>
      </c>
      <c r="L30" s="67">
        <v>43278</v>
      </c>
      <c r="M30" s="67">
        <v>375868</v>
      </c>
      <c r="N30" s="67">
        <v>1356808</v>
      </c>
      <c r="O30" s="67">
        <v>1362906</v>
      </c>
      <c r="P30" s="67">
        <v>761778</v>
      </c>
      <c r="Q30" s="67">
        <v>370809</v>
      </c>
      <c r="R30" s="67">
        <v>150602</v>
      </c>
      <c r="S30" s="67">
        <v>109195</v>
      </c>
      <c r="T30" s="67">
        <v>95199</v>
      </c>
      <c r="U30" s="67">
        <v>36799</v>
      </c>
      <c r="V30" s="67">
        <f t="shared" si="11"/>
        <v>1758357</v>
      </c>
      <c r="W30" s="68">
        <f t="shared" si="8"/>
        <v>0.23356177802985875</v>
      </c>
      <c r="X30" s="67">
        <v>69</v>
      </c>
      <c r="Y30" s="67">
        <v>45296</v>
      </c>
      <c r="Z30" s="67">
        <v>694475</v>
      </c>
      <c r="AA30" s="67">
        <v>761726</v>
      </c>
      <c r="AB30" s="67">
        <v>256791</v>
      </c>
      <c r="AD30" s="59">
        <v>7528445</v>
      </c>
      <c r="AE30">
        <v>0</v>
      </c>
    </row>
    <row r="31" spans="1:31" x14ac:dyDescent="0.45">
      <c r="A31" s="31" t="s">
        <v>35</v>
      </c>
      <c r="B31" s="30">
        <f t="shared" si="12"/>
        <v>4620213</v>
      </c>
      <c r="C31" s="32">
        <f>SUM(一般接種!D30+一般接種!G30+一般接種!J30+一般接種!M30+医療従事者等!C28)</f>
        <v>1485718</v>
      </c>
      <c r="D31" s="32">
        <v>23582</v>
      </c>
      <c r="E31" s="73">
        <f t="shared" si="0"/>
        <v>0.8191788803729102</v>
      </c>
      <c r="F31" s="32">
        <f>SUM(一般接種!E30+一般接種!H30+一般接種!K30+一般接種!N30+医療従事者等!D28)</f>
        <v>1470434</v>
      </c>
      <c r="G31" s="32">
        <v>22312</v>
      </c>
      <c r="H31" s="73">
        <f t="shared" si="7"/>
        <v>0.81132737214826767</v>
      </c>
      <c r="I31" s="29">
        <f t="shared" si="9"/>
        <v>1176210</v>
      </c>
      <c r="J31" s="32">
        <v>44</v>
      </c>
      <c r="K31" s="73">
        <f t="shared" si="10"/>
        <v>0.65896082649813992</v>
      </c>
      <c r="L31" s="67">
        <v>16835</v>
      </c>
      <c r="M31" s="67">
        <v>67568</v>
      </c>
      <c r="N31" s="67">
        <v>347304</v>
      </c>
      <c r="O31" s="67">
        <v>354057</v>
      </c>
      <c r="P31" s="67">
        <v>197086</v>
      </c>
      <c r="Q31" s="67">
        <v>98853</v>
      </c>
      <c r="R31" s="67">
        <v>40860</v>
      </c>
      <c r="S31" s="67">
        <v>24624</v>
      </c>
      <c r="T31" s="67">
        <v>20781</v>
      </c>
      <c r="U31" s="67">
        <v>8242</v>
      </c>
      <c r="V31" s="67">
        <f t="shared" si="11"/>
        <v>487851</v>
      </c>
      <c r="W31" s="68">
        <f t="shared" si="8"/>
        <v>0.2733242570929138</v>
      </c>
      <c r="X31" s="67">
        <v>82</v>
      </c>
      <c r="Y31" s="67">
        <v>5591</v>
      </c>
      <c r="Z31" s="67">
        <v>162702</v>
      </c>
      <c r="AA31" s="67">
        <v>232782</v>
      </c>
      <c r="AB31" s="67">
        <v>86694</v>
      </c>
      <c r="AD31" s="59">
        <v>1784880</v>
      </c>
      <c r="AE31">
        <v>0</v>
      </c>
    </row>
    <row r="32" spans="1:31" x14ac:dyDescent="0.45">
      <c r="A32" s="31" t="s">
        <v>36</v>
      </c>
      <c r="B32" s="30">
        <f t="shared" si="12"/>
        <v>3574852</v>
      </c>
      <c r="C32" s="32">
        <f>SUM(一般接種!D31+一般接種!G31+一般接種!J31+一般接種!M31+医療従事者等!C29)</f>
        <v>1161937</v>
      </c>
      <c r="D32" s="32">
        <v>12655</v>
      </c>
      <c r="E32" s="73">
        <f t="shared" si="0"/>
        <v>0.81211241569953141</v>
      </c>
      <c r="F32" s="32">
        <f>SUM(一般接種!E31+一般接種!H31+一般接種!K31+一般接種!N31+医療従事者等!D29)</f>
        <v>1149974</v>
      </c>
      <c r="G32" s="32">
        <v>11939</v>
      </c>
      <c r="H32" s="73">
        <f t="shared" si="7"/>
        <v>0.8041649943187279</v>
      </c>
      <c r="I32" s="29">
        <f t="shared" si="9"/>
        <v>904239</v>
      </c>
      <c r="J32" s="32">
        <v>14</v>
      </c>
      <c r="K32" s="73">
        <f t="shared" si="10"/>
        <v>0.63894879506153301</v>
      </c>
      <c r="L32" s="67">
        <v>8771</v>
      </c>
      <c r="M32" s="67">
        <v>53154</v>
      </c>
      <c r="N32" s="67">
        <v>238955</v>
      </c>
      <c r="O32" s="67">
        <v>286178</v>
      </c>
      <c r="P32" s="67">
        <v>161346</v>
      </c>
      <c r="Q32" s="67">
        <v>83285</v>
      </c>
      <c r="R32" s="67">
        <v>25271</v>
      </c>
      <c r="S32" s="67">
        <v>21646</v>
      </c>
      <c r="T32" s="67">
        <v>18267</v>
      </c>
      <c r="U32" s="67">
        <v>7366</v>
      </c>
      <c r="V32" s="67">
        <f t="shared" si="11"/>
        <v>358702</v>
      </c>
      <c r="W32" s="68">
        <f t="shared" si="8"/>
        <v>0.25346811986636292</v>
      </c>
      <c r="X32" s="67">
        <v>9</v>
      </c>
      <c r="Y32" s="67">
        <v>7108</v>
      </c>
      <c r="Z32" s="67">
        <v>135058</v>
      </c>
      <c r="AA32" s="67">
        <v>154492</v>
      </c>
      <c r="AB32" s="67">
        <v>62035</v>
      </c>
      <c r="AD32" s="59">
        <v>1415176</v>
      </c>
      <c r="AE32">
        <v>0</v>
      </c>
    </row>
    <row r="33" spans="1:31" x14ac:dyDescent="0.45">
      <c r="A33" s="31" t="s">
        <v>37</v>
      </c>
      <c r="B33" s="30">
        <f t="shared" si="12"/>
        <v>6269497</v>
      </c>
      <c r="C33" s="32">
        <f>SUM(一般接種!D32+一般接種!G32+一般接種!J32+一般接種!M32+医療従事者等!C30)</f>
        <v>2037495</v>
      </c>
      <c r="D33" s="32">
        <v>33285</v>
      </c>
      <c r="E33" s="73">
        <f t="shared" si="0"/>
        <v>0.79803665327984974</v>
      </c>
      <c r="F33" s="32">
        <f>SUM(一般接種!E32+一般接種!H32+一般接種!K32+一般接種!N32+医療従事者等!D30)</f>
        <v>2006445</v>
      </c>
      <c r="G33" s="32">
        <v>31149</v>
      </c>
      <c r="H33" s="73">
        <f t="shared" si="7"/>
        <v>0.78652367220853814</v>
      </c>
      <c r="I33" s="29">
        <f t="shared" si="9"/>
        <v>1566551</v>
      </c>
      <c r="J33" s="32">
        <v>81</v>
      </c>
      <c r="K33" s="73">
        <f t="shared" si="10"/>
        <v>0.62373727117581801</v>
      </c>
      <c r="L33" s="67">
        <v>26271</v>
      </c>
      <c r="M33" s="67">
        <v>97820</v>
      </c>
      <c r="N33" s="67">
        <v>452008</v>
      </c>
      <c r="O33" s="67">
        <v>476015</v>
      </c>
      <c r="P33" s="67">
        <v>253036</v>
      </c>
      <c r="Q33" s="67">
        <v>126209</v>
      </c>
      <c r="R33" s="67">
        <v>51448</v>
      </c>
      <c r="S33" s="67">
        <v>37097</v>
      </c>
      <c r="T33" s="67">
        <v>34214</v>
      </c>
      <c r="U33" s="67">
        <v>12433</v>
      </c>
      <c r="V33" s="67">
        <f t="shared" si="11"/>
        <v>659006</v>
      </c>
      <c r="W33" s="68">
        <f t="shared" si="8"/>
        <v>0.26240311281319856</v>
      </c>
      <c r="X33" s="67">
        <v>16</v>
      </c>
      <c r="Y33" s="67">
        <v>8390</v>
      </c>
      <c r="Z33" s="67">
        <v>243864</v>
      </c>
      <c r="AA33" s="67">
        <v>302537</v>
      </c>
      <c r="AB33" s="67">
        <v>104199</v>
      </c>
      <c r="AD33" s="59">
        <v>2511426</v>
      </c>
      <c r="AE33">
        <v>0</v>
      </c>
    </row>
    <row r="34" spans="1:31" x14ac:dyDescent="0.45">
      <c r="A34" s="31" t="s">
        <v>38</v>
      </c>
      <c r="B34" s="30">
        <f t="shared" si="12"/>
        <v>20951076</v>
      </c>
      <c r="C34" s="32">
        <f>SUM(一般接種!D33+一般接種!G33+一般接種!J33+一般接種!M33+医療従事者等!C31)</f>
        <v>6924483</v>
      </c>
      <c r="D34" s="32">
        <v>112347</v>
      </c>
      <c r="E34" s="73">
        <f t="shared" si="0"/>
        <v>0.77404250512969042</v>
      </c>
      <c r="F34" s="32">
        <f>SUM(一般接種!E33+一般接種!H33+一般接種!K33+一般接種!N33+医療従事者等!D31)</f>
        <v>6836256</v>
      </c>
      <c r="G34" s="32">
        <v>105863</v>
      </c>
      <c r="H34" s="73">
        <f t="shared" si="7"/>
        <v>0.76475429413437024</v>
      </c>
      <c r="I34" s="29">
        <f t="shared" si="9"/>
        <v>5170994</v>
      </c>
      <c r="J34" s="32">
        <v>483</v>
      </c>
      <c r="K34" s="73">
        <f t="shared" si="10"/>
        <v>0.58750959863993035</v>
      </c>
      <c r="L34" s="67">
        <v>65729</v>
      </c>
      <c r="M34" s="67">
        <v>376432</v>
      </c>
      <c r="N34" s="67">
        <v>1531478</v>
      </c>
      <c r="O34" s="67">
        <v>1563369</v>
      </c>
      <c r="P34" s="67">
        <v>775588</v>
      </c>
      <c r="Q34" s="67">
        <v>371182</v>
      </c>
      <c r="R34" s="67">
        <v>199185</v>
      </c>
      <c r="S34" s="67">
        <v>138476</v>
      </c>
      <c r="T34" s="67">
        <v>110879</v>
      </c>
      <c r="U34" s="67">
        <v>38676</v>
      </c>
      <c r="V34" s="67">
        <f t="shared" si="11"/>
        <v>2019343</v>
      </c>
      <c r="W34" s="68">
        <f t="shared" si="8"/>
        <v>0.22945186567562723</v>
      </c>
      <c r="X34" s="67">
        <v>465</v>
      </c>
      <c r="Y34" s="67">
        <v>49959</v>
      </c>
      <c r="Z34" s="67">
        <v>799617</v>
      </c>
      <c r="AA34" s="67">
        <v>894370</v>
      </c>
      <c r="AB34" s="67">
        <v>274932</v>
      </c>
      <c r="AD34" s="59">
        <v>8800726</v>
      </c>
      <c r="AE34">
        <v>0</v>
      </c>
    </row>
    <row r="35" spans="1:31" x14ac:dyDescent="0.45">
      <c r="A35" s="31" t="s">
        <v>39</v>
      </c>
      <c r="B35" s="30">
        <f t="shared" si="12"/>
        <v>13698507</v>
      </c>
      <c r="C35" s="32">
        <f>SUM(一般接種!D34+一般接種!G34+一般接種!J34+一般接種!M34+医療従事者等!C32)</f>
        <v>4448155</v>
      </c>
      <c r="D35" s="32">
        <v>67889</v>
      </c>
      <c r="E35" s="73">
        <f t="shared" si="0"/>
        <v>0.79806573731056885</v>
      </c>
      <c r="F35" s="32">
        <f>SUM(一般接種!E34+一般接種!H34+一般接種!K34+一般接種!N34+医療従事者等!D32)</f>
        <v>4396643</v>
      </c>
      <c r="G35" s="32">
        <v>63928</v>
      </c>
      <c r="H35" s="73">
        <f t="shared" si="7"/>
        <v>0.78940214841554401</v>
      </c>
      <c r="I35" s="29">
        <f t="shared" si="9"/>
        <v>3432141</v>
      </c>
      <c r="J35" s="32">
        <v>86</v>
      </c>
      <c r="K35" s="73">
        <f t="shared" si="10"/>
        <v>0.62530574720015275</v>
      </c>
      <c r="L35" s="67">
        <v>45815</v>
      </c>
      <c r="M35" s="67">
        <v>244419</v>
      </c>
      <c r="N35" s="67">
        <v>1011195</v>
      </c>
      <c r="O35" s="67">
        <v>1038692</v>
      </c>
      <c r="P35" s="67">
        <v>545739</v>
      </c>
      <c r="Q35" s="67">
        <v>254025</v>
      </c>
      <c r="R35" s="67">
        <v>116208</v>
      </c>
      <c r="S35" s="67">
        <v>81092</v>
      </c>
      <c r="T35" s="67">
        <v>67856</v>
      </c>
      <c r="U35" s="67">
        <v>27100</v>
      </c>
      <c r="V35" s="67">
        <f t="shared" si="11"/>
        <v>1421568</v>
      </c>
      <c r="W35" s="68">
        <f t="shared" si="8"/>
        <v>0.25900361166584646</v>
      </c>
      <c r="X35" s="67">
        <v>108</v>
      </c>
      <c r="Y35" s="67">
        <v>26940</v>
      </c>
      <c r="Z35" s="67">
        <v>538835</v>
      </c>
      <c r="AA35" s="67">
        <v>633662</v>
      </c>
      <c r="AB35" s="67">
        <v>222023</v>
      </c>
      <c r="AD35" s="59">
        <v>5488603</v>
      </c>
      <c r="AE35">
        <v>0</v>
      </c>
    </row>
    <row r="36" spans="1:31" x14ac:dyDescent="0.45">
      <c r="A36" s="31" t="s">
        <v>40</v>
      </c>
      <c r="B36" s="30">
        <f t="shared" si="12"/>
        <v>3437603</v>
      </c>
      <c r="C36" s="32">
        <f>SUM(一般接種!D35+一般接種!G35+一般接種!J35+一般接種!M35+医療従事者等!C33)</f>
        <v>1097339</v>
      </c>
      <c r="D36" s="32">
        <v>13407</v>
      </c>
      <c r="E36" s="73">
        <f t="shared" si="0"/>
        <v>0.81183313535545398</v>
      </c>
      <c r="F36" s="32">
        <f>SUM(一般接種!E35+一般接種!H35+一般接種!K35+一般接種!N35+医療従事者等!D33)</f>
        <v>1086220</v>
      </c>
      <c r="G36" s="32">
        <v>12504</v>
      </c>
      <c r="H36" s="73">
        <f t="shared" si="7"/>
        <v>0.80418165231888772</v>
      </c>
      <c r="I36" s="29">
        <f t="shared" si="9"/>
        <v>865896</v>
      </c>
      <c r="J36" s="32">
        <v>44</v>
      </c>
      <c r="K36" s="73">
        <f t="shared" si="10"/>
        <v>0.64849763999382848</v>
      </c>
      <c r="L36" s="67">
        <v>7600</v>
      </c>
      <c r="M36" s="67">
        <v>54607</v>
      </c>
      <c r="N36" s="67">
        <v>308018</v>
      </c>
      <c r="O36" s="67">
        <v>254550</v>
      </c>
      <c r="P36" s="67">
        <v>131891</v>
      </c>
      <c r="Q36" s="67">
        <v>53899</v>
      </c>
      <c r="R36" s="67">
        <v>20416</v>
      </c>
      <c r="S36" s="67">
        <v>14675</v>
      </c>
      <c r="T36" s="67">
        <v>15101</v>
      </c>
      <c r="U36" s="67">
        <v>5139</v>
      </c>
      <c r="V36" s="67">
        <f t="shared" si="11"/>
        <v>388148</v>
      </c>
      <c r="W36" s="68">
        <f t="shared" si="8"/>
        <v>0.29071141715711757</v>
      </c>
      <c r="X36" s="67">
        <v>71</v>
      </c>
      <c r="Y36" s="67">
        <v>5862</v>
      </c>
      <c r="Z36" s="67">
        <v>159379</v>
      </c>
      <c r="AA36" s="67">
        <v>173212</v>
      </c>
      <c r="AB36" s="67">
        <v>49624</v>
      </c>
      <c r="AD36" s="59">
        <v>1335166</v>
      </c>
      <c r="AE36">
        <v>0</v>
      </c>
    </row>
    <row r="37" spans="1:31" x14ac:dyDescent="0.45">
      <c r="A37" s="31" t="s">
        <v>41</v>
      </c>
      <c r="B37" s="30">
        <f t="shared" si="12"/>
        <v>2376506</v>
      </c>
      <c r="C37" s="32">
        <f>SUM(一般接種!D36+一般接種!G36+一般接種!J36+一般接種!M36+医療従事者等!C34)</f>
        <v>751851</v>
      </c>
      <c r="D37" s="32">
        <v>13102</v>
      </c>
      <c r="E37" s="73">
        <f t="shared" si="0"/>
        <v>0.79031635162733183</v>
      </c>
      <c r="F37" s="32">
        <f>SUM(一般接種!E36+一般接種!H36+一般接種!K36+一般接種!N36+医療従事者等!D34)</f>
        <v>742874</v>
      </c>
      <c r="G37" s="32">
        <v>12398</v>
      </c>
      <c r="H37" s="73">
        <f t="shared" si="7"/>
        <v>0.7814658663109213</v>
      </c>
      <c r="I37" s="29">
        <f t="shared" si="9"/>
        <v>606551</v>
      </c>
      <c r="J37" s="32">
        <v>16</v>
      </c>
      <c r="K37" s="73">
        <f t="shared" si="10"/>
        <v>0.64887333632165145</v>
      </c>
      <c r="L37" s="67">
        <v>7692</v>
      </c>
      <c r="M37" s="67">
        <v>44862</v>
      </c>
      <c r="N37" s="67">
        <v>212632</v>
      </c>
      <c r="O37" s="67">
        <v>197573</v>
      </c>
      <c r="P37" s="67">
        <v>83882</v>
      </c>
      <c r="Q37" s="67">
        <v>30051</v>
      </c>
      <c r="R37" s="67">
        <v>10781</v>
      </c>
      <c r="S37" s="67">
        <v>8358</v>
      </c>
      <c r="T37" s="67">
        <v>7640</v>
      </c>
      <c r="U37" s="67">
        <v>3080</v>
      </c>
      <c r="V37" s="67">
        <f t="shared" si="11"/>
        <v>275230</v>
      </c>
      <c r="W37" s="68">
        <f t="shared" si="8"/>
        <v>0.29444204927301493</v>
      </c>
      <c r="X37" s="67">
        <v>2</v>
      </c>
      <c r="Y37" s="67">
        <v>3038</v>
      </c>
      <c r="Z37" s="67">
        <v>91329</v>
      </c>
      <c r="AA37" s="67">
        <v>131706</v>
      </c>
      <c r="AB37" s="67">
        <v>49155</v>
      </c>
      <c r="AD37" s="59">
        <v>934751</v>
      </c>
      <c r="AE37">
        <v>0</v>
      </c>
    </row>
    <row r="38" spans="1:31" x14ac:dyDescent="0.45">
      <c r="A38" s="31" t="s">
        <v>42</v>
      </c>
      <c r="B38" s="30">
        <f t="shared" si="12"/>
        <v>1407955</v>
      </c>
      <c r="C38" s="32">
        <f>SUM(一般接種!D37+一般接種!G37+一般接種!J37+一般接種!M37+医療従事者等!C35)</f>
        <v>446239</v>
      </c>
      <c r="D38" s="32">
        <v>6847</v>
      </c>
      <c r="E38" s="73">
        <f t="shared" si="0"/>
        <v>0.79656423299837387</v>
      </c>
      <c r="F38" s="32">
        <f>SUM(一般接種!E37+一般接種!H37+一般接種!K37+一般接種!N37+医療従事者等!D35)</f>
        <v>441020</v>
      </c>
      <c r="G38" s="32">
        <v>6412</v>
      </c>
      <c r="H38" s="73">
        <f t="shared" si="7"/>
        <v>0.7878914230913564</v>
      </c>
      <c r="I38" s="29">
        <f t="shared" si="9"/>
        <v>357720</v>
      </c>
      <c r="J38" s="32">
        <v>1</v>
      </c>
      <c r="K38" s="73">
        <f t="shared" si="10"/>
        <v>0.64850102155693612</v>
      </c>
      <c r="L38" s="67">
        <v>4923</v>
      </c>
      <c r="M38" s="67">
        <v>23228</v>
      </c>
      <c r="N38" s="67">
        <v>108429</v>
      </c>
      <c r="O38" s="67">
        <v>110753</v>
      </c>
      <c r="P38" s="67">
        <v>59687</v>
      </c>
      <c r="Q38" s="67">
        <v>25079</v>
      </c>
      <c r="R38" s="67">
        <v>9455</v>
      </c>
      <c r="S38" s="67">
        <v>7483</v>
      </c>
      <c r="T38" s="67">
        <v>6027</v>
      </c>
      <c r="U38" s="67">
        <v>2656</v>
      </c>
      <c r="V38" s="67">
        <f t="shared" si="11"/>
        <v>162976</v>
      </c>
      <c r="W38" s="68">
        <f t="shared" si="8"/>
        <v>0.29545565790260853</v>
      </c>
      <c r="X38" s="67">
        <v>17</v>
      </c>
      <c r="Y38" s="67">
        <v>2693</v>
      </c>
      <c r="Z38" s="67">
        <v>57824</v>
      </c>
      <c r="AA38" s="67">
        <v>73618</v>
      </c>
      <c r="AB38" s="67">
        <v>28824</v>
      </c>
      <c r="AD38" s="59">
        <v>551609</v>
      </c>
      <c r="AE38">
        <v>0</v>
      </c>
    </row>
    <row r="39" spans="1:31" x14ac:dyDescent="0.45">
      <c r="A39" s="31" t="s">
        <v>43</v>
      </c>
      <c r="B39" s="30">
        <f t="shared" si="12"/>
        <v>1790908</v>
      </c>
      <c r="C39" s="32">
        <f>SUM(一般接種!D38+一般接種!G38+一般接種!J38+一般接種!M38+医療従事者等!C36)</f>
        <v>567434</v>
      </c>
      <c r="D39" s="32">
        <v>9567</v>
      </c>
      <c r="E39" s="73">
        <f t="shared" si="0"/>
        <v>0.83741683879335194</v>
      </c>
      <c r="F39" s="32">
        <f>SUM(一般接種!E38+一般接種!H38+一般接種!K38+一般接種!N38+医療従事者等!D36)</f>
        <v>558981</v>
      </c>
      <c r="G39" s="32">
        <v>8934</v>
      </c>
      <c r="H39" s="73">
        <f t="shared" si="7"/>
        <v>0.82567819915457774</v>
      </c>
      <c r="I39" s="29">
        <f t="shared" si="9"/>
        <v>460173</v>
      </c>
      <c r="J39" s="32">
        <v>12</v>
      </c>
      <c r="K39" s="73">
        <f t="shared" si="10"/>
        <v>0.69074989192045344</v>
      </c>
      <c r="L39" s="67">
        <v>4906</v>
      </c>
      <c r="M39" s="67">
        <v>30278</v>
      </c>
      <c r="N39" s="67">
        <v>111475</v>
      </c>
      <c r="O39" s="67">
        <v>142713</v>
      </c>
      <c r="P39" s="67">
        <v>82682</v>
      </c>
      <c r="Q39" s="67">
        <v>45588</v>
      </c>
      <c r="R39" s="67">
        <v>20794</v>
      </c>
      <c r="S39" s="67">
        <v>11315</v>
      </c>
      <c r="T39" s="67">
        <v>7100</v>
      </c>
      <c r="U39" s="67">
        <v>3322</v>
      </c>
      <c r="V39" s="67">
        <f t="shared" si="11"/>
        <v>204320</v>
      </c>
      <c r="W39" s="68">
        <f t="shared" si="8"/>
        <v>0.30670573542127005</v>
      </c>
      <c r="X39" s="67">
        <v>25</v>
      </c>
      <c r="Y39" s="67">
        <v>2148</v>
      </c>
      <c r="Z39" s="67">
        <v>47758</v>
      </c>
      <c r="AA39" s="67">
        <v>100121</v>
      </c>
      <c r="AB39" s="67">
        <v>54268</v>
      </c>
      <c r="AD39" s="59">
        <v>666176</v>
      </c>
      <c r="AE39">
        <v>0</v>
      </c>
    </row>
    <row r="40" spans="1:31" x14ac:dyDescent="0.45">
      <c r="A40" s="31" t="s">
        <v>44</v>
      </c>
      <c r="B40" s="30">
        <f t="shared" si="12"/>
        <v>4750678</v>
      </c>
      <c r="C40" s="32">
        <f>SUM(一般接種!D39+一般接種!G39+一般接種!J39+一般接種!M39+医療従事者等!C37)</f>
        <v>1523174</v>
      </c>
      <c r="D40" s="32">
        <v>24863</v>
      </c>
      <c r="E40" s="73">
        <f t="shared" si="0"/>
        <v>0.79731873411214527</v>
      </c>
      <c r="F40" s="32">
        <f>SUM(一般接種!E39+一般接種!H39+一般接種!K39+一般接種!N39+医療従事者等!D37)</f>
        <v>1493548</v>
      </c>
      <c r="G40" s="32">
        <v>23594</v>
      </c>
      <c r="H40" s="73">
        <f t="shared" si="7"/>
        <v>0.78222869783581939</v>
      </c>
      <c r="I40" s="29">
        <f t="shared" si="9"/>
        <v>1215068</v>
      </c>
      <c r="J40" s="32">
        <v>34</v>
      </c>
      <c r="K40" s="73">
        <f t="shared" si="10"/>
        <v>0.64657428983916976</v>
      </c>
      <c r="L40" s="67">
        <v>21866</v>
      </c>
      <c r="M40" s="67">
        <v>138176</v>
      </c>
      <c r="N40" s="67">
        <v>363122</v>
      </c>
      <c r="O40" s="67">
        <v>318516</v>
      </c>
      <c r="P40" s="67">
        <v>164018</v>
      </c>
      <c r="Q40" s="67">
        <v>92248</v>
      </c>
      <c r="R40" s="67">
        <v>51191</v>
      </c>
      <c r="S40" s="67">
        <v>29782</v>
      </c>
      <c r="T40" s="67">
        <v>25918</v>
      </c>
      <c r="U40" s="67">
        <v>10231</v>
      </c>
      <c r="V40" s="67">
        <f t="shared" si="11"/>
        <v>518888</v>
      </c>
      <c r="W40" s="68">
        <f t="shared" si="8"/>
        <v>0.27612366411645034</v>
      </c>
      <c r="X40" s="67">
        <v>254</v>
      </c>
      <c r="Y40" s="67">
        <v>7546</v>
      </c>
      <c r="Z40" s="67">
        <v>163076</v>
      </c>
      <c r="AA40" s="67">
        <v>247565</v>
      </c>
      <c r="AB40" s="67">
        <v>100447</v>
      </c>
      <c r="AD40" s="59">
        <v>1879187</v>
      </c>
      <c r="AE40">
        <v>1</v>
      </c>
    </row>
    <row r="41" spans="1:31" x14ac:dyDescent="0.45">
      <c r="A41" s="31" t="s">
        <v>45</v>
      </c>
      <c r="B41" s="30">
        <f t="shared" si="12"/>
        <v>6972842</v>
      </c>
      <c r="C41" s="32">
        <f>SUM(一般接種!D40+一般接種!G40+一般接種!J40+一般接種!M40+医療従事者等!C38)</f>
        <v>2253669</v>
      </c>
      <c r="D41" s="32">
        <v>32069</v>
      </c>
      <c r="E41" s="73">
        <f t="shared" si="0"/>
        <v>0.7966584524113477</v>
      </c>
      <c r="F41" s="32">
        <f>SUM(一般接種!E40+一般接種!H40+一般接種!K40+一般接種!N40+医療従事者等!D38)</f>
        <v>2227135</v>
      </c>
      <c r="G41" s="32">
        <v>30182</v>
      </c>
      <c r="H41" s="73">
        <f t="shared" si="7"/>
        <v>0.78782011928360984</v>
      </c>
      <c r="I41" s="29">
        <f t="shared" si="9"/>
        <v>1758798</v>
      </c>
      <c r="J41" s="32">
        <v>28</v>
      </c>
      <c r="K41" s="73">
        <f t="shared" si="10"/>
        <v>0.63068913681468586</v>
      </c>
      <c r="L41" s="67">
        <v>22446</v>
      </c>
      <c r="M41" s="67">
        <v>122099</v>
      </c>
      <c r="N41" s="67">
        <v>546406</v>
      </c>
      <c r="O41" s="67">
        <v>533224</v>
      </c>
      <c r="P41" s="67">
        <v>293467</v>
      </c>
      <c r="Q41" s="67">
        <v>116942</v>
      </c>
      <c r="R41" s="67">
        <v>46142</v>
      </c>
      <c r="S41" s="67">
        <v>32945</v>
      </c>
      <c r="T41" s="67">
        <v>32893</v>
      </c>
      <c r="U41" s="67">
        <v>12234</v>
      </c>
      <c r="V41" s="67">
        <f t="shared" si="11"/>
        <v>733240</v>
      </c>
      <c r="W41" s="68">
        <f t="shared" si="8"/>
        <v>0.2629374521273391</v>
      </c>
      <c r="X41" s="67">
        <v>56</v>
      </c>
      <c r="Y41" s="67">
        <v>15707</v>
      </c>
      <c r="Z41" s="67">
        <v>274270</v>
      </c>
      <c r="AA41" s="67">
        <v>323019</v>
      </c>
      <c r="AB41" s="67">
        <v>120188</v>
      </c>
      <c r="AD41" s="59">
        <v>2788648</v>
      </c>
      <c r="AE41">
        <v>0</v>
      </c>
    </row>
    <row r="42" spans="1:31" x14ac:dyDescent="0.45">
      <c r="A42" s="31" t="s">
        <v>46</v>
      </c>
      <c r="B42" s="30">
        <f t="shared" si="12"/>
        <v>3604644</v>
      </c>
      <c r="C42" s="32">
        <f>SUM(一般接種!D41+一般接種!G41+一般接種!J41+一般接種!M41+医療従事者等!C39)</f>
        <v>1127374</v>
      </c>
      <c r="D42" s="32">
        <v>20665</v>
      </c>
      <c r="E42" s="73">
        <f t="shared" si="0"/>
        <v>0.82563667954560882</v>
      </c>
      <c r="F42" s="32">
        <f>SUM(一般接種!E41+一般接種!H41+一般接種!K41+一般接種!N41+医療従事者等!D39)</f>
        <v>1104731</v>
      </c>
      <c r="G42" s="32">
        <v>19587</v>
      </c>
      <c r="H42" s="73">
        <f t="shared" si="7"/>
        <v>0.80954857057170415</v>
      </c>
      <c r="I42" s="29">
        <f t="shared" si="9"/>
        <v>923259</v>
      </c>
      <c r="J42" s="32">
        <v>54</v>
      </c>
      <c r="K42" s="73">
        <f t="shared" si="10"/>
        <v>0.68873742848382347</v>
      </c>
      <c r="L42" s="67">
        <v>44836</v>
      </c>
      <c r="M42" s="67">
        <v>47020</v>
      </c>
      <c r="N42" s="67">
        <v>287930</v>
      </c>
      <c r="O42" s="67">
        <v>310343</v>
      </c>
      <c r="P42" s="67">
        <v>133955</v>
      </c>
      <c r="Q42" s="67">
        <v>42138</v>
      </c>
      <c r="R42" s="67">
        <v>18924</v>
      </c>
      <c r="S42" s="67">
        <v>17436</v>
      </c>
      <c r="T42" s="67">
        <v>15755</v>
      </c>
      <c r="U42" s="67">
        <v>4922</v>
      </c>
      <c r="V42" s="67">
        <f t="shared" si="11"/>
        <v>449280</v>
      </c>
      <c r="W42" s="68">
        <f t="shared" si="8"/>
        <v>0.3351757755527886</v>
      </c>
      <c r="X42" s="67">
        <v>403</v>
      </c>
      <c r="Y42" s="67">
        <v>9192</v>
      </c>
      <c r="Z42" s="67">
        <v>144112</v>
      </c>
      <c r="AA42" s="67">
        <v>225467</v>
      </c>
      <c r="AB42" s="67">
        <v>70106</v>
      </c>
      <c r="AD42" s="59">
        <v>1340431</v>
      </c>
      <c r="AE42">
        <v>0</v>
      </c>
    </row>
    <row r="43" spans="1:31" x14ac:dyDescent="0.45">
      <c r="A43" s="31" t="s">
        <v>47</v>
      </c>
      <c r="B43" s="30">
        <f t="shared" si="12"/>
        <v>1896550</v>
      </c>
      <c r="C43" s="32">
        <f>SUM(一般接種!D42+一般接種!G42+一般接種!J42+一般接種!M42+医療従事者等!C40)</f>
        <v>601484</v>
      </c>
      <c r="D43" s="32">
        <v>11007</v>
      </c>
      <c r="E43" s="73">
        <f t="shared" si="0"/>
        <v>0.81270456040673977</v>
      </c>
      <c r="F43" s="32">
        <f>SUM(一般接種!E42+一般接種!H42+一般接種!K42+一般接種!N42+医療従事者等!D40)</f>
        <v>594098</v>
      </c>
      <c r="G43" s="32">
        <v>10308</v>
      </c>
      <c r="H43" s="73">
        <f t="shared" si="7"/>
        <v>0.80350089050013906</v>
      </c>
      <c r="I43" s="29">
        <f t="shared" si="9"/>
        <v>486611</v>
      </c>
      <c r="J43" s="32">
        <v>3</v>
      </c>
      <c r="K43" s="73">
        <f t="shared" si="10"/>
        <v>0.66974419110380723</v>
      </c>
      <c r="L43" s="67">
        <v>7961</v>
      </c>
      <c r="M43" s="67">
        <v>39918</v>
      </c>
      <c r="N43" s="67">
        <v>153419</v>
      </c>
      <c r="O43" s="67">
        <v>160836</v>
      </c>
      <c r="P43" s="67">
        <v>67453</v>
      </c>
      <c r="Q43" s="67">
        <v>29087</v>
      </c>
      <c r="R43" s="67">
        <v>11875</v>
      </c>
      <c r="S43" s="67">
        <v>7795</v>
      </c>
      <c r="T43" s="67">
        <v>6277</v>
      </c>
      <c r="U43" s="67">
        <v>1990</v>
      </c>
      <c r="V43" s="67">
        <f t="shared" si="11"/>
        <v>214357</v>
      </c>
      <c r="W43" s="68">
        <f t="shared" si="8"/>
        <v>0.29503081653494972</v>
      </c>
      <c r="X43" s="67">
        <v>10</v>
      </c>
      <c r="Y43" s="67">
        <v>3525</v>
      </c>
      <c r="Z43" s="67">
        <v>74851</v>
      </c>
      <c r="AA43" s="67">
        <v>102499</v>
      </c>
      <c r="AB43" s="67">
        <v>33472</v>
      </c>
      <c r="AD43" s="59">
        <v>726558</v>
      </c>
      <c r="AE43">
        <v>0</v>
      </c>
    </row>
    <row r="44" spans="1:31" x14ac:dyDescent="0.45">
      <c r="A44" s="31" t="s">
        <v>48</v>
      </c>
      <c r="B44" s="30">
        <f t="shared" si="12"/>
        <v>2445875</v>
      </c>
      <c r="C44" s="32">
        <f>SUM(一般接種!D43+一般接種!G43+一般接種!J43+一般接種!M43+医療従事者等!C41)</f>
        <v>783121</v>
      </c>
      <c r="D44" s="32">
        <v>12683</v>
      </c>
      <c r="E44" s="73">
        <f t="shared" si="0"/>
        <v>0.79849967404496214</v>
      </c>
      <c r="F44" s="32">
        <f>SUM(一般接種!E43+一般接種!H43+一般接種!K43+一般接種!N43+医療従事者等!D41)</f>
        <v>774861</v>
      </c>
      <c r="G44" s="32">
        <v>11966</v>
      </c>
      <c r="H44" s="73">
        <f t="shared" si="7"/>
        <v>0.79068193525050867</v>
      </c>
      <c r="I44" s="29">
        <f t="shared" si="9"/>
        <v>624657</v>
      </c>
      <c r="J44" s="32">
        <v>14</v>
      </c>
      <c r="K44" s="73">
        <f t="shared" si="10"/>
        <v>0.64739438072170286</v>
      </c>
      <c r="L44" s="67">
        <v>9453</v>
      </c>
      <c r="M44" s="67">
        <v>48532</v>
      </c>
      <c r="N44" s="67">
        <v>170776</v>
      </c>
      <c r="O44" s="67">
        <v>187216</v>
      </c>
      <c r="P44" s="67">
        <v>114102</v>
      </c>
      <c r="Q44" s="67">
        <v>52851</v>
      </c>
      <c r="R44" s="67">
        <v>16697</v>
      </c>
      <c r="S44" s="67">
        <v>10458</v>
      </c>
      <c r="T44" s="67">
        <v>10681</v>
      </c>
      <c r="U44" s="67">
        <v>3891</v>
      </c>
      <c r="V44" s="67">
        <f t="shared" si="11"/>
        <v>263236</v>
      </c>
      <c r="W44" s="68">
        <f t="shared" si="8"/>
        <v>0.27282384850812091</v>
      </c>
      <c r="X44" s="67">
        <v>150</v>
      </c>
      <c r="Y44" s="67">
        <v>7878</v>
      </c>
      <c r="Z44" s="67">
        <v>98515</v>
      </c>
      <c r="AA44" s="67">
        <v>112921</v>
      </c>
      <c r="AB44" s="67">
        <v>43772</v>
      </c>
      <c r="AD44" s="59">
        <v>964857</v>
      </c>
      <c r="AE44">
        <v>0</v>
      </c>
    </row>
    <row r="45" spans="1:31" x14ac:dyDescent="0.45">
      <c r="A45" s="31" t="s">
        <v>49</v>
      </c>
      <c r="B45" s="30">
        <f t="shared" si="12"/>
        <v>3549758</v>
      </c>
      <c r="C45" s="32">
        <f>SUM(一般接種!D44+一般接種!G44+一般接種!J44+一般接種!M44+医療従事者等!C42)</f>
        <v>1119013</v>
      </c>
      <c r="D45" s="32">
        <v>21342</v>
      </c>
      <c r="E45" s="73">
        <f t="shared" si="0"/>
        <v>0.81824945005057825</v>
      </c>
      <c r="F45" s="32">
        <f>SUM(一般接種!E44+一般接種!H44+一般接種!K44+一般接種!N44+医療従事者等!D42)</f>
        <v>1108304</v>
      </c>
      <c r="G45" s="32">
        <v>20071</v>
      </c>
      <c r="H45" s="73">
        <f t="shared" si="7"/>
        <v>0.8112139737470434</v>
      </c>
      <c r="I45" s="29">
        <f t="shared" si="9"/>
        <v>902249</v>
      </c>
      <c r="J45" s="32">
        <v>40</v>
      </c>
      <c r="K45" s="73">
        <f t="shared" si="10"/>
        <v>0.67254397545410427</v>
      </c>
      <c r="L45" s="67">
        <v>12493</v>
      </c>
      <c r="M45" s="67">
        <v>59392</v>
      </c>
      <c r="N45" s="67">
        <v>280617</v>
      </c>
      <c r="O45" s="67">
        <v>272873</v>
      </c>
      <c r="P45" s="67">
        <v>142734</v>
      </c>
      <c r="Q45" s="67">
        <v>71821</v>
      </c>
      <c r="R45" s="67">
        <v>28076</v>
      </c>
      <c r="S45" s="67">
        <v>15522</v>
      </c>
      <c r="T45" s="67">
        <v>13281</v>
      </c>
      <c r="U45" s="67">
        <v>5440</v>
      </c>
      <c r="V45" s="67">
        <f t="shared" si="11"/>
        <v>420192</v>
      </c>
      <c r="W45" s="68">
        <f t="shared" si="8"/>
        <v>0.31322852923658595</v>
      </c>
      <c r="X45" s="67">
        <v>214</v>
      </c>
      <c r="Y45" s="67">
        <v>6053</v>
      </c>
      <c r="Z45" s="67">
        <v>167854</v>
      </c>
      <c r="AA45" s="67">
        <v>187002</v>
      </c>
      <c r="AB45" s="67">
        <v>59069</v>
      </c>
      <c r="AD45" s="59">
        <v>1341487</v>
      </c>
      <c r="AE45">
        <v>0</v>
      </c>
    </row>
    <row r="46" spans="1:31" x14ac:dyDescent="0.45">
      <c r="A46" s="31" t="s">
        <v>50</v>
      </c>
      <c r="B46" s="30">
        <f t="shared" si="12"/>
        <v>1785597</v>
      </c>
      <c r="C46" s="32">
        <f>SUM(一般接種!D45+一般接種!G45+一般接種!J45+一般接種!M45+医療従事者等!C43)</f>
        <v>567938</v>
      </c>
      <c r="D46" s="32">
        <v>9155</v>
      </c>
      <c r="E46" s="73">
        <f t="shared" si="0"/>
        <v>0.80640962179277187</v>
      </c>
      <c r="F46" s="32">
        <f>SUM(一般接種!E45+一般接種!H45+一般接種!K45+一般接種!N45+医療従事者等!D43)</f>
        <v>560662</v>
      </c>
      <c r="G46" s="32">
        <v>8637</v>
      </c>
      <c r="H46" s="73">
        <f t="shared" si="7"/>
        <v>0.79665679068646478</v>
      </c>
      <c r="I46" s="29">
        <f t="shared" si="9"/>
        <v>449289</v>
      </c>
      <c r="J46" s="32">
        <v>16</v>
      </c>
      <c r="K46" s="73">
        <f t="shared" si="10"/>
        <v>0.64836988600530787</v>
      </c>
      <c r="L46" s="67">
        <v>10607</v>
      </c>
      <c r="M46" s="67">
        <v>33567</v>
      </c>
      <c r="N46" s="67">
        <v>141052</v>
      </c>
      <c r="O46" s="67">
        <v>125491</v>
      </c>
      <c r="P46" s="67">
        <v>73424</v>
      </c>
      <c r="Q46" s="67">
        <v>36105</v>
      </c>
      <c r="R46" s="67">
        <v>13304</v>
      </c>
      <c r="S46" s="67">
        <v>6371</v>
      </c>
      <c r="T46" s="67">
        <v>6633</v>
      </c>
      <c r="U46" s="67">
        <v>2735</v>
      </c>
      <c r="V46" s="67">
        <f t="shared" si="11"/>
        <v>207708</v>
      </c>
      <c r="W46" s="68">
        <f t="shared" si="8"/>
        <v>0.2997545195958593</v>
      </c>
      <c r="X46" s="67">
        <v>167</v>
      </c>
      <c r="Y46" s="67">
        <v>5523</v>
      </c>
      <c r="Z46" s="67">
        <v>74442</v>
      </c>
      <c r="AA46" s="67">
        <v>94409</v>
      </c>
      <c r="AB46" s="67">
        <v>33167</v>
      </c>
      <c r="AD46" s="59">
        <v>692927</v>
      </c>
      <c r="AE46">
        <v>0</v>
      </c>
    </row>
    <row r="47" spans="1:31" x14ac:dyDescent="0.45">
      <c r="A47" s="31" t="s">
        <v>51</v>
      </c>
      <c r="B47" s="30">
        <f t="shared" si="12"/>
        <v>12693764</v>
      </c>
      <c r="C47" s="32">
        <f>SUM(一般接種!D46+一般接種!G46+一般接種!J46+一般接種!M46+医療従事者等!C44)</f>
        <v>4151527</v>
      </c>
      <c r="D47" s="32">
        <v>52934</v>
      </c>
      <c r="E47" s="73">
        <f t="shared" si="0"/>
        <v>0.80232201227230215</v>
      </c>
      <c r="F47" s="32">
        <f>SUM(一般接種!E46+一般接種!H46+一般接種!K46+一般接種!N46+医療従事者等!D44)</f>
        <v>4071165</v>
      </c>
      <c r="G47" s="32">
        <v>49316</v>
      </c>
      <c r="H47" s="73">
        <f t="shared" si="7"/>
        <v>0.78729895423511098</v>
      </c>
      <c r="I47" s="29">
        <f t="shared" si="9"/>
        <v>3160947</v>
      </c>
      <c r="J47" s="32">
        <v>379</v>
      </c>
      <c r="K47" s="73">
        <f t="shared" si="10"/>
        <v>0.61869848450027742</v>
      </c>
      <c r="L47" s="67">
        <v>44146</v>
      </c>
      <c r="M47" s="67">
        <v>231114</v>
      </c>
      <c r="N47" s="67">
        <v>931001</v>
      </c>
      <c r="O47" s="67">
        <v>1025472</v>
      </c>
      <c r="P47" s="67">
        <v>491661</v>
      </c>
      <c r="Q47" s="67">
        <v>193863</v>
      </c>
      <c r="R47" s="67">
        <v>85830</v>
      </c>
      <c r="S47" s="67">
        <v>73457</v>
      </c>
      <c r="T47" s="67">
        <v>61044</v>
      </c>
      <c r="U47" s="67">
        <v>23359</v>
      </c>
      <c r="V47" s="67">
        <f t="shared" si="11"/>
        <v>1310125</v>
      </c>
      <c r="W47" s="68">
        <f t="shared" si="8"/>
        <v>0.25646413935910439</v>
      </c>
      <c r="X47" s="67">
        <v>101</v>
      </c>
      <c r="Y47" s="67">
        <v>39993</v>
      </c>
      <c r="Z47" s="67">
        <v>500037</v>
      </c>
      <c r="AA47" s="67">
        <v>578147</v>
      </c>
      <c r="AB47" s="67">
        <v>191847</v>
      </c>
      <c r="AD47" s="59">
        <v>5108414</v>
      </c>
      <c r="AE47">
        <v>0</v>
      </c>
    </row>
    <row r="48" spans="1:31" x14ac:dyDescent="0.45">
      <c r="A48" s="31" t="s">
        <v>52</v>
      </c>
      <c r="B48" s="30">
        <f t="shared" si="12"/>
        <v>2065859</v>
      </c>
      <c r="C48" s="32">
        <f>SUM(一般接種!D47+一般接種!G47+一般接種!J47+一般接種!M47+医療従事者等!C45)</f>
        <v>660232</v>
      </c>
      <c r="D48" s="32">
        <v>11745</v>
      </c>
      <c r="E48" s="73">
        <f t="shared" si="0"/>
        <v>0.79846411087361235</v>
      </c>
      <c r="F48" s="32">
        <f>SUM(一般接種!E47+一般接種!H47+一般接種!K47+一般接種!N47+医療従事者等!D45)</f>
        <v>652532</v>
      </c>
      <c r="G48" s="32">
        <v>10963</v>
      </c>
      <c r="H48" s="73">
        <f t="shared" si="7"/>
        <v>0.7899461687729632</v>
      </c>
      <c r="I48" s="29">
        <f t="shared" si="9"/>
        <v>514063</v>
      </c>
      <c r="J48" s="32">
        <v>12</v>
      </c>
      <c r="K48" s="73">
        <f t="shared" si="10"/>
        <v>0.63293678155258515</v>
      </c>
      <c r="L48" s="67">
        <v>8420</v>
      </c>
      <c r="M48" s="67">
        <v>56695</v>
      </c>
      <c r="N48" s="67">
        <v>165993</v>
      </c>
      <c r="O48" s="67">
        <v>147301</v>
      </c>
      <c r="P48" s="67">
        <v>63399</v>
      </c>
      <c r="Q48" s="67">
        <v>32458</v>
      </c>
      <c r="R48" s="67">
        <v>15380</v>
      </c>
      <c r="S48" s="67">
        <v>10218</v>
      </c>
      <c r="T48" s="67">
        <v>10225</v>
      </c>
      <c r="U48" s="67">
        <v>3974</v>
      </c>
      <c r="V48" s="67">
        <f t="shared" si="11"/>
        <v>239032</v>
      </c>
      <c r="W48" s="68">
        <f t="shared" si="8"/>
        <v>0.29431349178987598</v>
      </c>
      <c r="X48" s="67">
        <v>42</v>
      </c>
      <c r="Y48" s="67">
        <v>6153</v>
      </c>
      <c r="Z48" s="67">
        <v>83745</v>
      </c>
      <c r="AA48" s="67">
        <v>110757</v>
      </c>
      <c r="AB48" s="67">
        <v>38335</v>
      </c>
      <c r="AD48" s="59">
        <v>812168</v>
      </c>
      <c r="AE48">
        <v>0</v>
      </c>
    </row>
    <row r="49" spans="1:31" x14ac:dyDescent="0.45">
      <c r="A49" s="31" t="s">
        <v>53</v>
      </c>
      <c r="B49" s="30">
        <f t="shared" si="12"/>
        <v>3515017</v>
      </c>
      <c r="C49" s="32">
        <f>SUM(一般接種!D48+一般接種!G48+一般接種!J48+一般接種!M48+医療従事者等!C46)</f>
        <v>1106307</v>
      </c>
      <c r="D49" s="32">
        <v>18426</v>
      </c>
      <c r="E49" s="73">
        <f t="shared" si="0"/>
        <v>0.824174125829094</v>
      </c>
      <c r="F49" s="32">
        <f>SUM(一般接種!E48+一般接種!H48+一般接種!K48+一般接種!N48+医療従事者等!D46)</f>
        <v>1090617</v>
      </c>
      <c r="G49" s="32">
        <v>17224</v>
      </c>
      <c r="H49" s="73">
        <f t="shared" si="7"/>
        <v>0.81319807722174453</v>
      </c>
      <c r="I49" s="29">
        <f t="shared" si="9"/>
        <v>908501</v>
      </c>
      <c r="J49" s="32">
        <v>11</v>
      </c>
      <c r="K49" s="73">
        <f t="shared" si="10"/>
        <v>0.68826824953691956</v>
      </c>
      <c r="L49" s="67">
        <v>14909</v>
      </c>
      <c r="M49" s="67">
        <v>66042</v>
      </c>
      <c r="N49" s="67">
        <v>278254</v>
      </c>
      <c r="O49" s="67">
        <v>302700</v>
      </c>
      <c r="P49" s="67">
        <v>132906</v>
      </c>
      <c r="Q49" s="67">
        <v>52065</v>
      </c>
      <c r="R49" s="67">
        <v>25111</v>
      </c>
      <c r="S49" s="67">
        <v>16916</v>
      </c>
      <c r="T49" s="67">
        <v>14430</v>
      </c>
      <c r="U49" s="67">
        <v>5168</v>
      </c>
      <c r="V49" s="67">
        <f t="shared" si="11"/>
        <v>409592</v>
      </c>
      <c r="W49" s="68">
        <f t="shared" si="8"/>
        <v>0.31030519748629698</v>
      </c>
      <c r="X49" s="67">
        <v>97</v>
      </c>
      <c r="Y49" s="67">
        <v>7053</v>
      </c>
      <c r="Z49" s="67">
        <v>146076</v>
      </c>
      <c r="AA49" s="67">
        <v>192350</v>
      </c>
      <c r="AB49" s="67">
        <v>64016</v>
      </c>
      <c r="AD49" s="59">
        <v>1319965</v>
      </c>
      <c r="AE49">
        <v>0</v>
      </c>
    </row>
    <row r="50" spans="1:31" x14ac:dyDescent="0.45">
      <c r="A50" s="31" t="s">
        <v>54</v>
      </c>
      <c r="B50" s="30">
        <f t="shared" si="12"/>
        <v>4629578</v>
      </c>
      <c r="C50" s="32">
        <f>SUM(一般接種!D49+一般接種!G49+一般接種!J49+一般接種!M49+医療従事者等!C47)</f>
        <v>1467005</v>
      </c>
      <c r="D50" s="32">
        <v>22152</v>
      </c>
      <c r="E50" s="73">
        <f t="shared" si="0"/>
        <v>0.82689803853565214</v>
      </c>
      <c r="F50" s="32">
        <f>SUM(一般接種!E49+一般接種!H49+一般接種!K49+一般接種!N49+医療従事者等!D47)</f>
        <v>1450986</v>
      </c>
      <c r="G50" s="32">
        <v>20826</v>
      </c>
      <c r="H50" s="73">
        <f t="shared" si="7"/>
        <v>0.81848914650289561</v>
      </c>
      <c r="I50" s="29">
        <f t="shared" si="9"/>
        <v>1177041</v>
      </c>
      <c r="J50" s="32">
        <v>61</v>
      </c>
      <c r="K50" s="73">
        <f t="shared" si="10"/>
        <v>0.67359271385787467</v>
      </c>
      <c r="L50" s="67">
        <v>21322</v>
      </c>
      <c r="M50" s="67">
        <v>78215</v>
      </c>
      <c r="N50" s="67">
        <v>344541</v>
      </c>
      <c r="O50" s="67">
        <v>429802</v>
      </c>
      <c r="P50" s="67">
        <v>176806</v>
      </c>
      <c r="Q50" s="67">
        <v>66152</v>
      </c>
      <c r="R50" s="67">
        <v>22406</v>
      </c>
      <c r="S50" s="67">
        <v>15356</v>
      </c>
      <c r="T50" s="67">
        <v>15741</v>
      </c>
      <c r="U50" s="67">
        <v>6700</v>
      </c>
      <c r="V50" s="67">
        <f t="shared" si="11"/>
        <v>534546</v>
      </c>
      <c r="W50" s="68">
        <f t="shared" si="8"/>
        <v>0.30592388215761651</v>
      </c>
      <c r="X50" s="67">
        <v>152</v>
      </c>
      <c r="Y50" s="67">
        <v>11125</v>
      </c>
      <c r="Z50" s="67">
        <v>186112</v>
      </c>
      <c r="AA50" s="67">
        <v>251442</v>
      </c>
      <c r="AB50" s="67">
        <v>85715</v>
      </c>
      <c r="AD50" s="59">
        <v>1747317</v>
      </c>
      <c r="AE50">
        <v>0</v>
      </c>
    </row>
    <row r="51" spans="1:31" x14ac:dyDescent="0.45">
      <c r="A51" s="31" t="s">
        <v>55</v>
      </c>
      <c r="B51" s="30">
        <f t="shared" si="12"/>
        <v>2929961</v>
      </c>
      <c r="C51" s="32">
        <f>SUM(一般接種!D50+一般接種!G50+一般接種!J50+一般接種!M50+医療従事者等!C48)</f>
        <v>929906</v>
      </c>
      <c r="D51" s="32">
        <v>15556</v>
      </c>
      <c r="E51" s="73">
        <f t="shared" si="0"/>
        <v>0.80836809282242339</v>
      </c>
      <c r="F51" s="32">
        <f>SUM(一般接種!E50+一般接種!H50+一般接種!K50+一般接種!N50+医療従事者等!D48)</f>
        <v>914867</v>
      </c>
      <c r="G51" s="32">
        <v>14732</v>
      </c>
      <c r="H51" s="73">
        <f t="shared" si="7"/>
        <v>0.79580074723323901</v>
      </c>
      <c r="I51" s="29">
        <f t="shared" si="9"/>
        <v>746779</v>
      </c>
      <c r="J51" s="32">
        <v>118</v>
      </c>
      <c r="K51" s="73">
        <f t="shared" si="10"/>
        <v>0.66011585121111549</v>
      </c>
      <c r="L51" s="67">
        <v>19538</v>
      </c>
      <c r="M51" s="67">
        <v>50912</v>
      </c>
      <c r="N51" s="67">
        <v>216618</v>
      </c>
      <c r="O51" s="67">
        <v>219026</v>
      </c>
      <c r="P51" s="67">
        <v>116395</v>
      </c>
      <c r="Q51" s="67">
        <v>63467</v>
      </c>
      <c r="R51" s="67">
        <v>24947</v>
      </c>
      <c r="S51" s="67">
        <v>17687</v>
      </c>
      <c r="T51" s="67">
        <v>13449</v>
      </c>
      <c r="U51" s="67">
        <v>4740</v>
      </c>
      <c r="V51" s="67">
        <f t="shared" si="11"/>
        <v>338409</v>
      </c>
      <c r="W51" s="68">
        <f t="shared" si="8"/>
        <v>0.29918416134296871</v>
      </c>
      <c r="X51" s="67">
        <v>244</v>
      </c>
      <c r="Y51" s="67">
        <v>8491</v>
      </c>
      <c r="Z51" s="67">
        <v>113489</v>
      </c>
      <c r="AA51" s="67">
        <v>165547</v>
      </c>
      <c r="AB51" s="67">
        <v>50638</v>
      </c>
      <c r="AD51" s="59">
        <v>1131106</v>
      </c>
      <c r="AE51">
        <v>0</v>
      </c>
    </row>
    <row r="52" spans="1:31" x14ac:dyDescent="0.45">
      <c r="A52" s="31" t="s">
        <v>56</v>
      </c>
      <c r="B52" s="30">
        <f t="shared" si="12"/>
        <v>2743325</v>
      </c>
      <c r="C52" s="32">
        <f>SUM(一般接種!D51+一般接種!G51+一般接種!J51+一般接種!M51+医療従事者等!C49)</f>
        <v>876030</v>
      </c>
      <c r="D52" s="32">
        <v>21924</v>
      </c>
      <c r="E52" s="73">
        <f t="shared" si="0"/>
        <v>0.79216650126601063</v>
      </c>
      <c r="F52" s="32">
        <f>SUM(一般接種!E51+一般接種!H51+一般接種!K51+一般接種!N51+医療従事者等!D49)</f>
        <v>863998</v>
      </c>
      <c r="G52" s="32">
        <v>20954</v>
      </c>
      <c r="H52" s="73">
        <f t="shared" si="7"/>
        <v>0.78190671402999468</v>
      </c>
      <c r="I52" s="29">
        <f t="shared" si="9"/>
        <v>696193</v>
      </c>
      <c r="J52" s="32">
        <v>126</v>
      </c>
      <c r="K52" s="73">
        <f t="shared" si="10"/>
        <v>0.64558843988536341</v>
      </c>
      <c r="L52" s="67">
        <v>10947</v>
      </c>
      <c r="M52" s="67">
        <v>46261</v>
      </c>
      <c r="N52" s="67">
        <v>186617</v>
      </c>
      <c r="O52" s="67">
        <v>215485</v>
      </c>
      <c r="P52" s="67">
        <v>122033</v>
      </c>
      <c r="Q52" s="67">
        <v>56996</v>
      </c>
      <c r="R52" s="67">
        <v>24119</v>
      </c>
      <c r="S52" s="67">
        <v>13792</v>
      </c>
      <c r="T52" s="67">
        <v>13289</v>
      </c>
      <c r="U52" s="67">
        <v>6654</v>
      </c>
      <c r="V52" s="67">
        <f t="shared" si="11"/>
        <v>307104</v>
      </c>
      <c r="W52" s="68">
        <f t="shared" si="8"/>
        <v>0.28483291442139141</v>
      </c>
      <c r="X52" s="67">
        <v>156</v>
      </c>
      <c r="Y52" s="67">
        <v>5659</v>
      </c>
      <c r="Z52" s="67">
        <v>93463</v>
      </c>
      <c r="AA52" s="67">
        <v>142872</v>
      </c>
      <c r="AB52" s="67">
        <v>64954</v>
      </c>
      <c r="AD52" s="59">
        <v>1078190</v>
      </c>
      <c r="AE52">
        <v>0</v>
      </c>
    </row>
    <row r="53" spans="1:31" x14ac:dyDescent="0.45">
      <c r="A53" s="31" t="s">
        <v>57</v>
      </c>
      <c r="B53" s="30">
        <f t="shared" si="12"/>
        <v>4167991</v>
      </c>
      <c r="C53" s="32">
        <f>SUM(一般接種!D52+一般接種!G52+一般接種!J52+一般接種!M52+医療従事者等!C50)</f>
        <v>1328157</v>
      </c>
      <c r="D53" s="32">
        <v>20476</v>
      </c>
      <c r="E53" s="73">
        <f t="shared" si="0"/>
        <v>0.81472355256279982</v>
      </c>
      <c r="F53" s="32">
        <f>SUM(一般接種!E52+一般接種!H52+一般接種!K52+一般接種!N52+医療従事者等!D50)</f>
        <v>1304919</v>
      </c>
      <c r="G53" s="32">
        <v>19269</v>
      </c>
      <c r="H53" s="73">
        <f t="shared" si="7"/>
        <v>0.80099759448394792</v>
      </c>
      <c r="I53" s="29">
        <f t="shared" si="9"/>
        <v>1066839</v>
      </c>
      <c r="J53" s="32">
        <v>69</v>
      </c>
      <c r="K53" s="73">
        <f t="shared" si="10"/>
        <v>0.66462894556655483</v>
      </c>
      <c r="L53" s="67">
        <v>17330</v>
      </c>
      <c r="M53" s="67">
        <v>70770</v>
      </c>
      <c r="N53" s="67">
        <v>342543</v>
      </c>
      <c r="O53" s="67">
        <v>302193</v>
      </c>
      <c r="P53" s="67">
        <v>172217</v>
      </c>
      <c r="Q53" s="67">
        <v>82530</v>
      </c>
      <c r="R53" s="67">
        <v>34351</v>
      </c>
      <c r="S53" s="67">
        <v>19391</v>
      </c>
      <c r="T53" s="67">
        <v>18877</v>
      </c>
      <c r="U53" s="67">
        <v>6637</v>
      </c>
      <c r="V53" s="67">
        <f t="shared" si="11"/>
        <v>468076</v>
      </c>
      <c r="W53" s="68">
        <f t="shared" si="8"/>
        <v>0.29162505350263945</v>
      </c>
      <c r="X53" s="67">
        <v>102</v>
      </c>
      <c r="Y53" s="67">
        <v>6583</v>
      </c>
      <c r="Z53" s="67">
        <v>170181</v>
      </c>
      <c r="AA53" s="67">
        <v>217815</v>
      </c>
      <c r="AB53" s="67">
        <v>73395</v>
      </c>
      <c r="AD53" s="59">
        <v>1605061</v>
      </c>
      <c r="AE53">
        <v>0</v>
      </c>
    </row>
    <row r="54" spans="1:31" x14ac:dyDescent="0.45">
      <c r="A54" s="31" t="s">
        <v>58</v>
      </c>
      <c r="B54" s="30">
        <f t="shared" si="12"/>
        <v>3071481</v>
      </c>
      <c r="C54" s="32">
        <f>SUM(一般接種!D53+一般接種!G53+一般接種!J53+一般接種!M53+医療従事者等!C51)</f>
        <v>1063025</v>
      </c>
      <c r="D54" s="32">
        <v>13032</v>
      </c>
      <c r="E54" s="73">
        <f t="shared" si="0"/>
        <v>0.70691556544196654</v>
      </c>
      <c r="F54" s="32">
        <f>SUM(一般接種!E53+一般接種!H53+一般接種!K53+一般接種!N53+医療従事者等!D51)</f>
        <v>1042278</v>
      </c>
      <c r="G54" s="32">
        <v>12149</v>
      </c>
      <c r="H54" s="73">
        <f t="shared" si="7"/>
        <v>0.69354198029240921</v>
      </c>
      <c r="I54" s="29">
        <f t="shared" si="9"/>
        <v>719824</v>
      </c>
      <c r="J54" s="32">
        <v>87</v>
      </c>
      <c r="K54" s="73">
        <f t="shared" si="10"/>
        <v>0.48456826695464128</v>
      </c>
      <c r="L54" s="67">
        <v>17380</v>
      </c>
      <c r="M54" s="67">
        <v>59021</v>
      </c>
      <c r="N54" s="67">
        <v>211471</v>
      </c>
      <c r="O54" s="67">
        <v>191555</v>
      </c>
      <c r="P54" s="67">
        <v>118258</v>
      </c>
      <c r="Q54" s="67">
        <v>58838</v>
      </c>
      <c r="R54" s="67">
        <v>25287</v>
      </c>
      <c r="S54" s="67">
        <v>16404</v>
      </c>
      <c r="T54" s="67">
        <v>15569</v>
      </c>
      <c r="U54" s="67">
        <v>6041</v>
      </c>
      <c r="V54" s="67">
        <f t="shared" si="11"/>
        <v>246354</v>
      </c>
      <c r="W54" s="68">
        <f t="shared" si="8"/>
        <v>0.16585965545378895</v>
      </c>
      <c r="X54" s="67">
        <v>14</v>
      </c>
      <c r="Y54" s="67">
        <v>6873</v>
      </c>
      <c r="Z54" s="67">
        <v>100885</v>
      </c>
      <c r="AA54" s="67">
        <v>104390</v>
      </c>
      <c r="AB54" s="67">
        <v>34192</v>
      </c>
      <c r="AD54" s="59">
        <v>1485316</v>
      </c>
      <c r="AE54">
        <v>0</v>
      </c>
    </row>
    <row r="55" spans="1:31" x14ac:dyDescent="0.45">
      <c r="A55" s="22"/>
      <c r="B55" s="23"/>
      <c r="C55" s="22"/>
      <c r="D55" s="22"/>
      <c r="E55" s="72"/>
      <c r="F55" s="22"/>
      <c r="G55" s="22"/>
      <c r="H55" s="72"/>
      <c r="I55" s="22"/>
      <c r="J55" s="22"/>
      <c r="K55" s="72"/>
      <c r="L55" s="22"/>
      <c r="M55" s="22"/>
      <c r="N55" s="22"/>
      <c r="O55" s="22"/>
      <c r="P55" s="22"/>
      <c r="Q55" s="22"/>
      <c r="R55" s="22"/>
    </row>
    <row r="56" spans="1:31" x14ac:dyDescent="0.45">
      <c r="A56" s="108" t="s">
        <v>109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22"/>
      <c r="N56" s="22"/>
      <c r="O56" s="22"/>
      <c r="P56" s="22"/>
      <c r="Q56" s="22"/>
      <c r="R56" s="22"/>
    </row>
    <row r="57" spans="1:31" x14ac:dyDescent="0.45">
      <c r="A57" s="22" t="s">
        <v>110</v>
      </c>
      <c r="B57" s="22"/>
      <c r="C57" s="22"/>
      <c r="D57" s="22"/>
      <c r="E57" s="72"/>
      <c r="F57" s="22"/>
      <c r="G57" s="22"/>
      <c r="H57" s="72"/>
      <c r="I57" s="22"/>
      <c r="J57" s="22"/>
      <c r="K57" s="72"/>
      <c r="L57" s="22"/>
      <c r="M57" s="22"/>
      <c r="N57" s="22"/>
      <c r="O57" s="22"/>
      <c r="P57" s="22"/>
      <c r="Q57" s="22"/>
      <c r="R57" s="22"/>
    </row>
    <row r="58" spans="1:31" x14ac:dyDescent="0.45">
      <c r="A58" s="22" t="s">
        <v>111</v>
      </c>
      <c r="B58" s="22"/>
      <c r="C58" s="22"/>
      <c r="D58" s="22"/>
      <c r="E58" s="72"/>
      <c r="F58" s="22"/>
      <c r="G58" s="22"/>
      <c r="H58" s="72"/>
      <c r="I58" s="22"/>
      <c r="J58" s="22"/>
      <c r="K58" s="72"/>
      <c r="L58" s="22"/>
      <c r="M58" s="22"/>
      <c r="N58" s="22"/>
      <c r="O58" s="22"/>
      <c r="P58" s="22"/>
      <c r="Q58" s="22"/>
      <c r="R58" s="22"/>
    </row>
    <row r="59" spans="1:31" x14ac:dyDescent="0.45">
      <c r="A59" s="24" t="s">
        <v>112</v>
      </c>
      <c r="B59" s="22"/>
      <c r="C59" s="22"/>
      <c r="D59" s="22"/>
      <c r="E59" s="72"/>
      <c r="F59" s="22"/>
      <c r="G59" s="22"/>
      <c r="H59" s="72"/>
      <c r="I59" s="22"/>
      <c r="J59" s="22"/>
      <c r="K59" s="72"/>
      <c r="L59" s="22"/>
      <c r="M59" s="22"/>
      <c r="N59" s="22"/>
      <c r="O59" s="22"/>
      <c r="P59" s="22"/>
      <c r="Q59" s="22"/>
      <c r="R59" s="22"/>
    </row>
    <row r="60" spans="1:31" x14ac:dyDescent="0.45">
      <c r="A60" s="108" t="s">
        <v>113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49"/>
      <c r="P60" s="49"/>
      <c r="Q60" s="49"/>
      <c r="R60" s="49"/>
    </row>
    <row r="61" spans="1:31" x14ac:dyDescent="0.45">
      <c r="A61" s="77" t="s">
        <v>148</v>
      </c>
      <c r="B61" s="57"/>
      <c r="C61" s="57"/>
      <c r="D61" s="57"/>
      <c r="E61" s="74"/>
      <c r="F61" s="57"/>
      <c r="G61" s="57"/>
      <c r="H61" s="74"/>
      <c r="I61" s="57"/>
      <c r="J61" s="57"/>
      <c r="K61" s="74"/>
      <c r="L61" s="57"/>
      <c r="M61" s="57"/>
      <c r="N61" s="57"/>
      <c r="O61" s="57"/>
      <c r="P61" s="57"/>
      <c r="Q61" s="57"/>
      <c r="R61" s="57"/>
    </row>
    <row r="62" spans="1:31" x14ac:dyDescent="0.45">
      <c r="A62" s="24" t="s">
        <v>149</v>
      </c>
      <c r="B62" s="24"/>
      <c r="C62" s="24"/>
      <c r="D62" s="24"/>
      <c r="E62" s="71"/>
      <c r="F62" s="24"/>
      <c r="G62" s="24"/>
      <c r="H62" s="71"/>
      <c r="I62" s="24"/>
      <c r="J62" s="24"/>
      <c r="K62" s="71"/>
      <c r="L62" s="22"/>
      <c r="M62" s="22"/>
      <c r="N62" s="22"/>
      <c r="O62" s="22"/>
      <c r="P62" s="22"/>
      <c r="Q62" s="22"/>
      <c r="R62" s="22"/>
    </row>
  </sheetData>
  <mergeCells count="12">
    <mergeCell ref="Y2:AB2"/>
    <mergeCell ref="A56:L56"/>
    <mergeCell ref="A60:N60"/>
    <mergeCell ref="A3:A6"/>
    <mergeCell ref="B4:B6"/>
    <mergeCell ref="C4:E5"/>
    <mergeCell ref="F4:H5"/>
    <mergeCell ref="I5:K5"/>
    <mergeCell ref="I4:U4"/>
    <mergeCell ref="L6:U6"/>
    <mergeCell ref="B3:AB3"/>
    <mergeCell ref="V4:AB4"/>
  </mergeCells>
  <phoneticPr fontId="2"/>
  <pageMargins left="0.7" right="0.7" top="0.75" bottom="0.75" header="0.3" footer="0.3"/>
  <pageSetup paperSize="9" scale="2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B44" sqref="B44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2.5" bestFit="1" customWidth="1"/>
  </cols>
  <sheetData>
    <row r="1" spans="1:23" x14ac:dyDescent="0.45">
      <c r="A1" s="22" t="s">
        <v>114</v>
      </c>
      <c r="B1" s="23"/>
      <c r="C1" s="24"/>
      <c r="D1" s="24"/>
    </row>
    <row r="2" spans="1:23" x14ac:dyDescent="0.45">
      <c r="B2"/>
      <c r="T2" s="134"/>
      <c r="U2" s="134"/>
      <c r="V2" s="149">
        <f>'進捗状況 (都道府県別)'!H3</f>
        <v>44831</v>
      </c>
      <c r="W2" s="149"/>
    </row>
    <row r="3" spans="1:23" ht="37.5" customHeight="1" x14ac:dyDescent="0.45">
      <c r="A3" s="135" t="s">
        <v>2</v>
      </c>
      <c r="B3" s="148" t="str">
        <f>_xlfn.CONCAT("接種回数
（",TEXT('進捗状況 (都道府県別)'!H3-1,"m月d日"),"まで）")</f>
        <v>接種回数
（9月26日まで）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22"/>
      <c r="P3" s="131" t="str">
        <f>_xlfn.CONCAT("接種回数
（",TEXT('進捗状況 (都道府県別)'!H3-1,"m月d日"),"まで）","※4")</f>
        <v>接種回数
（9月26日まで）※4</v>
      </c>
      <c r="Q3" s="132"/>
      <c r="R3" s="132"/>
      <c r="S3" s="132"/>
      <c r="T3" s="132"/>
      <c r="U3" s="132"/>
      <c r="V3" s="132"/>
      <c r="W3" s="133"/>
    </row>
    <row r="4" spans="1:23" ht="18.75" customHeight="1" x14ac:dyDescent="0.45">
      <c r="A4" s="136"/>
      <c r="B4" s="138" t="s">
        <v>11</v>
      </c>
      <c r="C4" s="139" t="s">
        <v>115</v>
      </c>
      <c r="D4" s="139"/>
      <c r="E4" s="139"/>
      <c r="F4" s="140" t="s">
        <v>143</v>
      </c>
      <c r="G4" s="141"/>
      <c r="H4" s="142"/>
      <c r="I4" s="140" t="s">
        <v>116</v>
      </c>
      <c r="J4" s="141"/>
      <c r="K4" s="142"/>
      <c r="L4" s="145" t="s">
        <v>117</v>
      </c>
      <c r="M4" s="146"/>
      <c r="N4" s="147"/>
      <c r="P4" s="111" t="s">
        <v>118</v>
      </c>
      <c r="Q4" s="111"/>
      <c r="R4" s="143" t="s">
        <v>144</v>
      </c>
      <c r="S4" s="143"/>
      <c r="T4" s="144" t="s">
        <v>116</v>
      </c>
      <c r="U4" s="144"/>
      <c r="V4" s="130" t="s">
        <v>119</v>
      </c>
      <c r="W4" s="130"/>
    </row>
    <row r="5" spans="1:23" ht="36" x14ac:dyDescent="0.45">
      <c r="A5" s="137"/>
      <c r="B5" s="138"/>
      <c r="C5" s="34" t="s">
        <v>120</v>
      </c>
      <c r="D5" s="34" t="s">
        <v>91</v>
      </c>
      <c r="E5" s="34" t="s">
        <v>92</v>
      </c>
      <c r="F5" s="34" t="s">
        <v>120</v>
      </c>
      <c r="G5" s="34" t="s">
        <v>91</v>
      </c>
      <c r="H5" s="34" t="s">
        <v>92</v>
      </c>
      <c r="I5" s="34" t="s">
        <v>120</v>
      </c>
      <c r="J5" s="34" t="s">
        <v>91</v>
      </c>
      <c r="K5" s="34" t="s">
        <v>92</v>
      </c>
      <c r="L5" s="55" t="s">
        <v>120</v>
      </c>
      <c r="M5" s="55" t="s">
        <v>91</v>
      </c>
      <c r="N5" s="55" t="s">
        <v>92</v>
      </c>
      <c r="P5" s="35" t="s">
        <v>121</v>
      </c>
      <c r="Q5" s="35" t="s">
        <v>122</v>
      </c>
      <c r="R5" s="35" t="s">
        <v>123</v>
      </c>
      <c r="S5" s="35" t="s">
        <v>124</v>
      </c>
      <c r="T5" s="35" t="s">
        <v>123</v>
      </c>
      <c r="U5" s="35" t="s">
        <v>122</v>
      </c>
      <c r="V5" s="35" t="s">
        <v>125</v>
      </c>
      <c r="W5" s="35" t="s">
        <v>122</v>
      </c>
    </row>
    <row r="6" spans="1:23" x14ac:dyDescent="0.45">
      <c r="A6" s="28" t="s">
        <v>126</v>
      </c>
      <c r="B6" s="36">
        <f>SUM(B7:B53)</f>
        <v>194730256</v>
      </c>
      <c r="C6" s="36">
        <f>SUM(C7:C53)</f>
        <v>162167587</v>
      </c>
      <c r="D6" s="36">
        <f>SUM(D7:D53)</f>
        <v>81339437</v>
      </c>
      <c r="E6" s="37">
        <f>SUM(E7:E53)</f>
        <v>80828150</v>
      </c>
      <c r="F6" s="37">
        <f t="shared" ref="F6:T6" si="0">SUM(F7:F53)</f>
        <v>32384151</v>
      </c>
      <c r="G6" s="37">
        <f>SUM(G7:G53)</f>
        <v>16242884</v>
      </c>
      <c r="H6" s="37">
        <f t="shared" ref="H6:N6" si="1">SUM(H7:H53)</f>
        <v>16141267</v>
      </c>
      <c r="I6" s="37">
        <f>SUM(I7:I53)</f>
        <v>117804</v>
      </c>
      <c r="J6" s="37">
        <f t="shared" si="1"/>
        <v>58701</v>
      </c>
      <c r="K6" s="37">
        <f t="shared" si="1"/>
        <v>59103</v>
      </c>
      <c r="L6" s="56">
        <f>SUM(L7:L53)</f>
        <v>60714</v>
      </c>
      <c r="M6" s="56">
        <f t="shared" si="1"/>
        <v>33650</v>
      </c>
      <c r="N6" s="56">
        <f t="shared" si="1"/>
        <v>27064</v>
      </c>
      <c r="O6" s="38"/>
      <c r="P6" s="37">
        <f>SUM(P7:P53)</f>
        <v>217836880</v>
      </c>
      <c r="Q6" s="39">
        <f>C6/P6</f>
        <v>0.74444504989237814</v>
      </c>
      <c r="R6" s="37">
        <f t="shared" si="0"/>
        <v>217836880</v>
      </c>
      <c r="S6" s="40">
        <f>F6/R6</f>
        <v>0.14866238903164605</v>
      </c>
      <c r="T6" s="37">
        <f t="shared" si="0"/>
        <v>217836880</v>
      </c>
      <c r="U6" s="40">
        <f>I6/T6</f>
        <v>5.4078997091768855E-4</v>
      </c>
      <c r="V6" s="37">
        <f t="shared" ref="V6" si="2">SUM(V7:V53)</f>
        <v>217836880</v>
      </c>
      <c r="W6" s="40">
        <f>L6/V6</f>
        <v>2.7871313617785934E-4</v>
      </c>
    </row>
    <row r="7" spans="1:23" x14ac:dyDescent="0.45">
      <c r="A7" s="41" t="s">
        <v>12</v>
      </c>
      <c r="B7" s="36">
        <v>7989400</v>
      </c>
      <c r="C7" s="36">
        <v>6486731</v>
      </c>
      <c r="D7" s="36">
        <v>3254192</v>
      </c>
      <c r="E7" s="37">
        <v>3232539</v>
      </c>
      <c r="F7" s="42">
        <v>1498973</v>
      </c>
      <c r="G7" s="37">
        <v>751494</v>
      </c>
      <c r="H7" s="37">
        <v>747479</v>
      </c>
      <c r="I7" s="37">
        <v>871</v>
      </c>
      <c r="J7" s="37">
        <v>428</v>
      </c>
      <c r="K7" s="37">
        <v>443</v>
      </c>
      <c r="L7" s="56">
        <v>2825</v>
      </c>
      <c r="M7" s="56">
        <v>1482</v>
      </c>
      <c r="N7" s="56">
        <v>1343</v>
      </c>
      <c r="O7" s="38"/>
      <c r="P7" s="37">
        <v>9155490</v>
      </c>
      <c r="Q7" s="39">
        <v>0.70850724537954823</v>
      </c>
      <c r="R7" s="43">
        <v>9155490</v>
      </c>
      <c r="S7" s="39">
        <v>0.16372395142149682</v>
      </c>
      <c r="T7" s="37">
        <v>9155490</v>
      </c>
      <c r="U7" s="40">
        <v>9.5134176324806211E-5</v>
      </c>
      <c r="V7" s="37">
        <v>9155490</v>
      </c>
      <c r="W7" s="40">
        <v>3.0855803457816022E-4</v>
      </c>
    </row>
    <row r="8" spans="1:23" x14ac:dyDescent="0.45">
      <c r="A8" s="41" t="s">
        <v>13</v>
      </c>
      <c r="B8" s="36">
        <v>2057264</v>
      </c>
      <c r="C8" s="36">
        <v>1865359</v>
      </c>
      <c r="D8" s="36">
        <v>935089</v>
      </c>
      <c r="E8" s="37">
        <v>930270</v>
      </c>
      <c r="F8" s="42">
        <v>188783</v>
      </c>
      <c r="G8" s="37">
        <v>94849</v>
      </c>
      <c r="H8" s="37">
        <v>93934</v>
      </c>
      <c r="I8" s="37">
        <v>2429</v>
      </c>
      <c r="J8" s="37">
        <v>1217</v>
      </c>
      <c r="K8" s="37">
        <v>1212</v>
      </c>
      <c r="L8" s="56">
        <v>693</v>
      </c>
      <c r="M8" s="56">
        <v>366</v>
      </c>
      <c r="N8" s="56">
        <v>327</v>
      </c>
      <c r="O8" s="38"/>
      <c r="P8" s="37">
        <v>2190005</v>
      </c>
      <c r="Q8" s="39">
        <v>0.8517601557987311</v>
      </c>
      <c r="R8" s="43">
        <v>2190005</v>
      </c>
      <c r="S8" s="39">
        <v>8.6202086296606625E-2</v>
      </c>
      <c r="T8" s="37">
        <v>2190005</v>
      </c>
      <c r="U8" s="40">
        <v>1.1091298878313062E-3</v>
      </c>
      <c r="V8" s="37">
        <v>2190005</v>
      </c>
      <c r="W8" s="40">
        <v>3.1643763370403264E-4</v>
      </c>
    </row>
    <row r="9" spans="1:23" x14ac:dyDescent="0.45">
      <c r="A9" s="41" t="s">
        <v>14</v>
      </c>
      <c r="B9" s="36">
        <v>1977861</v>
      </c>
      <c r="C9" s="36">
        <v>1732454</v>
      </c>
      <c r="D9" s="36">
        <v>868848</v>
      </c>
      <c r="E9" s="37">
        <v>863606</v>
      </c>
      <c r="F9" s="42">
        <v>245015</v>
      </c>
      <c r="G9" s="37">
        <v>122981</v>
      </c>
      <c r="H9" s="37">
        <v>122034</v>
      </c>
      <c r="I9" s="37">
        <v>99</v>
      </c>
      <c r="J9" s="37">
        <v>50</v>
      </c>
      <c r="K9" s="37">
        <v>49</v>
      </c>
      <c r="L9" s="56">
        <v>293</v>
      </c>
      <c r="M9" s="56">
        <v>170</v>
      </c>
      <c r="N9" s="56">
        <v>123</v>
      </c>
      <c r="O9" s="38"/>
      <c r="P9" s="37">
        <v>2173745</v>
      </c>
      <c r="Q9" s="39">
        <v>0.79699044736158109</v>
      </c>
      <c r="R9" s="43">
        <v>2173745</v>
      </c>
      <c r="S9" s="39">
        <v>0.11271561291687847</v>
      </c>
      <c r="T9" s="37">
        <v>2173745</v>
      </c>
      <c r="U9" s="40">
        <v>4.5543520514135741E-5</v>
      </c>
      <c r="V9" s="37">
        <v>2173745</v>
      </c>
      <c r="W9" s="40">
        <v>1.3479041929941184E-4</v>
      </c>
    </row>
    <row r="10" spans="1:23" x14ac:dyDescent="0.45">
      <c r="A10" s="41" t="s">
        <v>15</v>
      </c>
      <c r="B10" s="36">
        <v>3575799</v>
      </c>
      <c r="C10" s="36">
        <v>2832780</v>
      </c>
      <c r="D10" s="36">
        <v>1420748</v>
      </c>
      <c r="E10" s="37">
        <v>1412032</v>
      </c>
      <c r="F10" s="42">
        <v>741956</v>
      </c>
      <c r="G10" s="37">
        <v>371883</v>
      </c>
      <c r="H10" s="37">
        <v>370073</v>
      </c>
      <c r="I10" s="37">
        <v>56</v>
      </c>
      <c r="J10" s="37">
        <v>20</v>
      </c>
      <c r="K10" s="37">
        <v>36</v>
      </c>
      <c r="L10" s="56">
        <v>1007</v>
      </c>
      <c r="M10" s="56">
        <v>552</v>
      </c>
      <c r="N10" s="56">
        <v>455</v>
      </c>
      <c r="O10" s="38"/>
      <c r="P10" s="37">
        <v>4167565</v>
      </c>
      <c r="Q10" s="39">
        <v>0.67972065222737976</v>
      </c>
      <c r="R10" s="43">
        <v>4167565</v>
      </c>
      <c r="S10" s="39">
        <v>0.17803105650421769</v>
      </c>
      <c r="T10" s="37">
        <v>4167565</v>
      </c>
      <c r="U10" s="40">
        <v>1.3437102960601694E-5</v>
      </c>
      <c r="V10" s="37">
        <v>4167565</v>
      </c>
      <c r="W10" s="40">
        <v>2.4162790502367689E-4</v>
      </c>
    </row>
    <row r="11" spans="1:23" x14ac:dyDescent="0.45">
      <c r="A11" s="41" t="s">
        <v>16</v>
      </c>
      <c r="B11" s="36">
        <v>1599435</v>
      </c>
      <c r="C11" s="36">
        <v>1502678</v>
      </c>
      <c r="D11" s="36">
        <v>752909</v>
      </c>
      <c r="E11" s="37">
        <v>749769</v>
      </c>
      <c r="F11" s="42">
        <v>96300</v>
      </c>
      <c r="G11" s="37">
        <v>48455</v>
      </c>
      <c r="H11" s="37">
        <v>47845</v>
      </c>
      <c r="I11" s="37">
        <v>67</v>
      </c>
      <c r="J11" s="37">
        <v>34</v>
      </c>
      <c r="K11" s="37">
        <v>33</v>
      </c>
      <c r="L11" s="56">
        <v>390</v>
      </c>
      <c r="M11" s="56">
        <v>214</v>
      </c>
      <c r="N11" s="56">
        <v>176</v>
      </c>
      <c r="O11" s="38"/>
      <c r="P11" s="37">
        <v>1692455</v>
      </c>
      <c r="Q11" s="39">
        <v>0.88786880596529894</v>
      </c>
      <c r="R11" s="43">
        <v>1692455</v>
      </c>
      <c r="S11" s="39">
        <v>5.6899592603643821E-2</v>
      </c>
      <c r="T11" s="37">
        <v>1692455</v>
      </c>
      <c r="U11" s="40">
        <v>3.9587463182182095E-5</v>
      </c>
      <c r="V11" s="37">
        <v>1692455</v>
      </c>
      <c r="W11" s="40">
        <v>2.3043448717986593E-4</v>
      </c>
    </row>
    <row r="12" spans="1:23" x14ac:dyDescent="0.45">
      <c r="A12" s="41" t="s">
        <v>17</v>
      </c>
      <c r="B12" s="36">
        <v>1751176</v>
      </c>
      <c r="C12" s="36">
        <v>1672438</v>
      </c>
      <c r="D12" s="36">
        <v>838414</v>
      </c>
      <c r="E12" s="37">
        <v>834024</v>
      </c>
      <c r="F12" s="42">
        <v>78149</v>
      </c>
      <c r="G12" s="37">
        <v>39139</v>
      </c>
      <c r="H12" s="37">
        <v>39010</v>
      </c>
      <c r="I12" s="37">
        <v>161</v>
      </c>
      <c r="J12" s="37">
        <v>80</v>
      </c>
      <c r="K12" s="37">
        <v>81</v>
      </c>
      <c r="L12" s="56">
        <v>428</v>
      </c>
      <c r="M12" s="56">
        <v>251</v>
      </c>
      <c r="N12" s="56">
        <v>177</v>
      </c>
      <c r="O12" s="38"/>
      <c r="P12" s="37">
        <v>1819795</v>
      </c>
      <c r="Q12" s="39">
        <v>0.91902549462988958</v>
      </c>
      <c r="R12" s="43">
        <v>1819795</v>
      </c>
      <c r="S12" s="39">
        <v>4.2943848070799186E-2</v>
      </c>
      <c r="T12" s="37">
        <v>1819795</v>
      </c>
      <c r="U12" s="40">
        <v>8.8471503658379109E-5</v>
      </c>
      <c r="V12" s="37">
        <v>1819795</v>
      </c>
      <c r="W12" s="40">
        <v>2.3519132649556682E-4</v>
      </c>
    </row>
    <row r="13" spans="1:23" x14ac:dyDescent="0.45">
      <c r="A13" s="41" t="s">
        <v>18</v>
      </c>
      <c r="B13" s="36">
        <v>2987133</v>
      </c>
      <c r="C13" s="36">
        <v>2777490</v>
      </c>
      <c r="D13" s="36">
        <v>1393413</v>
      </c>
      <c r="E13" s="37">
        <v>1384077</v>
      </c>
      <c r="F13" s="42">
        <v>208341</v>
      </c>
      <c r="G13" s="37">
        <v>104657</v>
      </c>
      <c r="H13" s="37">
        <v>103684</v>
      </c>
      <c r="I13" s="37">
        <v>254</v>
      </c>
      <c r="J13" s="37">
        <v>126</v>
      </c>
      <c r="K13" s="37">
        <v>128</v>
      </c>
      <c r="L13" s="56">
        <v>1048</v>
      </c>
      <c r="M13" s="56">
        <v>655</v>
      </c>
      <c r="N13" s="56">
        <v>393</v>
      </c>
      <c r="O13" s="38"/>
      <c r="P13" s="37">
        <v>3136850</v>
      </c>
      <c r="Q13" s="39">
        <v>0.88543921449862117</v>
      </c>
      <c r="R13" s="43">
        <v>3136850</v>
      </c>
      <c r="S13" s="39">
        <v>6.6417265728358071E-2</v>
      </c>
      <c r="T13" s="37">
        <v>3136850</v>
      </c>
      <c r="U13" s="40">
        <v>8.0972950571433128E-5</v>
      </c>
      <c r="V13" s="37">
        <v>3136850</v>
      </c>
      <c r="W13" s="40">
        <v>3.3409311889315713E-4</v>
      </c>
    </row>
    <row r="14" spans="1:23" x14ac:dyDescent="0.45">
      <c r="A14" s="41" t="s">
        <v>19</v>
      </c>
      <c r="B14" s="36">
        <v>4671805</v>
      </c>
      <c r="C14" s="36">
        <v>3798303</v>
      </c>
      <c r="D14" s="36">
        <v>1904621</v>
      </c>
      <c r="E14" s="37">
        <v>1893682</v>
      </c>
      <c r="F14" s="42">
        <v>871695</v>
      </c>
      <c r="G14" s="37">
        <v>437267</v>
      </c>
      <c r="H14" s="37">
        <v>434428</v>
      </c>
      <c r="I14" s="37">
        <v>370</v>
      </c>
      <c r="J14" s="37">
        <v>176</v>
      </c>
      <c r="K14" s="37">
        <v>194</v>
      </c>
      <c r="L14" s="56">
        <v>1437</v>
      </c>
      <c r="M14" s="56">
        <v>747</v>
      </c>
      <c r="N14" s="56">
        <v>690</v>
      </c>
      <c r="O14" s="38"/>
      <c r="P14" s="37">
        <v>5110115</v>
      </c>
      <c r="Q14" s="39">
        <v>0.74329110010244392</v>
      </c>
      <c r="R14" s="43">
        <v>5110115</v>
      </c>
      <c r="S14" s="39">
        <v>0.17058226673959392</v>
      </c>
      <c r="T14" s="37">
        <v>5110115</v>
      </c>
      <c r="U14" s="40">
        <v>7.2405415533701302E-5</v>
      </c>
      <c r="V14" s="37">
        <v>5110115</v>
      </c>
      <c r="W14" s="40">
        <v>2.8120697870791559E-4</v>
      </c>
    </row>
    <row r="15" spans="1:23" x14ac:dyDescent="0.45">
      <c r="A15" s="44" t="s">
        <v>20</v>
      </c>
      <c r="B15" s="36">
        <v>3105459</v>
      </c>
      <c r="C15" s="36">
        <v>2720370</v>
      </c>
      <c r="D15" s="36">
        <v>1364027</v>
      </c>
      <c r="E15" s="37">
        <v>1356343</v>
      </c>
      <c r="F15" s="42">
        <v>382887</v>
      </c>
      <c r="G15" s="37">
        <v>192504</v>
      </c>
      <c r="H15" s="37">
        <v>190383</v>
      </c>
      <c r="I15" s="37">
        <v>837</v>
      </c>
      <c r="J15" s="37">
        <v>412</v>
      </c>
      <c r="K15" s="37">
        <v>425</v>
      </c>
      <c r="L15" s="56">
        <v>1365</v>
      </c>
      <c r="M15" s="56">
        <v>777</v>
      </c>
      <c r="N15" s="56">
        <v>588</v>
      </c>
      <c r="O15" s="38"/>
      <c r="P15" s="37">
        <v>3358820</v>
      </c>
      <c r="Q15" s="39">
        <v>0.80991836418742291</v>
      </c>
      <c r="R15" s="43">
        <v>3358820</v>
      </c>
      <c r="S15" s="39">
        <v>0.1139944980677738</v>
      </c>
      <c r="T15" s="37">
        <v>3358820</v>
      </c>
      <c r="U15" s="40">
        <v>2.4919465764762624E-4</v>
      </c>
      <c r="V15" s="37">
        <v>3358820</v>
      </c>
      <c r="W15" s="40">
        <v>4.0639272125329732E-4</v>
      </c>
    </row>
    <row r="16" spans="1:23" x14ac:dyDescent="0.45">
      <c r="A16" s="41" t="s">
        <v>21</v>
      </c>
      <c r="B16" s="36">
        <v>3024076</v>
      </c>
      <c r="C16" s="36">
        <v>2171593</v>
      </c>
      <c r="D16" s="36">
        <v>1089511</v>
      </c>
      <c r="E16" s="37">
        <v>1082082</v>
      </c>
      <c r="F16" s="42">
        <v>851643</v>
      </c>
      <c r="G16" s="37">
        <v>427041</v>
      </c>
      <c r="H16" s="37">
        <v>424602</v>
      </c>
      <c r="I16" s="37">
        <v>226</v>
      </c>
      <c r="J16" s="37">
        <v>94</v>
      </c>
      <c r="K16" s="37">
        <v>132</v>
      </c>
      <c r="L16" s="56">
        <v>614</v>
      </c>
      <c r="M16" s="56">
        <v>353</v>
      </c>
      <c r="N16" s="56">
        <v>261</v>
      </c>
      <c r="O16" s="38"/>
      <c r="P16" s="37">
        <v>3525065</v>
      </c>
      <c r="Q16" s="39">
        <v>0.61604339210766323</v>
      </c>
      <c r="R16" s="43">
        <v>3525065</v>
      </c>
      <c r="S16" s="39">
        <v>0.24159639609482378</v>
      </c>
      <c r="T16" s="37">
        <v>3525065</v>
      </c>
      <c r="U16" s="40">
        <v>6.4112292964810572E-5</v>
      </c>
      <c r="V16" s="37">
        <v>3525065</v>
      </c>
      <c r="W16" s="40">
        <v>1.7418118531147654E-4</v>
      </c>
    </row>
    <row r="17" spans="1:23" x14ac:dyDescent="0.45">
      <c r="A17" s="41" t="s">
        <v>22</v>
      </c>
      <c r="B17" s="36">
        <v>11649508</v>
      </c>
      <c r="C17" s="36">
        <v>9946950</v>
      </c>
      <c r="D17" s="36">
        <v>4995200</v>
      </c>
      <c r="E17" s="37">
        <v>4951750</v>
      </c>
      <c r="F17" s="42">
        <v>1681684</v>
      </c>
      <c r="G17" s="37">
        <v>842393</v>
      </c>
      <c r="H17" s="37">
        <v>839291</v>
      </c>
      <c r="I17" s="37">
        <v>18124</v>
      </c>
      <c r="J17" s="37">
        <v>9062</v>
      </c>
      <c r="K17" s="37">
        <v>9062</v>
      </c>
      <c r="L17" s="56">
        <v>2750</v>
      </c>
      <c r="M17" s="56">
        <v>1473</v>
      </c>
      <c r="N17" s="56">
        <v>1277</v>
      </c>
      <c r="O17" s="38"/>
      <c r="P17" s="37">
        <v>11948320</v>
      </c>
      <c r="Q17" s="39">
        <v>0.83249779048435257</v>
      </c>
      <c r="R17" s="43">
        <v>11948320</v>
      </c>
      <c r="S17" s="39">
        <v>0.14074648151371907</v>
      </c>
      <c r="T17" s="37">
        <v>11948320</v>
      </c>
      <c r="U17" s="40">
        <v>1.516865969441729E-3</v>
      </c>
      <c r="V17" s="37">
        <v>11948320</v>
      </c>
      <c r="W17" s="40">
        <v>2.3015787993625883E-4</v>
      </c>
    </row>
    <row r="18" spans="1:23" x14ac:dyDescent="0.45">
      <c r="A18" s="41" t="s">
        <v>23</v>
      </c>
      <c r="B18" s="36">
        <v>9954551</v>
      </c>
      <c r="C18" s="36">
        <v>8242133</v>
      </c>
      <c r="D18" s="36">
        <v>4135038</v>
      </c>
      <c r="E18" s="37">
        <v>4107095</v>
      </c>
      <c r="F18" s="42">
        <v>1708732</v>
      </c>
      <c r="G18" s="37">
        <v>856254</v>
      </c>
      <c r="H18" s="37">
        <v>852478</v>
      </c>
      <c r="I18" s="37">
        <v>828</v>
      </c>
      <c r="J18" s="37">
        <v>373</v>
      </c>
      <c r="K18" s="37">
        <v>455</v>
      </c>
      <c r="L18" s="56">
        <v>2858</v>
      </c>
      <c r="M18" s="56">
        <v>1573</v>
      </c>
      <c r="N18" s="56">
        <v>1285</v>
      </c>
      <c r="O18" s="38"/>
      <c r="P18" s="37">
        <v>9804865</v>
      </c>
      <c r="Q18" s="39">
        <v>0.84061667345751323</v>
      </c>
      <c r="R18" s="43">
        <v>9804865</v>
      </c>
      <c r="S18" s="39">
        <v>0.17427389362321663</v>
      </c>
      <c r="T18" s="37">
        <v>9804865</v>
      </c>
      <c r="U18" s="40">
        <v>8.4447873581125284E-5</v>
      </c>
      <c r="V18" s="37">
        <v>9804865</v>
      </c>
      <c r="W18" s="40">
        <v>2.9148795011456048E-4</v>
      </c>
    </row>
    <row r="19" spans="1:23" x14ac:dyDescent="0.45">
      <c r="A19" s="41" t="s">
        <v>24</v>
      </c>
      <c r="B19" s="36">
        <v>21410011</v>
      </c>
      <c r="C19" s="36">
        <v>16015076</v>
      </c>
      <c r="D19" s="36">
        <v>8037928</v>
      </c>
      <c r="E19" s="37">
        <v>7977148</v>
      </c>
      <c r="F19" s="42">
        <v>5372696</v>
      </c>
      <c r="G19" s="37">
        <v>2694914</v>
      </c>
      <c r="H19" s="37">
        <v>2677782</v>
      </c>
      <c r="I19" s="37">
        <v>13691</v>
      </c>
      <c r="J19" s="37">
        <v>6793</v>
      </c>
      <c r="K19" s="37">
        <v>6898</v>
      </c>
      <c r="L19" s="56">
        <v>8548</v>
      </c>
      <c r="M19" s="56">
        <v>4714</v>
      </c>
      <c r="N19" s="56">
        <v>3834</v>
      </c>
      <c r="O19" s="38"/>
      <c r="P19" s="37">
        <v>28455130</v>
      </c>
      <c r="Q19" s="39">
        <v>0.56281858490894265</v>
      </c>
      <c r="R19" s="43">
        <v>28455130</v>
      </c>
      <c r="S19" s="39">
        <v>0.18881291352385318</v>
      </c>
      <c r="T19" s="37">
        <v>28455130</v>
      </c>
      <c r="U19" s="40">
        <v>4.8114347043924942E-4</v>
      </c>
      <c r="V19" s="37">
        <v>28455130</v>
      </c>
      <c r="W19" s="40">
        <v>3.0040277447335509E-4</v>
      </c>
    </row>
    <row r="20" spans="1:23" x14ac:dyDescent="0.45">
      <c r="A20" s="41" t="s">
        <v>25</v>
      </c>
      <c r="B20" s="36">
        <v>14468238</v>
      </c>
      <c r="C20" s="36">
        <v>11113083</v>
      </c>
      <c r="D20" s="36">
        <v>5573712</v>
      </c>
      <c r="E20" s="37">
        <v>5539371</v>
      </c>
      <c r="F20" s="42">
        <v>3344489</v>
      </c>
      <c r="G20" s="37">
        <v>1675541</v>
      </c>
      <c r="H20" s="37">
        <v>1668948</v>
      </c>
      <c r="I20" s="37">
        <v>6129</v>
      </c>
      <c r="J20" s="37">
        <v>3054</v>
      </c>
      <c r="K20" s="37">
        <v>3075</v>
      </c>
      <c r="L20" s="56">
        <v>4537</v>
      </c>
      <c r="M20" s="56">
        <v>2518</v>
      </c>
      <c r="N20" s="56">
        <v>2019</v>
      </c>
      <c r="O20" s="38"/>
      <c r="P20" s="37">
        <v>14128035</v>
      </c>
      <c r="Q20" s="39">
        <v>0.78659792391510919</v>
      </c>
      <c r="R20" s="43">
        <v>14128035</v>
      </c>
      <c r="S20" s="39">
        <v>0.23672711739459876</v>
      </c>
      <c r="T20" s="37">
        <v>14128035</v>
      </c>
      <c r="U20" s="40">
        <v>4.3381829107869564E-4</v>
      </c>
      <c r="V20" s="37">
        <v>14128035</v>
      </c>
      <c r="W20" s="40">
        <v>3.2113453852570438E-4</v>
      </c>
    </row>
    <row r="21" spans="1:23" x14ac:dyDescent="0.45">
      <c r="A21" s="41" t="s">
        <v>26</v>
      </c>
      <c r="B21" s="36">
        <v>3576475</v>
      </c>
      <c r="C21" s="36">
        <v>3003343</v>
      </c>
      <c r="D21" s="36">
        <v>1504992</v>
      </c>
      <c r="E21" s="37">
        <v>1498351</v>
      </c>
      <c r="F21" s="42">
        <v>571901</v>
      </c>
      <c r="G21" s="37">
        <v>286870</v>
      </c>
      <c r="H21" s="37">
        <v>285031</v>
      </c>
      <c r="I21" s="37">
        <v>77</v>
      </c>
      <c r="J21" s="37">
        <v>35</v>
      </c>
      <c r="K21" s="37">
        <v>42</v>
      </c>
      <c r="L21" s="56">
        <v>1154</v>
      </c>
      <c r="M21" s="56">
        <v>637</v>
      </c>
      <c r="N21" s="56">
        <v>517</v>
      </c>
      <c r="O21" s="38"/>
      <c r="P21" s="37">
        <v>3983855</v>
      </c>
      <c r="Q21" s="39">
        <v>0.75387859246885236</v>
      </c>
      <c r="R21" s="43">
        <v>3983855</v>
      </c>
      <c r="S21" s="39">
        <v>0.14355467254706811</v>
      </c>
      <c r="T21" s="37">
        <v>3983855</v>
      </c>
      <c r="U21" s="40">
        <v>1.9328012691224958E-5</v>
      </c>
      <c r="V21" s="37">
        <v>3983855</v>
      </c>
      <c r="W21" s="40">
        <v>2.8966917721654026E-4</v>
      </c>
    </row>
    <row r="22" spans="1:23" x14ac:dyDescent="0.45">
      <c r="A22" s="41" t="s">
        <v>27</v>
      </c>
      <c r="B22" s="36">
        <v>1684956</v>
      </c>
      <c r="C22" s="36">
        <v>1498130</v>
      </c>
      <c r="D22" s="36">
        <v>750742</v>
      </c>
      <c r="E22" s="37">
        <v>747388</v>
      </c>
      <c r="F22" s="42">
        <v>186411</v>
      </c>
      <c r="G22" s="37">
        <v>93439</v>
      </c>
      <c r="H22" s="37">
        <v>92972</v>
      </c>
      <c r="I22" s="37">
        <v>215</v>
      </c>
      <c r="J22" s="37">
        <v>105</v>
      </c>
      <c r="K22" s="37">
        <v>110</v>
      </c>
      <c r="L22" s="56">
        <v>200</v>
      </c>
      <c r="M22" s="56">
        <v>109</v>
      </c>
      <c r="N22" s="56">
        <v>91</v>
      </c>
      <c r="O22" s="38"/>
      <c r="P22" s="37">
        <v>1804810</v>
      </c>
      <c r="Q22" s="39">
        <v>0.83007629611981315</v>
      </c>
      <c r="R22" s="43">
        <v>1804810</v>
      </c>
      <c r="S22" s="39">
        <v>0.1032856644189693</v>
      </c>
      <c r="T22" s="37">
        <v>1804810</v>
      </c>
      <c r="U22" s="40">
        <v>1.1912611299804412E-4</v>
      </c>
      <c r="V22" s="37">
        <v>1804810</v>
      </c>
      <c r="W22" s="40">
        <v>1.1081498883538987E-4</v>
      </c>
    </row>
    <row r="23" spans="1:23" x14ac:dyDescent="0.45">
      <c r="A23" s="41" t="s">
        <v>28</v>
      </c>
      <c r="B23" s="36">
        <v>1745012</v>
      </c>
      <c r="C23" s="36">
        <v>1537281</v>
      </c>
      <c r="D23" s="36">
        <v>770582</v>
      </c>
      <c r="E23" s="37">
        <v>766699</v>
      </c>
      <c r="F23" s="42">
        <v>206006</v>
      </c>
      <c r="G23" s="37">
        <v>103356</v>
      </c>
      <c r="H23" s="37">
        <v>102650</v>
      </c>
      <c r="I23" s="37">
        <v>1011</v>
      </c>
      <c r="J23" s="37">
        <v>504</v>
      </c>
      <c r="K23" s="37">
        <v>507</v>
      </c>
      <c r="L23" s="56">
        <v>714</v>
      </c>
      <c r="M23" s="56">
        <v>414</v>
      </c>
      <c r="N23" s="56">
        <v>300</v>
      </c>
      <c r="O23" s="38"/>
      <c r="P23" s="37">
        <v>1862770</v>
      </c>
      <c r="Q23" s="39">
        <v>0.82526613591586728</v>
      </c>
      <c r="R23" s="43">
        <v>1862770</v>
      </c>
      <c r="S23" s="39">
        <v>0.11059121630689779</v>
      </c>
      <c r="T23" s="37">
        <v>1862770</v>
      </c>
      <c r="U23" s="40">
        <v>5.4274011284270198E-4</v>
      </c>
      <c r="V23" s="37">
        <v>1862770</v>
      </c>
      <c r="W23" s="40">
        <v>3.8330013904024654E-4</v>
      </c>
    </row>
    <row r="24" spans="1:23" x14ac:dyDescent="0.45">
      <c r="A24" s="41" t="s">
        <v>29</v>
      </c>
      <c r="B24" s="36">
        <v>1200050</v>
      </c>
      <c r="C24" s="36">
        <v>1056127</v>
      </c>
      <c r="D24" s="36">
        <v>529652</v>
      </c>
      <c r="E24" s="37">
        <v>526475</v>
      </c>
      <c r="F24" s="42">
        <v>143080</v>
      </c>
      <c r="G24" s="37">
        <v>71757</v>
      </c>
      <c r="H24" s="37">
        <v>71323</v>
      </c>
      <c r="I24" s="37">
        <v>67</v>
      </c>
      <c r="J24" s="37">
        <v>22</v>
      </c>
      <c r="K24" s="37">
        <v>45</v>
      </c>
      <c r="L24" s="56">
        <v>776</v>
      </c>
      <c r="M24" s="56">
        <v>415</v>
      </c>
      <c r="N24" s="56">
        <v>361</v>
      </c>
      <c r="O24" s="38"/>
      <c r="P24" s="37">
        <v>1292230</v>
      </c>
      <c r="Q24" s="39">
        <v>0.81729026566478102</v>
      </c>
      <c r="R24" s="43">
        <v>1292230</v>
      </c>
      <c r="S24" s="39">
        <v>0.11072332324740952</v>
      </c>
      <c r="T24" s="37">
        <v>1292230</v>
      </c>
      <c r="U24" s="40">
        <v>5.1848355168971465E-5</v>
      </c>
      <c r="V24" s="37">
        <v>1292230</v>
      </c>
      <c r="W24" s="40">
        <v>6.0051229270331134E-4</v>
      </c>
    </row>
    <row r="25" spans="1:23" x14ac:dyDescent="0.45">
      <c r="A25" s="41" t="s">
        <v>30</v>
      </c>
      <c r="B25" s="36">
        <v>1281219</v>
      </c>
      <c r="C25" s="36">
        <v>1130028</v>
      </c>
      <c r="D25" s="36">
        <v>566499</v>
      </c>
      <c r="E25" s="37">
        <v>563529</v>
      </c>
      <c r="F25" s="42">
        <v>150617</v>
      </c>
      <c r="G25" s="37">
        <v>75594</v>
      </c>
      <c r="H25" s="37">
        <v>75023</v>
      </c>
      <c r="I25" s="37">
        <v>33</v>
      </c>
      <c r="J25" s="37">
        <v>12</v>
      </c>
      <c r="K25" s="37">
        <v>21</v>
      </c>
      <c r="L25" s="56">
        <v>541</v>
      </c>
      <c r="M25" s="56">
        <v>302</v>
      </c>
      <c r="N25" s="56">
        <v>239</v>
      </c>
      <c r="O25" s="38"/>
      <c r="P25" s="37">
        <v>1480210</v>
      </c>
      <c r="Q25" s="39">
        <v>0.76342410874132727</v>
      </c>
      <c r="R25" s="43">
        <v>1480210</v>
      </c>
      <c r="S25" s="39">
        <v>0.10175380520331574</v>
      </c>
      <c r="T25" s="37">
        <v>1480210</v>
      </c>
      <c r="U25" s="40">
        <v>2.2294133940454394E-5</v>
      </c>
      <c r="V25" s="37">
        <v>1480210</v>
      </c>
      <c r="W25" s="40">
        <v>3.6548868066017657E-4</v>
      </c>
    </row>
    <row r="26" spans="1:23" x14ac:dyDescent="0.45">
      <c r="A26" s="41" t="s">
        <v>31</v>
      </c>
      <c r="B26" s="36">
        <v>3261257</v>
      </c>
      <c r="C26" s="36">
        <v>2968456</v>
      </c>
      <c r="D26" s="36">
        <v>1488132</v>
      </c>
      <c r="E26" s="37">
        <v>1480324</v>
      </c>
      <c r="F26" s="42">
        <v>290844</v>
      </c>
      <c r="G26" s="37">
        <v>145938</v>
      </c>
      <c r="H26" s="37">
        <v>144906</v>
      </c>
      <c r="I26" s="37">
        <v>122</v>
      </c>
      <c r="J26" s="37">
        <v>55</v>
      </c>
      <c r="K26" s="37">
        <v>67</v>
      </c>
      <c r="L26" s="56">
        <v>1835</v>
      </c>
      <c r="M26" s="56">
        <v>1007</v>
      </c>
      <c r="N26" s="56">
        <v>828</v>
      </c>
      <c r="O26" s="38"/>
      <c r="P26" s="37">
        <v>3581440</v>
      </c>
      <c r="Q26" s="39">
        <v>0.82884426375982845</v>
      </c>
      <c r="R26" s="43">
        <v>3581440</v>
      </c>
      <c r="S26" s="39">
        <v>8.1208675839885627E-2</v>
      </c>
      <c r="T26" s="37">
        <v>3581440</v>
      </c>
      <c r="U26" s="40">
        <v>3.4064510364546107E-5</v>
      </c>
      <c r="V26" s="37">
        <v>3581440</v>
      </c>
      <c r="W26" s="40">
        <v>5.1236374195854186E-4</v>
      </c>
    </row>
    <row r="27" spans="1:23" x14ac:dyDescent="0.45">
      <c r="A27" s="41" t="s">
        <v>32</v>
      </c>
      <c r="B27" s="36">
        <v>3134155</v>
      </c>
      <c r="C27" s="36">
        <v>2792230</v>
      </c>
      <c r="D27" s="36">
        <v>1398568</v>
      </c>
      <c r="E27" s="37">
        <v>1393662</v>
      </c>
      <c r="F27" s="42">
        <v>339263</v>
      </c>
      <c r="G27" s="37">
        <v>170772</v>
      </c>
      <c r="H27" s="37">
        <v>168491</v>
      </c>
      <c r="I27" s="37">
        <v>2139</v>
      </c>
      <c r="J27" s="37">
        <v>1065</v>
      </c>
      <c r="K27" s="37">
        <v>1074</v>
      </c>
      <c r="L27" s="56">
        <v>523</v>
      </c>
      <c r="M27" s="56">
        <v>290</v>
      </c>
      <c r="N27" s="56">
        <v>233</v>
      </c>
      <c r="O27" s="38"/>
      <c r="P27" s="37">
        <v>3432925</v>
      </c>
      <c r="Q27" s="39">
        <v>0.81336760925449869</v>
      </c>
      <c r="R27" s="43">
        <v>3432925</v>
      </c>
      <c r="S27" s="39">
        <v>9.8826219623207617E-2</v>
      </c>
      <c r="T27" s="37">
        <v>3432925</v>
      </c>
      <c r="U27" s="40">
        <v>6.2308381336615272E-4</v>
      </c>
      <c r="V27" s="37">
        <v>3432925</v>
      </c>
      <c r="W27" s="40">
        <v>1.5234821617134077E-4</v>
      </c>
    </row>
    <row r="28" spans="1:23" x14ac:dyDescent="0.45">
      <c r="A28" s="41" t="s">
        <v>33</v>
      </c>
      <c r="B28" s="36">
        <v>5961584</v>
      </c>
      <c r="C28" s="36">
        <v>5174916</v>
      </c>
      <c r="D28" s="36">
        <v>2594816</v>
      </c>
      <c r="E28" s="37">
        <v>2580100</v>
      </c>
      <c r="F28" s="42">
        <v>783300</v>
      </c>
      <c r="G28" s="37">
        <v>392599</v>
      </c>
      <c r="H28" s="37">
        <v>390701</v>
      </c>
      <c r="I28" s="37">
        <v>205</v>
      </c>
      <c r="J28" s="37">
        <v>91</v>
      </c>
      <c r="K28" s="37">
        <v>114</v>
      </c>
      <c r="L28" s="56">
        <v>3163</v>
      </c>
      <c r="M28" s="56">
        <v>1735</v>
      </c>
      <c r="N28" s="56">
        <v>1428</v>
      </c>
      <c r="O28" s="38"/>
      <c r="P28" s="37">
        <v>6396960</v>
      </c>
      <c r="Q28" s="39">
        <v>0.80896488331957683</v>
      </c>
      <c r="R28" s="43">
        <v>6396960</v>
      </c>
      <c r="S28" s="39">
        <v>0.12244878817438283</v>
      </c>
      <c r="T28" s="37">
        <v>6396960</v>
      </c>
      <c r="U28" s="40">
        <v>3.2046472074235264E-5</v>
      </c>
      <c r="V28" s="37">
        <v>6396960</v>
      </c>
      <c r="W28" s="40">
        <v>4.9445361546734696E-4</v>
      </c>
    </row>
    <row r="29" spans="1:23" x14ac:dyDescent="0.45">
      <c r="A29" s="41" t="s">
        <v>34</v>
      </c>
      <c r="B29" s="36">
        <v>11287908</v>
      </c>
      <c r="C29" s="36">
        <v>8847360</v>
      </c>
      <c r="D29" s="36">
        <v>4435580</v>
      </c>
      <c r="E29" s="37">
        <v>4411780</v>
      </c>
      <c r="F29" s="42">
        <v>2437360</v>
      </c>
      <c r="G29" s="37">
        <v>1222419</v>
      </c>
      <c r="H29" s="37">
        <v>1214941</v>
      </c>
      <c r="I29" s="37">
        <v>761</v>
      </c>
      <c r="J29" s="37">
        <v>331</v>
      </c>
      <c r="K29" s="37">
        <v>430</v>
      </c>
      <c r="L29" s="56">
        <v>2427</v>
      </c>
      <c r="M29" s="56">
        <v>1339</v>
      </c>
      <c r="N29" s="56">
        <v>1088</v>
      </c>
      <c r="O29" s="38"/>
      <c r="P29" s="37">
        <v>13125710</v>
      </c>
      <c r="Q29" s="39">
        <v>0.67404810863564713</v>
      </c>
      <c r="R29" s="43">
        <v>13125710</v>
      </c>
      <c r="S29" s="39">
        <v>0.18569357390952565</v>
      </c>
      <c r="T29" s="37">
        <v>13125710</v>
      </c>
      <c r="U29" s="40">
        <v>5.7977816057188523E-5</v>
      </c>
      <c r="V29" s="37">
        <v>13125710</v>
      </c>
      <c r="W29" s="40">
        <v>1.8490428327305722E-4</v>
      </c>
    </row>
    <row r="30" spans="1:23" x14ac:dyDescent="0.45">
      <c r="A30" s="41" t="s">
        <v>35</v>
      </c>
      <c r="B30" s="36">
        <v>2785424</v>
      </c>
      <c r="C30" s="36">
        <v>2512945</v>
      </c>
      <c r="D30" s="36">
        <v>1259458</v>
      </c>
      <c r="E30" s="37">
        <v>1253487</v>
      </c>
      <c r="F30" s="42">
        <v>271316</v>
      </c>
      <c r="G30" s="37">
        <v>136272</v>
      </c>
      <c r="H30" s="37">
        <v>135044</v>
      </c>
      <c r="I30" s="37">
        <v>469</v>
      </c>
      <c r="J30" s="37">
        <v>233</v>
      </c>
      <c r="K30" s="37">
        <v>236</v>
      </c>
      <c r="L30" s="56">
        <v>694</v>
      </c>
      <c r="M30" s="56">
        <v>372</v>
      </c>
      <c r="N30" s="56">
        <v>322</v>
      </c>
      <c r="O30" s="38"/>
      <c r="P30" s="37">
        <v>2995455</v>
      </c>
      <c r="Q30" s="39">
        <v>0.83891929606687465</v>
      </c>
      <c r="R30" s="43">
        <v>2995455</v>
      </c>
      <c r="S30" s="39">
        <v>9.0575889138711813E-2</v>
      </c>
      <c r="T30" s="37">
        <v>2995455</v>
      </c>
      <c r="U30" s="40">
        <v>1.5657053769794571E-4</v>
      </c>
      <c r="V30" s="37">
        <v>2995455</v>
      </c>
      <c r="W30" s="40">
        <v>2.3168433510101138E-4</v>
      </c>
    </row>
    <row r="31" spans="1:23" x14ac:dyDescent="0.45">
      <c r="A31" s="41" t="s">
        <v>36</v>
      </c>
      <c r="B31" s="36">
        <v>2190757</v>
      </c>
      <c r="C31" s="36">
        <v>1821379</v>
      </c>
      <c r="D31" s="36">
        <v>913733</v>
      </c>
      <c r="E31" s="37">
        <v>907646</v>
      </c>
      <c r="F31" s="42">
        <v>369008</v>
      </c>
      <c r="G31" s="37">
        <v>184886</v>
      </c>
      <c r="H31" s="37">
        <v>184122</v>
      </c>
      <c r="I31" s="37">
        <v>94</v>
      </c>
      <c r="J31" s="37">
        <v>41</v>
      </c>
      <c r="K31" s="37">
        <v>53</v>
      </c>
      <c r="L31" s="56">
        <v>276</v>
      </c>
      <c r="M31" s="56">
        <v>151</v>
      </c>
      <c r="N31" s="56">
        <v>125</v>
      </c>
      <c r="O31" s="38"/>
      <c r="P31" s="37">
        <v>2362000</v>
      </c>
      <c r="Q31" s="39">
        <v>0.7711172734970364</v>
      </c>
      <c r="R31" s="43">
        <v>2362000</v>
      </c>
      <c r="S31" s="39">
        <v>0.15622692633361557</v>
      </c>
      <c r="T31" s="37">
        <v>2362000</v>
      </c>
      <c r="U31" s="40">
        <v>3.9796782387806942E-5</v>
      </c>
      <c r="V31" s="37">
        <v>2362000</v>
      </c>
      <c r="W31" s="40">
        <v>1.1685012701100762E-4</v>
      </c>
    </row>
    <row r="32" spans="1:23" x14ac:dyDescent="0.45">
      <c r="A32" s="41" t="s">
        <v>37</v>
      </c>
      <c r="B32" s="36">
        <v>3781126</v>
      </c>
      <c r="C32" s="36">
        <v>3126144</v>
      </c>
      <c r="D32" s="36">
        <v>1567146</v>
      </c>
      <c r="E32" s="37">
        <v>1558998</v>
      </c>
      <c r="F32" s="42">
        <v>653410</v>
      </c>
      <c r="G32" s="37">
        <v>327877</v>
      </c>
      <c r="H32" s="37">
        <v>325533</v>
      </c>
      <c r="I32" s="37">
        <v>499</v>
      </c>
      <c r="J32" s="37">
        <v>250</v>
      </c>
      <c r="K32" s="37">
        <v>249</v>
      </c>
      <c r="L32" s="56">
        <v>1073</v>
      </c>
      <c r="M32" s="56">
        <v>559</v>
      </c>
      <c r="N32" s="56">
        <v>514</v>
      </c>
      <c r="O32" s="38"/>
      <c r="P32" s="37">
        <v>4322165</v>
      </c>
      <c r="Q32" s="39">
        <v>0.72328196632937425</v>
      </c>
      <c r="R32" s="43">
        <v>4322165</v>
      </c>
      <c r="S32" s="39">
        <v>0.15117655156617113</v>
      </c>
      <c r="T32" s="37">
        <v>4322165</v>
      </c>
      <c r="U32" s="40">
        <v>1.1545139993498628E-4</v>
      </c>
      <c r="V32" s="37">
        <v>4322165</v>
      </c>
      <c r="W32" s="40">
        <v>2.482552146898603E-4</v>
      </c>
    </row>
    <row r="33" spans="1:23" x14ac:dyDescent="0.45">
      <c r="A33" s="41" t="s">
        <v>38</v>
      </c>
      <c r="B33" s="36">
        <v>12971890</v>
      </c>
      <c r="C33" s="36">
        <v>10025661</v>
      </c>
      <c r="D33" s="36">
        <v>5027555</v>
      </c>
      <c r="E33" s="37">
        <v>4998106</v>
      </c>
      <c r="F33" s="42">
        <v>2878628</v>
      </c>
      <c r="G33" s="37">
        <v>1442742</v>
      </c>
      <c r="H33" s="37">
        <v>1435886</v>
      </c>
      <c r="I33" s="37">
        <v>64033</v>
      </c>
      <c r="J33" s="37">
        <v>32168</v>
      </c>
      <c r="K33" s="37">
        <v>31865</v>
      </c>
      <c r="L33" s="56">
        <v>3568</v>
      </c>
      <c r="M33" s="56">
        <v>2040</v>
      </c>
      <c r="N33" s="56">
        <v>1528</v>
      </c>
      <c r="O33" s="38"/>
      <c r="P33" s="37">
        <v>15388215</v>
      </c>
      <c r="Q33" s="39">
        <v>0.65151552665465096</v>
      </c>
      <c r="R33" s="43">
        <v>15388215</v>
      </c>
      <c r="S33" s="39">
        <v>0.18706705098674536</v>
      </c>
      <c r="T33" s="37">
        <v>15388215</v>
      </c>
      <c r="U33" s="40">
        <v>4.1611713899240427E-3</v>
      </c>
      <c r="V33" s="37">
        <v>15388215</v>
      </c>
      <c r="W33" s="40">
        <v>2.3186574921132828E-4</v>
      </c>
    </row>
    <row r="34" spans="1:23" x14ac:dyDescent="0.45">
      <c r="A34" s="41" t="s">
        <v>39</v>
      </c>
      <c r="B34" s="36">
        <v>8340973</v>
      </c>
      <c r="C34" s="36">
        <v>6946539</v>
      </c>
      <c r="D34" s="36">
        <v>3482145</v>
      </c>
      <c r="E34" s="37">
        <v>3464394</v>
      </c>
      <c r="F34" s="42">
        <v>1391526</v>
      </c>
      <c r="G34" s="37">
        <v>698807</v>
      </c>
      <c r="H34" s="37">
        <v>692719</v>
      </c>
      <c r="I34" s="37">
        <v>1128</v>
      </c>
      <c r="J34" s="37">
        <v>547</v>
      </c>
      <c r="K34" s="37">
        <v>581</v>
      </c>
      <c r="L34" s="56">
        <v>1780</v>
      </c>
      <c r="M34" s="56">
        <v>943</v>
      </c>
      <c r="N34" s="56">
        <v>837</v>
      </c>
      <c r="O34" s="38"/>
      <c r="P34" s="37">
        <v>9044465</v>
      </c>
      <c r="Q34" s="39">
        <v>0.76804310702733658</v>
      </c>
      <c r="R34" s="43">
        <v>9044465</v>
      </c>
      <c r="S34" s="39">
        <v>0.15385387637632519</v>
      </c>
      <c r="T34" s="37">
        <v>9044465</v>
      </c>
      <c r="U34" s="40">
        <v>1.2471716126935092E-4</v>
      </c>
      <c r="V34" s="37">
        <v>9044465</v>
      </c>
      <c r="W34" s="40">
        <v>1.9680544952078427E-4</v>
      </c>
    </row>
    <row r="35" spans="1:23" x14ac:dyDescent="0.45">
      <c r="A35" s="41" t="s">
        <v>40</v>
      </c>
      <c r="B35" s="36">
        <v>2045432</v>
      </c>
      <c r="C35" s="36">
        <v>1822157</v>
      </c>
      <c r="D35" s="36">
        <v>913511</v>
      </c>
      <c r="E35" s="37">
        <v>908646</v>
      </c>
      <c r="F35" s="42">
        <v>222530</v>
      </c>
      <c r="G35" s="37">
        <v>111519</v>
      </c>
      <c r="H35" s="37">
        <v>111011</v>
      </c>
      <c r="I35" s="37">
        <v>213</v>
      </c>
      <c r="J35" s="37">
        <v>93</v>
      </c>
      <c r="K35" s="37">
        <v>120</v>
      </c>
      <c r="L35" s="56">
        <v>532</v>
      </c>
      <c r="M35" s="56">
        <v>277</v>
      </c>
      <c r="N35" s="56">
        <v>255</v>
      </c>
      <c r="O35" s="38"/>
      <c r="P35" s="37">
        <v>2174100</v>
      </c>
      <c r="Q35" s="39">
        <v>0.83812014166781656</v>
      </c>
      <c r="R35" s="43">
        <v>2174100</v>
      </c>
      <c r="S35" s="39">
        <v>0.10235499747021756</v>
      </c>
      <c r="T35" s="37">
        <v>2174100</v>
      </c>
      <c r="U35" s="40">
        <v>9.7971574444597766E-5</v>
      </c>
      <c r="V35" s="37">
        <v>2174100</v>
      </c>
      <c r="W35" s="40">
        <v>2.4469895588979349E-4</v>
      </c>
    </row>
    <row r="36" spans="1:23" x14ac:dyDescent="0.45">
      <c r="A36" s="41" t="s">
        <v>41</v>
      </c>
      <c r="B36" s="36">
        <v>1392736</v>
      </c>
      <c r="C36" s="36">
        <v>1329711</v>
      </c>
      <c r="D36" s="36">
        <v>666485</v>
      </c>
      <c r="E36" s="37">
        <v>663226</v>
      </c>
      <c r="F36" s="42">
        <v>62631</v>
      </c>
      <c r="G36" s="37">
        <v>31391</v>
      </c>
      <c r="H36" s="37">
        <v>31240</v>
      </c>
      <c r="I36" s="37">
        <v>76</v>
      </c>
      <c r="J36" s="37">
        <v>39</v>
      </c>
      <c r="K36" s="37">
        <v>37</v>
      </c>
      <c r="L36" s="56">
        <v>318</v>
      </c>
      <c r="M36" s="56">
        <v>172</v>
      </c>
      <c r="N36" s="56">
        <v>146</v>
      </c>
      <c r="O36" s="38"/>
      <c r="P36" s="37">
        <v>1487985</v>
      </c>
      <c r="Q36" s="39">
        <v>0.89363199225798651</v>
      </c>
      <c r="R36" s="43">
        <v>1487985</v>
      </c>
      <c r="S36" s="39">
        <v>4.2091150112400326E-2</v>
      </c>
      <c r="T36" s="37">
        <v>1487985</v>
      </c>
      <c r="U36" s="40">
        <v>5.1075783694056056E-5</v>
      </c>
      <c r="V36" s="37">
        <v>1487985</v>
      </c>
      <c r="W36" s="40">
        <v>2.1371183177249769E-4</v>
      </c>
    </row>
    <row r="37" spans="1:23" x14ac:dyDescent="0.45">
      <c r="A37" s="41" t="s">
        <v>42</v>
      </c>
      <c r="B37" s="36">
        <v>822452</v>
      </c>
      <c r="C37" s="36">
        <v>721912</v>
      </c>
      <c r="D37" s="36">
        <v>362021</v>
      </c>
      <c r="E37" s="37">
        <v>359891</v>
      </c>
      <c r="F37" s="42">
        <v>100285</v>
      </c>
      <c r="G37" s="37">
        <v>50352</v>
      </c>
      <c r="H37" s="37">
        <v>49933</v>
      </c>
      <c r="I37" s="37">
        <v>63</v>
      </c>
      <c r="J37" s="37">
        <v>30</v>
      </c>
      <c r="K37" s="37">
        <v>33</v>
      </c>
      <c r="L37" s="56">
        <v>192</v>
      </c>
      <c r="M37" s="56">
        <v>102</v>
      </c>
      <c r="N37" s="56">
        <v>90</v>
      </c>
      <c r="O37" s="38"/>
      <c r="P37" s="37">
        <v>948100</v>
      </c>
      <c r="Q37" s="39">
        <v>0.76143022887881029</v>
      </c>
      <c r="R37" s="43">
        <v>948100</v>
      </c>
      <c r="S37" s="39">
        <v>0.10577470730935555</v>
      </c>
      <c r="T37" s="37">
        <v>948100</v>
      </c>
      <c r="U37" s="40">
        <v>6.6448686847378965E-5</v>
      </c>
      <c r="V37" s="37">
        <v>948100</v>
      </c>
      <c r="W37" s="40">
        <v>2.0251028372534542E-4</v>
      </c>
    </row>
    <row r="38" spans="1:23" x14ac:dyDescent="0.45">
      <c r="A38" s="41" t="s">
        <v>43</v>
      </c>
      <c r="B38" s="36">
        <v>1050448</v>
      </c>
      <c r="C38" s="36">
        <v>994649</v>
      </c>
      <c r="D38" s="36">
        <v>498544</v>
      </c>
      <c r="E38" s="37">
        <v>496105</v>
      </c>
      <c r="F38" s="42">
        <v>55508</v>
      </c>
      <c r="G38" s="37">
        <v>27838</v>
      </c>
      <c r="H38" s="37">
        <v>27670</v>
      </c>
      <c r="I38" s="37">
        <v>118</v>
      </c>
      <c r="J38" s="37">
        <v>54</v>
      </c>
      <c r="K38" s="37">
        <v>64</v>
      </c>
      <c r="L38" s="56">
        <v>173</v>
      </c>
      <c r="M38" s="56">
        <v>82</v>
      </c>
      <c r="N38" s="56">
        <v>91</v>
      </c>
      <c r="O38" s="38"/>
      <c r="P38" s="37">
        <v>1133380</v>
      </c>
      <c r="Q38" s="39">
        <v>0.87759533430976366</v>
      </c>
      <c r="R38" s="43">
        <v>1133380</v>
      </c>
      <c r="S38" s="39">
        <v>4.8975630415218199E-2</v>
      </c>
      <c r="T38" s="37">
        <v>1133380</v>
      </c>
      <c r="U38" s="40">
        <v>1.0411336003811607E-4</v>
      </c>
      <c r="V38" s="37">
        <v>1133380</v>
      </c>
      <c r="W38" s="40">
        <v>1.5264077361520407E-4</v>
      </c>
    </row>
    <row r="39" spans="1:23" x14ac:dyDescent="0.45">
      <c r="A39" s="41" t="s">
        <v>44</v>
      </c>
      <c r="B39" s="36">
        <v>2771263</v>
      </c>
      <c r="C39" s="36">
        <v>2435600</v>
      </c>
      <c r="D39" s="36">
        <v>1221646</v>
      </c>
      <c r="E39" s="37">
        <v>1213954</v>
      </c>
      <c r="F39" s="42">
        <v>334247</v>
      </c>
      <c r="G39" s="37">
        <v>167844</v>
      </c>
      <c r="H39" s="37">
        <v>166403</v>
      </c>
      <c r="I39" s="37">
        <v>310</v>
      </c>
      <c r="J39" s="37">
        <v>147</v>
      </c>
      <c r="K39" s="37">
        <v>163</v>
      </c>
      <c r="L39" s="56">
        <v>1106</v>
      </c>
      <c r="M39" s="56">
        <v>623</v>
      </c>
      <c r="N39" s="56">
        <v>483</v>
      </c>
      <c r="O39" s="38"/>
      <c r="P39" s="37">
        <v>3346480</v>
      </c>
      <c r="Q39" s="39">
        <v>0.72780951925605408</v>
      </c>
      <c r="R39" s="43">
        <v>3346480</v>
      </c>
      <c r="S39" s="39">
        <v>9.9880172599268485E-2</v>
      </c>
      <c r="T39" s="37">
        <v>3346480</v>
      </c>
      <c r="U39" s="40">
        <v>9.2634648944562645E-5</v>
      </c>
      <c r="V39" s="37">
        <v>3346480</v>
      </c>
      <c r="W39" s="40">
        <v>3.3049652171834285E-4</v>
      </c>
    </row>
    <row r="40" spans="1:23" x14ac:dyDescent="0.45">
      <c r="A40" s="41" t="s">
        <v>45</v>
      </c>
      <c r="B40" s="36">
        <v>4163689</v>
      </c>
      <c r="C40" s="36">
        <v>3565539</v>
      </c>
      <c r="D40" s="36">
        <v>1787165</v>
      </c>
      <c r="E40" s="37">
        <v>1778374</v>
      </c>
      <c r="F40" s="42">
        <v>596158</v>
      </c>
      <c r="G40" s="37">
        <v>299183</v>
      </c>
      <c r="H40" s="37">
        <v>296975</v>
      </c>
      <c r="I40" s="37">
        <v>126</v>
      </c>
      <c r="J40" s="37">
        <v>58</v>
      </c>
      <c r="K40" s="37">
        <v>68</v>
      </c>
      <c r="L40" s="56">
        <v>1866</v>
      </c>
      <c r="M40" s="56">
        <v>1044</v>
      </c>
      <c r="N40" s="56">
        <v>822</v>
      </c>
      <c r="O40" s="38"/>
      <c r="P40" s="37">
        <v>4783370</v>
      </c>
      <c r="Q40" s="39">
        <v>0.74540313628257904</v>
      </c>
      <c r="R40" s="43">
        <v>4783370</v>
      </c>
      <c r="S40" s="39">
        <v>0.12463137913228539</v>
      </c>
      <c r="T40" s="37">
        <v>4783370</v>
      </c>
      <c r="U40" s="40">
        <v>2.6341261495556481E-5</v>
      </c>
      <c r="V40" s="37">
        <v>4783370</v>
      </c>
      <c r="W40" s="40">
        <v>3.9010153929133643E-4</v>
      </c>
    </row>
    <row r="41" spans="1:23" x14ac:dyDescent="0.45">
      <c r="A41" s="41" t="s">
        <v>46</v>
      </c>
      <c r="B41" s="36">
        <v>2046474</v>
      </c>
      <c r="C41" s="36">
        <v>1832186</v>
      </c>
      <c r="D41" s="36">
        <v>918027</v>
      </c>
      <c r="E41" s="37">
        <v>914159</v>
      </c>
      <c r="F41" s="42">
        <v>213416</v>
      </c>
      <c r="G41" s="37">
        <v>107164</v>
      </c>
      <c r="H41" s="37">
        <v>106252</v>
      </c>
      <c r="I41" s="37">
        <v>55</v>
      </c>
      <c r="J41" s="37">
        <v>29</v>
      </c>
      <c r="K41" s="37">
        <v>26</v>
      </c>
      <c r="L41" s="56">
        <v>817</v>
      </c>
      <c r="M41" s="56">
        <v>469</v>
      </c>
      <c r="N41" s="56">
        <v>348</v>
      </c>
      <c r="O41" s="38"/>
      <c r="P41" s="37">
        <v>2255775</v>
      </c>
      <c r="Q41" s="39">
        <v>0.81222019040019511</v>
      </c>
      <c r="R41" s="43">
        <v>2255775</v>
      </c>
      <c r="S41" s="39">
        <v>9.4608726490895592E-2</v>
      </c>
      <c r="T41" s="37">
        <v>2255775</v>
      </c>
      <c r="U41" s="40">
        <v>2.438186432600769E-5</v>
      </c>
      <c r="V41" s="37">
        <v>2255775</v>
      </c>
      <c r="W41" s="40">
        <v>3.6218151189724155E-4</v>
      </c>
    </row>
    <row r="42" spans="1:23" x14ac:dyDescent="0.45">
      <c r="A42" s="41" t="s">
        <v>47</v>
      </c>
      <c r="B42" s="36">
        <v>1097339</v>
      </c>
      <c r="C42" s="36">
        <v>944312</v>
      </c>
      <c r="D42" s="36">
        <v>473392</v>
      </c>
      <c r="E42" s="37">
        <v>470920</v>
      </c>
      <c r="F42" s="42">
        <v>152392</v>
      </c>
      <c r="G42" s="37">
        <v>76417</v>
      </c>
      <c r="H42" s="37">
        <v>75975</v>
      </c>
      <c r="I42" s="37">
        <v>167</v>
      </c>
      <c r="J42" s="37">
        <v>79</v>
      </c>
      <c r="K42" s="37">
        <v>88</v>
      </c>
      <c r="L42" s="56">
        <v>468</v>
      </c>
      <c r="M42" s="56">
        <v>279</v>
      </c>
      <c r="N42" s="56">
        <v>189</v>
      </c>
      <c r="O42" s="38"/>
      <c r="P42" s="37">
        <v>1200035</v>
      </c>
      <c r="Q42" s="39">
        <v>0.7869037153083035</v>
      </c>
      <c r="R42" s="43">
        <v>1200035</v>
      </c>
      <c r="S42" s="39">
        <v>0.1269896294691405</v>
      </c>
      <c r="T42" s="37">
        <v>1200035</v>
      </c>
      <c r="U42" s="40">
        <v>1.3916260775727375E-4</v>
      </c>
      <c r="V42" s="37">
        <v>1200035</v>
      </c>
      <c r="W42" s="40">
        <v>3.8998862533176117E-4</v>
      </c>
    </row>
    <row r="43" spans="1:23" x14ac:dyDescent="0.45">
      <c r="A43" s="41" t="s">
        <v>48</v>
      </c>
      <c r="B43" s="36">
        <v>1453145</v>
      </c>
      <c r="C43" s="36">
        <v>1340139</v>
      </c>
      <c r="D43" s="36">
        <v>671770</v>
      </c>
      <c r="E43" s="37">
        <v>668369</v>
      </c>
      <c r="F43" s="42">
        <v>112427</v>
      </c>
      <c r="G43" s="37">
        <v>56323</v>
      </c>
      <c r="H43" s="37">
        <v>56104</v>
      </c>
      <c r="I43" s="37">
        <v>174</v>
      </c>
      <c r="J43" s="37">
        <v>85</v>
      </c>
      <c r="K43" s="37">
        <v>89</v>
      </c>
      <c r="L43" s="56">
        <v>405</v>
      </c>
      <c r="M43" s="56">
        <v>248</v>
      </c>
      <c r="N43" s="56">
        <v>157</v>
      </c>
      <c r="O43" s="38"/>
      <c r="P43" s="37">
        <v>1556960</v>
      </c>
      <c r="Q43" s="39">
        <v>0.8607408025896619</v>
      </c>
      <c r="R43" s="43">
        <v>1556960</v>
      </c>
      <c r="S43" s="39">
        <v>7.2209305312917485E-2</v>
      </c>
      <c r="T43" s="37">
        <v>1556960</v>
      </c>
      <c r="U43" s="40">
        <v>1.1175624293495016E-4</v>
      </c>
      <c r="V43" s="37">
        <v>1556960</v>
      </c>
      <c r="W43" s="40">
        <v>2.6012228958997022E-4</v>
      </c>
    </row>
    <row r="44" spans="1:23" x14ac:dyDescent="0.45">
      <c r="A44" s="41" t="s">
        <v>49</v>
      </c>
      <c r="B44" s="36">
        <v>2068512</v>
      </c>
      <c r="C44" s="36">
        <v>1933928</v>
      </c>
      <c r="D44" s="36">
        <v>969503</v>
      </c>
      <c r="E44" s="37">
        <v>964425</v>
      </c>
      <c r="F44" s="42">
        <v>133117</v>
      </c>
      <c r="G44" s="37">
        <v>66826</v>
      </c>
      <c r="H44" s="37">
        <v>66291</v>
      </c>
      <c r="I44" s="37">
        <v>56</v>
      </c>
      <c r="J44" s="37">
        <v>26</v>
      </c>
      <c r="K44" s="37">
        <v>30</v>
      </c>
      <c r="L44" s="56">
        <v>1411</v>
      </c>
      <c r="M44" s="56">
        <v>778</v>
      </c>
      <c r="N44" s="56">
        <v>633</v>
      </c>
      <c r="O44" s="38"/>
      <c r="P44" s="37">
        <v>2271860</v>
      </c>
      <c r="Q44" s="39">
        <v>0.85125315820517111</v>
      </c>
      <c r="R44" s="43">
        <v>2271860</v>
      </c>
      <c r="S44" s="39">
        <v>5.8593839409118519E-2</v>
      </c>
      <c r="T44" s="37">
        <v>2271860</v>
      </c>
      <c r="U44" s="40">
        <v>2.4649406213411037E-5</v>
      </c>
      <c r="V44" s="37">
        <v>2271860</v>
      </c>
      <c r="W44" s="40">
        <v>6.2107700298433884E-4</v>
      </c>
    </row>
    <row r="45" spans="1:23" x14ac:dyDescent="0.45">
      <c r="A45" s="41" t="s">
        <v>50</v>
      </c>
      <c r="B45" s="36">
        <v>1042520</v>
      </c>
      <c r="C45" s="36">
        <v>982399</v>
      </c>
      <c r="D45" s="36">
        <v>493343</v>
      </c>
      <c r="E45" s="37">
        <v>489056</v>
      </c>
      <c r="F45" s="42">
        <v>59240</v>
      </c>
      <c r="G45" s="37">
        <v>29824</v>
      </c>
      <c r="H45" s="37">
        <v>29416</v>
      </c>
      <c r="I45" s="37">
        <v>74</v>
      </c>
      <c r="J45" s="37">
        <v>33</v>
      </c>
      <c r="K45" s="37">
        <v>41</v>
      </c>
      <c r="L45" s="56">
        <v>807</v>
      </c>
      <c r="M45" s="56">
        <v>445</v>
      </c>
      <c r="N45" s="56">
        <v>362</v>
      </c>
      <c r="O45" s="38"/>
      <c r="P45" s="37">
        <v>1136075</v>
      </c>
      <c r="Q45" s="39">
        <v>0.86473076161344986</v>
      </c>
      <c r="R45" s="43">
        <v>1136075</v>
      </c>
      <c r="S45" s="39">
        <v>5.2144444688950992E-2</v>
      </c>
      <c r="T45" s="37">
        <v>1136075</v>
      </c>
      <c r="U45" s="40">
        <v>6.5136544682349321E-5</v>
      </c>
      <c r="V45" s="37">
        <v>1136075</v>
      </c>
      <c r="W45" s="40">
        <v>7.1034042646832296E-4</v>
      </c>
    </row>
    <row r="46" spans="1:23" x14ac:dyDescent="0.45">
      <c r="A46" s="41" t="s">
        <v>51</v>
      </c>
      <c r="B46" s="36">
        <v>7697758</v>
      </c>
      <c r="C46" s="36">
        <v>6714775</v>
      </c>
      <c r="D46" s="36">
        <v>3371929</v>
      </c>
      <c r="E46" s="37">
        <v>3342846</v>
      </c>
      <c r="F46" s="42">
        <v>981880</v>
      </c>
      <c r="G46" s="37">
        <v>494542</v>
      </c>
      <c r="H46" s="37">
        <v>487338</v>
      </c>
      <c r="I46" s="37">
        <v>212</v>
      </c>
      <c r="J46" s="37">
        <v>91</v>
      </c>
      <c r="K46" s="37">
        <v>121</v>
      </c>
      <c r="L46" s="56">
        <v>891</v>
      </c>
      <c r="M46" s="56">
        <v>609</v>
      </c>
      <c r="N46" s="56">
        <v>282</v>
      </c>
      <c r="O46" s="38"/>
      <c r="P46" s="37">
        <v>8490700</v>
      </c>
      <c r="Q46" s="39">
        <v>0.79083880009893182</v>
      </c>
      <c r="R46" s="43">
        <v>8490700</v>
      </c>
      <c r="S46" s="39">
        <v>0.11564181987350866</v>
      </c>
      <c r="T46" s="37">
        <v>8490700</v>
      </c>
      <c r="U46" s="40">
        <v>2.4968494941524257E-5</v>
      </c>
      <c r="V46" s="37">
        <v>8490700</v>
      </c>
      <c r="W46" s="40">
        <v>1.0493834430612317E-4</v>
      </c>
    </row>
    <row r="47" spans="1:23" x14ac:dyDescent="0.45">
      <c r="A47" s="41" t="s">
        <v>52</v>
      </c>
      <c r="B47" s="36">
        <v>1196718</v>
      </c>
      <c r="C47" s="36">
        <v>1112668</v>
      </c>
      <c r="D47" s="36">
        <v>557797</v>
      </c>
      <c r="E47" s="37">
        <v>554871</v>
      </c>
      <c r="F47" s="42">
        <v>83741</v>
      </c>
      <c r="G47" s="37">
        <v>42190</v>
      </c>
      <c r="H47" s="37">
        <v>41551</v>
      </c>
      <c r="I47" s="37">
        <v>16</v>
      </c>
      <c r="J47" s="37">
        <v>5</v>
      </c>
      <c r="K47" s="37">
        <v>11</v>
      </c>
      <c r="L47" s="56">
        <v>293</v>
      </c>
      <c r="M47" s="56">
        <v>155</v>
      </c>
      <c r="N47" s="56">
        <v>138</v>
      </c>
      <c r="O47" s="38"/>
      <c r="P47" s="37">
        <v>1348695</v>
      </c>
      <c r="Q47" s="39">
        <v>0.82499601466602901</v>
      </c>
      <c r="R47" s="43">
        <v>1348695</v>
      </c>
      <c r="S47" s="39">
        <v>6.2090391081749394E-2</v>
      </c>
      <c r="T47" s="37">
        <v>1348695</v>
      </c>
      <c r="U47" s="40">
        <v>1.1863319727588521E-5</v>
      </c>
      <c r="V47" s="37">
        <v>1348695</v>
      </c>
      <c r="W47" s="40">
        <v>2.1724704251146478E-4</v>
      </c>
    </row>
    <row r="48" spans="1:23" x14ac:dyDescent="0.45">
      <c r="A48" s="41" t="s">
        <v>53</v>
      </c>
      <c r="B48" s="36">
        <v>2045745</v>
      </c>
      <c r="C48" s="36">
        <v>1760127</v>
      </c>
      <c r="D48" s="36">
        <v>883166</v>
      </c>
      <c r="E48" s="37">
        <v>876961</v>
      </c>
      <c r="F48" s="42">
        <v>285169</v>
      </c>
      <c r="G48" s="37">
        <v>142886</v>
      </c>
      <c r="H48" s="37">
        <v>142283</v>
      </c>
      <c r="I48" s="37">
        <v>32</v>
      </c>
      <c r="J48" s="37">
        <v>13</v>
      </c>
      <c r="K48" s="37">
        <v>19</v>
      </c>
      <c r="L48" s="56">
        <v>417</v>
      </c>
      <c r="M48" s="56">
        <v>238</v>
      </c>
      <c r="N48" s="56">
        <v>179</v>
      </c>
      <c r="O48" s="38"/>
      <c r="P48" s="37">
        <v>2301120</v>
      </c>
      <c r="Q48" s="39">
        <v>0.76490013558614933</v>
      </c>
      <c r="R48" s="43">
        <v>2301120</v>
      </c>
      <c r="S48" s="39">
        <v>0.12392617507996107</v>
      </c>
      <c r="T48" s="37">
        <v>2301120</v>
      </c>
      <c r="U48" s="40">
        <v>1.3906271728549575E-5</v>
      </c>
      <c r="V48" s="37">
        <v>2301120</v>
      </c>
      <c r="W48" s="40">
        <v>1.8121610346266166E-4</v>
      </c>
    </row>
    <row r="49" spans="1:23" x14ac:dyDescent="0.45">
      <c r="A49" s="41" t="s">
        <v>54</v>
      </c>
      <c r="B49" s="36">
        <v>2683794</v>
      </c>
      <c r="C49" s="36">
        <v>2314065</v>
      </c>
      <c r="D49" s="36">
        <v>1160417</v>
      </c>
      <c r="E49" s="37">
        <v>1153648</v>
      </c>
      <c r="F49" s="42">
        <v>368581</v>
      </c>
      <c r="G49" s="37">
        <v>184928</v>
      </c>
      <c r="H49" s="37">
        <v>183653</v>
      </c>
      <c r="I49" s="37">
        <v>264</v>
      </c>
      <c r="J49" s="37">
        <v>132</v>
      </c>
      <c r="K49" s="37">
        <v>132</v>
      </c>
      <c r="L49" s="56">
        <v>884</v>
      </c>
      <c r="M49" s="56">
        <v>496</v>
      </c>
      <c r="N49" s="56">
        <v>388</v>
      </c>
      <c r="O49" s="38"/>
      <c r="P49" s="37">
        <v>3009315</v>
      </c>
      <c r="Q49" s="39">
        <v>0.76896735635850688</v>
      </c>
      <c r="R49" s="43">
        <v>3009315</v>
      </c>
      <c r="S49" s="39">
        <v>0.12248003283139186</v>
      </c>
      <c r="T49" s="37">
        <v>3009315</v>
      </c>
      <c r="U49" s="40">
        <v>8.7727605784040547E-5</v>
      </c>
      <c r="V49" s="37">
        <v>3009315</v>
      </c>
      <c r="W49" s="40">
        <v>2.9375455876171156E-4</v>
      </c>
    </row>
    <row r="50" spans="1:23" x14ac:dyDescent="0.45">
      <c r="A50" s="41" t="s">
        <v>55</v>
      </c>
      <c r="B50" s="36">
        <v>1705648</v>
      </c>
      <c r="C50" s="36">
        <v>1568956</v>
      </c>
      <c r="D50" s="36">
        <v>787405</v>
      </c>
      <c r="E50" s="37">
        <v>781551</v>
      </c>
      <c r="F50" s="42">
        <v>136024</v>
      </c>
      <c r="G50" s="37">
        <v>68238</v>
      </c>
      <c r="H50" s="37">
        <v>67786</v>
      </c>
      <c r="I50" s="37">
        <v>103</v>
      </c>
      <c r="J50" s="37">
        <v>42</v>
      </c>
      <c r="K50" s="37">
        <v>61</v>
      </c>
      <c r="L50" s="56">
        <v>565</v>
      </c>
      <c r="M50" s="56">
        <v>307</v>
      </c>
      <c r="N50" s="56">
        <v>258</v>
      </c>
      <c r="O50" s="38"/>
      <c r="P50" s="37">
        <v>1849795</v>
      </c>
      <c r="Q50" s="39">
        <v>0.84817831165075053</v>
      </c>
      <c r="R50" s="43">
        <v>1849795</v>
      </c>
      <c r="S50" s="39">
        <v>7.3534634919004541E-2</v>
      </c>
      <c r="T50" s="37">
        <v>1849795</v>
      </c>
      <c r="U50" s="40">
        <v>5.5681845826159117E-5</v>
      </c>
      <c r="V50" s="37">
        <v>1849795</v>
      </c>
      <c r="W50" s="40">
        <v>3.0543925137650388E-4</v>
      </c>
    </row>
    <row r="51" spans="1:23" x14ac:dyDescent="0.45">
      <c r="A51" s="41" t="s">
        <v>56</v>
      </c>
      <c r="B51" s="36">
        <v>1622226</v>
      </c>
      <c r="C51" s="36">
        <v>1558111</v>
      </c>
      <c r="D51" s="36">
        <v>781947</v>
      </c>
      <c r="E51" s="37">
        <v>776164</v>
      </c>
      <c r="F51" s="42">
        <v>63300</v>
      </c>
      <c r="G51" s="37">
        <v>31767</v>
      </c>
      <c r="H51" s="37">
        <v>31533</v>
      </c>
      <c r="I51" s="37">
        <v>27</v>
      </c>
      <c r="J51" s="37">
        <v>10</v>
      </c>
      <c r="K51" s="37">
        <v>17</v>
      </c>
      <c r="L51" s="56">
        <v>788</v>
      </c>
      <c r="M51" s="56">
        <v>420</v>
      </c>
      <c r="N51" s="56">
        <v>368</v>
      </c>
      <c r="O51" s="38"/>
      <c r="P51" s="37">
        <v>1764375</v>
      </c>
      <c r="Q51" s="39">
        <v>0.88309514700673042</v>
      </c>
      <c r="R51" s="43">
        <v>1764375</v>
      </c>
      <c r="S51" s="39">
        <v>3.5876726886291177E-2</v>
      </c>
      <c r="T51" s="37">
        <v>1764375</v>
      </c>
      <c r="U51" s="40">
        <v>1.5302869287991498E-5</v>
      </c>
      <c r="V51" s="37">
        <v>1764375</v>
      </c>
      <c r="W51" s="40">
        <v>4.4661707403471484E-4</v>
      </c>
    </row>
    <row r="52" spans="1:23" x14ac:dyDescent="0.45">
      <c r="A52" s="41" t="s">
        <v>57</v>
      </c>
      <c r="B52" s="36">
        <v>2428205</v>
      </c>
      <c r="C52" s="36">
        <v>2227266</v>
      </c>
      <c r="D52" s="36">
        <v>1118059</v>
      </c>
      <c r="E52" s="37">
        <v>1109207</v>
      </c>
      <c r="F52" s="42">
        <v>200108</v>
      </c>
      <c r="G52" s="37">
        <v>100487</v>
      </c>
      <c r="H52" s="37">
        <v>99621</v>
      </c>
      <c r="I52" s="37">
        <v>233</v>
      </c>
      <c r="J52" s="37">
        <v>115</v>
      </c>
      <c r="K52" s="37">
        <v>118</v>
      </c>
      <c r="L52" s="56">
        <v>598</v>
      </c>
      <c r="M52" s="56">
        <v>363</v>
      </c>
      <c r="N52" s="56">
        <v>235</v>
      </c>
      <c r="O52" s="38"/>
      <c r="P52" s="37">
        <v>2688560</v>
      </c>
      <c r="Q52" s="39">
        <v>0.82842339393578723</v>
      </c>
      <c r="R52" s="43">
        <v>2688560</v>
      </c>
      <c r="S52" s="39">
        <v>7.4429434344035469E-2</v>
      </c>
      <c r="T52" s="37">
        <v>2688560</v>
      </c>
      <c r="U52" s="40">
        <v>8.6663492724729961E-5</v>
      </c>
      <c r="V52" s="37">
        <v>2688560</v>
      </c>
      <c r="W52" s="40">
        <v>2.2242389978278335E-4</v>
      </c>
    </row>
    <row r="53" spans="1:23" x14ac:dyDescent="0.45">
      <c r="A53" s="41" t="s">
        <v>58</v>
      </c>
      <c r="B53" s="36">
        <v>1971650</v>
      </c>
      <c r="C53" s="36">
        <v>1691110</v>
      </c>
      <c r="D53" s="36">
        <v>850060</v>
      </c>
      <c r="E53" s="37">
        <v>841050</v>
      </c>
      <c r="F53" s="42">
        <v>279384</v>
      </c>
      <c r="G53" s="37">
        <v>140465</v>
      </c>
      <c r="H53" s="37">
        <v>138919</v>
      </c>
      <c r="I53" s="37">
        <v>490</v>
      </c>
      <c r="J53" s="37">
        <v>242</v>
      </c>
      <c r="K53" s="37">
        <v>248</v>
      </c>
      <c r="L53" s="56">
        <v>666</v>
      </c>
      <c r="M53" s="56">
        <v>385</v>
      </c>
      <c r="N53" s="56">
        <v>281</v>
      </c>
      <c r="O53" s="38"/>
      <c r="P53" s="37">
        <v>2350735</v>
      </c>
      <c r="Q53" s="39">
        <v>0.71939627393134487</v>
      </c>
      <c r="R53" s="43">
        <v>2350735</v>
      </c>
      <c r="S53" s="39">
        <v>0.11884963639032048</v>
      </c>
      <c r="T53" s="37">
        <v>2350735</v>
      </c>
      <c r="U53" s="40">
        <v>2.0844544365911086E-4</v>
      </c>
      <c r="V53" s="37">
        <v>2350735</v>
      </c>
      <c r="W53" s="40">
        <v>2.8331564383054662E-4</v>
      </c>
    </row>
    <row r="55" spans="1:23" x14ac:dyDescent="0.45">
      <c r="A55" s="150" t="s">
        <v>127</v>
      </c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</row>
    <row r="56" spans="1:23" x14ac:dyDescent="0.45">
      <c r="A56" s="151" t="s">
        <v>156</v>
      </c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</row>
    <row r="57" spans="1:23" x14ac:dyDescent="0.45">
      <c r="A57" s="151" t="s">
        <v>128</v>
      </c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</row>
    <row r="58" spans="1:23" x14ac:dyDescent="0.45">
      <c r="A58" s="151" t="s">
        <v>129</v>
      </c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</row>
    <row r="59" spans="1:23" ht="18" customHeight="1" x14ac:dyDescent="0.45">
      <c r="A59" s="150" t="s">
        <v>130</v>
      </c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</row>
    <row r="60" spans="1:23" x14ac:dyDescent="0.45">
      <c r="A60" s="22" t="s">
        <v>131</v>
      </c>
    </row>
    <row r="61" spans="1:23" x14ac:dyDescent="0.45">
      <c r="A61" s="22" t="s">
        <v>132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23" sqref="F23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133</v>
      </c>
    </row>
    <row r="2" spans="1:6" x14ac:dyDescent="0.45">
      <c r="D2" s="45" t="s">
        <v>134</v>
      </c>
    </row>
    <row r="3" spans="1:6" ht="36" x14ac:dyDescent="0.45">
      <c r="A3" s="41" t="s">
        <v>2</v>
      </c>
      <c r="B3" s="35" t="s">
        <v>135</v>
      </c>
      <c r="C3" s="46" t="s">
        <v>91</v>
      </c>
      <c r="D3" s="46" t="s">
        <v>92</v>
      </c>
      <c r="E3" s="24"/>
    </row>
    <row r="4" spans="1:6" x14ac:dyDescent="0.45">
      <c r="A4" s="28" t="s">
        <v>11</v>
      </c>
      <c r="B4" s="47">
        <f>SUM(B5:B51)</f>
        <v>12294115</v>
      </c>
      <c r="C4" s="47">
        <f t="shared" ref="C4:D4" si="0">SUM(C5:C51)</f>
        <v>6532164</v>
      </c>
      <c r="D4" s="47">
        <f t="shared" si="0"/>
        <v>5761951</v>
      </c>
      <c r="E4" s="48"/>
    </row>
    <row r="5" spans="1:6" x14ac:dyDescent="0.45">
      <c r="A5" s="41" t="s">
        <v>12</v>
      </c>
      <c r="B5" s="47">
        <f>SUM(C5:D5)</f>
        <v>622010</v>
      </c>
      <c r="C5" s="47">
        <v>329121</v>
      </c>
      <c r="D5" s="47">
        <v>292889</v>
      </c>
      <c r="E5" s="48"/>
    </row>
    <row r="6" spans="1:6" x14ac:dyDescent="0.45">
      <c r="A6" s="41" t="s">
        <v>13</v>
      </c>
      <c r="B6" s="47">
        <f t="shared" ref="B6:B51" si="1">SUM(C6:D6)</f>
        <v>127635</v>
      </c>
      <c r="C6" s="47">
        <v>67672</v>
      </c>
      <c r="D6" s="47">
        <v>59963</v>
      </c>
      <c r="E6" s="48"/>
    </row>
    <row r="7" spans="1:6" x14ac:dyDescent="0.45">
      <c r="A7" s="41" t="s">
        <v>14</v>
      </c>
      <c r="B7" s="47">
        <f t="shared" si="1"/>
        <v>136340</v>
      </c>
      <c r="C7" s="47">
        <v>72438</v>
      </c>
      <c r="D7" s="47">
        <v>63902</v>
      </c>
      <c r="E7" s="48"/>
    </row>
    <row r="8" spans="1:6" x14ac:dyDescent="0.45">
      <c r="A8" s="41" t="s">
        <v>15</v>
      </c>
      <c r="B8" s="47">
        <f t="shared" si="1"/>
        <v>279258</v>
      </c>
      <c r="C8" s="47">
        <v>151012</v>
      </c>
      <c r="D8" s="47">
        <v>128246</v>
      </c>
      <c r="E8" s="48"/>
    </row>
    <row r="9" spans="1:6" x14ac:dyDescent="0.45">
      <c r="A9" s="41" t="s">
        <v>16</v>
      </c>
      <c r="B9" s="47">
        <f t="shared" si="1"/>
        <v>109968</v>
      </c>
      <c r="C9" s="47">
        <v>57783</v>
      </c>
      <c r="D9" s="47">
        <v>52185</v>
      </c>
      <c r="E9" s="48"/>
    </row>
    <row r="10" spans="1:6" x14ac:dyDescent="0.45">
      <c r="A10" s="41" t="s">
        <v>17</v>
      </c>
      <c r="B10" s="47">
        <f t="shared" si="1"/>
        <v>114558</v>
      </c>
      <c r="C10" s="47">
        <v>59511</v>
      </c>
      <c r="D10" s="47">
        <v>55047</v>
      </c>
      <c r="E10" s="48"/>
    </row>
    <row r="11" spans="1:6" x14ac:dyDescent="0.45">
      <c r="A11" s="41" t="s">
        <v>18</v>
      </c>
      <c r="B11" s="47">
        <f t="shared" si="1"/>
        <v>202123</v>
      </c>
      <c r="C11" s="47">
        <v>105214</v>
      </c>
      <c r="D11" s="47">
        <v>96909</v>
      </c>
      <c r="E11" s="48"/>
    </row>
    <row r="12" spans="1:6" x14ac:dyDescent="0.45">
      <c r="A12" s="41" t="s">
        <v>19</v>
      </c>
      <c r="B12" s="47">
        <f t="shared" si="1"/>
        <v>272373</v>
      </c>
      <c r="C12" s="47">
        <v>145190</v>
      </c>
      <c r="D12" s="47">
        <v>127183</v>
      </c>
      <c r="E12" s="48"/>
      <c r="F12" s="1"/>
    </row>
    <row r="13" spans="1:6" x14ac:dyDescent="0.45">
      <c r="A13" s="44" t="s">
        <v>20</v>
      </c>
      <c r="B13" s="47">
        <f t="shared" si="1"/>
        <v>160736</v>
      </c>
      <c r="C13" s="47">
        <v>85170</v>
      </c>
      <c r="D13" s="47">
        <v>75566</v>
      </c>
      <c r="E13" s="24"/>
    </row>
    <row r="14" spans="1:6" x14ac:dyDescent="0.45">
      <c r="A14" s="41" t="s">
        <v>21</v>
      </c>
      <c r="B14" s="47">
        <f t="shared" si="1"/>
        <v>193603</v>
      </c>
      <c r="C14" s="47">
        <v>104105</v>
      </c>
      <c r="D14" s="47">
        <v>89498</v>
      </c>
    </row>
    <row r="15" spans="1:6" x14ac:dyDescent="0.45">
      <c r="A15" s="41" t="s">
        <v>22</v>
      </c>
      <c r="B15" s="47">
        <f t="shared" si="1"/>
        <v>594185</v>
      </c>
      <c r="C15" s="47">
        <v>316629</v>
      </c>
      <c r="D15" s="47">
        <v>277556</v>
      </c>
    </row>
    <row r="16" spans="1:6" x14ac:dyDescent="0.45">
      <c r="A16" s="41" t="s">
        <v>23</v>
      </c>
      <c r="B16" s="47">
        <f t="shared" si="1"/>
        <v>510380</v>
      </c>
      <c r="C16" s="47">
        <v>270761</v>
      </c>
      <c r="D16" s="47">
        <v>239619</v>
      </c>
    </row>
    <row r="17" spans="1:4" x14ac:dyDescent="0.45">
      <c r="A17" s="41" t="s">
        <v>24</v>
      </c>
      <c r="B17" s="47">
        <f t="shared" si="1"/>
        <v>1156429</v>
      </c>
      <c r="C17" s="47">
        <v>610484</v>
      </c>
      <c r="D17" s="47">
        <v>545945</v>
      </c>
    </row>
    <row r="18" spans="1:4" x14ac:dyDescent="0.45">
      <c r="A18" s="41" t="s">
        <v>25</v>
      </c>
      <c r="B18" s="47">
        <f t="shared" si="1"/>
        <v>744461</v>
      </c>
      <c r="C18" s="47">
        <v>396406</v>
      </c>
      <c r="D18" s="47">
        <v>348055</v>
      </c>
    </row>
    <row r="19" spans="1:4" x14ac:dyDescent="0.45">
      <c r="A19" s="41" t="s">
        <v>26</v>
      </c>
      <c r="B19" s="47">
        <f t="shared" si="1"/>
        <v>219377</v>
      </c>
      <c r="C19" s="47">
        <v>120665</v>
      </c>
      <c r="D19" s="47">
        <v>98712</v>
      </c>
    </row>
    <row r="20" spans="1:4" x14ac:dyDescent="0.45">
      <c r="A20" s="41" t="s">
        <v>27</v>
      </c>
      <c r="B20" s="47">
        <f t="shared" si="1"/>
        <v>108367</v>
      </c>
      <c r="C20" s="47">
        <v>56053</v>
      </c>
      <c r="D20" s="47">
        <v>52314</v>
      </c>
    </row>
    <row r="21" spans="1:4" x14ac:dyDescent="0.45">
      <c r="A21" s="41" t="s">
        <v>28</v>
      </c>
      <c r="B21" s="47">
        <f t="shared" si="1"/>
        <v>127843</v>
      </c>
      <c r="C21" s="47">
        <v>66996</v>
      </c>
      <c r="D21" s="47">
        <v>60847</v>
      </c>
    </row>
    <row r="22" spans="1:4" x14ac:dyDescent="0.45">
      <c r="A22" s="41" t="s">
        <v>29</v>
      </c>
      <c r="B22" s="47">
        <f t="shared" si="1"/>
        <v>94396</v>
      </c>
      <c r="C22" s="47">
        <v>48565</v>
      </c>
      <c r="D22" s="47">
        <v>45831</v>
      </c>
    </row>
    <row r="23" spans="1:4" x14ac:dyDescent="0.45">
      <c r="A23" s="41" t="s">
        <v>30</v>
      </c>
      <c r="B23" s="47">
        <f t="shared" si="1"/>
        <v>80670</v>
      </c>
      <c r="C23" s="47">
        <v>42589</v>
      </c>
      <c r="D23" s="47">
        <v>38081</v>
      </c>
    </row>
    <row r="24" spans="1:4" x14ac:dyDescent="0.45">
      <c r="A24" s="41" t="s">
        <v>31</v>
      </c>
      <c r="B24" s="47">
        <f t="shared" si="1"/>
        <v>196409</v>
      </c>
      <c r="C24" s="47">
        <v>104803</v>
      </c>
      <c r="D24" s="47">
        <v>91606</v>
      </c>
    </row>
    <row r="25" spans="1:4" x14ac:dyDescent="0.45">
      <c r="A25" s="41" t="s">
        <v>32</v>
      </c>
      <c r="B25" s="47">
        <f t="shared" si="1"/>
        <v>202127</v>
      </c>
      <c r="C25" s="47">
        <v>104076</v>
      </c>
      <c r="D25" s="47">
        <v>98051</v>
      </c>
    </row>
    <row r="26" spans="1:4" x14ac:dyDescent="0.45">
      <c r="A26" s="41" t="s">
        <v>33</v>
      </c>
      <c r="B26" s="47">
        <f t="shared" si="1"/>
        <v>311028</v>
      </c>
      <c r="C26" s="47">
        <v>163684</v>
      </c>
      <c r="D26" s="47">
        <v>147344</v>
      </c>
    </row>
    <row r="27" spans="1:4" x14ac:dyDescent="0.45">
      <c r="A27" s="41" t="s">
        <v>34</v>
      </c>
      <c r="B27" s="47">
        <f t="shared" si="1"/>
        <v>683602</v>
      </c>
      <c r="C27" s="47">
        <v>377735</v>
      </c>
      <c r="D27" s="47">
        <v>305867</v>
      </c>
    </row>
    <row r="28" spans="1:4" x14ac:dyDescent="0.45">
      <c r="A28" s="41" t="s">
        <v>35</v>
      </c>
      <c r="B28" s="47">
        <f t="shared" si="1"/>
        <v>170728</v>
      </c>
      <c r="C28" s="47">
        <v>89383</v>
      </c>
      <c r="D28" s="47">
        <v>81345</v>
      </c>
    </row>
    <row r="29" spans="1:4" x14ac:dyDescent="0.45">
      <c r="A29" s="41" t="s">
        <v>36</v>
      </c>
      <c r="B29" s="47">
        <f t="shared" si="1"/>
        <v>121154</v>
      </c>
      <c r="C29" s="47">
        <v>63126</v>
      </c>
      <c r="D29" s="47">
        <v>58028</v>
      </c>
    </row>
    <row r="30" spans="1:4" x14ac:dyDescent="0.45">
      <c r="A30" s="41" t="s">
        <v>37</v>
      </c>
      <c r="B30" s="47">
        <f t="shared" si="1"/>
        <v>262814</v>
      </c>
      <c r="C30" s="47">
        <v>141663</v>
      </c>
      <c r="D30" s="47">
        <v>121151</v>
      </c>
    </row>
    <row r="31" spans="1:4" x14ac:dyDescent="0.45">
      <c r="A31" s="41" t="s">
        <v>38</v>
      </c>
      <c r="B31" s="47">
        <f t="shared" si="1"/>
        <v>788849</v>
      </c>
      <c r="C31" s="47">
        <v>419978</v>
      </c>
      <c r="D31" s="47">
        <v>368871</v>
      </c>
    </row>
    <row r="32" spans="1:4" x14ac:dyDescent="0.45">
      <c r="A32" s="41" t="s">
        <v>39</v>
      </c>
      <c r="B32" s="47">
        <f t="shared" si="1"/>
        <v>503825</v>
      </c>
      <c r="C32" s="47">
        <v>265713</v>
      </c>
      <c r="D32" s="47">
        <v>238112</v>
      </c>
    </row>
    <row r="33" spans="1:4" x14ac:dyDescent="0.45">
      <c r="A33" s="41" t="s">
        <v>40</v>
      </c>
      <c r="B33" s="47">
        <f t="shared" si="1"/>
        <v>138127</v>
      </c>
      <c r="C33" s="47">
        <v>71939</v>
      </c>
      <c r="D33" s="47">
        <v>66188</v>
      </c>
    </row>
    <row r="34" spans="1:4" x14ac:dyDescent="0.45">
      <c r="A34" s="41" t="s">
        <v>41</v>
      </c>
      <c r="B34" s="47">
        <f t="shared" si="1"/>
        <v>101989</v>
      </c>
      <c r="C34" s="47">
        <v>53764</v>
      </c>
      <c r="D34" s="47">
        <v>48225</v>
      </c>
    </row>
    <row r="35" spans="1:4" x14ac:dyDescent="0.45">
      <c r="A35" s="41" t="s">
        <v>42</v>
      </c>
      <c r="B35" s="47">
        <f t="shared" si="1"/>
        <v>64807</v>
      </c>
      <c r="C35" s="47">
        <v>33734</v>
      </c>
      <c r="D35" s="47">
        <v>31073</v>
      </c>
    </row>
    <row r="36" spans="1:4" x14ac:dyDescent="0.45">
      <c r="A36" s="41" t="s">
        <v>43</v>
      </c>
      <c r="B36" s="47">
        <f t="shared" si="1"/>
        <v>75967</v>
      </c>
      <c r="C36" s="47">
        <v>40916</v>
      </c>
      <c r="D36" s="47">
        <v>35051</v>
      </c>
    </row>
    <row r="37" spans="1:4" x14ac:dyDescent="0.45">
      <c r="A37" s="41" t="s">
        <v>44</v>
      </c>
      <c r="B37" s="47">
        <f t="shared" si="1"/>
        <v>245459</v>
      </c>
      <c r="C37" s="47">
        <v>132914</v>
      </c>
      <c r="D37" s="47">
        <v>112545</v>
      </c>
    </row>
    <row r="38" spans="1:4" x14ac:dyDescent="0.45">
      <c r="A38" s="41" t="s">
        <v>45</v>
      </c>
      <c r="B38" s="47">
        <f t="shared" si="1"/>
        <v>317115</v>
      </c>
      <c r="C38" s="47">
        <v>166219</v>
      </c>
      <c r="D38" s="47">
        <v>150896</v>
      </c>
    </row>
    <row r="39" spans="1:4" x14ac:dyDescent="0.45">
      <c r="A39" s="41" t="s">
        <v>46</v>
      </c>
      <c r="B39" s="47">
        <f t="shared" si="1"/>
        <v>185631</v>
      </c>
      <c r="C39" s="47">
        <v>101685</v>
      </c>
      <c r="D39" s="47">
        <v>83946</v>
      </c>
    </row>
    <row r="40" spans="1:4" x14ac:dyDescent="0.45">
      <c r="A40" s="41" t="s">
        <v>47</v>
      </c>
      <c r="B40" s="47">
        <f t="shared" si="1"/>
        <v>98243</v>
      </c>
      <c r="C40" s="47">
        <v>51317</v>
      </c>
      <c r="D40" s="47">
        <v>46926</v>
      </c>
    </row>
    <row r="41" spans="1:4" x14ac:dyDescent="0.45">
      <c r="A41" s="41" t="s">
        <v>48</v>
      </c>
      <c r="B41" s="47">
        <f t="shared" si="1"/>
        <v>104837</v>
      </c>
      <c r="C41" s="47">
        <v>54695</v>
      </c>
      <c r="D41" s="47">
        <v>50142</v>
      </c>
    </row>
    <row r="42" spans="1:4" x14ac:dyDescent="0.45">
      <c r="A42" s="41" t="s">
        <v>49</v>
      </c>
      <c r="B42" s="47">
        <f t="shared" si="1"/>
        <v>158805</v>
      </c>
      <c r="C42" s="47">
        <v>81880</v>
      </c>
      <c r="D42" s="47">
        <v>76925</v>
      </c>
    </row>
    <row r="43" spans="1:4" x14ac:dyDescent="0.45">
      <c r="A43" s="41" t="s">
        <v>50</v>
      </c>
      <c r="B43" s="47">
        <f t="shared" si="1"/>
        <v>86080</v>
      </c>
      <c r="C43" s="47">
        <v>44293</v>
      </c>
      <c r="D43" s="47">
        <v>41787</v>
      </c>
    </row>
    <row r="44" spans="1:4" x14ac:dyDescent="0.45">
      <c r="A44" s="41" t="s">
        <v>51</v>
      </c>
      <c r="B44" s="47">
        <f t="shared" si="1"/>
        <v>524934</v>
      </c>
      <c r="C44" s="47">
        <v>284356</v>
      </c>
      <c r="D44" s="47">
        <v>240578</v>
      </c>
    </row>
    <row r="45" spans="1:4" x14ac:dyDescent="0.45">
      <c r="A45" s="41" t="s">
        <v>52</v>
      </c>
      <c r="B45" s="47">
        <f t="shared" si="1"/>
        <v>116046</v>
      </c>
      <c r="C45" s="47">
        <v>60085</v>
      </c>
      <c r="D45" s="47">
        <v>55961</v>
      </c>
    </row>
    <row r="46" spans="1:4" x14ac:dyDescent="0.45">
      <c r="A46" s="41" t="s">
        <v>53</v>
      </c>
      <c r="B46" s="47">
        <f t="shared" si="1"/>
        <v>151179</v>
      </c>
      <c r="C46" s="47">
        <v>80004</v>
      </c>
      <c r="D46" s="47">
        <v>71175</v>
      </c>
    </row>
    <row r="47" spans="1:4" x14ac:dyDescent="0.45">
      <c r="A47" s="41" t="s">
        <v>54</v>
      </c>
      <c r="B47" s="47">
        <f t="shared" si="1"/>
        <v>234197</v>
      </c>
      <c r="C47" s="47">
        <v>121032</v>
      </c>
      <c r="D47" s="47">
        <v>113165</v>
      </c>
    </row>
    <row r="48" spans="1:4" x14ac:dyDescent="0.45">
      <c r="A48" s="41" t="s">
        <v>55</v>
      </c>
      <c r="B48" s="47">
        <f t="shared" si="1"/>
        <v>139125</v>
      </c>
      <c r="C48" s="47">
        <v>73914</v>
      </c>
      <c r="D48" s="47">
        <v>65211</v>
      </c>
    </row>
    <row r="49" spans="1:4" x14ac:dyDescent="0.45">
      <c r="A49" s="41" t="s">
        <v>56</v>
      </c>
      <c r="B49" s="47">
        <f t="shared" si="1"/>
        <v>117802</v>
      </c>
      <c r="C49" s="47">
        <v>61886</v>
      </c>
      <c r="D49" s="47">
        <v>55916</v>
      </c>
    </row>
    <row r="50" spans="1:4" x14ac:dyDescent="0.45">
      <c r="A50" s="41" t="s">
        <v>57</v>
      </c>
      <c r="B50" s="47">
        <f t="shared" si="1"/>
        <v>204871</v>
      </c>
      <c r="C50" s="47">
        <v>109133</v>
      </c>
      <c r="D50" s="47">
        <v>95738</v>
      </c>
    </row>
    <row r="51" spans="1:4" x14ac:dyDescent="0.45">
      <c r="A51" s="41" t="s">
        <v>58</v>
      </c>
      <c r="B51" s="47">
        <f t="shared" si="1"/>
        <v>133653</v>
      </c>
      <c r="C51" s="47">
        <v>71873</v>
      </c>
      <c r="D51" s="47">
        <v>61780</v>
      </c>
    </row>
    <row r="53" spans="1:4" x14ac:dyDescent="0.45">
      <c r="A53" s="24" t="s">
        <v>136</v>
      </c>
    </row>
    <row r="54" spans="1:4" x14ac:dyDescent="0.45">
      <c r="A54" t="s">
        <v>137</v>
      </c>
    </row>
    <row r="55" spans="1:4" x14ac:dyDescent="0.45">
      <c r="A55" t="s">
        <v>138</v>
      </c>
    </row>
    <row r="56" spans="1:4" x14ac:dyDescent="0.45">
      <c r="A56" t="s">
        <v>139</v>
      </c>
    </row>
    <row r="57" spans="1:4" x14ac:dyDescent="0.45">
      <c r="A57" s="22" t="s">
        <v>140</v>
      </c>
    </row>
    <row r="58" spans="1:4" x14ac:dyDescent="0.45">
      <c r="A58" t="s">
        <v>141</v>
      </c>
    </row>
    <row r="59" spans="1:4" x14ac:dyDescent="0.45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DIGI-808455956-4107384</_dlc_DocId>
    <_dlc_DocIdUrl xmlns="89559dea-130d-4237-8e78-1ce7f44b9a24">
      <Url>https://digitalgojp.sharepoint.com/sites/digi_portal/_layouts/15/DocIdRedir.aspx?ID=DIGI-808455956-4107384</Url>
      <Description>DIGI-808455956-4107384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2022-09-27T04:36:18Z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6ab826cd-b6e1-4e9f-82ef-72c227cbe917</vt:lpwstr>
  </property>
  <property fmtid="{D5CDD505-2E9C-101B-9397-08002B2CF9AE}" pid="4" name="MediaServiceImageTags">
    <vt:lpwstr/>
  </property>
</Properties>
</file>