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I11" i="9"/>
  <c r="H10" i="9"/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P3" i="12"/>
  <c r="B3" i="11"/>
  <c r="Y7" i="11" l="1"/>
  <c r="L7" i="11"/>
  <c r="R7" i="11"/>
  <c r="I9" i="11" l="1"/>
  <c r="I10" i="11"/>
  <c r="K10" i="11" s="1"/>
  <c r="I11" i="11"/>
  <c r="K11" i="11" s="1"/>
  <c r="I12" i="11"/>
  <c r="K12" i="11" s="1"/>
  <c r="I13" i="11"/>
  <c r="K13" i="11" s="1"/>
  <c r="I14" i="11"/>
  <c r="K14" i="11" s="1"/>
  <c r="I15" i="11"/>
  <c r="K15" i="11" s="1"/>
  <c r="I16" i="11"/>
  <c r="K16" i="11" s="1"/>
  <c r="I17" i="11"/>
  <c r="K17" i="11" s="1"/>
  <c r="I18" i="11"/>
  <c r="K18" i="11" s="1"/>
  <c r="I19" i="11"/>
  <c r="K19" i="11" s="1"/>
  <c r="I20" i="11"/>
  <c r="K20" i="11" s="1"/>
  <c r="I21" i="11"/>
  <c r="K21" i="11" s="1"/>
  <c r="I22" i="11"/>
  <c r="K22" i="11" s="1"/>
  <c r="I23" i="11"/>
  <c r="K23" i="11" s="1"/>
  <c r="I24" i="11"/>
  <c r="K24" i="11" s="1"/>
  <c r="I25" i="11"/>
  <c r="K25" i="11" s="1"/>
  <c r="I26" i="11"/>
  <c r="K26" i="11" s="1"/>
  <c r="I27" i="11"/>
  <c r="K27" i="11" s="1"/>
  <c r="I28" i="11"/>
  <c r="K28" i="11" s="1"/>
  <c r="I29" i="11"/>
  <c r="K29" i="11" s="1"/>
  <c r="I30" i="11"/>
  <c r="K30" i="11" s="1"/>
  <c r="I31" i="11"/>
  <c r="K31" i="11" s="1"/>
  <c r="I32" i="11"/>
  <c r="K32" i="11" s="1"/>
  <c r="I33" i="11"/>
  <c r="K33" i="11" s="1"/>
  <c r="I34" i="11"/>
  <c r="K34" i="11" s="1"/>
  <c r="I35" i="11"/>
  <c r="K35" i="11" s="1"/>
  <c r="I36" i="11"/>
  <c r="K36" i="11" s="1"/>
  <c r="I37" i="11"/>
  <c r="K37" i="11" s="1"/>
  <c r="I38" i="11"/>
  <c r="K38" i="11" s="1"/>
  <c r="I39" i="11"/>
  <c r="K39" i="11" s="1"/>
  <c r="I40" i="11"/>
  <c r="K40" i="11" s="1"/>
  <c r="I41" i="11"/>
  <c r="K41" i="11" s="1"/>
  <c r="I42" i="11"/>
  <c r="K42" i="11" s="1"/>
  <c r="I43" i="11"/>
  <c r="K43" i="11" s="1"/>
  <c r="I44" i="11"/>
  <c r="K44" i="11" s="1"/>
  <c r="I45" i="11"/>
  <c r="K45" i="11" s="1"/>
  <c r="I46" i="11"/>
  <c r="K46" i="11" s="1"/>
  <c r="I47" i="11"/>
  <c r="K47" i="11" s="1"/>
  <c r="I48" i="11"/>
  <c r="K48" i="11" s="1"/>
  <c r="I49" i="11"/>
  <c r="K49" i="11" s="1"/>
  <c r="I50" i="11"/>
  <c r="K50" i="11" s="1"/>
  <c r="I51" i="11"/>
  <c r="K51" i="11" s="1"/>
  <c r="I52" i="11"/>
  <c r="K52" i="11" s="1"/>
  <c r="I53" i="11"/>
  <c r="K53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V6" i="12"/>
  <c r="W54" i="11" l="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 l="1"/>
  <c r="W7" i="11"/>
  <c r="AB7" i="11" l="1"/>
  <c r="Y2" i="11"/>
  <c r="P7" i="11" l="1"/>
  <c r="O7" i="11"/>
  <c r="H5" i="10"/>
  <c r="U7" i="11" l="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P6" i="12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I10" i="9"/>
  <c r="H34" i="10"/>
  <c r="F10" i="9" l="1"/>
  <c r="G10" i="9" s="1"/>
  <c r="I10" i="10"/>
  <c r="G10" i="10"/>
  <c r="C10" i="9" l="1"/>
  <c r="E10" i="9" s="1"/>
  <c r="S6" i="12" l="1"/>
  <c r="F6" i="12"/>
  <c r="C6" i="12"/>
  <c r="Q6" i="12" s="1"/>
  <c r="I6" i="12"/>
  <c r="U6" i="12" s="1"/>
  <c r="L6" i="12"/>
  <c r="W6" i="12" s="1"/>
  <c r="C49" i="11"/>
  <c r="E49" i="11" s="1"/>
  <c r="C26" i="11"/>
  <c r="E26" i="11" s="1"/>
  <c r="C34" i="11"/>
  <c r="C42" i="11"/>
  <c r="E42" i="11" s="1"/>
  <c r="C50" i="11"/>
  <c r="E50" i="11" s="1"/>
  <c r="C17" i="11"/>
  <c r="C11" i="11"/>
  <c r="B35" i="11"/>
  <c r="C35" i="11"/>
  <c r="E35" i="11"/>
  <c r="C43" i="11"/>
  <c r="E43" i="11" s="1"/>
  <c r="C51" i="11"/>
  <c r="E51" i="11" s="1"/>
  <c r="C33" i="11"/>
  <c r="E33" i="11"/>
  <c r="C10" i="11"/>
  <c r="E10" i="11"/>
  <c r="C27" i="11"/>
  <c r="E27" i="11" s="1"/>
  <c r="C20" i="11"/>
  <c r="C36" i="11"/>
  <c r="C44" i="11"/>
  <c r="B44" i="11" s="1"/>
  <c r="E44" i="11"/>
  <c r="C52" i="11"/>
  <c r="E52" i="11" s="1"/>
  <c r="F8" i="11"/>
  <c r="H8" i="11" s="1"/>
  <c r="C13" i="11"/>
  <c r="C21" i="11"/>
  <c r="C29" i="11"/>
  <c r="E29" i="11"/>
  <c r="B37" i="11"/>
  <c r="C37" i="11"/>
  <c r="E37" i="11" s="1"/>
  <c r="C45" i="11"/>
  <c r="E45" i="11" s="1"/>
  <c r="C53" i="11"/>
  <c r="E53" i="11" s="1"/>
  <c r="C9" i="11"/>
  <c r="E9" i="11"/>
  <c r="C41" i="11"/>
  <c r="E41" i="11" s="1"/>
  <c r="C18" i="11"/>
  <c r="C12" i="11"/>
  <c r="B12" i="11" s="1"/>
  <c r="C28" i="11"/>
  <c r="B28" i="11" s="1"/>
  <c r="C22" i="11"/>
  <c r="E22" i="11" s="1"/>
  <c r="C23" i="11"/>
  <c r="E23" i="11" s="1"/>
  <c r="C47" i="11"/>
  <c r="B47" i="11" s="1"/>
  <c r="C25" i="11"/>
  <c r="E25" i="11" s="1"/>
  <c r="C19" i="11"/>
  <c r="E19" i="11" s="1"/>
  <c r="C14" i="11"/>
  <c r="C30" i="11"/>
  <c r="B30" i="11" s="1"/>
  <c r="C38" i="11"/>
  <c r="E38" i="11" s="1"/>
  <c r="C46" i="11"/>
  <c r="E46" i="11" s="1"/>
  <c r="C54" i="11"/>
  <c r="E54" i="11" s="1"/>
  <c r="C15" i="11"/>
  <c r="B15" i="11" s="1"/>
  <c r="E15" i="11"/>
  <c r="C31" i="11"/>
  <c r="E31" i="11"/>
  <c r="C39" i="11"/>
  <c r="E39" i="11" s="1"/>
  <c r="C8" i="11"/>
  <c r="B8" i="11" s="1"/>
  <c r="C16" i="11"/>
  <c r="C24" i="11"/>
  <c r="B24" i="11" s="1"/>
  <c r="E24" i="11"/>
  <c r="C32" i="11"/>
  <c r="E32" i="11" s="1"/>
  <c r="C40" i="11"/>
  <c r="B40" i="11" s="1"/>
  <c r="C48" i="11"/>
  <c r="B48" i="11" s="1"/>
  <c r="E48" i="11"/>
  <c r="H48" i="11"/>
  <c r="F48" i="11"/>
  <c r="H40" i="11"/>
  <c r="F40" i="11"/>
  <c r="H32" i="11"/>
  <c r="F32" i="11"/>
  <c r="F16" i="11"/>
  <c r="H16" i="11" s="1"/>
  <c r="F53" i="11"/>
  <c r="H53" i="11" s="1"/>
  <c r="F45" i="11"/>
  <c r="B45" i="11" s="1"/>
  <c r="F37" i="11"/>
  <c r="H37" i="11" s="1"/>
  <c r="F29" i="11"/>
  <c r="H29" i="11" s="1"/>
  <c r="F21" i="11"/>
  <c r="H21" i="11" s="1"/>
  <c r="H13" i="11"/>
  <c r="F13" i="11"/>
  <c r="H24" i="11"/>
  <c r="F24" i="11"/>
  <c r="F50" i="11"/>
  <c r="H50" i="11" s="1"/>
  <c r="F42" i="11"/>
  <c r="B42" i="11" s="1"/>
  <c r="F34" i="11"/>
  <c r="H34" i="11" s="1"/>
  <c r="F26" i="11"/>
  <c r="H26" i="11" s="1"/>
  <c r="F18" i="11"/>
  <c r="H18" i="11" s="1"/>
  <c r="H10" i="11"/>
  <c r="F10" i="11"/>
  <c r="B10" i="11" s="1"/>
  <c r="F39" i="11"/>
  <c r="H39" i="11" s="1"/>
  <c r="F31" i="11"/>
  <c r="B31" i="11" s="1"/>
  <c r="F23" i="11"/>
  <c r="H23" i="11" s="1"/>
  <c r="H15" i="11"/>
  <c r="F15" i="11"/>
  <c r="F52" i="11"/>
  <c r="H52" i="11" s="1"/>
  <c r="F44" i="11"/>
  <c r="H44" i="11" s="1"/>
  <c r="F36" i="11"/>
  <c r="H36" i="11" s="1"/>
  <c r="H28" i="11"/>
  <c r="F28" i="11"/>
  <c r="F20" i="11"/>
  <c r="H20" i="11" s="1"/>
  <c r="F12" i="11"/>
  <c r="H12" i="11" s="1"/>
  <c r="F47" i="11"/>
  <c r="H47" i="11" s="1"/>
  <c r="F33" i="11"/>
  <c r="H33" i="11" s="1"/>
  <c r="F25" i="11"/>
  <c r="B25" i="11" s="1"/>
  <c r="F54" i="11"/>
  <c r="B54" i="11" s="1"/>
  <c r="F46" i="11"/>
  <c r="H46" i="11" s="1"/>
  <c r="F38" i="11"/>
  <c r="H38" i="11" s="1"/>
  <c r="F30" i="11"/>
  <c r="H30" i="11" s="1"/>
  <c r="F22" i="11"/>
  <c r="H22" i="11" s="1"/>
  <c r="F14" i="11"/>
  <c r="H14" i="11" s="1"/>
  <c r="H49" i="11"/>
  <c r="F49" i="11"/>
  <c r="B49" i="11" s="1"/>
  <c r="F41" i="11"/>
  <c r="H41" i="11" s="1"/>
  <c r="F17" i="11"/>
  <c r="H17" i="11" s="1"/>
  <c r="F9" i="11"/>
  <c r="H9" i="11" s="1"/>
  <c r="H51" i="11"/>
  <c r="F51" i="11"/>
  <c r="F43" i="11"/>
  <c r="H43" i="11" s="1"/>
  <c r="F35" i="11"/>
  <c r="H35" i="11" s="1"/>
  <c r="F27" i="11"/>
  <c r="H27" i="11" s="1"/>
  <c r="F19" i="11"/>
  <c r="H19" i="11" s="1"/>
  <c r="F11" i="11"/>
  <c r="H11" i="11" s="1"/>
  <c r="B6" i="12"/>
  <c r="D6" i="12"/>
  <c r="G6" i="12"/>
  <c r="J6" i="12"/>
  <c r="E6" i="12"/>
  <c r="M6" i="12"/>
  <c r="H6" i="12"/>
  <c r="K6" i="12"/>
  <c r="N6" i="12"/>
  <c r="B34" i="11" l="1"/>
  <c r="H54" i="11"/>
  <c r="H45" i="11"/>
  <c r="B32" i="11"/>
  <c r="B38" i="11"/>
  <c r="B18" i="11"/>
  <c r="B52" i="11"/>
  <c r="H31" i="11"/>
  <c r="B14" i="11"/>
  <c r="B33" i="11"/>
  <c r="B11" i="11"/>
  <c r="B22" i="11"/>
  <c r="B17" i="11"/>
  <c r="B26" i="11"/>
  <c r="H42" i="11"/>
  <c r="E40" i="11"/>
  <c r="B16" i="11"/>
  <c r="E28" i="11"/>
  <c r="B21" i="11"/>
  <c r="B36" i="11"/>
  <c r="B51" i="11"/>
  <c r="B53" i="11"/>
  <c r="B13" i="11"/>
  <c r="B20" i="11"/>
  <c r="E47" i="11"/>
  <c r="B43" i="11"/>
  <c r="E34" i="11"/>
  <c r="E16" i="11"/>
  <c r="B39" i="11"/>
  <c r="E30" i="11"/>
  <c r="B19" i="11"/>
  <c r="E12" i="11"/>
  <c r="B41" i="11"/>
  <c r="E21" i="11"/>
  <c r="F7" i="11"/>
  <c r="H7" i="11" s="1"/>
  <c r="E36" i="11"/>
  <c r="B27" i="11"/>
  <c r="E11" i="11"/>
  <c r="B50" i="11"/>
  <c r="C7" i="11"/>
  <c r="H25" i="11"/>
  <c r="B23" i="11"/>
  <c r="B29" i="11"/>
  <c r="E8" i="11"/>
  <c r="E14" i="11"/>
  <c r="E18" i="11"/>
  <c r="B9" i="11"/>
  <c r="E13" i="11"/>
  <c r="E20" i="11"/>
  <c r="E17" i="11"/>
  <c r="B46" i="11"/>
  <c r="E7" i="11" l="1"/>
  <c r="B7" i="1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<sst xmlns="http://schemas.openxmlformats.org/spreadsheetml/2006/main" count="365" uniqueCount="160">
  <si>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</si>
  <si>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</si>
  <si>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</si>
  <si>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</si>
  <si>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</si>
  <si>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</si>
  <si>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</si>
  <si>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</si>
  <si>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</si>
  <si>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</si>
  <si>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</si>
  <si>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</si>
  <si>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</si>
  <si>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</si>
  <si>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</si>
  <si>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</si>
  <si>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</si>
  <si>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</si>
  <si>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</si>
  <si>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</si>
  <si>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</si>
  <si>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</si>
  <si>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</si>
  <si>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</si>
  <si>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</si>
  <si>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</si>
  <si>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</si>
  <si>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</si>
  <si>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</si>
  <si>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</si>
  <si>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</si>
  <si>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</si>
  <si>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</si>
  <si>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</si>
  <si>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</si>
  <si>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</si>
  <si>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</si>
  <si>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</si>
  <si>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</si>
  <si>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</si>
  <si>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</si>
  <si>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</si>
  <si>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</si>
  <si>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</si>
  <si>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</si>
  <si>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</si>
  <si>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</si>
  <si>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</si>
  <si>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</si>
  <si>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</si>
  <si>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</si>
  <si>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</si>
  <si>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</si>
  <si>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</si>
  <si>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</si>
  <si>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</si>
  <si>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</si>
  <si>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</si>
  <si>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</si>
  <si>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</si>
  <si>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</si>
  <si>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</si>
  <si>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</si>
  <si>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</si>
  <si>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</si>
  <si>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</si>
  <si>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</si>
  <si>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</si>
  <si>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</si>
  <si>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</si>
  <si>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</si>
  <si>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</si>
  <si>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</si>
  <si>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</si>
  <si>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</si>
  <si>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</si>
  <si>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</si>
  <si>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</si>
  <si>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</si>
  <si>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</si>
  <si>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</si>
  <si>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</si>
  <si>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</si>
  <si>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</si>
  <si>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</si>
  <si>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</si>
  <si>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</si>
  <si>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</si>
  <si>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</si>
  <si>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</si>
  <si>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</si>
  <si>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</si>
  <si>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</si>
  <si>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</si>
  <si>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</si>
  <si>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</si>
  <si>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</si>
  <si>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</si>
  <si>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</si>
  <si>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</si>
  <si>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</si>
  <si>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</si>
  <si>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</si>
  <si>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</si>
  <si>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</si>
  <si>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</si>
  <si>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</si>
  <si>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</si>
  <si>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</si>
  <si>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</si>
  <si>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</si>
  <si>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</si>
  <si>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</si>
  <si>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</si>
  <si>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</si>
  <si>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</si>
  <si>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</si>
  <si>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</si>
  <si>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</si>
  <si>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</si>
  <si>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</si>
  <si>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</si>
  <si>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</si>
  <si>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</si>
  <si>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</si>
  <si>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</si>
  <si>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</si>
  <si>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</si>
  <si>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</si>
  <si>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</si>
  <si>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</si>
  <si>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</si>
  <si>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</si>
  <si>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</si>
  <si>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</si>
  <si>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</si>
  <si>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</si>
  <si>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</si>
  <si>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</si>
  <si>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</si>
  <si>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</si>
  <si>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</si>
  <si>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</si>
  <si>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</si>
  <si>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</si>
  <si>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</si>
  <si>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</si>
  <si>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</si>
  <si>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</si>
  <si>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</si>
  <si>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</si>
  <si>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</si>
  <si>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</si>
  <si>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</si>
  <si>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</si>
  <si>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</si>
  <si>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</si>
  <si>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</si>
  <si>
    <t>注：人口は、総務省が公表している、「令和4年住民基本台帳年齢階級別人口（市区町村別）」のうち、</t>
    <phoneticPr fontId="2"/>
  </si>
  <si>
    <t>注：人口は、総務省が公表している、「令和4年住民基本台帳年齢階級別人口（市区町村別）」のうち、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</si>
</sst>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H6" sqref="H6:I6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44826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147</v>
      </c>
      <c r="G5" s="92"/>
      <c r="H5" s="93">
        <v>44825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154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82144806</v>
      </c>
      <c r="D10" s="21">
        <f>SUM(D11:D57)</f>
        <v>3915</v>
      </c>
      <c r="E10" s="11">
        <f>(C10-D10)/$B10</f>
        <v>0.65233268628361352</v>
      </c>
      <c r="F10" s="21">
        <f>SUM(F11:F57)</f>
        <v>166691</v>
      </c>
      <c r="G10" s="11">
        <f>F10/$B10</f>
        <v>1.3237984940935427E-3</v>
      </c>
      <c r="H10" s="21">
        <f>SUM(H11:H57)</f>
        <v>24872</v>
      </c>
      <c r="I10" s="11">
        <f>H10/$B10</f>
        <v>1.9752425832885153E-4</v>
      </c>
    </row>
    <row r="11" spans="1:9" x14ac:dyDescent="0.45">
      <c r="A11" s="12" t="s">
        <v>12</v>
      </c>
      <c r="B11" s="20">
        <v>5181747</v>
      </c>
      <c r="C11" s="21">
        <v>3503221</v>
      </c>
      <c r="D11" s="21">
        <v>76</v>
      </c>
      <c r="E11" s="11">
        <f t="shared" ref="E11:E57" si="0">(C11-D11)/$B11</f>
        <v>0.6760548131740125</v>
      </c>
      <c r="F11" s="21">
        <v>7578</v>
      </c>
      <c r="G11" s="11">
        <f t="shared" ref="G11:G57" si="1">F11/$B11</f>
        <v>1.4624411419546341E-3</v>
      </c>
      <c r="H11" s="21">
        <v>1627</v>
      </c>
      <c r="I11" s="11">
        <f>H11/$B11</f>
        <v>3.1398676932702427E-4</v>
      </c>
    </row>
    <row r="12" spans="1:9" x14ac:dyDescent="0.45">
      <c r="A12" s="12" t="s">
        <v>13</v>
      </c>
      <c r="B12" s="20">
        <v>1242614</v>
      </c>
      <c r="C12" s="21">
        <v>897772</v>
      </c>
      <c r="D12" s="21">
        <v>41</v>
      </c>
      <c r="E12" s="11">
        <f t="shared" si="0"/>
        <v>0.72245363403277285</v>
      </c>
      <c r="F12" s="21">
        <v>1618</v>
      </c>
      <c r="G12" s="11">
        <f t="shared" si="1"/>
        <v>1.3020938119158484E-3</v>
      </c>
      <c r="H12" s="21">
        <v>303</v>
      </c>
      <c r="I12" s="11">
        <f t="shared" ref="I12:I57" si="2">H12/$B12</f>
        <v>2.4384080655778865E-4</v>
      </c>
    </row>
    <row r="13" spans="1:9" x14ac:dyDescent="0.45">
      <c r="A13" s="12" t="s">
        <v>14</v>
      </c>
      <c r="B13" s="20">
        <v>1206138</v>
      </c>
      <c r="C13" s="21">
        <v>885931</v>
      </c>
      <c r="D13" s="21">
        <v>60</v>
      </c>
      <c r="E13" s="11">
        <f t="shared" si="0"/>
        <v>0.73446902427417093</v>
      </c>
      <c r="F13" s="21">
        <v>1335</v>
      </c>
      <c r="G13" s="11">
        <f t="shared" si="1"/>
        <v>1.1068385209652626E-3</v>
      </c>
      <c r="H13" s="21">
        <v>118</v>
      </c>
      <c r="I13" s="11">
        <f t="shared" si="2"/>
        <v>9.7832917957978274E-5</v>
      </c>
    </row>
    <row r="14" spans="1:9" x14ac:dyDescent="0.45">
      <c r="A14" s="12" t="s">
        <v>15</v>
      </c>
      <c r="B14" s="20">
        <v>2268244</v>
      </c>
      <c r="C14" s="21">
        <v>1551943</v>
      </c>
      <c r="D14" s="21">
        <v>29</v>
      </c>
      <c r="E14" s="11">
        <f t="shared" si="0"/>
        <v>0.68419182416001101</v>
      </c>
      <c r="F14" s="21">
        <v>2992</v>
      </c>
      <c r="G14" s="11">
        <f t="shared" si="1"/>
        <v>1.3190820740625788E-3</v>
      </c>
      <c r="H14" s="21">
        <v>669</v>
      </c>
      <c r="I14" s="11">
        <f t="shared" si="2"/>
        <v>2.9494181402000842E-4</v>
      </c>
    </row>
    <row r="15" spans="1:9" x14ac:dyDescent="0.45">
      <c r="A15" s="12" t="s">
        <v>16</v>
      </c>
      <c r="B15" s="20">
        <v>956417</v>
      </c>
      <c r="C15" s="21">
        <v>732137</v>
      </c>
      <c r="D15" s="21">
        <v>5</v>
      </c>
      <c r="E15" s="11">
        <f t="shared" si="0"/>
        <v>0.76549454892583468</v>
      </c>
      <c r="F15" s="21">
        <v>1562</v>
      </c>
      <c r="G15" s="11">
        <f t="shared" si="1"/>
        <v>1.6331788330822225E-3</v>
      </c>
      <c r="H15" s="21">
        <v>153</v>
      </c>
      <c r="I15" s="11">
        <f t="shared" si="2"/>
        <v>1.5997206239537774E-4</v>
      </c>
    </row>
    <row r="16" spans="1:9" x14ac:dyDescent="0.45">
      <c r="A16" s="12" t="s">
        <v>17</v>
      </c>
      <c r="B16" s="20">
        <v>1056157</v>
      </c>
      <c r="C16" s="21">
        <v>783039</v>
      </c>
      <c r="D16" s="21">
        <v>39</v>
      </c>
      <c r="E16" s="11">
        <f t="shared" si="0"/>
        <v>0.74136705054267504</v>
      </c>
      <c r="F16" s="21">
        <v>1413</v>
      </c>
      <c r="G16" s="11">
        <f t="shared" si="1"/>
        <v>1.337869275117241E-3</v>
      </c>
      <c r="H16" s="21">
        <v>179</v>
      </c>
      <c r="I16" s="11">
        <f t="shared" si="2"/>
        <v>1.6948237809340846E-4</v>
      </c>
    </row>
    <row r="17" spans="1:9" x14ac:dyDescent="0.45">
      <c r="A17" s="12" t="s">
        <v>18</v>
      </c>
      <c r="B17" s="20">
        <v>1840525</v>
      </c>
      <c r="C17" s="21">
        <v>1327679</v>
      </c>
      <c r="D17" s="21">
        <v>82</v>
      </c>
      <c r="E17" s="11">
        <f t="shared" si="0"/>
        <v>0.72131429890927856</v>
      </c>
      <c r="F17" s="21">
        <v>2584</v>
      </c>
      <c r="G17" s="11">
        <f t="shared" si="1"/>
        <v>1.4039472433137283E-3</v>
      </c>
      <c r="H17" s="21">
        <v>286</v>
      </c>
      <c r="I17" s="11">
        <f t="shared" si="2"/>
        <v>1.5539044566088481E-4</v>
      </c>
    </row>
    <row r="18" spans="1:9" x14ac:dyDescent="0.45">
      <c r="A18" s="12" t="s">
        <v>19</v>
      </c>
      <c r="B18" s="20">
        <v>2890374</v>
      </c>
      <c r="C18" s="21">
        <v>2005620</v>
      </c>
      <c r="D18" s="21">
        <v>49</v>
      </c>
      <c r="E18" s="11">
        <f t="shared" si="0"/>
        <v>0.69387940799356762</v>
      </c>
      <c r="F18" s="21">
        <v>4032</v>
      </c>
      <c r="G18" s="11">
        <f t="shared" si="1"/>
        <v>1.3949751831423892E-3</v>
      </c>
      <c r="H18" s="21">
        <v>535</v>
      </c>
      <c r="I18" s="11">
        <f t="shared" si="2"/>
        <v>1.850971535171573E-4</v>
      </c>
    </row>
    <row r="19" spans="1:9" x14ac:dyDescent="0.45">
      <c r="A19" s="12" t="s">
        <v>20</v>
      </c>
      <c r="B19" s="20">
        <v>1942493</v>
      </c>
      <c r="C19" s="21">
        <v>1337197</v>
      </c>
      <c r="D19" s="21">
        <v>42</v>
      </c>
      <c r="E19" s="11">
        <f t="shared" si="0"/>
        <v>0.6883705629827237</v>
      </c>
      <c r="F19" s="21">
        <v>2838</v>
      </c>
      <c r="G19" s="11">
        <f t="shared" si="1"/>
        <v>1.4610091259016119E-3</v>
      </c>
      <c r="H19" s="21">
        <v>490</v>
      </c>
      <c r="I19" s="11">
        <f t="shared" si="2"/>
        <v>2.5225316127265324E-4</v>
      </c>
    </row>
    <row r="20" spans="1:9" x14ac:dyDescent="0.45">
      <c r="A20" s="12" t="s">
        <v>21</v>
      </c>
      <c r="B20" s="20">
        <v>1943567</v>
      </c>
      <c r="C20" s="21">
        <v>1307864</v>
      </c>
      <c r="D20" s="21">
        <v>44</v>
      </c>
      <c r="E20" s="11">
        <f t="shared" si="0"/>
        <v>0.67289679234109245</v>
      </c>
      <c r="F20" s="21">
        <v>2771</v>
      </c>
      <c r="G20" s="11">
        <f t="shared" si="1"/>
        <v>1.4257290847189729E-3</v>
      </c>
      <c r="H20" s="21">
        <v>448</v>
      </c>
      <c r="I20" s="11">
        <f t="shared" si="2"/>
        <v>2.3050401658394076E-4</v>
      </c>
    </row>
    <row r="21" spans="1:9" x14ac:dyDescent="0.45">
      <c r="A21" s="12" t="s">
        <v>22</v>
      </c>
      <c r="B21" s="20">
        <v>7385810</v>
      </c>
      <c r="C21" s="21">
        <v>4865432</v>
      </c>
      <c r="D21" s="21">
        <v>135</v>
      </c>
      <c r="E21" s="11">
        <f t="shared" si="0"/>
        <v>0.65873573785407424</v>
      </c>
      <c r="F21" s="21">
        <v>11382</v>
      </c>
      <c r="G21" s="11">
        <f t="shared" si="1"/>
        <v>1.5410632009217676E-3</v>
      </c>
      <c r="H21" s="21">
        <v>1768</v>
      </c>
      <c r="I21" s="11">
        <f t="shared" si="2"/>
        <v>2.3937794229745958E-4</v>
      </c>
    </row>
    <row r="22" spans="1:9" x14ac:dyDescent="0.45">
      <c r="A22" s="12" t="s">
        <v>23</v>
      </c>
      <c r="B22" s="20">
        <v>6310821</v>
      </c>
      <c r="C22" s="21">
        <v>4230584</v>
      </c>
      <c r="D22" s="21">
        <v>226</v>
      </c>
      <c r="E22" s="11">
        <f t="shared" si="0"/>
        <v>0.67033401834721662</v>
      </c>
      <c r="F22" s="21">
        <v>9041</v>
      </c>
      <c r="G22" s="11">
        <f t="shared" si="1"/>
        <v>1.4326186719604312E-3</v>
      </c>
      <c r="H22" s="21">
        <v>1732</v>
      </c>
      <c r="I22" s="11">
        <f t="shared" si="2"/>
        <v>2.7444923568581647E-4</v>
      </c>
    </row>
    <row r="23" spans="1:9" x14ac:dyDescent="0.45">
      <c r="A23" s="12" t="s">
        <v>24</v>
      </c>
      <c r="B23" s="20">
        <v>13794837</v>
      </c>
      <c r="C23" s="21">
        <v>8797787</v>
      </c>
      <c r="D23" s="21">
        <v>578</v>
      </c>
      <c r="E23" s="11">
        <f t="shared" si="0"/>
        <v>0.63771750256998327</v>
      </c>
      <c r="F23" s="21">
        <v>17299</v>
      </c>
      <c r="G23" s="11">
        <f t="shared" si="1"/>
        <v>1.2540198916449682E-3</v>
      </c>
      <c r="H23" s="21">
        <v>2434</v>
      </c>
      <c r="I23" s="11">
        <f t="shared" si="2"/>
        <v>1.7644282422474438E-4</v>
      </c>
    </row>
    <row r="24" spans="1:9" x14ac:dyDescent="0.45">
      <c r="A24" s="12" t="s">
        <v>25</v>
      </c>
      <c r="B24" s="20">
        <v>9215144</v>
      </c>
      <c r="C24" s="21">
        <v>5996177</v>
      </c>
      <c r="D24" s="21">
        <v>290</v>
      </c>
      <c r="E24" s="11">
        <f t="shared" si="0"/>
        <v>0.65065581178112897</v>
      </c>
      <c r="F24" s="21">
        <v>13632</v>
      </c>
      <c r="G24" s="11">
        <f t="shared" si="1"/>
        <v>1.4793040673048625E-3</v>
      </c>
      <c r="H24" s="21">
        <v>1832</v>
      </c>
      <c r="I24" s="11">
        <f t="shared" si="2"/>
        <v>1.9880318744883423E-4</v>
      </c>
    </row>
    <row r="25" spans="1:9" x14ac:dyDescent="0.45">
      <c r="A25" s="12" t="s">
        <v>26</v>
      </c>
      <c r="B25" s="20">
        <v>2188274</v>
      </c>
      <c r="C25" s="21">
        <v>1605687</v>
      </c>
      <c r="D25" s="21">
        <v>5</v>
      </c>
      <c r="E25" s="11">
        <f t="shared" si="0"/>
        <v>0.73376642961530414</v>
      </c>
      <c r="F25" s="21">
        <v>2016</v>
      </c>
      <c r="G25" s="11">
        <f t="shared" si="1"/>
        <v>9.2127402692715812E-4</v>
      </c>
      <c r="H25" s="21">
        <v>227</v>
      </c>
      <c r="I25" s="11">
        <f t="shared" si="2"/>
        <v>1.0373472426213537E-4</v>
      </c>
    </row>
    <row r="26" spans="1:9" x14ac:dyDescent="0.45">
      <c r="A26" s="12" t="s">
        <v>27</v>
      </c>
      <c r="B26" s="20">
        <v>1037280</v>
      </c>
      <c r="C26" s="21">
        <v>723568</v>
      </c>
      <c r="D26" s="21">
        <v>10</v>
      </c>
      <c r="E26" s="11">
        <f t="shared" si="0"/>
        <v>0.69755321610365573</v>
      </c>
      <c r="F26" s="21">
        <v>1384</v>
      </c>
      <c r="G26" s="11">
        <f t="shared" si="1"/>
        <v>1.3342588307882154E-3</v>
      </c>
      <c r="H26" s="21">
        <v>183</v>
      </c>
      <c r="I26" s="11">
        <f t="shared" si="2"/>
        <v>1.7642295233688107E-4</v>
      </c>
    </row>
    <row r="27" spans="1:9" x14ac:dyDescent="0.45">
      <c r="A27" s="12" t="s">
        <v>28</v>
      </c>
      <c r="B27" s="20">
        <v>1124501</v>
      </c>
      <c r="C27" s="21">
        <v>745517</v>
      </c>
      <c r="D27" s="21">
        <v>54</v>
      </c>
      <c r="E27" s="11">
        <f t="shared" si="0"/>
        <v>0.66292782309664466</v>
      </c>
      <c r="F27" s="21">
        <v>1624</v>
      </c>
      <c r="G27" s="11">
        <f t="shared" si="1"/>
        <v>1.4441961367753341E-3</v>
      </c>
      <c r="H27" s="21">
        <v>186</v>
      </c>
      <c r="I27" s="11">
        <f t="shared" si="2"/>
        <v>1.6540670039421931E-4</v>
      </c>
    </row>
    <row r="28" spans="1:9" x14ac:dyDescent="0.45">
      <c r="A28" s="12" t="s">
        <v>29</v>
      </c>
      <c r="B28" s="20">
        <v>767548</v>
      </c>
      <c r="C28" s="21">
        <v>520313</v>
      </c>
      <c r="D28" s="21">
        <v>50</v>
      </c>
      <c r="E28" s="11">
        <f t="shared" si="0"/>
        <v>0.67782470933413941</v>
      </c>
      <c r="F28" s="21">
        <v>1102</v>
      </c>
      <c r="G28" s="11">
        <f t="shared" si="1"/>
        <v>1.4357408266323409E-3</v>
      </c>
      <c r="H28" s="21">
        <v>45</v>
      </c>
      <c r="I28" s="11">
        <f t="shared" si="2"/>
        <v>5.8628255171012109E-5</v>
      </c>
    </row>
    <row r="29" spans="1:9" x14ac:dyDescent="0.45">
      <c r="A29" s="12" t="s">
        <v>30</v>
      </c>
      <c r="B29" s="20">
        <v>816231</v>
      </c>
      <c r="C29" s="21">
        <v>547386</v>
      </c>
      <c r="D29" s="21">
        <v>6</v>
      </c>
      <c r="E29" s="11">
        <f t="shared" si="0"/>
        <v>0.6706189791860393</v>
      </c>
      <c r="F29" s="21">
        <v>697</v>
      </c>
      <c r="G29" s="11">
        <f t="shared" si="1"/>
        <v>8.5392493056499934E-4</v>
      </c>
      <c r="H29" s="21">
        <v>318</v>
      </c>
      <c r="I29" s="11">
        <f t="shared" si="2"/>
        <v>3.8959559242420346E-4</v>
      </c>
    </row>
    <row r="30" spans="1:9" x14ac:dyDescent="0.45">
      <c r="A30" s="12" t="s">
        <v>31</v>
      </c>
      <c r="B30" s="20">
        <v>2056494</v>
      </c>
      <c r="C30" s="21">
        <v>1442315</v>
      </c>
      <c r="D30" s="21">
        <v>19</v>
      </c>
      <c r="E30" s="11">
        <f t="shared" si="0"/>
        <v>0.70133732459224296</v>
      </c>
      <c r="F30" s="21">
        <v>2583</v>
      </c>
      <c r="G30" s="11">
        <f t="shared" si="1"/>
        <v>1.2560211700107075E-3</v>
      </c>
      <c r="H30" s="21">
        <v>319</v>
      </c>
      <c r="I30" s="11">
        <f t="shared" si="2"/>
        <v>1.5511837136407885E-4</v>
      </c>
    </row>
    <row r="31" spans="1:9" x14ac:dyDescent="0.45">
      <c r="A31" s="12" t="s">
        <v>32</v>
      </c>
      <c r="B31" s="20">
        <v>1996605</v>
      </c>
      <c r="C31" s="21">
        <v>1352743</v>
      </c>
      <c r="D31" s="21">
        <v>45</v>
      </c>
      <c r="E31" s="11">
        <f t="shared" si="0"/>
        <v>0.67749905464526028</v>
      </c>
      <c r="F31" s="21">
        <v>2268</v>
      </c>
      <c r="G31" s="11">
        <f t="shared" si="1"/>
        <v>1.1359282381843178E-3</v>
      </c>
      <c r="H31" s="21">
        <v>302</v>
      </c>
      <c r="I31" s="11">
        <f t="shared" si="2"/>
        <v>1.5125675834729452E-4</v>
      </c>
    </row>
    <row r="32" spans="1:9" x14ac:dyDescent="0.45">
      <c r="A32" s="12" t="s">
        <v>33</v>
      </c>
      <c r="B32" s="20">
        <v>3658300</v>
      </c>
      <c r="C32" s="21">
        <v>2472941</v>
      </c>
      <c r="D32" s="21">
        <v>53</v>
      </c>
      <c r="E32" s="11">
        <f t="shared" si="0"/>
        <v>0.67596643249596811</v>
      </c>
      <c r="F32" s="21">
        <v>4701</v>
      </c>
      <c r="G32" s="11">
        <f t="shared" si="1"/>
        <v>1.2850230981603476E-3</v>
      </c>
      <c r="H32" s="21">
        <v>569</v>
      </c>
      <c r="I32" s="11">
        <f t="shared" si="2"/>
        <v>1.5553672470819779E-4</v>
      </c>
    </row>
    <row r="33" spans="1:9" x14ac:dyDescent="0.45">
      <c r="A33" s="12" t="s">
        <v>34</v>
      </c>
      <c r="B33" s="20">
        <v>7528445</v>
      </c>
      <c r="C33" s="21">
        <v>4657692</v>
      </c>
      <c r="D33" s="21">
        <v>163</v>
      </c>
      <c r="E33" s="11">
        <f t="shared" si="0"/>
        <v>0.61865750496948568</v>
      </c>
      <c r="F33" s="21">
        <v>10057</v>
      </c>
      <c r="G33" s="11">
        <f t="shared" si="1"/>
        <v>1.3358668357144137E-3</v>
      </c>
      <c r="H33" s="21">
        <v>908</v>
      </c>
      <c r="I33" s="11">
        <f t="shared" si="2"/>
        <v>1.2060923603745528E-4</v>
      </c>
    </row>
    <row r="34" spans="1:9" x14ac:dyDescent="0.45">
      <c r="A34" s="12" t="s">
        <v>35</v>
      </c>
      <c r="B34" s="20">
        <v>1784880</v>
      </c>
      <c r="C34" s="21">
        <v>1174745</v>
      </c>
      <c r="D34" s="21">
        <v>44</v>
      </c>
      <c r="E34" s="11">
        <f t="shared" si="0"/>
        <v>0.65814004302810269</v>
      </c>
      <c r="F34" s="21">
        <v>2702</v>
      </c>
      <c r="G34" s="11">
        <f t="shared" si="1"/>
        <v>1.5138272600959167E-3</v>
      </c>
      <c r="H34" s="21">
        <v>630</v>
      </c>
      <c r="I34" s="11">
        <f t="shared" si="2"/>
        <v>3.5296490520371119E-4</v>
      </c>
    </row>
    <row r="35" spans="1:9" x14ac:dyDescent="0.45">
      <c r="A35" s="12" t="s">
        <v>36</v>
      </c>
      <c r="B35" s="20">
        <v>1415176</v>
      </c>
      <c r="C35" s="21">
        <v>903277</v>
      </c>
      <c r="D35" s="21">
        <v>14</v>
      </c>
      <c r="E35" s="11">
        <f t="shared" si="0"/>
        <v>0.63826902095569737</v>
      </c>
      <c r="F35" s="21">
        <v>2088</v>
      </c>
      <c r="G35" s="11">
        <f t="shared" si="1"/>
        <v>1.4754348575724858E-3</v>
      </c>
      <c r="H35" s="21">
        <v>203</v>
      </c>
      <c r="I35" s="11">
        <f t="shared" si="2"/>
        <v>1.43445055597325E-4</v>
      </c>
    </row>
    <row r="36" spans="1:9" x14ac:dyDescent="0.45">
      <c r="A36" s="12" t="s">
        <v>37</v>
      </c>
      <c r="B36" s="20">
        <v>2511426</v>
      </c>
      <c r="C36" s="21">
        <v>1565159</v>
      </c>
      <c r="D36" s="21">
        <v>81</v>
      </c>
      <c r="E36" s="11">
        <f t="shared" si="0"/>
        <v>0.62318300439670526</v>
      </c>
      <c r="F36" s="21">
        <v>3876</v>
      </c>
      <c r="G36" s="11">
        <f t="shared" si="1"/>
        <v>1.5433462901156554E-3</v>
      </c>
      <c r="H36" s="21">
        <v>493</v>
      </c>
      <c r="I36" s="11">
        <f t="shared" si="2"/>
        <v>1.9630281760242986E-4</v>
      </c>
    </row>
    <row r="37" spans="1:9" x14ac:dyDescent="0.45">
      <c r="A37" s="12" t="s">
        <v>38</v>
      </c>
      <c r="B37" s="20">
        <v>8800726</v>
      </c>
      <c r="C37" s="21">
        <v>5165105</v>
      </c>
      <c r="D37" s="21">
        <v>474</v>
      </c>
      <c r="E37" s="11">
        <f t="shared" si="0"/>
        <v>0.58684147194220115</v>
      </c>
      <c r="F37" s="21">
        <v>12174</v>
      </c>
      <c r="G37" s="11">
        <f t="shared" si="1"/>
        <v>1.3832949690741423E-3</v>
      </c>
      <c r="H37" s="21">
        <v>1633</v>
      </c>
      <c r="I37" s="11">
        <f t="shared" si="2"/>
        <v>1.8555287370610105E-4</v>
      </c>
    </row>
    <row r="38" spans="1:9" x14ac:dyDescent="0.45">
      <c r="A38" s="12" t="s">
        <v>39</v>
      </c>
      <c r="B38" s="20">
        <v>5488603</v>
      </c>
      <c r="C38" s="21">
        <v>3427384</v>
      </c>
      <c r="D38" s="21">
        <v>86</v>
      </c>
      <c r="E38" s="11">
        <f t="shared" si="0"/>
        <v>0.62443904213877377</v>
      </c>
      <c r="F38" s="21">
        <v>7021</v>
      </c>
      <c r="G38" s="11">
        <f t="shared" si="1"/>
        <v>1.2791961816148846E-3</v>
      </c>
      <c r="H38" s="21">
        <v>1264</v>
      </c>
      <c r="I38" s="11">
        <f t="shared" si="2"/>
        <v>2.3029539575006609E-4</v>
      </c>
    </row>
    <row r="39" spans="1:9" x14ac:dyDescent="0.45">
      <c r="A39" s="12" t="s">
        <v>40</v>
      </c>
      <c r="B39" s="20">
        <v>1335166</v>
      </c>
      <c r="C39" s="21">
        <v>864923</v>
      </c>
      <c r="D39" s="21">
        <v>44</v>
      </c>
      <c r="E39" s="11">
        <f t="shared" si="0"/>
        <v>0.64776889165841556</v>
      </c>
      <c r="F39" s="21">
        <v>1523</v>
      </c>
      <c r="G39" s="11">
        <f t="shared" si="1"/>
        <v>1.1406821324090038E-3</v>
      </c>
      <c r="H39" s="21">
        <v>446</v>
      </c>
      <c r="I39" s="11">
        <f t="shared" si="2"/>
        <v>3.3404086083677986E-4</v>
      </c>
    </row>
    <row r="40" spans="1:9" x14ac:dyDescent="0.45">
      <c r="A40" s="12" t="s">
        <v>41</v>
      </c>
      <c r="B40" s="20">
        <v>934751</v>
      </c>
      <c r="C40" s="21">
        <v>606000</v>
      </c>
      <c r="D40" s="21">
        <v>15</v>
      </c>
      <c r="E40" s="11">
        <f t="shared" si="0"/>
        <v>0.64828494433276884</v>
      </c>
      <c r="F40" s="21">
        <v>933</v>
      </c>
      <c r="G40" s="11">
        <f t="shared" si="1"/>
        <v>9.9812677386812106E-4</v>
      </c>
      <c r="H40" s="21">
        <v>104</v>
      </c>
      <c r="I40" s="11">
        <f t="shared" si="2"/>
        <v>1.1125957607961907E-4</v>
      </c>
    </row>
    <row r="41" spans="1:9" x14ac:dyDescent="0.45">
      <c r="A41" s="12" t="s">
        <v>42</v>
      </c>
      <c r="B41" s="20">
        <v>551609</v>
      </c>
      <c r="C41" s="21">
        <v>357078</v>
      </c>
      <c r="D41" s="21">
        <v>1</v>
      </c>
      <c r="E41" s="11">
        <f t="shared" si="0"/>
        <v>0.64733715367225697</v>
      </c>
      <c r="F41" s="21">
        <v>675</v>
      </c>
      <c r="G41" s="11">
        <f t="shared" si="1"/>
        <v>1.2236928694056841E-3</v>
      </c>
      <c r="H41" s="21">
        <v>81</v>
      </c>
      <c r="I41" s="11">
        <f t="shared" si="2"/>
        <v>1.4684314432868208E-4</v>
      </c>
    </row>
    <row r="42" spans="1:9" x14ac:dyDescent="0.45">
      <c r="A42" s="12" t="s">
        <v>43</v>
      </c>
      <c r="B42" s="20">
        <v>666176</v>
      </c>
      <c r="C42" s="21">
        <v>459537</v>
      </c>
      <c r="D42" s="21">
        <v>12</v>
      </c>
      <c r="E42" s="11">
        <f t="shared" si="0"/>
        <v>0.68979518925929484</v>
      </c>
      <c r="F42" s="21">
        <v>731</v>
      </c>
      <c r="G42" s="11">
        <f t="shared" si="1"/>
        <v>1.0973076184071476E-3</v>
      </c>
      <c r="H42" s="21">
        <v>136</v>
      </c>
      <c r="I42" s="11">
        <f t="shared" si="2"/>
        <v>2.041502545873763E-4</v>
      </c>
    </row>
    <row r="43" spans="1:9" x14ac:dyDescent="0.45">
      <c r="A43" s="12" t="s">
        <v>44</v>
      </c>
      <c r="B43" s="20">
        <v>1879187</v>
      </c>
      <c r="C43" s="21">
        <v>1213502</v>
      </c>
      <c r="D43" s="21">
        <v>34</v>
      </c>
      <c r="E43" s="11">
        <f t="shared" si="0"/>
        <v>0.64574095074093207</v>
      </c>
      <c r="F43" s="21">
        <v>2751</v>
      </c>
      <c r="G43" s="11">
        <f t="shared" si="1"/>
        <v>1.4639309446053E-3</v>
      </c>
      <c r="H43" s="21">
        <v>266</v>
      </c>
      <c r="I43" s="11">
        <f t="shared" si="2"/>
        <v>1.4155057479644124E-4</v>
      </c>
    </row>
    <row r="44" spans="1:9" x14ac:dyDescent="0.45">
      <c r="A44" s="12" t="s">
        <v>45</v>
      </c>
      <c r="B44" s="20">
        <v>2788648</v>
      </c>
      <c r="C44" s="21">
        <v>1756845</v>
      </c>
      <c r="D44" s="21">
        <v>28</v>
      </c>
      <c r="E44" s="11">
        <f t="shared" si="0"/>
        <v>0.62998879743875891</v>
      </c>
      <c r="F44" s="21">
        <v>3191</v>
      </c>
      <c r="G44" s="11">
        <f t="shared" si="1"/>
        <v>1.144282103729119E-3</v>
      </c>
      <c r="H44" s="21">
        <v>699</v>
      </c>
      <c r="I44" s="11">
        <f t="shared" si="2"/>
        <v>2.5065910075420058E-4</v>
      </c>
    </row>
    <row r="45" spans="1:9" x14ac:dyDescent="0.45">
      <c r="A45" s="12" t="s">
        <v>46</v>
      </c>
      <c r="B45" s="20">
        <v>1340431</v>
      </c>
      <c r="C45" s="21">
        <v>922359</v>
      </c>
      <c r="D45" s="21">
        <v>52</v>
      </c>
      <c r="E45" s="11">
        <f t="shared" si="0"/>
        <v>0.68806749470879147</v>
      </c>
      <c r="F45" s="21">
        <v>1324</v>
      </c>
      <c r="G45" s="11">
        <f t="shared" si="1"/>
        <v>9.8774200238579989E-4</v>
      </c>
      <c r="H45" s="21">
        <v>197</v>
      </c>
      <c r="I45" s="11">
        <f t="shared" si="2"/>
        <v>1.4696765443353668E-4</v>
      </c>
    </row>
    <row r="46" spans="1:9" x14ac:dyDescent="0.45">
      <c r="A46" s="12" t="s">
        <v>47</v>
      </c>
      <c r="B46" s="20">
        <v>726558</v>
      </c>
      <c r="C46" s="21">
        <v>486360</v>
      </c>
      <c r="D46" s="21">
        <v>3</v>
      </c>
      <c r="E46" s="11">
        <f t="shared" si="0"/>
        <v>0.6693987265985647</v>
      </c>
      <c r="F46" s="21">
        <v>719</v>
      </c>
      <c r="G46" s="11">
        <f t="shared" si="1"/>
        <v>9.8959752696962944E-4</v>
      </c>
      <c r="H46" s="21">
        <v>78</v>
      </c>
      <c r="I46" s="11">
        <f t="shared" si="2"/>
        <v>1.0735550362118371E-4</v>
      </c>
    </row>
    <row r="47" spans="1:9" x14ac:dyDescent="0.45">
      <c r="A47" s="12" t="s">
        <v>48</v>
      </c>
      <c r="B47" s="20">
        <v>964857</v>
      </c>
      <c r="C47" s="21">
        <v>624151</v>
      </c>
      <c r="D47" s="21">
        <v>13</v>
      </c>
      <c r="E47" s="11">
        <f t="shared" si="0"/>
        <v>0.64687098709964275</v>
      </c>
      <c r="F47" s="21">
        <v>1602</v>
      </c>
      <c r="G47" s="11">
        <f t="shared" si="1"/>
        <v>1.6603496683964567E-3</v>
      </c>
      <c r="H47" s="21">
        <v>648</v>
      </c>
      <c r="I47" s="11">
        <f t="shared" si="2"/>
        <v>6.7160211305924088E-4</v>
      </c>
    </row>
    <row r="48" spans="1:9" x14ac:dyDescent="0.45">
      <c r="A48" s="12" t="s">
        <v>49</v>
      </c>
      <c r="B48" s="20">
        <v>1341487</v>
      </c>
      <c r="C48" s="21">
        <v>901065</v>
      </c>
      <c r="D48" s="21">
        <v>40</v>
      </c>
      <c r="E48" s="11">
        <f t="shared" si="0"/>
        <v>0.67166137279004567</v>
      </c>
      <c r="F48" s="21">
        <v>1329</v>
      </c>
      <c r="G48" s="11">
        <f t="shared" si="1"/>
        <v>9.9069167274822641E-4</v>
      </c>
      <c r="H48" s="21">
        <v>47</v>
      </c>
      <c r="I48" s="11">
        <f t="shared" si="2"/>
        <v>3.503574764421869E-5</v>
      </c>
    </row>
    <row r="49" spans="1:9" x14ac:dyDescent="0.45">
      <c r="A49" s="12" t="s">
        <v>50</v>
      </c>
      <c r="B49" s="20">
        <v>692927</v>
      </c>
      <c r="C49" s="21">
        <v>448894</v>
      </c>
      <c r="D49" s="21">
        <v>16</v>
      </c>
      <c r="E49" s="11">
        <f t="shared" si="0"/>
        <v>0.64779984038722693</v>
      </c>
      <c r="F49" s="21">
        <v>872</v>
      </c>
      <c r="G49" s="11">
        <f t="shared" si="1"/>
        <v>1.2584298201686469E-3</v>
      </c>
      <c r="H49" s="21">
        <v>103</v>
      </c>
      <c r="I49" s="11">
        <f t="shared" si="2"/>
        <v>1.4864480674010394E-4</v>
      </c>
    </row>
    <row r="50" spans="1:9" x14ac:dyDescent="0.45">
      <c r="A50" s="12" t="s">
        <v>51</v>
      </c>
      <c r="B50" s="20">
        <v>5108414</v>
      </c>
      <c r="C50" s="21">
        <v>3155682</v>
      </c>
      <c r="D50" s="21">
        <v>379</v>
      </c>
      <c r="E50" s="11">
        <f t="shared" si="0"/>
        <v>0.61766783193374697</v>
      </c>
      <c r="F50" s="21">
        <v>5510</v>
      </c>
      <c r="G50" s="11">
        <f t="shared" si="1"/>
        <v>1.0786126574705965E-3</v>
      </c>
      <c r="H50" s="21">
        <v>547</v>
      </c>
      <c r="I50" s="11">
        <f t="shared" si="2"/>
        <v>1.0707824385415904E-4</v>
      </c>
    </row>
    <row r="51" spans="1:9" x14ac:dyDescent="0.45">
      <c r="A51" s="12" t="s">
        <v>52</v>
      </c>
      <c r="B51" s="20">
        <v>812168</v>
      </c>
      <c r="C51" s="21">
        <v>513538</v>
      </c>
      <c r="D51" s="21">
        <v>11</v>
      </c>
      <c r="E51" s="11">
        <f t="shared" si="0"/>
        <v>0.63229159484244635</v>
      </c>
      <c r="F51" s="21">
        <v>1112</v>
      </c>
      <c r="G51" s="11">
        <f t="shared" si="1"/>
        <v>1.3691748505235369E-3</v>
      </c>
      <c r="H51" s="21">
        <v>163</v>
      </c>
      <c r="I51" s="11">
        <f t="shared" si="2"/>
        <v>2.0069739265767672E-4</v>
      </c>
    </row>
    <row r="52" spans="1:9" x14ac:dyDescent="0.45">
      <c r="A52" s="12" t="s">
        <v>53</v>
      </c>
      <c r="B52" s="20">
        <v>1319965</v>
      </c>
      <c r="C52" s="21">
        <v>907538</v>
      </c>
      <c r="D52" s="21">
        <v>11</v>
      </c>
      <c r="E52" s="11">
        <f t="shared" si="0"/>
        <v>0.68753868473785285</v>
      </c>
      <c r="F52" s="21">
        <v>1537</v>
      </c>
      <c r="G52" s="11">
        <f t="shared" si="1"/>
        <v>1.1644248142943184E-3</v>
      </c>
      <c r="H52" s="21">
        <v>275</v>
      </c>
      <c r="I52" s="11">
        <f t="shared" si="2"/>
        <v>2.0833885746970564E-4</v>
      </c>
    </row>
    <row r="53" spans="1:9" x14ac:dyDescent="0.45">
      <c r="A53" s="12" t="s">
        <v>54</v>
      </c>
      <c r="B53" s="20">
        <v>1747317</v>
      </c>
      <c r="C53" s="21">
        <v>1175666</v>
      </c>
      <c r="D53" s="21">
        <v>61</v>
      </c>
      <c r="E53" s="11">
        <f t="shared" si="0"/>
        <v>0.67280579311023703</v>
      </c>
      <c r="F53" s="21">
        <v>1860</v>
      </c>
      <c r="G53" s="11">
        <f t="shared" si="1"/>
        <v>1.0644891568044035E-3</v>
      </c>
      <c r="H53" s="21">
        <v>265</v>
      </c>
      <c r="I53" s="11">
        <f t="shared" si="2"/>
        <v>1.516610895447134E-4</v>
      </c>
    </row>
    <row r="54" spans="1:9" x14ac:dyDescent="0.45">
      <c r="A54" s="12" t="s">
        <v>55</v>
      </c>
      <c r="B54" s="20">
        <v>1131106</v>
      </c>
      <c r="C54" s="21">
        <v>745873</v>
      </c>
      <c r="D54" s="21">
        <v>117</v>
      </c>
      <c r="E54" s="11">
        <f t="shared" si="0"/>
        <v>0.65931574936389692</v>
      </c>
      <c r="F54" s="21">
        <v>1204</v>
      </c>
      <c r="G54" s="11">
        <f t="shared" si="1"/>
        <v>1.0644448884543094E-3</v>
      </c>
      <c r="H54" s="21">
        <v>231</v>
      </c>
      <c r="I54" s="11">
        <f t="shared" si="2"/>
        <v>2.0422489138948957E-4</v>
      </c>
    </row>
    <row r="55" spans="1:9" x14ac:dyDescent="0.45">
      <c r="A55" s="12" t="s">
        <v>56</v>
      </c>
      <c r="B55" s="20">
        <v>1078190</v>
      </c>
      <c r="C55" s="21">
        <v>695178</v>
      </c>
      <c r="D55" s="21">
        <v>124</v>
      </c>
      <c r="E55" s="11">
        <f t="shared" si="0"/>
        <v>0.64464890232704808</v>
      </c>
      <c r="F55" s="21">
        <v>1875</v>
      </c>
      <c r="G55" s="11">
        <f t="shared" si="1"/>
        <v>1.7390255891818697E-3</v>
      </c>
      <c r="H55" s="21">
        <v>208</v>
      </c>
      <c r="I55" s="11">
        <f t="shared" si="2"/>
        <v>1.9291590535990873E-4</v>
      </c>
    </row>
    <row r="56" spans="1:9" x14ac:dyDescent="0.45">
      <c r="A56" s="12" t="s">
        <v>57</v>
      </c>
      <c r="B56" s="20">
        <v>1605061</v>
      </c>
      <c r="C56" s="21">
        <v>1065645</v>
      </c>
      <c r="D56" s="21">
        <v>67</v>
      </c>
      <c r="E56" s="11">
        <f t="shared" si="0"/>
        <v>0.66388629466419036</v>
      </c>
      <c r="F56" s="21">
        <v>1896</v>
      </c>
      <c r="G56" s="11">
        <f t="shared" si="1"/>
        <v>1.1812635158414541E-3</v>
      </c>
      <c r="H56" s="21">
        <v>321</v>
      </c>
      <c r="I56" s="11">
        <f t="shared" si="2"/>
        <v>1.9999239904277782E-4</v>
      </c>
    </row>
    <row r="57" spans="1:9" x14ac:dyDescent="0.45">
      <c r="A57" s="12" t="s">
        <v>58</v>
      </c>
      <c r="B57" s="20">
        <v>1485316</v>
      </c>
      <c r="C57" s="21">
        <v>718757</v>
      </c>
      <c r="D57" s="21">
        <v>87</v>
      </c>
      <c r="E57" s="11">
        <f t="shared" si="0"/>
        <v>0.48384990130046401</v>
      </c>
      <c r="F57" s="21">
        <v>1677</v>
      </c>
      <c r="G57" s="11">
        <f t="shared" si="1"/>
        <v>1.1290526729665607E-3</v>
      </c>
      <c r="H57" s="21">
        <v>203</v>
      </c>
      <c r="I57" s="11">
        <f t="shared" si="2"/>
        <v>1.3667125379380549E-4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158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59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60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61</v>
      </c>
    </row>
    <row r="63" spans="1:9" s="70" customFormat="1" x14ac:dyDescent="0.45">
      <c r="A63" s="77" t="s">
        <v>155</v>
      </c>
      <c r="B63" s="59"/>
      <c r="C63" s="59"/>
      <c r="D63" s="59"/>
      <c r="F63" s="59"/>
      <c r="H63" s="59"/>
    </row>
    <row r="64" spans="1:9" x14ac:dyDescent="0.45">
      <c r="A64" s="49" t="s">
        <v>62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H5" sqref="H5:I5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63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44826</v>
      </c>
      <c r="I3" s="101"/>
    </row>
    <row r="4" spans="1:9" x14ac:dyDescent="0.45">
      <c r="A4" s="2" t="s">
        <v>64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65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44825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154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66</v>
      </c>
      <c r="B10" s="20">
        <f>SUM(B11:B30)</f>
        <v>27484752</v>
      </c>
      <c r="C10" s="21">
        <f>SUM(C11:C30)</f>
        <v>17154506</v>
      </c>
      <c r="D10" s="21">
        <f>SUM(D11:D30)</f>
        <v>716</v>
      </c>
      <c r="E10" s="11">
        <f>(C10-D10)/$B10</f>
        <v>0.62412023946950657</v>
      </c>
      <c r="F10" s="21">
        <f>SUM(F11:F30)</f>
        <v>38506</v>
      </c>
      <c r="G10" s="11">
        <f>F10/$B10</f>
        <v>1.4009949953341402E-3</v>
      </c>
      <c r="H10" s="21">
        <f>SUM(H11:H30)</f>
        <v>5146</v>
      </c>
      <c r="I10" s="11">
        <f>H10/$B10</f>
        <v>1.8723108725885538E-4</v>
      </c>
    </row>
    <row r="11" spans="1:9" x14ac:dyDescent="0.45">
      <c r="A11" s="12" t="s">
        <v>67</v>
      </c>
      <c r="B11" s="20">
        <v>1960668</v>
      </c>
      <c r="C11" s="21">
        <v>1237715</v>
      </c>
      <c r="D11" s="21">
        <v>14</v>
      </c>
      <c r="E11" s="11">
        <f t="shared" ref="E11:E30" si="0">(C11-D11)/$B11</f>
        <v>0.6312649566372277</v>
      </c>
      <c r="F11" s="21">
        <v>3511</v>
      </c>
      <c r="G11" s="11">
        <f t="shared" ref="G11:G30" si="1">F11/$B11</f>
        <v>1.7907162252864841E-3</v>
      </c>
      <c r="H11" s="21">
        <v>960</v>
      </c>
      <c r="I11" s="11">
        <f t="shared" ref="I11:I30" si="2">H11/$B11</f>
        <v>4.8962904479493729E-4</v>
      </c>
    </row>
    <row r="12" spans="1:9" x14ac:dyDescent="0.45">
      <c r="A12" s="12" t="s">
        <v>68</v>
      </c>
      <c r="B12" s="20">
        <v>1065365</v>
      </c>
      <c r="C12" s="21">
        <v>691720</v>
      </c>
      <c r="D12" s="21">
        <v>10</v>
      </c>
      <c r="E12" s="11">
        <f t="shared" si="0"/>
        <v>0.64927043783116589</v>
      </c>
      <c r="F12" s="21">
        <v>1557</v>
      </c>
      <c r="G12" s="11">
        <f t="shared" si="1"/>
        <v>1.461470951270222E-3</v>
      </c>
      <c r="H12" s="21">
        <v>341</v>
      </c>
      <c r="I12" s="11">
        <f t="shared" si="2"/>
        <v>3.200780953006716E-4</v>
      </c>
    </row>
    <row r="13" spans="1:9" x14ac:dyDescent="0.45">
      <c r="A13" s="12" t="s">
        <v>69</v>
      </c>
      <c r="B13" s="20">
        <v>1332226</v>
      </c>
      <c r="C13" s="21">
        <v>867869</v>
      </c>
      <c r="D13" s="21">
        <v>3</v>
      </c>
      <c r="E13" s="11">
        <f t="shared" si="0"/>
        <v>0.65144052135298369</v>
      </c>
      <c r="F13" s="21">
        <v>2029</v>
      </c>
      <c r="G13" s="11">
        <f t="shared" si="1"/>
        <v>1.5230148638444227E-3</v>
      </c>
      <c r="H13" s="21">
        <v>308</v>
      </c>
      <c r="I13" s="11">
        <f t="shared" si="2"/>
        <v>2.3119200496011938E-4</v>
      </c>
    </row>
    <row r="14" spans="1:9" x14ac:dyDescent="0.45">
      <c r="A14" s="12" t="s">
        <v>70</v>
      </c>
      <c r="B14" s="20">
        <v>976328</v>
      </c>
      <c r="C14" s="21">
        <v>648471</v>
      </c>
      <c r="D14" s="21">
        <v>0</v>
      </c>
      <c r="E14" s="11">
        <f t="shared" si="0"/>
        <v>0.6641937955277325</v>
      </c>
      <c r="F14" s="21">
        <v>1199</v>
      </c>
      <c r="G14" s="11">
        <f t="shared" si="1"/>
        <v>1.2280708942076844E-3</v>
      </c>
      <c r="H14" s="21">
        <v>89</v>
      </c>
      <c r="I14" s="11">
        <f t="shared" si="2"/>
        <v>9.1157889561704675E-5</v>
      </c>
    </row>
    <row r="15" spans="1:9" x14ac:dyDescent="0.45">
      <c r="A15" s="12" t="s">
        <v>71</v>
      </c>
      <c r="B15" s="20">
        <v>3755776</v>
      </c>
      <c r="C15" s="21">
        <v>2456066</v>
      </c>
      <c r="D15" s="21">
        <v>76</v>
      </c>
      <c r="E15" s="11">
        <f t="shared" si="0"/>
        <v>0.65392345017381226</v>
      </c>
      <c r="F15" s="21">
        <v>5886</v>
      </c>
      <c r="G15" s="11">
        <f t="shared" si="1"/>
        <v>1.567186115465885E-3</v>
      </c>
      <c r="H15" s="21">
        <v>736</v>
      </c>
      <c r="I15" s="11">
        <f t="shared" si="2"/>
        <v>1.9596482857337606E-4</v>
      </c>
    </row>
    <row r="16" spans="1:9" x14ac:dyDescent="0.45">
      <c r="A16" s="12" t="s">
        <v>72</v>
      </c>
      <c r="B16" s="20">
        <v>1522390</v>
      </c>
      <c r="C16" s="21">
        <v>953038</v>
      </c>
      <c r="D16" s="21">
        <v>61</v>
      </c>
      <c r="E16" s="11">
        <f t="shared" si="0"/>
        <v>0.62597429042492392</v>
      </c>
      <c r="F16" s="21">
        <v>2311</v>
      </c>
      <c r="G16" s="11">
        <f t="shared" si="1"/>
        <v>1.5180078692056569E-3</v>
      </c>
      <c r="H16" s="21">
        <v>292</v>
      </c>
      <c r="I16" s="11">
        <f t="shared" si="2"/>
        <v>1.9180367711296053E-4</v>
      </c>
    </row>
    <row r="17" spans="1:9" x14ac:dyDescent="0.45">
      <c r="A17" s="12" t="s">
        <v>73</v>
      </c>
      <c r="B17" s="20">
        <v>719112</v>
      </c>
      <c r="C17" s="21">
        <v>472430</v>
      </c>
      <c r="D17" s="21">
        <v>17</v>
      </c>
      <c r="E17" s="11">
        <f t="shared" si="0"/>
        <v>0.65693939191669726</v>
      </c>
      <c r="F17" s="21">
        <v>687</v>
      </c>
      <c r="G17" s="11">
        <f t="shared" si="1"/>
        <v>9.5534492540800316E-4</v>
      </c>
      <c r="H17" s="21">
        <v>46</v>
      </c>
      <c r="I17" s="11">
        <f t="shared" si="2"/>
        <v>6.3967782487289881E-5</v>
      </c>
    </row>
    <row r="18" spans="1:9" x14ac:dyDescent="0.45">
      <c r="A18" s="12" t="s">
        <v>74</v>
      </c>
      <c r="B18" s="20">
        <v>779613</v>
      </c>
      <c r="C18" s="21">
        <v>547819</v>
      </c>
      <c r="D18" s="21">
        <v>3</v>
      </c>
      <c r="E18" s="11">
        <f t="shared" si="0"/>
        <v>0.70267684094544347</v>
      </c>
      <c r="F18" s="21">
        <v>688</v>
      </c>
      <c r="G18" s="11">
        <f t="shared" si="1"/>
        <v>8.8248913242852548E-4</v>
      </c>
      <c r="H18" s="21">
        <v>50</v>
      </c>
      <c r="I18" s="11">
        <f t="shared" si="2"/>
        <v>6.4134384624166087E-5</v>
      </c>
    </row>
    <row r="19" spans="1:9" x14ac:dyDescent="0.45">
      <c r="A19" s="12" t="s">
        <v>75</v>
      </c>
      <c r="B19" s="20">
        <v>689079</v>
      </c>
      <c r="C19" s="21">
        <v>465702</v>
      </c>
      <c r="D19" s="21">
        <v>13</v>
      </c>
      <c r="E19" s="11">
        <f t="shared" si="0"/>
        <v>0.67581365852101138</v>
      </c>
      <c r="F19" s="21">
        <v>963</v>
      </c>
      <c r="G19" s="11">
        <f t="shared" si="1"/>
        <v>1.3975175560421954E-3</v>
      </c>
      <c r="H19" s="21">
        <v>123</v>
      </c>
      <c r="I19" s="11">
        <f t="shared" si="2"/>
        <v>1.7849912709573212E-4</v>
      </c>
    </row>
    <row r="20" spans="1:9" x14ac:dyDescent="0.45">
      <c r="A20" s="12" t="s">
        <v>76</v>
      </c>
      <c r="B20" s="20">
        <v>795771</v>
      </c>
      <c r="C20" s="21">
        <v>526828</v>
      </c>
      <c r="D20" s="21">
        <v>5</v>
      </c>
      <c r="E20" s="11">
        <f t="shared" si="0"/>
        <v>0.66202839761690235</v>
      </c>
      <c r="F20" s="21">
        <v>813</v>
      </c>
      <c r="G20" s="11">
        <f t="shared" si="1"/>
        <v>1.0216507010182578E-3</v>
      </c>
      <c r="H20" s="21">
        <v>98</v>
      </c>
      <c r="I20" s="11">
        <f t="shared" si="2"/>
        <v>1.231510070108109E-4</v>
      </c>
    </row>
    <row r="21" spans="1:9" x14ac:dyDescent="0.45">
      <c r="A21" s="12" t="s">
        <v>77</v>
      </c>
      <c r="B21" s="20">
        <v>2293433</v>
      </c>
      <c r="C21" s="21">
        <v>1386547</v>
      </c>
      <c r="D21" s="21">
        <v>31</v>
      </c>
      <c r="E21" s="11">
        <f t="shared" si="0"/>
        <v>0.60455919139560654</v>
      </c>
      <c r="F21" s="21">
        <v>2549</v>
      </c>
      <c r="G21" s="11">
        <f t="shared" si="1"/>
        <v>1.1114342559821891E-3</v>
      </c>
      <c r="H21" s="21">
        <v>222</v>
      </c>
      <c r="I21" s="11">
        <f t="shared" si="2"/>
        <v>9.6798118802685751E-5</v>
      </c>
    </row>
    <row r="22" spans="1:9" x14ac:dyDescent="0.45">
      <c r="A22" s="12" t="s">
        <v>78</v>
      </c>
      <c r="B22" s="20">
        <v>1388807</v>
      </c>
      <c r="C22" s="21">
        <v>842780</v>
      </c>
      <c r="D22" s="21">
        <v>44</v>
      </c>
      <c r="E22" s="11">
        <f t="shared" si="0"/>
        <v>0.60680569726391065</v>
      </c>
      <c r="F22" s="21">
        <v>2585</v>
      </c>
      <c r="G22" s="11">
        <f t="shared" si="1"/>
        <v>1.8613097428224368E-3</v>
      </c>
      <c r="H22" s="21">
        <v>265</v>
      </c>
      <c r="I22" s="11">
        <f t="shared" si="2"/>
        <v>1.9081125023131363E-4</v>
      </c>
    </row>
    <row r="23" spans="1:9" x14ac:dyDescent="0.45">
      <c r="A23" s="12" t="s">
        <v>79</v>
      </c>
      <c r="B23" s="20">
        <v>2732197</v>
      </c>
      <c r="C23" s="21">
        <v>1509252</v>
      </c>
      <c r="D23" s="21">
        <v>117</v>
      </c>
      <c r="E23" s="11">
        <f t="shared" si="0"/>
        <v>0.55235219129513724</v>
      </c>
      <c r="F23" s="21">
        <v>4602</v>
      </c>
      <c r="G23" s="11">
        <f t="shared" si="1"/>
        <v>1.6843587779358515E-3</v>
      </c>
      <c r="H23" s="21">
        <v>616</v>
      </c>
      <c r="I23" s="11">
        <f t="shared" si="2"/>
        <v>2.254595843564721E-4</v>
      </c>
    </row>
    <row r="24" spans="1:9" x14ac:dyDescent="0.45">
      <c r="A24" s="12" t="s">
        <v>80</v>
      </c>
      <c r="B24" s="20">
        <v>826154</v>
      </c>
      <c r="C24" s="21">
        <v>494322</v>
      </c>
      <c r="D24" s="21">
        <v>16</v>
      </c>
      <c r="E24" s="11">
        <f t="shared" si="0"/>
        <v>0.59832186250989527</v>
      </c>
      <c r="F24" s="21">
        <v>1131</v>
      </c>
      <c r="G24" s="11">
        <f t="shared" si="1"/>
        <v>1.368994158474086E-3</v>
      </c>
      <c r="H24" s="21">
        <v>153</v>
      </c>
      <c r="I24" s="11">
        <f t="shared" si="2"/>
        <v>1.8519549623919996E-4</v>
      </c>
    </row>
    <row r="25" spans="1:9" x14ac:dyDescent="0.45">
      <c r="A25" s="12" t="s">
        <v>81</v>
      </c>
      <c r="B25" s="20">
        <v>1517627</v>
      </c>
      <c r="C25" s="21">
        <v>912804</v>
      </c>
      <c r="D25" s="21">
        <v>7</v>
      </c>
      <c r="E25" s="11">
        <f t="shared" si="0"/>
        <v>0.60146333717046419</v>
      </c>
      <c r="F25" s="21">
        <v>2560</v>
      </c>
      <c r="G25" s="11">
        <f t="shared" si="1"/>
        <v>1.6868440005350458E-3</v>
      </c>
      <c r="H25" s="21">
        <v>278</v>
      </c>
      <c r="I25" s="11">
        <f t="shared" si="2"/>
        <v>1.8318071568310264E-4</v>
      </c>
    </row>
    <row r="26" spans="1:9" x14ac:dyDescent="0.45">
      <c r="A26" s="12" t="s">
        <v>82</v>
      </c>
      <c r="B26" s="20">
        <v>704487</v>
      </c>
      <c r="C26" s="21">
        <v>434661</v>
      </c>
      <c r="D26" s="21">
        <v>12</v>
      </c>
      <c r="E26" s="11">
        <f t="shared" si="0"/>
        <v>0.61697235009304641</v>
      </c>
      <c r="F26" s="21">
        <v>1223</v>
      </c>
      <c r="G26" s="11">
        <f t="shared" si="1"/>
        <v>1.7360150009865334E-3</v>
      </c>
      <c r="H26" s="21">
        <v>109</v>
      </c>
      <c r="I26" s="11">
        <f t="shared" si="2"/>
        <v>1.5472251439700095E-4</v>
      </c>
    </row>
    <row r="27" spans="1:9" x14ac:dyDescent="0.45">
      <c r="A27" s="12" t="s">
        <v>83</v>
      </c>
      <c r="B27" s="20">
        <v>1189149</v>
      </c>
      <c r="C27" s="21">
        <v>715277</v>
      </c>
      <c r="D27" s="21">
        <v>4</v>
      </c>
      <c r="E27" s="11">
        <f t="shared" si="0"/>
        <v>0.60149989614421739</v>
      </c>
      <c r="F27" s="21">
        <v>1477</v>
      </c>
      <c r="G27" s="11">
        <f t="shared" si="1"/>
        <v>1.242064703413954E-3</v>
      </c>
      <c r="H27" s="21">
        <v>272</v>
      </c>
      <c r="I27" s="11">
        <f t="shared" si="2"/>
        <v>2.2873500293066722E-4</v>
      </c>
    </row>
    <row r="28" spans="1:9" x14ac:dyDescent="0.45">
      <c r="A28" s="12" t="s">
        <v>84</v>
      </c>
      <c r="B28" s="20">
        <v>936583</v>
      </c>
      <c r="C28" s="21">
        <v>604699</v>
      </c>
      <c r="D28" s="21">
        <v>268</v>
      </c>
      <c r="E28" s="11">
        <f t="shared" si="0"/>
        <v>0.64535764582530331</v>
      </c>
      <c r="F28" s="21">
        <v>1375</v>
      </c>
      <c r="G28" s="11">
        <f t="shared" si="1"/>
        <v>1.4681026668218406E-3</v>
      </c>
      <c r="H28" s="21">
        <v>106</v>
      </c>
      <c r="I28" s="11">
        <f t="shared" si="2"/>
        <v>1.1317736922408371E-4</v>
      </c>
    </row>
    <row r="29" spans="1:9" x14ac:dyDescent="0.45">
      <c r="A29" s="12" t="s">
        <v>85</v>
      </c>
      <c r="B29" s="20">
        <v>1568265</v>
      </c>
      <c r="C29" s="21">
        <v>919908</v>
      </c>
      <c r="D29" s="21">
        <v>5</v>
      </c>
      <c r="E29" s="11">
        <f t="shared" si="0"/>
        <v>0.58657369768502132</v>
      </c>
      <c r="F29" s="21">
        <v>670</v>
      </c>
      <c r="G29" s="11">
        <f t="shared" si="1"/>
        <v>4.2722371537973495E-4</v>
      </c>
      <c r="H29" s="21">
        <v>21</v>
      </c>
      <c r="I29" s="11">
        <f t="shared" si="2"/>
        <v>1.3390594064140945E-5</v>
      </c>
    </row>
    <row r="30" spans="1:9" x14ac:dyDescent="0.45">
      <c r="A30" s="12" t="s">
        <v>86</v>
      </c>
      <c r="B30" s="20">
        <v>731722</v>
      </c>
      <c r="C30" s="21">
        <v>466598</v>
      </c>
      <c r="D30" s="21">
        <v>10</v>
      </c>
      <c r="E30" s="11">
        <f t="shared" si="0"/>
        <v>0.63765747100674841</v>
      </c>
      <c r="F30" s="21">
        <v>690</v>
      </c>
      <c r="G30" s="11">
        <f t="shared" si="1"/>
        <v>9.4298107751304456E-4</v>
      </c>
      <c r="H30" s="21">
        <v>61</v>
      </c>
      <c r="I30" s="11">
        <f t="shared" si="2"/>
        <v>8.3364993809124225E-5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87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44825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153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66</v>
      </c>
      <c r="B39" s="20">
        <v>9522872</v>
      </c>
      <c r="C39" s="21">
        <v>5995166</v>
      </c>
      <c r="D39" s="21">
        <v>519</v>
      </c>
      <c r="E39" s="11">
        <f t="shared" ref="E39" si="3">(C39-D39)/$B39</f>
        <v>0.62949990297044844</v>
      </c>
      <c r="F39" s="21">
        <v>12283</v>
      </c>
      <c r="G39" s="11">
        <f t="shared" ref="G39" si="4">F39/$B39</f>
        <v>1.289841972043728E-3</v>
      </c>
      <c r="H39" s="21">
        <v>1890</v>
      </c>
      <c r="I39" s="11">
        <f t="shared" ref="I39" si="5">H39/$B39</f>
        <v>1.9846953734125588E-4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159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88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60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89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155</v>
      </c>
      <c r="B45" s="59"/>
      <c r="C45" s="59"/>
      <c r="D45" s="59"/>
      <c r="F45" s="59"/>
      <c r="H45" s="59"/>
    </row>
    <row r="46" spans="1:9" x14ac:dyDescent="0.45">
      <c r="A46" s="49" t="s">
        <v>156</v>
      </c>
      <c r="B46" s="50"/>
      <c r="C46" s="50"/>
      <c r="D46" s="50"/>
      <c r="F46" s="50"/>
      <c r="H46" s="50"/>
    </row>
  </sheetData>
  <mergeCells count="30"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>
      <selection activeCell="D2" sqref="D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90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44826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接種回数（9月21日まで）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91</v>
      </c>
      <c r="D4" s="115"/>
      <c r="E4" s="116"/>
      <c r="F4" s="114" t="s">
        <v>92</v>
      </c>
      <c r="G4" s="115"/>
      <c r="H4" s="116"/>
      <c r="I4" s="123" t="s">
        <v>93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94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95</v>
      </c>
      <c r="M5" s="61" t="s">
        <v>96</v>
      </c>
      <c r="N5" s="62" t="s">
        <v>97</v>
      </c>
      <c r="O5" s="63" t="s">
        <v>98</v>
      </c>
      <c r="P5" s="63" t="s">
        <v>99</v>
      </c>
      <c r="Q5" s="63" t="s">
        <v>100</v>
      </c>
      <c r="R5" s="63" t="s">
        <v>101</v>
      </c>
      <c r="S5" s="63" t="s">
        <v>102</v>
      </c>
      <c r="T5" s="63" t="s">
        <v>146</v>
      </c>
      <c r="U5" s="63" t="s">
        <v>151</v>
      </c>
      <c r="V5" s="64"/>
      <c r="W5" s="65"/>
      <c r="X5" s="61" t="s">
        <v>103</v>
      </c>
      <c r="Y5" s="61" t="s">
        <v>104</v>
      </c>
      <c r="Z5" s="61" t="s">
        <v>105</v>
      </c>
      <c r="AA5" s="61" t="s">
        <v>145</v>
      </c>
      <c r="AB5" s="61" t="s">
        <v>152</v>
      </c>
    </row>
    <row r="6" spans="1:30" x14ac:dyDescent="0.45">
      <c r="A6" s="113"/>
      <c r="B6" s="113"/>
      <c r="C6" s="52" t="s">
        <v>7</v>
      </c>
      <c r="D6" s="78" t="s">
        <v>148</v>
      </c>
      <c r="E6" s="60" t="s">
        <v>106</v>
      </c>
      <c r="F6" s="52" t="s">
        <v>7</v>
      </c>
      <c r="G6" s="78" t="s">
        <v>148</v>
      </c>
      <c r="H6" s="60" t="s">
        <v>106</v>
      </c>
      <c r="I6" s="52" t="s">
        <v>7</v>
      </c>
      <c r="J6" s="78" t="s">
        <v>148</v>
      </c>
      <c r="K6" s="60" t="s">
        <v>106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106</v>
      </c>
      <c r="X6" s="66" t="s">
        <v>107</v>
      </c>
      <c r="Y6" s="66" t="s">
        <v>107</v>
      </c>
      <c r="Z6" s="66" t="s">
        <v>107</v>
      </c>
      <c r="AA6" s="66" t="s">
        <v>107</v>
      </c>
      <c r="AB6" s="66" t="s">
        <v>107</v>
      </c>
      <c r="AD6" s="58" t="s">
        <v>108</v>
      </c>
    </row>
    <row r="7" spans="1:30" x14ac:dyDescent="0.45">
      <c r="A7" s="28" t="s">
        <v>11</v>
      </c>
      <c r="B7" s="30">
        <f>C7+F7+I7+V7</f>
        <v>322295967</v>
      </c>
      <c r="C7" s="30">
        <f>SUM(C8:C54)</f>
        <v>104197573</v>
      </c>
      <c r="D7" s="30">
        <f>SUM(D8:D54)</f>
        <v>1607406</v>
      </c>
      <c r="E7" s="73">
        <f t="shared" ref="E7:E54" si="0">(C7-D7)/AD7</f>
        <v>0.81473330043856629</v>
      </c>
      <c r="F7" s="30">
        <f>SUM(F8:F54)</f>
        <v>102790206</v>
      </c>
      <c r="G7" s="30">
        <f>SUM(G8:G54)</f>
        <v>1511699</v>
      </c>
      <c r="H7" s="73">
        <f>(F7-G7)/AD7</f>
        <v>0.80431658008316176</v>
      </c>
      <c r="I7" s="30">
        <f>SUM(I8:I54)</f>
        <v>82144806</v>
      </c>
      <c r="J7" s="30">
        <f>SUM(J8:J54)</f>
        <v>3915</v>
      </c>
      <c r="K7" s="73">
        <f>(I7-J7)/AD7</f>
        <v>0.65233268628361352</v>
      </c>
      <c r="L7" s="53">
        <f>SUM(L8:L54)</f>
        <v>1040199</v>
      </c>
      <c r="M7" s="53">
        <f t="shared" ref="M7" si="1">SUM(M8:M54)</f>
        <v>5308499</v>
      </c>
      <c r="N7" s="53">
        <f t="shared" ref="N7:U7" si="2">SUM(N8:N54)</f>
        <v>23302932</v>
      </c>
      <c r="O7" s="53">
        <f t="shared" si="2"/>
        <v>25518819</v>
      </c>
      <c r="P7" s="53">
        <f t="shared" si="2"/>
        <v>13760726</v>
      </c>
      <c r="Q7" s="53">
        <f t="shared" si="2"/>
        <v>6564741</v>
      </c>
      <c r="R7" s="53">
        <f t="shared" si="2"/>
        <v>2733759</v>
      </c>
      <c r="S7" s="53">
        <f t="shared" ref="S7:T7" si="3">SUM(S8:S54)</f>
        <v>1865384</v>
      </c>
      <c r="T7" s="53">
        <f t="shared" si="3"/>
        <v>1553078</v>
      </c>
      <c r="U7" s="53">
        <f t="shared" si="2"/>
        <v>496669</v>
      </c>
      <c r="V7" s="53">
        <f>SUM(V8:V54)</f>
        <v>33163382</v>
      </c>
      <c r="W7" s="54">
        <f>V7/AD7</f>
        <v>0.2633713586855253</v>
      </c>
      <c r="X7" s="53">
        <f>SUM(X8:X54)</f>
        <v>6950</v>
      </c>
      <c r="Y7" s="53">
        <f t="shared" ref="Y7" si="4">SUM(Y8:Y54)</f>
        <v>757916</v>
      </c>
      <c r="Z7" s="53">
        <f t="shared" ref="Z7:AB7" si="5">SUM(Z8:Z54)</f>
        <v>12706325</v>
      </c>
      <c r="AA7" s="53">
        <f t="shared" ref="AA7" si="6">SUM(AA8:AA54)</f>
        <v>15022760</v>
      </c>
      <c r="AB7" s="53">
        <f t="shared" si="5"/>
        <v>4669431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13663839</v>
      </c>
      <c r="C8" s="32">
        <f>SUM(一般接種!D7+一般接種!G7+一般接種!J7+一般接種!M7+医療従事者等!C5)</f>
        <v>4336456</v>
      </c>
      <c r="D8" s="32">
        <v>65923</v>
      </c>
      <c r="E8" s="73">
        <f t="shared" si="0"/>
        <v>0.82414926857679471</v>
      </c>
      <c r="F8" s="32">
        <f>SUM(一般接種!E7+一般接種!H7+一般接種!K7+一般接種!N7+医療従事者等!D5)</f>
        <v>4273890</v>
      </c>
      <c r="G8" s="32">
        <v>61469</v>
      </c>
      <c r="H8" s="73">
        <f t="shared" ref="H8:H54" si="7">(F8-G8)/AD8</f>
        <v>0.81293451803030903</v>
      </c>
      <c r="I8" s="29">
        <f>SUM(L8:U8)</f>
        <v>3503221</v>
      </c>
      <c r="J8" s="32">
        <v>76</v>
      </c>
      <c r="K8" s="73">
        <f>(I8-J8)/AD8</f>
        <v>0.6760548131740125</v>
      </c>
      <c r="L8" s="67">
        <v>42163</v>
      </c>
      <c r="M8" s="67">
        <v>231898</v>
      </c>
      <c r="N8" s="67">
        <v>924102</v>
      </c>
      <c r="O8" s="67">
        <v>1076117</v>
      </c>
      <c r="P8" s="67">
        <v>656710</v>
      </c>
      <c r="Q8" s="67">
        <v>306602</v>
      </c>
      <c r="R8" s="67">
        <v>121148</v>
      </c>
      <c r="S8" s="67">
        <v>68405</v>
      </c>
      <c r="T8" s="67">
        <v>56583</v>
      </c>
      <c r="U8" s="67">
        <v>19493</v>
      </c>
      <c r="V8" s="67">
        <f>SUM(X8:AB8)</f>
        <v>1550272</v>
      </c>
      <c r="W8" s="68">
        <f t="shared" ref="W8:W54" si="8">V8/AD8</f>
        <v>0.29917940802590326</v>
      </c>
      <c r="X8" s="67">
        <v>158</v>
      </c>
      <c r="Y8" s="67">
        <v>26868</v>
      </c>
      <c r="Z8" s="67">
        <v>526703</v>
      </c>
      <c r="AA8" s="67">
        <v>753164</v>
      </c>
      <c r="AB8" s="67">
        <v>243379</v>
      </c>
      <c r="AD8" s="59">
        <v>5181747</v>
      </c>
    </row>
    <row r="9" spans="1:30" x14ac:dyDescent="0.45">
      <c r="A9" s="31" t="s">
        <v>13</v>
      </c>
      <c r="B9" s="30">
        <f>C9+F9+I9+V9</f>
        <v>3452998</v>
      </c>
      <c r="C9" s="32">
        <f>SUM(一般接種!D8+一般接種!G8+一般接種!J8+一般接種!M8+医療従事者等!C6)</f>
        <v>1099097</v>
      </c>
      <c r="D9" s="32">
        <v>18471</v>
      </c>
      <c r="E9" s="73">
        <f t="shared" si="0"/>
        <v>0.86963932484263018</v>
      </c>
      <c r="F9" s="32">
        <f>SUM(一般接種!E8+一般接種!H8+一般接種!K8+一般接種!N8+医療従事者等!D6)</f>
        <v>1085422</v>
      </c>
      <c r="G9" s="32">
        <v>17378</v>
      </c>
      <c r="H9" s="73">
        <f t="shared" si="7"/>
        <v>0.85951389570695325</v>
      </c>
      <c r="I9" s="29">
        <f t="shared" ref="I9:I54" si="9">SUM(L9:U9)</f>
        <v>897772</v>
      </c>
      <c r="J9" s="32">
        <v>41</v>
      </c>
      <c r="K9" s="73">
        <f t="shared" ref="K9:K54" si="10">(I9-J9)/AD9</f>
        <v>0.72245363403277285</v>
      </c>
      <c r="L9" s="67">
        <v>10727</v>
      </c>
      <c r="M9" s="67">
        <v>43977</v>
      </c>
      <c r="N9" s="67">
        <v>228424</v>
      </c>
      <c r="O9" s="67">
        <v>263848</v>
      </c>
      <c r="P9" s="67">
        <v>181696</v>
      </c>
      <c r="Q9" s="67">
        <v>92301</v>
      </c>
      <c r="R9" s="67">
        <v>41316</v>
      </c>
      <c r="S9" s="67">
        <v>18932</v>
      </c>
      <c r="T9" s="67">
        <v>11995</v>
      </c>
      <c r="U9" s="67">
        <v>4556</v>
      </c>
      <c r="V9" s="67">
        <f t="shared" ref="V9:V54" si="11">SUM(X9:AB9)</f>
        <v>370707</v>
      </c>
      <c r="W9" s="68">
        <f t="shared" si="8"/>
        <v>0.29832836262910284</v>
      </c>
      <c r="X9" s="67">
        <v>70</v>
      </c>
      <c r="Y9" s="67">
        <v>5725</v>
      </c>
      <c r="Z9" s="67">
        <v>121697</v>
      </c>
      <c r="AA9" s="67">
        <v>172042</v>
      </c>
      <c r="AB9" s="67">
        <v>71173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3396065</v>
      </c>
      <c r="C10" s="32">
        <f>SUM(一般接種!D9+一般接種!G9+一般接種!J9+一般接種!M9+医療従事者等!C7)</f>
        <v>1064390</v>
      </c>
      <c r="D10" s="32">
        <v>19737</v>
      </c>
      <c r="E10" s="73">
        <f t="shared" si="0"/>
        <v>0.86611399358945662</v>
      </c>
      <c r="F10" s="32">
        <f>SUM(一般接種!E9+一般接種!H9+一般接種!K9+一般接種!N9+医療従事者等!D7)</f>
        <v>1049466</v>
      </c>
      <c r="G10" s="32">
        <v>18610</v>
      </c>
      <c r="H10" s="73">
        <f t="shared" si="7"/>
        <v>0.85467500402109875</v>
      </c>
      <c r="I10" s="29">
        <f t="shared" si="9"/>
        <v>885931</v>
      </c>
      <c r="J10" s="32">
        <v>60</v>
      </c>
      <c r="K10" s="73">
        <f t="shared" si="10"/>
        <v>0.73446902427417093</v>
      </c>
      <c r="L10" s="67">
        <v>10460</v>
      </c>
      <c r="M10" s="67">
        <v>47805</v>
      </c>
      <c r="N10" s="67">
        <v>221636</v>
      </c>
      <c r="O10" s="67">
        <v>256827</v>
      </c>
      <c r="P10" s="67">
        <v>168646</v>
      </c>
      <c r="Q10" s="67">
        <v>106799</v>
      </c>
      <c r="R10" s="67">
        <v>40206</v>
      </c>
      <c r="S10" s="67">
        <v>17214</v>
      </c>
      <c r="T10" s="67">
        <v>12343</v>
      </c>
      <c r="U10" s="67">
        <v>3995</v>
      </c>
      <c r="V10" s="67">
        <f t="shared" si="11"/>
        <v>396278</v>
      </c>
      <c r="W10" s="68">
        <f t="shared" si="8"/>
        <v>0.32855112764874334</v>
      </c>
      <c r="X10" s="67">
        <v>6</v>
      </c>
      <c r="Y10" s="67">
        <v>5459</v>
      </c>
      <c r="Z10" s="67">
        <v>132601</v>
      </c>
      <c r="AA10" s="67">
        <v>185892</v>
      </c>
      <c r="AB10" s="67">
        <v>72320</v>
      </c>
      <c r="AD10" s="59">
        <v>1206138</v>
      </c>
    </row>
    <row r="11" spans="1:30" x14ac:dyDescent="0.45">
      <c r="A11" s="31" t="s">
        <v>15</v>
      </c>
      <c r="B11" s="30">
        <f t="shared" si="12"/>
        <v>6067952</v>
      </c>
      <c r="C11" s="32">
        <f>SUM(一般接種!D10+一般接種!G10+一般接種!J10+一般接種!M10+医療従事者等!C8)</f>
        <v>1944077</v>
      </c>
      <c r="D11" s="32">
        <v>28243</v>
      </c>
      <c r="E11" s="73">
        <f t="shared" si="0"/>
        <v>0.84463311707206101</v>
      </c>
      <c r="F11" s="32">
        <f>SUM(一般接種!E10+一般接種!H10+一般接種!K10+一般接種!N10+医療従事者等!D8)</f>
        <v>1910255</v>
      </c>
      <c r="G11" s="32">
        <v>26602</v>
      </c>
      <c r="H11" s="73">
        <f t="shared" si="7"/>
        <v>0.83044548999137657</v>
      </c>
      <c r="I11" s="29">
        <f t="shared" si="9"/>
        <v>1551943</v>
      </c>
      <c r="J11" s="32">
        <v>29</v>
      </c>
      <c r="K11" s="73">
        <f t="shared" si="10"/>
        <v>0.68419182416001101</v>
      </c>
      <c r="L11" s="67">
        <v>18982</v>
      </c>
      <c r="M11" s="67">
        <v>126082</v>
      </c>
      <c r="N11" s="67">
        <v>460715</v>
      </c>
      <c r="O11" s="67">
        <v>394188</v>
      </c>
      <c r="P11" s="67">
        <v>269969</v>
      </c>
      <c r="Q11" s="67">
        <v>151314</v>
      </c>
      <c r="R11" s="67">
        <v>60506</v>
      </c>
      <c r="S11" s="67">
        <v>35673</v>
      </c>
      <c r="T11" s="67">
        <v>25352</v>
      </c>
      <c r="U11" s="67">
        <v>9162</v>
      </c>
      <c r="V11" s="67">
        <f t="shared" si="11"/>
        <v>661677</v>
      </c>
      <c r="W11" s="68">
        <f t="shared" si="8"/>
        <v>0.29171332537416611</v>
      </c>
      <c r="X11" s="67">
        <v>26</v>
      </c>
      <c r="Y11" s="67">
        <v>24639</v>
      </c>
      <c r="Z11" s="67">
        <v>276678</v>
      </c>
      <c r="AA11" s="67">
        <v>275558</v>
      </c>
      <c r="AB11" s="67">
        <v>84776</v>
      </c>
      <c r="AD11" s="59">
        <v>2268244</v>
      </c>
    </row>
    <row r="12" spans="1:30" x14ac:dyDescent="0.45">
      <c r="A12" s="31" t="s">
        <v>16</v>
      </c>
      <c r="B12" s="30">
        <f t="shared" si="12"/>
        <v>2730474</v>
      </c>
      <c r="C12" s="32">
        <f>SUM(一般接種!D11+一般接種!G11+一般接種!J11+一般接種!M11+医療従事者等!C9)</f>
        <v>859376</v>
      </c>
      <c r="D12" s="32">
        <v>16452</v>
      </c>
      <c r="E12" s="73">
        <f t="shared" si="0"/>
        <v>0.88133523348079346</v>
      </c>
      <c r="F12" s="32">
        <f>SUM(一般接種!E11+一般接種!H11+一般接種!K11+一般接種!N11+医療従事者等!D9)</f>
        <v>849919</v>
      </c>
      <c r="G12" s="32">
        <v>15456</v>
      </c>
      <c r="H12" s="73">
        <f t="shared" si="7"/>
        <v>0.87248867387342555</v>
      </c>
      <c r="I12" s="29">
        <f t="shared" si="9"/>
        <v>732137</v>
      </c>
      <c r="J12" s="32">
        <v>5</v>
      </c>
      <c r="K12" s="73">
        <f t="shared" si="10"/>
        <v>0.76549454892583468</v>
      </c>
      <c r="L12" s="67">
        <v>4887</v>
      </c>
      <c r="M12" s="67">
        <v>29842</v>
      </c>
      <c r="N12" s="67">
        <v>127782</v>
      </c>
      <c r="O12" s="67">
        <v>229459</v>
      </c>
      <c r="P12" s="67">
        <v>189351</v>
      </c>
      <c r="Q12" s="67">
        <v>89894</v>
      </c>
      <c r="R12" s="67">
        <v>30911</v>
      </c>
      <c r="S12" s="67">
        <v>14012</v>
      </c>
      <c r="T12" s="67">
        <v>11820</v>
      </c>
      <c r="U12" s="67">
        <v>4179</v>
      </c>
      <c r="V12" s="67">
        <f t="shared" si="11"/>
        <v>289042</v>
      </c>
      <c r="W12" s="68">
        <f t="shared" si="8"/>
        <v>0.30221336509075014</v>
      </c>
      <c r="X12" s="67">
        <v>3</v>
      </c>
      <c r="Y12" s="67">
        <v>1518</v>
      </c>
      <c r="Z12" s="67">
        <v>58168</v>
      </c>
      <c r="AA12" s="67">
        <v>139171</v>
      </c>
      <c r="AB12" s="67">
        <v>90182</v>
      </c>
      <c r="AD12" s="59">
        <v>956417</v>
      </c>
    </row>
    <row r="13" spans="1:30" x14ac:dyDescent="0.45">
      <c r="A13" s="31" t="s">
        <v>17</v>
      </c>
      <c r="B13" s="30">
        <f t="shared" si="12"/>
        <v>3001861</v>
      </c>
      <c r="C13" s="32">
        <f>SUM(一般接種!D12+一般接種!G12+一般接種!J12+一般接種!M12+医療従事者等!C10)</f>
        <v>937338</v>
      </c>
      <c r="D13" s="32">
        <v>17639</v>
      </c>
      <c r="E13" s="73">
        <f t="shared" si="0"/>
        <v>0.87079761815714896</v>
      </c>
      <c r="F13" s="32">
        <f>SUM(一般接種!E12+一般接種!H12+一般接種!K12+一般接種!N12+医療従事者等!D10)</f>
        <v>927865</v>
      </c>
      <c r="G13" s="32">
        <v>16470</v>
      </c>
      <c r="H13" s="73">
        <f t="shared" si="7"/>
        <v>0.86293515073989946</v>
      </c>
      <c r="I13" s="29">
        <f t="shared" si="9"/>
        <v>783039</v>
      </c>
      <c r="J13" s="32">
        <v>39</v>
      </c>
      <c r="K13" s="73">
        <f t="shared" si="10"/>
        <v>0.74136705054267504</v>
      </c>
      <c r="L13" s="67">
        <v>9650</v>
      </c>
      <c r="M13" s="67">
        <v>34749</v>
      </c>
      <c r="N13" s="67">
        <v>192905</v>
      </c>
      <c r="O13" s="67">
        <v>270885</v>
      </c>
      <c r="P13" s="67">
        <v>142548</v>
      </c>
      <c r="Q13" s="67">
        <v>77145</v>
      </c>
      <c r="R13" s="67">
        <v>25827</v>
      </c>
      <c r="S13" s="67">
        <v>13619</v>
      </c>
      <c r="T13" s="67">
        <v>10588</v>
      </c>
      <c r="U13" s="67">
        <v>5123</v>
      </c>
      <c r="V13" s="67">
        <f t="shared" si="11"/>
        <v>353619</v>
      </c>
      <c r="W13" s="68">
        <f t="shared" si="8"/>
        <v>0.33481669865370395</v>
      </c>
      <c r="X13" s="67">
        <v>2</v>
      </c>
      <c r="Y13" s="67">
        <v>3617</v>
      </c>
      <c r="Z13" s="67">
        <v>100210</v>
      </c>
      <c r="AA13" s="67">
        <v>177760</v>
      </c>
      <c r="AB13" s="67">
        <v>72030</v>
      </c>
      <c r="AD13" s="59">
        <v>1056157</v>
      </c>
    </row>
    <row r="14" spans="1:30" x14ac:dyDescent="0.45">
      <c r="A14" s="31" t="s">
        <v>18</v>
      </c>
      <c r="B14" s="30">
        <f t="shared" si="12"/>
        <v>5084910</v>
      </c>
      <c r="C14" s="32">
        <f>SUM(一般接種!D13+一般接種!G13+一般接種!J13+一般接種!M13+医療従事者等!C11)</f>
        <v>1603763</v>
      </c>
      <c r="D14" s="32">
        <v>23734</v>
      </c>
      <c r="E14" s="73">
        <f t="shared" si="0"/>
        <v>0.85846647016476274</v>
      </c>
      <c r="F14" s="32">
        <f>SUM(一般接種!E13+一般接種!H13+一般接種!K13+一般接種!N13+医療従事者等!D11)</f>
        <v>1584876</v>
      </c>
      <c r="G14" s="32">
        <v>22128</v>
      </c>
      <c r="H14" s="73">
        <f t="shared" si="7"/>
        <v>0.84907730131348391</v>
      </c>
      <c r="I14" s="29">
        <f t="shared" si="9"/>
        <v>1327679</v>
      </c>
      <c r="J14" s="32">
        <v>82</v>
      </c>
      <c r="K14" s="73">
        <f t="shared" si="10"/>
        <v>0.72131429890927856</v>
      </c>
      <c r="L14" s="67">
        <v>19153</v>
      </c>
      <c r="M14" s="67">
        <v>75622</v>
      </c>
      <c r="N14" s="67">
        <v>346519</v>
      </c>
      <c r="O14" s="67">
        <v>419711</v>
      </c>
      <c r="P14" s="67">
        <v>237444</v>
      </c>
      <c r="Q14" s="67">
        <v>129151</v>
      </c>
      <c r="R14" s="67">
        <v>49876</v>
      </c>
      <c r="S14" s="67">
        <v>23691</v>
      </c>
      <c r="T14" s="67">
        <v>19420</v>
      </c>
      <c r="U14" s="67">
        <v>7092</v>
      </c>
      <c r="V14" s="67">
        <f t="shared" si="11"/>
        <v>568592</v>
      </c>
      <c r="W14" s="68">
        <f t="shared" si="8"/>
        <v>0.30892924573151681</v>
      </c>
      <c r="X14" s="67">
        <v>201</v>
      </c>
      <c r="Y14" s="67">
        <v>13275</v>
      </c>
      <c r="Z14" s="67">
        <v>199437</v>
      </c>
      <c r="AA14" s="67">
        <v>241180</v>
      </c>
      <c r="AB14" s="67">
        <v>114499</v>
      </c>
      <c r="AD14" s="59">
        <v>1840525</v>
      </c>
    </row>
    <row r="15" spans="1:30" x14ac:dyDescent="0.45">
      <c r="A15" s="31" t="s">
        <v>19</v>
      </c>
      <c r="B15" s="30">
        <f t="shared" si="12"/>
        <v>7796639</v>
      </c>
      <c r="C15" s="32">
        <f>SUM(一般接種!D14+一般接種!G14+一般接種!J14+一般接種!M14+医療従事者等!C12)</f>
        <v>2487861</v>
      </c>
      <c r="D15" s="32">
        <v>40581</v>
      </c>
      <c r="E15" s="73">
        <f t="shared" si="0"/>
        <v>0.84670011562517511</v>
      </c>
      <c r="F15" s="32">
        <f>SUM(一般接種!E14+一般接種!H14+一般接種!K14+一般接種!N14+医療従事者等!D12)</f>
        <v>2455195</v>
      </c>
      <c r="G15" s="32">
        <v>38171</v>
      </c>
      <c r="H15" s="73">
        <f t="shared" si="7"/>
        <v>0.83623226613580115</v>
      </c>
      <c r="I15" s="29">
        <f t="shared" si="9"/>
        <v>2005620</v>
      </c>
      <c r="J15" s="32">
        <v>49</v>
      </c>
      <c r="K15" s="73">
        <f t="shared" si="10"/>
        <v>0.69387940799356762</v>
      </c>
      <c r="L15" s="67">
        <v>21301</v>
      </c>
      <c r="M15" s="67">
        <v>142209</v>
      </c>
      <c r="N15" s="67">
        <v>555792</v>
      </c>
      <c r="O15" s="67">
        <v>593352</v>
      </c>
      <c r="P15" s="67">
        <v>347201</v>
      </c>
      <c r="Q15" s="67">
        <v>181652</v>
      </c>
      <c r="R15" s="67">
        <v>71424</v>
      </c>
      <c r="S15" s="67">
        <v>42173</v>
      </c>
      <c r="T15" s="67">
        <v>37709</v>
      </c>
      <c r="U15" s="67">
        <v>12807</v>
      </c>
      <c r="V15" s="67">
        <f t="shared" si="11"/>
        <v>847963</v>
      </c>
      <c r="W15" s="68">
        <f t="shared" si="8"/>
        <v>0.2933748366128397</v>
      </c>
      <c r="X15" s="67">
        <v>91</v>
      </c>
      <c r="Y15" s="67">
        <v>26738</v>
      </c>
      <c r="Z15" s="67">
        <v>335738</v>
      </c>
      <c r="AA15" s="67">
        <v>369127</v>
      </c>
      <c r="AB15" s="67">
        <v>116269</v>
      </c>
      <c r="AD15" s="59">
        <v>2890374</v>
      </c>
    </row>
    <row r="16" spans="1:30" x14ac:dyDescent="0.45">
      <c r="A16" s="33" t="s">
        <v>20</v>
      </c>
      <c r="B16" s="30">
        <f t="shared" si="12"/>
        <v>5147035</v>
      </c>
      <c r="C16" s="32">
        <f>SUM(一般接種!D15+一般接種!G15+一般接種!J15+一般接種!M15+医療従事者等!C13)</f>
        <v>1642724</v>
      </c>
      <c r="D16" s="32">
        <v>27206</v>
      </c>
      <c r="E16" s="73">
        <f t="shared" si="0"/>
        <v>0.83167249508749841</v>
      </c>
      <c r="F16" s="32">
        <f>SUM(一般接種!E15+一般接種!H15+一般接種!K15+一般接種!N15+医療従事者等!D13)</f>
        <v>1622746</v>
      </c>
      <c r="G16" s="32">
        <v>25655</v>
      </c>
      <c r="H16" s="73">
        <f t="shared" si="7"/>
        <v>0.82218623181653683</v>
      </c>
      <c r="I16" s="29">
        <f t="shared" si="9"/>
        <v>1337197</v>
      </c>
      <c r="J16" s="32">
        <v>42</v>
      </c>
      <c r="K16" s="73">
        <f t="shared" si="10"/>
        <v>0.6883705629827237</v>
      </c>
      <c r="L16" s="67">
        <v>14860</v>
      </c>
      <c r="M16" s="67">
        <v>72365</v>
      </c>
      <c r="N16" s="67">
        <v>367272</v>
      </c>
      <c r="O16" s="67">
        <v>348271</v>
      </c>
      <c r="P16" s="67">
        <v>253910</v>
      </c>
      <c r="Q16" s="67">
        <v>148071</v>
      </c>
      <c r="R16" s="67">
        <v>63681</v>
      </c>
      <c r="S16" s="67">
        <v>33480</v>
      </c>
      <c r="T16" s="67">
        <v>26190</v>
      </c>
      <c r="U16" s="67">
        <v>9097</v>
      </c>
      <c r="V16" s="67">
        <f t="shared" si="11"/>
        <v>544368</v>
      </c>
      <c r="W16" s="68">
        <f t="shared" si="8"/>
        <v>0.28024193652177898</v>
      </c>
      <c r="X16" s="67">
        <v>252</v>
      </c>
      <c r="Y16" s="67">
        <v>9116</v>
      </c>
      <c r="Z16" s="67">
        <v>220084</v>
      </c>
      <c r="AA16" s="67">
        <v>233279</v>
      </c>
      <c r="AB16" s="67">
        <v>81637</v>
      </c>
      <c r="AD16" s="59">
        <v>1942493</v>
      </c>
    </row>
    <row r="17" spans="1:30" x14ac:dyDescent="0.45">
      <c r="A17" s="31" t="s">
        <v>21</v>
      </c>
      <c r="B17" s="30">
        <f t="shared" si="12"/>
        <v>5065022</v>
      </c>
      <c r="C17" s="32">
        <f>SUM(一般接種!D16+一般接種!G16+一般接種!J16+一般接種!M16+医療従事者等!C14)</f>
        <v>1620967</v>
      </c>
      <c r="D17" s="32">
        <v>27593</v>
      </c>
      <c r="E17" s="73">
        <f t="shared" si="0"/>
        <v>0.81981943509022326</v>
      </c>
      <c r="F17" s="32">
        <f>SUM(一般接種!E16+一般接種!H16+一般接種!K16+一般接種!N16+医療従事者等!D14)</f>
        <v>1596121</v>
      </c>
      <c r="G17" s="32">
        <v>26043</v>
      </c>
      <c r="H17" s="73">
        <f t="shared" si="7"/>
        <v>0.80783322622785836</v>
      </c>
      <c r="I17" s="29">
        <f t="shared" si="9"/>
        <v>1307864</v>
      </c>
      <c r="J17" s="32">
        <v>44</v>
      </c>
      <c r="K17" s="73">
        <f t="shared" si="10"/>
        <v>0.67289679234109245</v>
      </c>
      <c r="L17" s="67">
        <v>16396</v>
      </c>
      <c r="M17" s="67">
        <v>72399</v>
      </c>
      <c r="N17" s="67">
        <v>402758</v>
      </c>
      <c r="O17" s="67">
        <v>435755</v>
      </c>
      <c r="P17" s="67">
        <v>217813</v>
      </c>
      <c r="Q17" s="67">
        <v>78430</v>
      </c>
      <c r="R17" s="67">
        <v>38080</v>
      </c>
      <c r="S17" s="67">
        <v>17340</v>
      </c>
      <c r="T17" s="67">
        <v>19957</v>
      </c>
      <c r="U17" s="67">
        <v>8936</v>
      </c>
      <c r="V17" s="67">
        <f t="shared" si="11"/>
        <v>540070</v>
      </c>
      <c r="W17" s="68">
        <f t="shared" si="8"/>
        <v>0.27787567909930555</v>
      </c>
      <c r="X17" s="67">
        <v>53</v>
      </c>
      <c r="Y17" s="67">
        <v>7103</v>
      </c>
      <c r="Z17" s="67">
        <v>196189</v>
      </c>
      <c r="AA17" s="67">
        <v>243161</v>
      </c>
      <c r="AB17" s="67">
        <v>93564</v>
      </c>
      <c r="AD17" s="59">
        <v>1943567</v>
      </c>
    </row>
    <row r="18" spans="1:30" x14ac:dyDescent="0.45">
      <c r="A18" s="31" t="s">
        <v>22</v>
      </c>
      <c r="B18" s="30">
        <f t="shared" si="12"/>
        <v>18954210</v>
      </c>
      <c r="C18" s="32">
        <f>SUM(一般接種!D17+一般接種!G17+一般接種!J17+一般接種!M17+医療従事者等!C15)</f>
        <v>6164239</v>
      </c>
      <c r="D18" s="32">
        <v>80598</v>
      </c>
      <c r="E18" s="73">
        <f t="shared" si="0"/>
        <v>0.82369313589166249</v>
      </c>
      <c r="F18" s="32">
        <f>SUM(一般接種!E17+一般接種!H17+一般接種!K17+一般接種!N17+医療従事者等!D15)</f>
        <v>6077309</v>
      </c>
      <c r="G18" s="32">
        <v>75649</v>
      </c>
      <c r="H18" s="73">
        <f t="shared" si="7"/>
        <v>0.81259333776525522</v>
      </c>
      <c r="I18" s="29">
        <f t="shared" si="9"/>
        <v>4865432</v>
      </c>
      <c r="J18" s="32">
        <v>135</v>
      </c>
      <c r="K18" s="73">
        <f t="shared" si="10"/>
        <v>0.65873573785407424</v>
      </c>
      <c r="L18" s="67">
        <v>50622</v>
      </c>
      <c r="M18" s="67">
        <v>273061</v>
      </c>
      <c r="N18" s="67">
        <v>1320239</v>
      </c>
      <c r="O18" s="67">
        <v>1420658</v>
      </c>
      <c r="P18" s="67">
        <v>839597</v>
      </c>
      <c r="Q18" s="67">
        <v>479140</v>
      </c>
      <c r="R18" s="67">
        <v>202850</v>
      </c>
      <c r="S18" s="67">
        <v>130794</v>
      </c>
      <c r="T18" s="67">
        <v>114398</v>
      </c>
      <c r="U18" s="67">
        <v>34073</v>
      </c>
      <c r="V18" s="67">
        <f t="shared" si="11"/>
        <v>1847230</v>
      </c>
      <c r="W18" s="68">
        <f t="shared" si="8"/>
        <v>0.25010526942881012</v>
      </c>
      <c r="X18" s="67">
        <v>228</v>
      </c>
      <c r="Y18" s="67">
        <v>45202</v>
      </c>
      <c r="Z18" s="67">
        <v>708396</v>
      </c>
      <c r="AA18" s="67">
        <v>846162</v>
      </c>
      <c r="AB18" s="67">
        <v>247242</v>
      </c>
      <c r="AD18" s="59">
        <v>7385810</v>
      </c>
    </row>
    <row r="19" spans="1:30" x14ac:dyDescent="0.45">
      <c r="A19" s="31" t="s">
        <v>23</v>
      </c>
      <c r="B19" s="30">
        <f t="shared" si="12"/>
        <v>16346784</v>
      </c>
      <c r="C19" s="32">
        <f>SUM(一般接種!D18+一般接種!G18+一般接種!J18+一般接種!M18+医療従事者等!C16)</f>
        <v>5263388</v>
      </c>
      <c r="D19" s="32">
        <v>73129</v>
      </c>
      <c r="E19" s="73">
        <f t="shared" si="0"/>
        <v>0.82243799974678411</v>
      </c>
      <c r="F19" s="32">
        <f>SUM(一般接種!E18+一般接種!H18+一般接種!K18+一般接種!N18+医療従事者等!D16)</f>
        <v>5199358</v>
      </c>
      <c r="G19" s="32">
        <v>69153</v>
      </c>
      <c r="H19" s="73">
        <f t="shared" si="7"/>
        <v>0.81292196371914205</v>
      </c>
      <c r="I19" s="29">
        <f t="shared" si="9"/>
        <v>4230584</v>
      </c>
      <c r="J19" s="32">
        <v>226</v>
      </c>
      <c r="K19" s="73">
        <f t="shared" si="10"/>
        <v>0.67033401834721662</v>
      </c>
      <c r="L19" s="67">
        <v>43693</v>
      </c>
      <c r="M19" s="67">
        <v>215180</v>
      </c>
      <c r="N19" s="67">
        <v>1090968</v>
      </c>
      <c r="O19" s="67">
        <v>1327717</v>
      </c>
      <c r="P19" s="67">
        <v>757000</v>
      </c>
      <c r="Q19" s="67">
        <v>394963</v>
      </c>
      <c r="R19" s="67">
        <v>169999</v>
      </c>
      <c r="S19" s="67">
        <v>115294</v>
      </c>
      <c r="T19" s="67">
        <v>87916</v>
      </c>
      <c r="U19" s="67">
        <v>27854</v>
      </c>
      <c r="V19" s="67">
        <f t="shared" si="11"/>
        <v>1653454</v>
      </c>
      <c r="W19" s="68">
        <f t="shared" si="8"/>
        <v>0.26200299453906234</v>
      </c>
      <c r="X19" s="67">
        <v>254</v>
      </c>
      <c r="Y19" s="67">
        <v>35608</v>
      </c>
      <c r="Z19" s="67">
        <v>642058</v>
      </c>
      <c r="AA19" s="67">
        <v>738919</v>
      </c>
      <c r="AB19" s="67">
        <v>236615</v>
      </c>
      <c r="AD19" s="59">
        <v>6310821</v>
      </c>
    </row>
    <row r="20" spans="1:30" x14ac:dyDescent="0.45">
      <c r="A20" s="31" t="s">
        <v>24</v>
      </c>
      <c r="B20" s="30">
        <f t="shared" si="12"/>
        <v>34470481</v>
      </c>
      <c r="C20" s="32">
        <f>SUM(一般接種!D19+一般接種!G19+一般接種!J19+一般接種!M19+医療従事者等!C17)</f>
        <v>11353350</v>
      </c>
      <c r="D20" s="32">
        <v>174798</v>
      </c>
      <c r="E20" s="73">
        <f t="shared" si="0"/>
        <v>0.81034317404402822</v>
      </c>
      <c r="F20" s="32">
        <f>SUM(一般接種!E19+一般接種!H19+一般接種!K19+一般接種!N19+医療従事者等!D17)</f>
        <v>11208549</v>
      </c>
      <c r="G20" s="32">
        <v>164490</v>
      </c>
      <c r="H20" s="73">
        <f t="shared" si="7"/>
        <v>0.80059365688771822</v>
      </c>
      <c r="I20" s="29">
        <f t="shared" si="9"/>
        <v>8797787</v>
      </c>
      <c r="J20" s="32">
        <v>578</v>
      </c>
      <c r="K20" s="73">
        <f t="shared" si="10"/>
        <v>0.63771750256998327</v>
      </c>
      <c r="L20" s="67">
        <v>105381</v>
      </c>
      <c r="M20" s="67">
        <v>617138</v>
      </c>
      <c r="N20" s="67">
        <v>2644636</v>
      </c>
      <c r="O20" s="67">
        <v>2947866</v>
      </c>
      <c r="P20" s="67">
        <v>1271667</v>
      </c>
      <c r="Q20" s="67">
        <v>519671</v>
      </c>
      <c r="R20" s="67">
        <v>237405</v>
      </c>
      <c r="S20" s="67">
        <v>231633</v>
      </c>
      <c r="T20" s="67">
        <v>175410</v>
      </c>
      <c r="U20" s="67">
        <v>46980</v>
      </c>
      <c r="V20" s="67">
        <f t="shared" si="11"/>
        <v>3110795</v>
      </c>
      <c r="W20" s="68">
        <f t="shared" si="8"/>
        <v>0.22550429555637375</v>
      </c>
      <c r="X20" s="67">
        <v>1406</v>
      </c>
      <c r="Y20" s="67">
        <v>145583</v>
      </c>
      <c r="Z20" s="67">
        <v>1523497</v>
      </c>
      <c r="AA20" s="67">
        <v>1206109</v>
      </c>
      <c r="AB20" s="67">
        <v>234200</v>
      </c>
      <c r="AD20" s="59">
        <v>13794837</v>
      </c>
    </row>
    <row r="21" spans="1:30" x14ac:dyDescent="0.45">
      <c r="A21" s="31" t="s">
        <v>25</v>
      </c>
      <c r="B21" s="30">
        <f t="shared" si="12"/>
        <v>23494189</v>
      </c>
      <c r="C21" s="32">
        <f>SUM(一般接種!D20+一般接種!G20+一般接種!J20+一般接種!M20+医療従事者等!C18)</f>
        <v>7650345</v>
      </c>
      <c r="D21" s="32">
        <v>122911</v>
      </c>
      <c r="E21" s="73">
        <f t="shared" si="0"/>
        <v>0.81685473390323582</v>
      </c>
      <c r="F21" s="32">
        <f>SUM(一般接種!E20+一般接種!H20+一般接種!K20+一般接種!N20+医療従事者等!D18)</f>
        <v>7559313</v>
      </c>
      <c r="G21" s="32">
        <v>115806</v>
      </c>
      <c r="H21" s="73">
        <f t="shared" si="7"/>
        <v>0.80774722565377166</v>
      </c>
      <c r="I21" s="29">
        <f t="shared" si="9"/>
        <v>5996177</v>
      </c>
      <c r="J21" s="32">
        <v>290</v>
      </c>
      <c r="K21" s="73">
        <f t="shared" si="10"/>
        <v>0.65065581178112897</v>
      </c>
      <c r="L21" s="67">
        <v>51993</v>
      </c>
      <c r="M21" s="67">
        <v>309037</v>
      </c>
      <c r="N21" s="67">
        <v>1462560</v>
      </c>
      <c r="O21" s="67">
        <v>2068411</v>
      </c>
      <c r="P21" s="67">
        <v>1104688</v>
      </c>
      <c r="Q21" s="67">
        <v>479015</v>
      </c>
      <c r="R21" s="67">
        <v>191809</v>
      </c>
      <c r="S21" s="67">
        <v>162831</v>
      </c>
      <c r="T21" s="67">
        <v>124786</v>
      </c>
      <c r="U21" s="67">
        <v>41047</v>
      </c>
      <c r="V21" s="67">
        <f t="shared" si="11"/>
        <v>2288354</v>
      </c>
      <c r="W21" s="68">
        <f t="shared" si="8"/>
        <v>0.24832536529000523</v>
      </c>
      <c r="X21" s="67">
        <v>679</v>
      </c>
      <c r="Y21" s="67">
        <v>47908</v>
      </c>
      <c r="Z21" s="67">
        <v>896700</v>
      </c>
      <c r="AA21" s="67">
        <v>1045636</v>
      </c>
      <c r="AB21" s="67">
        <v>297431</v>
      </c>
      <c r="AD21" s="59">
        <v>9215144</v>
      </c>
    </row>
    <row r="22" spans="1:30" x14ac:dyDescent="0.45">
      <c r="A22" s="31" t="s">
        <v>26</v>
      </c>
      <c r="B22" s="30">
        <f t="shared" si="12"/>
        <v>6101638</v>
      </c>
      <c r="C22" s="32">
        <f>SUM(一般接種!D21+一般接種!G21+一般接種!J21+一般接種!M21+医療従事者等!C19)</f>
        <v>1913111</v>
      </c>
      <c r="D22" s="32">
        <v>29728</v>
      </c>
      <c r="E22" s="73">
        <f t="shared" si="0"/>
        <v>0.8606705558810277</v>
      </c>
      <c r="F22" s="32">
        <f>SUM(一般接種!E21+一般接種!H21+一般接種!K21+一般接種!N21+医療従事者等!D19)</f>
        <v>1882151</v>
      </c>
      <c r="G22" s="32">
        <v>27866</v>
      </c>
      <c r="H22" s="73">
        <f t="shared" si="7"/>
        <v>0.84737331796658011</v>
      </c>
      <c r="I22" s="29">
        <f t="shared" si="9"/>
        <v>1605687</v>
      </c>
      <c r="J22" s="32">
        <v>5</v>
      </c>
      <c r="K22" s="73">
        <f t="shared" si="10"/>
        <v>0.73376642961530414</v>
      </c>
      <c r="L22" s="67">
        <v>16834</v>
      </c>
      <c r="M22" s="67">
        <v>65148</v>
      </c>
      <c r="N22" s="67">
        <v>344212</v>
      </c>
      <c r="O22" s="67">
        <v>568169</v>
      </c>
      <c r="P22" s="67">
        <v>356841</v>
      </c>
      <c r="Q22" s="67">
        <v>150126</v>
      </c>
      <c r="R22" s="67">
        <v>50207</v>
      </c>
      <c r="S22" s="67">
        <v>28457</v>
      </c>
      <c r="T22" s="67">
        <v>19488</v>
      </c>
      <c r="U22" s="67">
        <v>6205</v>
      </c>
      <c r="V22" s="67">
        <f t="shared" si="11"/>
        <v>700689</v>
      </c>
      <c r="W22" s="68">
        <f t="shared" si="8"/>
        <v>0.32020167492736284</v>
      </c>
      <c r="X22" s="67">
        <v>9</v>
      </c>
      <c r="Y22" s="67">
        <v>6128</v>
      </c>
      <c r="Z22" s="67">
        <v>190685</v>
      </c>
      <c r="AA22" s="67">
        <v>359277</v>
      </c>
      <c r="AB22" s="67">
        <v>144590</v>
      </c>
      <c r="AD22" s="59">
        <v>2188274</v>
      </c>
    </row>
    <row r="23" spans="1:30" x14ac:dyDescent="0.45">
      <c r="A23" s="31" t="s">
        <v>27</v>
      </c>
      <c r="B23" s="30">
        <f t="shared" si="12"/>
        <v>2835420</v>
      </c>
      <c r="C23" s="32">
        <f>SUM(一般接種!D22+一般接種!G22+一般接種!J22+一般接種!M22+医療従事者等!C20)</f>
        <v>900403</v>
      </c>
      <c r="D23" s="32">
        <v>14307</v>
      </c>
      <c r="E23" s="73">
        <f t="shared" si="0"/>
        <v>0.85424957581366656</v>
      </c>
      <c r="F23" s="32">
        <f>SUM(一般接種!E22+一般接種!H22+一般接種!K22+一般接種!N22+医療従事者等!D20)</f>
        <v>892672</v>
      </c>
      <c r="G23" s="32">
        <v>13395</v>
      </c>
      <c r="H23" s="73">
        <f t="shared" si="7"/>
        <v>0.8476756517044578</v>
      </c>
      <c r="I23" s="29">
        <f t="shared" si="9"/>
        <v>723568</v>
      </c>
      <c r="J23" s="32">
        <v>10</v>
      </c>
      <c r="K23" s="73">
        <f t="shared" si="10"/>
        <v>0.69755321610365573</v>
      </c>
      <c r="L23" s="67">
        <v>10220</v>
      </c>
      <c r="M23" s="67">
        <v>39387</v>
      </c>
      <c r="N23" s="67">
        <v>213138</v>
      </c>
      <c r="O23" s="67">
        <v>219813</v>
      </c>
      <c r="P23" s="67">
        <v>127803</v>
      </c>
      <c r="Q23" s="67">
        <v>63104</v>
      </c>
      <c r="R23" s="67">
        <v>20071</v>
      </c>
      <c r="S23" s="67">
        <v>13754</v>
      </c>
      <c r="T23" s="67">
        <v>11763</v>
      </c>
      <c r="U23" s="67">
        <v>4515</v>
      </c>
      <c r="V23" s="67">
        <f t="shared" si="11"/>
        <v>318777</v>
      </c>
      <c r="W23" s="68">
        <f t="shared" si="8"/>
        <v>0.30732010643220731</v>
      </c>
      <c r="X23" s="67">
        <v>104</v>
      </c>
      <c r="Y23" s="67">
        <v>3820</v>
      </c>
      <c r="Z23" s="67">
        <v>125944</v>
      </c>
      <c r="AA23" s="67">
        <v>142150</v>
      </c>
      <c r="AB23" s="67">
        <v>46759</v>
      </c>
      <c r="AD23" s="59">
        <v>1037280</v>
      </c>
    </row>
    <row r="24" spans="1:30" x14ac:dyDescent="0.45">
      <c r="A24" s="31" t="s">
        <v>28</v>
      </c>
      <c r="B24" s="30">
        <f t="shared" si="12"/>
        <v>2921382</v>
      </c>
      <c r="C24" s="32">
        <f>SUM(一般接種!D23+一般接種!G23+一般接種!J23+一般接種!M23+医療従事者等!C21)</f>
        <v>941800</v>
      </c>
      <c r="D24" s="32">
        <v>14122</v>
      </c>
      <c r="E24" s="73">
        <f t="shared" si="0"/>
        <v>0.82496858606617518</v>
      </c>
      <c r="F24" s="32">
        <f>SUM(一般接種!E23+一般接種!H23+一般接種!K23+一般接種!N23+医療従事者等!D21)</f>
        <v>930760</v>
      </c>
      <c r="G24" s="32">
        <v>13341</v>
      </c>
      <c r="H24" s="73">
        <f t="shared" si="7"/>
        <v>0.81584542832776497</v>
      </c>
      <c r="I24" s="29">
        <f t="shared" si="9"/>
        <v>745517</v>
      </c>
      <c r="J24" s="32">
        <v>54</v>
      </c>
      <c r="K24" s="73">
        <f t="shared" si="10"/>
        <v>0.66292782309664466</v>
      </c>
      <c r="L24" s="67">
        <v>9379</v>
      </c>
      <c r="M24" s="67">
        <v>55492</v>
      </c>
      <c r="N24" s="67">
        <v>204861</v>
      </c>
      <c r="O24" s="67">
        <v>217010</v>
      </c>
      <c r="P24" s="67">
        <v>131556</v>
      </c>
      <c r="Q24" s="67">
        <v>68177</v>
      </c>
      <c r="R24" s="67">
        <v>26886</v>
      </c>
      <c r="S24" s="67">
        <v>13885</v>
      </c>
      <c r="T24" s="67">
        <v>13176</v>
      </c>
      <c r="U24" s="67">
        <v>5095</v>
      </c>
      <c r="V24" s="67">
        <f t="shared" si="11"/>
        <v>303305</v>
      </c>
      <c r="W24" s="68">
        <f t="shared" si="8"/>
        <v>0.26972408205950904</v>
      </c>
      <c r="X24" s="67">
        <v>39</v>
      </c>
      <c r="Y24" s="67">
        <v>6874</v>
      </c>
      <c r="Z24" s="67">
        <v>103604</v>
      </c>
      <c r="AA24" s="67">
        <v>140005</v>
      </c>
      <c r="AB24" s="67">
        <v>52783</v>
      </c>
      <c r="AD24" s="59">
        <v>1124501</v>
      </c>
    </row>
    <row r="25" spans="1:30" x14ac:dyDescent="0.45">
      <c r="A25" s="31" t="s">
        <v>29</v>
      </c>
      <c r="B25" s="30">
        <f t="shared" si="12"/>
        <v>2023698</v>
      </c>
      <c r="C25" s="32">
        <f>SUM(一般接種!D24+一般接種!G24+一般接種!J24+一般接種!M24+医療従事者等!C22)</f>
        <v>650360</v>
      </c>
      <c r="D25" s="32">
        <v>9033</v>
      </c>
      <c r="E25" s="73">
        <f t="shared" si="0"/>
        <v>0.8355529556457707</v>
      </c>
      <c r="F25" s="32">
        <f>SUM(一般接種!E24+一般接種!H24+一般接種!K24+一般接種!N24+医療従事者等!D22)</f>
        <v>643855</v>
      </c>
      <c r="G25" s="32">
        <v>8412</v>
      </c>
      <c r="H25" s="73">
        <f t="shared" si="7"/>
        <v>0.82788698556963214</v>
      </c>
      <c r="I25" s="29">
        <f t="shared" si="9"/>
        <v>520313</v>
      </c>
      <c r="J25" s="32">
        <v>50</v>
      </c>
      <c r="K25" s="73">
        <f t="shared" si="10"/>
        <v>0.67782470933413941</v>
      </c>
      <c r="L25" s="67">
        <v>7678</v>
      </c>
      <c r="M25" s="67">
        <v>32414</v>
      </c>
      <c r="N25" s="67">
        <v>143809</v>
      </c>
      <c r="O25" s="67">
        <v>172188</v>
      </c>
      <c r="P25" s="67">
        <v>92091</v>
      </c>
      <c r="Q25" s="67">
        <v>34634</v>
      </c>
      <c r="R25" s="67">
        <v>15976</v>
      </c>
      <c r="S25" s="67">
        <v>10587</v>
      </c>
      <c r="T25" s="67">
        <v>8411</v>
      </c>
      <c r="U25" s="67">
        <v>2525</v>
      </c>
      <c r="V25" s="67">
        <f t="shared" si="11"/>
        <v>209170</v>
      </c>
      <c r="W25" s="68">
        <f t="shared" si="8"/>
        <v>0.27251715853601338</v>
      </c>
      <c r="X25" s="67">
        <v>147</v>
      </c>
      <c r="Y25" s="67">
        <v>3812</v>
      </c>
      <c r="Z25" s="67">
        <v>69360</v>
      </c>
      <c r="AA25" s="67">
        <v>103123</v>
      </c>
      <c r="AB25" s="67">
        <v>32728</v>
      </c>
      <c r="AD25" s="59">
        <v>767548</v>
      </c>
    </row>
    <row r="26" spans="1:30" x14ac:dyDescent="0.45">
      <c r="A26" s="31" t="s">
        <v>30</v>
      </c>
      <c r="B26" s="30">
        <f t="shared" si="12"/>
        <v>2142181</v>
      </c>
      <c r="C26" s="32">
        <f>SUM(一般接種!D25+一般接種!G25+一般接種!J25+一般接種!M25+医療従事者等!C23)</f>
        <v>684972</v>
      </c>
      <c r="D26" s="32">
        <v>10469</v>
      </c>
      <c r="E26" s="73">
        <f t="shared" si="0"/>
        <v>0.82636288011604553</v>
      </c>
      <c r="F26" s="32">
        <f>SUM(一般接種!E25+一般接種!H25+一般接種!K25+一般接種!N25+医療従事者等!D23)</f>
        <v>676752</v>
      </c>
      <c r="G26" s="32">
        <v>9786</v>
      </c>
      <c r="H26" s="73">
        <f t="shared" si="7"/>
        <v>0.81712897451824296</v>
      </c>
      <c r="I26" s="29">
        <f t="shared" si="9"/>
        <v>547386</v>
      </c>
      <c r="J26" s="32">
        <v>6</v>
      </c>
      <c r="K26" s="73">
        <f t="shared" si="10"/>
        <v>0.6706189791860393</v>
      </c>
      <c r="L26" s="67">
        <v>6873</v>
      </c>
      <c r="M26" s="67">
        <v>38040</v>
      </c>
      <c r="N26" s="67">
        <v>169330</v>
      </c>
      <c r="O26" s="67">
        <v>165343</v>
      </c>
      <c r="P26" s="67">
        <v>96492</v>
      </c>
      <c r="Q26" s="67">
        <v>34691</v>
      </c>
      <c r="R26" s="67">
        <v>12464</v>
      </c>
      <c r="S26" s="67">
        <v>13008</v>
      </c>
      <c r="T26" s="67">
        <v>8843</v>
      </c>
      <c r="U26" s="67">
        <v>2302</v>
      </c>
      <c r="V26" s="67">
        <f t="shared" si="11"/>
        <v>233071</v>
      </c>
      <c r="W26" s="68">
        <f t="shared" si="8"/>
        <v>0.28554539094937587</v>
      </c>
      <c r="X26" s="67">
        <v>117</v>
      </c>
      <c r="Y26" s="67">
        <v>6418</v>
      </c>
      <c r="Z26" s="67">
        <v>90194</v>
      </c>
      <c r="AA26" s="67">
        <v>110232</v>
      </c>
      <c r="AB26" s="67">
        <v>26110</v>
      </c>
      <c r="AD26" s="59">
        <v>816231</v>
      </c>
    </row>
    <row r="27" spans="1:30" x14ac:dyDescent="0.45">
      <c r="A27" s="31" t="s">
        <v>31</v>
      </c>
      <c r="B27" s="30">
        <f t="shared" si="12"/>
        <v>5550963</v>
      </c>
      <c r="C27" s="32">
        <f>SUM(一般接種!D26+一般接種!G26+一般接種!J26+一般接種!M26+医療従事者等!C24)</f>
        <v>1739794</v>
      </c>
      <c r="D27" s="32">
        <v>30172</v>
      </c>
      <c r="E27" s="73">
        <f t="shared" si="0"/>
        <v>0.83132846485328915</v>
      </c>
      <c r="F27" s="32">
        <f>SUM(一般接種!E26+一般接種!H26+一般接種!K26+一般接種!N26+医療従事者等!D24)</f>
        <v>1717417</v>
      </c>
      <c r="G27" s="32">
        <v>28477</v>
      </c>
      <c r="H27" s="73">
        <f t="shared" si="7"/>
        <v>0.82127154273243685</v>
      </c>
      <c r="I27" s="29">
        <f t="shared" si="9"/>
        <v>1442315</v>
      </c>
      <c r="J27" s="32">
        <v>19</v>
      </c>
      <c r="K27" s="73">
        <f t="shared" si="10"/>
        <v>0.70133732459224296</v>
      </c>
      <c r="L27" s="67">
        <v>14394</v>
      </c>
      <c r="M27" s="67">
        <v>69430</v>
      </c>
      <c r="N27" s="67">
        <v>457897</v>
      </c>
      <c r="O27" s="67">
        <v>433217</v>
      </c>
      <c r="P27" s="67">
        <v>235756</v>
      </c>
      <c r="Q27" s="67">
        <v>123351</v>
      </c>
      <c r="R27" s="67">
        <v>48372</v>
      </c>
      <c r="S27" s="67">
        <v>27749</v>
      </c>
      <c r="T27" s="67">
        <v>24199</v>
      </c>
      <c r="U27" s="67">
        <v>7950</v>
      </c>
      <c r="V27" s="67">
        <f t="shared" si="11"/>
        <v>651437</v>
      </c>
      <c r="W27" s="68">
        <f t="shared" si="8"/>
        <v>0.31677067864044339</v>
      </c>
      <c r="X27" s="67">
        <v>13</v>
      </c>
      <c r="Y27" s="67">
        <v>6614</v>
      </c>
      <c r="Z27" s="67">
        <v>257550</v>
      </c>
      <c r="AA27" s="67">
        <v>307654</v>
      </c>
      <c r="AB27" s="67">
        <v>79606</v>
      </c>
      <c r="AD27" s="59">
        <v>2056494</v>
      </c>
    </row>
    <row r="28" spans="1:30" x14ac:dyDescent="0.45">
      <c r="A28" s="31" t="s">
        <v>32</v>
      </c>
      <c r="B28" s="30">
        <f t="shared" si="12"/>
        <v>5296148</v>
      </c>
      <c r="C28" s="32">
        <f>SUM(一般接種!D27+一般接種!G27+一般接種!J27+一般接種!M27+医療従事者等!C25)</f>
        <v>1674690</v>
      </c>
      <c r="D28" s="32">
        <v>25722</v>
      </c>
      <c r="E28" s="73">
        <f t="shared" si="0"/>
        <v>0.82588594138550186</v>
      </c>
      <c r="F28" s="32">
        <f>SUM(一般接種!E27+一般接種!H27+一般接種!K27+一般接種!N27+医療従事者等!D25)</f>
        <v>1660930</v>
      </c>
      <c r="G28" s="32">
        <v>24220</v>
      </c>
      <c r="H28" s="73">
        <f t="shared" si="7"/>
        <v>0.81974651971722001</v>
      </c>
      <c r="I28" s="29">
        <f t="shared" si="9"/>
        <v>1352743</v>
      </c>
      <c r="J28" s="32">
        <v>45</v>
      </c>
      <c r="K28" s="73">
        <f t="shared" si="10"/>
        <v>0.67749905464526028</v>
      </c>
      <c r="L28" s="67">
        <v>15513</v>
      </c>
      <c r="M28" s="67">
        <v>85365</v>
      </c>
      <c r="N28" s="67">
        <v>466934</v>
      </c>
      <c r="O28" s="67">
        <v>403754</v>
      </c>
      <c r="P28" s="67">
        <v>192518</v>
      </c>
      <c r="Q28" s="67">
        <v>97968</v>
      </c>
      <c r="R28" s="67">
        <v>38061</v>
      </c>
      <c r="S28" s="67">
        <v>22415</v>
      </c>
      <c r="T28" s="67">
        <v>22606</v>
      </c>
      <c r="U28" s="67">
        <v>7609</v>
      </c>
      <c r="V28" s="67">
        <f t="shared" si="11"/>
        <v>607785</v>
      </c>
      <c r="W28" s="68">
        <f t="shared" si="8"/>
        <v>0.30440923467586228</v>
      </c>
      <c r="X28" s="67">
        <v>43</v>
      </c>
      <c r="Y28" s="67">
        <v>9432</v>
      </c>
      <c r="Z28" s="67">
        <v>257436</v>
      </c>
      <c r="AA28" s="67">
        <v>275391</v>
      </c>
      <c r="AB28" s="67">
        <v>65483</v>
      </c>
      <c r="AD28" s="59">
        <v>1996605</v>
      </c>
    </row>
    <row r="29" spans="1:30" x14ac:dyDescent="0.45">
      <c r="A29" s="31" t="s">
        <v>33</v>
      </c>
      <c r="B29" s="30">
        <f t="shared" si="12"/>
        <v>9754286</v>
      </c>
      <c r="C29" s="32">
        <f>SUM(一般接種!D28+一般接種!G28+一般接種!J28+一般接種!M28+医療従事者等!C26)</f>
        <v>3152756</v>
      </c>
      <c r="D29" s="32">
        <v>44840</v>
      </c>
      <c r="E29" s="73">
        <f t="shared" si="0"/>
        <v>0.84955197769455759</v>
      </c>
      <c r="F29" s="32">
        <f>SUM(一般接種!E28+一般接種!H28+一般接種!K28+一般接種!N28+医療従事者等!D26)</f>
        <v>3118638</v>
      </c>
      <c r="G29" s="32">
        <v>41775</v>
      </c>
      <c r="H29" s="73">
        <f t="shared" si="7"/>
        <v>0.84106360878003439</v>
      </c>
      <c r="I29" s="29">
        <f t="shared" si="9"/>
        <v>2472941</v>
      </c>
      <c r="J29" s="32">
        <v>53</v>
      </c>
      <c r="K29" s="73">
        <f t="shared" si="10"/>
        <v>0.67596643249596811</v>
      </c>
      <c r="L29" s="67">
        <v>23595</v>
      </c>
      <c r="M29" s="67">
        <v>116047</v>
      </c>
      <c r="N29" s="67">
        <v>657957</v>
      </c>
      <c r="O29" s="67">
        <v>757587</v>
      </c>
      <c r="P29" s="67">
        <v>454093</v>
      </c>
      <c r="Q29" s="67">
        <v>252102</v>
      </c>
      <c r="R29" s="67">
        <v>88182</v>
      </c>
      <c r="S29" s="67">
        <v>53191</v>
      </c>
      <c r="T29" s="67">
        <v>53687</v>
      </c>
      <c r="U29" s="67">
        <v>16500</v>
      </c>
      <c r="V29" s="67">
        <f t="shared" si="11"/>
        <v>1009951</v>
      </c>
      <c r="W29" s="68">
        <f t="shared" si="8"/>
        <v>0.2760711259328103</v>
      </c>
      <c r="X29" s="67">
        <v>26</v>
      </c>
      <c r="Y29" s="67">
        <v>12219</v>
      </c>
      <c r="Z29" s="67">
        <v>354653</v>
      </c>
      <c r="AA29" s="67">
        <v>461460</v>
      </c>
      <c r="AB29" s="67">
        <v>181593</v>
      </c>
      <c r="AD29" s="59">
        <v>3658300</v>
      </c>
    </row>
    <row r="30" spans="1:30" x14ac:dyDescent="0.45">
      <c r="A30" s="31" t="s">
        <v>34</v>
      </c>
      <c r="B30" s="30">
        <f t="shared" si="12"/>
        <v>18359994</v>
      </c>
      <c r="C30" s="32">
        <f>SUM(一般接種!D29+一般接種!G29+一般接種!J29+一般接種!M29+医療従事者等!C27)</f>
        <v>6036938</v>
      </c>
      <c r="D30" s="32">
        <v>95842</v>
      </c>
      <c r="E30" s="73">
        <f t="shared" si="0"/>
        <v>0.78915313852993552</v>
      </c>
      <c r="F30" s="32">
        <f>SUM(一般接種!E29+一般接種!H29+一般接種!K29+一般接種!N29+医療従事者等!D27)</f>
        <v>5932295</v>
      </c>
      <c r="G30" s="32">
        <v>90628</v>
      </c>
      <c r="H30" s="73">
        <f t="shared" si="7"/>
        <v>0.77594602869516882</v>
      </c>
      <c r="I30" s="29">
        <f t="shared" si="9"/>
        <v>4657692</v>
      </c>
      <c r="J30" s="32">
        <v>163</v>
      </c>
      <c r="K30" s="73">
        <f t="shared" si="10"/>
        <v>0.61865750496948568</v>
      </c>
      <c r="L30" s="67">
        <v>43260</v>
      </c>
      <c r="M30" s="67">
        <v>375853</v>
      </c>
      <c r="N30" s="67">
        <v>1356780</v>
      </c>
      <c r="O30" s="67">
        <v>1362891</v>
      </c>
      <c r="P30" s="67">
        <v>761762</v>
      </c>
      <c r="Q30" s="67">
        <v>370796</v>
      </c>
      <c r="R30" s="67">
        <v>150594</v>
      </c>
      <c r="S30" s="67">
        <v>109188</v>
      </c>
      <c r="T30" s="67">
        <v>95133</v>
      </c>
      <c r="U30" s="67">
        <v>31435</v>
      </c>
      <c r="V30" s="67">
        <f t="shared" si="11"/>
        <v>1733069</v>
      </c>
      <c r="W30" s="68">
        <f t="shared" si="8"/>
        <v>0.2302027842403046</v>
      </c>
      <c r="X30" s="67">
        <v>69</v>
      </c>
      <c r="Y30" s="67">
        <v>45292</v>
      </c>
      <c r="Z30" s="67">
        <v>694098</v>
      </c>
      <c r="AA30" s="67">
        <v>759301</v>
      </c>
      <c r="AB30" s="67">
        <v>234309</v>
      </c>
      <c r="AD30" s="59">
        <v>7528445</v>
      </c>
    </row>
    <row r="31" spans="1:30" x14ac:dyDescent="0.45">
      <c r="A31" s="31" t="s">
        <v>35</v>
      </c>
      <c r="B31" s="30">
        <f t="shared" si="12"/>
        <v>4608746</v>
      </c>
      <c r="C31" s="32">
        <f>SUM(一般接種!D30+一般接種!G30+一般接種!J30+一般接種!M30+医療従事者等!C28)</f>
        <v>1485599</v>
      </c>
      <c r="D31" s="32">
        <v>23540</v>
      </c>
      <c r="E31" s="73">
        <f t="shared" si="0"/>
        <v>0.81913574021782976</v>
      </c>
      <c r="F31" s="32">
        <f>SUM(一般接種!E30+一般接種!H30+一般接種!K30+一般接種!N30+医療従事者等!D28)</f>
        <v>1470076</v>
      </c>
      <c r="G31" s="32">
        <v>22272</v>
      </c>
      <c r="H31" s="73">
        <f t="shared" si="7"/>
        <v>0.81114920891040299</v>
      </c>
      <c r="I31" s="29">
        <f t="shared" si="9"/>
        <v>1174745</v>
      </c>
      <c r="J31" s="32">
        <v>44</v>
      </c>
      <c r="K31" s="73">
        <f t="shared" si="10"/>
        <v>0.65814004302810269</v>
      </c>
      <c r="L31" s="67">
        <v>16834</v>
      </c>
      <c r="M31" s="67">
        <v>67568</v>
      </c>
      <c r="N31" s="67">
        <v>347301</v>
      </c>
      <c r="O31" s="67">
        <v>354055</v>
      </c>
      <c r="P31" s="67">
        <v>197078</v>
      </c>
      <c r="Q31" s="67">
        <v>98849</v>
      </c>
      <c r="R31" s="67">
        <v>40860</v>
      </c>
      <c r="S31" s="67">
        <v>24625</v>
      </c>
      <c r="T31" s="67">
        <v>20754</v>
      </c>
      <c r="U31" s="67">
        <v>6821</v>
      </c>
      <c r="V31" s="67">
        <f t="shared" si="11"/>
        <v>478326</v>
      </c>
      <c r="W31" s="68">
        <f t="shared" si="8"/>
        <v>0.26798776388328627</v>
      </c>
      <c r="X31" s="67">
        <v>82</v>
      </c>
      <c r="Y31" s="67">
        <v>5591</v>
      </c>
      <c r="Z31" s="67">
        <v>162682</v>
      </c>
      <c r="AA31" s="67">
        <v>232311</v>
      </c>
      <c r="AB31" s="67">
        <v>77660</v>
      </c>
      <c r="AD31" s="59">
        <v>1784880</v>
      </c>
    </row>
    <row r="32" spans="1:30" x14ac:dyDescent="0.45">
      <c r="A32" s="31" t="s">
        <v>36</v>
      </c>
      <c r="B32" s="30">
        <f t="shared" si="12"/>
        <v>3566756</v>
      </c>
      <c r="C32" s="32">
        <f>SUM(一般接種!D31+一般接種!G31+一般接種!J31+一般接種!M31+医療従事者等!C29)</f>
        <v>1161879</v>
      </c>
      <c r="D32" s="32">
        <v>12531</v>
      </c>
      <c r="E32" s="73">
        <f t="shared" si="0"/>
        <v>0.81215905300824776</v>
      </c>
      <c r="F32" s="32">
        <f>SUM(一般接種!E31+一般接種!H31+一般接種!K31+一般接種!N31+医療従事者等!D29)</f>
        <v>1149714</v>
      </c>
      <c r="G32" s="32">
        <v>11816</v>
      </c>
      <c r="H32" s="73">
        <f t="shared" si="7"/>
        <v>0.80406818657184687</v>
      </c>
      <c r="I32" s="29">
        <f t="shared" si="9"/>
        <v>903277</v>
      </c>
      <c r="J32" s="32">
        <v>14</v>
      </c>
      <c r="K32" s="73">
        <f t="shared" si="10"/>
        <v>0.63826902095569737</v>
      </c>
      <c r="L32" s="67">
        <v>8770</v>
      </c>
      <c r="M32" s="67">
        <v>53151</v>
      </c>
      <c r="N32" s="67">
        <v>238953</v>
      </c>
      <c r="O32" s="67">
        <v>286174</v>
      </c>
      <c r="P32" s="67">
        <v>161344</v>
      </c>
      <c r="Q32" s="67">
        <v>83285</v>
      </c>
      <c r="R32" s="67">
        <v>25271</v>
      </c>
      <c r="S32" s="67">
        <v>21644</v>
      </c>
      <c r="T32" s="67">
        <v>18267</v>
      </c>
      <c r="U32" s="67">
        <v>6418</v>
      </c>
      <c r="V32" s="67">
        <f t="shared" si="11"/>
        <v>351886</v>
      </c>
      <c r="W32" s="68">
        <f t="shared" si="8"/>
        <v>0.24865175780256307</v>
      </c>
      <c r="X32" s="67">
        <v>9</v>
      </c>
      <c r="Y32" s="67">
        <v>7108</v>
      </c>
      <c r="Z32" s="67">
        <v>135021</v>
      </c>
      <c r="AA32" s="67">
        <v>154346</v>
      </c>
      <c r="AB32" s="67">
        <v>55402</v>
      </c>
      <c r="AD32" s="59">
        <v>1415176</v>
      </c>
    </row>
    <row r="33" spans="1:30" x14ac:dyDescent="0.45">
      <c r="A33" s="31" t="s">
        <v>37</v>
      </c>
      <c r="B33" s="30">
        <f t="shared" si="12"/>
        <v>6253413</v>
      </c>
      <c r="C33" s="32">
        <f>SUM(一般接種!D32+一般接種!G32+一般接種!J32+一般接種!M32+医療従事者等!C30)</f>
        <v>2037301</v>
      </c>
      <c r="D33" s="32">
        <v>33188</v>
      </c>
      <c r="E33" s="73">
        <f t="shared" si="0"/>
        <v>0.79799802980458112</v>
      </c>
      <c r="F33" s="32">
        <f>SUM(一般接種!E32+一般接種!H32+一般接種!K32+一般接種!N32+医療従事者等!D30)</f>
        <v>2006083</v>
      </c>
      <c r="G33" s="32">
        <v>31051</v>
      </c>
      <c r="H33" s="73">
        <f t="shared" si="7"/>
        <v>0.78641855264698224</v>
      </c>
      <c r="I33" s="29">
        <f t="shared" si="9"/>
        <v>1565159</v>
      </c>
      <c r="J33" s="32">
        <v>81</v>
      </c>
      <c r="K33" s="73">
        <f t="shared" si="10"/>
        <v>0.62318300439670526</v>
      </c>
      <c r="L33" s="67">
        <v>26271</v>
      </c>
      <c r="M33" s="67">
        <v>97810</v>
      </c>
      <c r="N33" s="67">
        <v>451992</v>
      </c>
      <c r="O33" s="67">
        <v>476004</v>
      </c>
      <c r="P33" s="67">
        <v>253025</v>
      </c>
      <c r="Q33" s="67">
        <v>126203</v>
      </c>
      <c r="R33" s="67">
        <v>51421</v>
      </c>
      <c r="S33" s="67">
        <v>37089</v>
      </c>
      <c r="T33" s="67">
        <v>34160</v>
      </c>
      <c r="U33" s="67">
        <v>11184</v>
      </c>
      <c r="V33" s="67">
        <f t="shared" si="11"/>
        <v>644870</v>
      </c>
      <c r="W33" s="68">
        <f t="shared" si="8"/>
        <v>0.25677443810807088</v>
      </c>
      <c r="X33" s="67">
        <v>16</v>
      </c>
      <c r="Y33" s="67">
        <v>8351</v>
      </c>
      <c r="Z33" s="67">
        <v>243778</v>
      </c>
      <c r="AA33" s="67">
        <v>300424</v>
      </c>
      <c r="AB33" s="67">
        <v>92301</v>
      </c>
      <c r="AD33" s="59">
        <v>2511426</v>
      </c>
    </row>
    <row r="34" spans="1:30" x14ac:dyDescent="0.45">
      <c r="A34" s="31" t="s">
        <v>38</v>
      </c>
      <c r="B34" s="30">
        <f t="shared" si="12"/>
        <v>20908353</v>
      </c>
      <c r="C34" s="32">
        <f>SUM(一般接種!D33+一般接種!G33+一般接種!J33+一般接種!M33+医療従事者等!C31)</f>
        <v>6924029</v>
      </c>
      <c r="D34" s="32">
        <v>111216</v>
      </c>
      <c r="E34" s="73">
        <f t="shared" si="0"/>
        <v>0.77411943060152077</v>
      </c>
      <c r="F34" s="32">
        <f>SUM(一般接種!E33+一般接種!H33+一般接種!K33+一般接種!N33+医療従事者等!D31)</f>
        <v>6835193</v>
      </c>
      <c r="G34" s="32">
        <v>104742</v>
      </c>
      <c r="H34" s="73">
        <f t="shared" si="7"/>
        <v>0.76476088449975599</v>
      </c>
      <c r="I34" s="29">
        <f t="shared" si="9"/>
        <v>5165105</v>
      </c>
      <c r="J34" s="32">
        <v>474</v>
      </c>
      <c r="K34" s="73">
        <f t="shared" si="10"/>
        <v>0.58684147194220115</v>
      </c>
      <c r="L34" s="67">
        <v>65728</v>
      </c>
      <c r="M34" s="67">
        <v>376423</v>
      </c>
      <c r="N34" s="67">
        <v>1531438</v>
      </c>
      <c r="O34" s="67">
        <v>1563338</v>
      </c>
      <c r="P34" s="67">
        <v>775525</v>
      </c>
      <c r="Q34" s="67">
        <v>371177</v>
      </c>
      <c r="R34" s="67">
        <v>199125</v>
      </c>
      <c r="S34" s="67">
        <v>138462</v>
      </c>
      <c r="T34" s="67">
        <v>110760</v>
      </c>
      <c r="U34" s="67">
        <v>33129</v>
      </c>
      <c r="V34" s="67">
        <f t="shared" si="11"/>
        <v>1984026</v>
      </c>
      <c r="W34" s="68">
        <f t="shared" si="8"/>
        <v>0.22543890129064353</v>
      </c>
      <c r="X34" s="67">
        <v>465</v>
      </c>
      <c r="Y34" s="67">
        <v>49932</v>
      </c>
      <c r="Z34" s="67">
        <v>799299</v>
      </c>
      <c r="AA34" s="67">
        <v>890880</v>
      </c>
      <c r="AB34" s="67">
        <v>243450</v>
      </c>
      <c r="AD34" s="59">
        <v>8800726</v>
      </c>
    </row>
    <row r="35" spans="1:30" x14ac:dyDescent="0.45">
      <c r="A35" s="31" t="s">
        <v>39</v>
      </c>
      <c r="B35" s="30">
        <f t="shared" si="12"/>
        <v>13661134</v>
      </c>
      <c r="C35" s="32">
        <f>SUM(一般接種!D34+一般接種!G34+一般接種!J34+一般接種!M34+医療従事者等!C32)</f>
        <v>4447783</v>
      </c>
      <c r="D35" s="32">
        <v>67234</v>
      </c>
      <c r="E35" s="73">
        <f t="shared" si="0"/>
        <v>0.79811729870059833</v>
      </c>
      <c r="F35" s="32">
        <f>SUM(一般接種!E34+一般接種!H34+一般接種!K34+一般接種!N34+医療従事者等!D32)</f>
        <v>4395860</v>
      </c>
      <c r="G35" s="32">
        <v>63283</v>
      </c>
      <c r="H35" s="73">
        <f t="shared" si="7"/>
        <v>0.78937700540556499</v>
      </c>
      <c r="I35" s="29">
        <f t="shared" si="9"/>
        <v>3427384</v>
      </c>
      <c r="J35" s="32">
        <v>86</v>
      </c>
      <c r="K35" s="73">
        <f t="shared" si="10"/>
        <v>0.62443904213877377</v>
      </c>
      <c r="L35" s="67">
        <v>45814</v>
      </c>
      <c r="M35" s="67">
        <v>244330</v>
      </c>
      <c r="N35" s="67">
        <v>1011169</v>
      </c>
      <c r="O35" s="67">
        <v>1038676</v>
      </c>
      <c r="P35" s="67">
        <v>545695</v>
      </c>
      <c r="Q35" s="67">
        <v>254018</v>
      </c>
      <c r="R35" s="67">
        <v>116184</v>
      </c>
      <c r="S35" s="67">
        <v>81075</v>
      </c>
      <c r="T35" s="67">
        <v>67673</v>
      </c>
      <c r="U35" s="67">
        <v>22750</v>
      </c>
      <c r="V35" s="67">
        <f t="shared" si="11"/>
        <v>1390107</v>
      </c>
      <c r="W35" s="68">
        <f t="shared" si="8"/>
        <v>0.25327155197779838</v>
      </c>
      <c r="X35" s="67">
        <v>108</v>
      </c>
      <c r="Y35" s="67">
        <v>26912</v>
      </c>
      <c r="Z35" s="67">
        <v>538390</v>
      </c>
      <c r="AA35" s="67">
        <v>630458</v>
      </c>
      <c r="AB35" s="67">
        <v>194239</v>
      </c>
      <c r="AD35" s="59">
        <v>5488603</v>
      </c>
    </row>
    <row r="36" spans="1:30" x14ac:dyDescent="0.45">
      <c r="A36" s="31" t="s">
        <v>40</v>
      </c>
      <c r="B36" s="30">
        <f t="shared" si="12"/>
        <v>3431202</v>
      </c>
      <c r="C36" s="32">
        <f>SUM(一般接種!D35+一般接種!G35+一般接種!J35+一般接種!M35+医療従事者等!C33)</f>
        <v>1097278</v>
      </c>
      <c r="D36" s="32">
        <v>13306</v>
      </c>
      <c r="E36" s="73">
        <f t="shared" si="0"/>
        <v>0.8118630941770536</v>
      </c>
      <c r="F36" s="32">
        <f>SUM(一般接種!E35+一般接種!H35+一般接種!K35+一般接種!N35+医療従事者等!D33)</f>
        <v>1086084</v>
      </c>
      <c r="G36" s="32">
        <v>12403</v>
      </c>
      <c r="H36" s="73">
        <f t="shared" si="7"/>
        <v>0.80415543834998793</v>
      </c>
      <c r="I36" s="29">
        <f t="shared" si="9"/>
        <v>864923</v>
      </c>
      <c r="J36" s="32">
        <v>44</v>
      </c>
      <c r="K36" s="73">
        <f t="shared" si="10"/>
        <v>0.64776889165841556</v>
      </c>
      <c r="L36" s="67">
        <v>7600</v>
      </c>
      <c r="M36" s="67">
        <v>54607</v>
      </c>
      <c r="N36" s="67">
        <v>308015</v>
      </c>
      <c r="O36" s="67">
        <v>254547</v>
      </c>
      <c r="P36" s="67">
        <v>131886</v>
      </c>
      <c r="Q36" s="67">
        <v>53900</v>
      </c>
      <c r="R36" s="67">
        <v>20416</v>
      </c>
      <c r="S36" s="67">
        <v>14673</v>
      </c>
      <c r="T36" s="67">
        <v>15091</v>
      </c>
      <c r="U36" s="67">
        <v>4188</v>
      </c>
      <c r="V36" s="67">
        <f t="shared" si="11"/>
        <v>382917</v>
      </c>
      <c r="W36" s="68">
        <f t="shared" si="8"/>
        <v>0.28679355226241532</v>
      </c>
      <c r="X36" s="67">
        <v>71</v>
      </c>
      <c r="Y36" s="67">
        <v>5861</v>
      </c>
      <c r="Z36" s="67">
        <v>159369</v>
      </c>
      <c r="AA36" s="67">
        <v>173007</v>
      </c>
      <c r="AB36" s="67">
        <v>44609</v>
      </c>
      <c r="AD36" s="59">
        <v>1335166</v>
      </c>
    </row>
    <row r="37" spans="1:30" x14ac:dyDescent="0.45">
      <c r="A37" s="31" t="s">
        <v>41</v>
      </c>
      <c r="B37" s="30">
        <f t="shared" si="12"/>
        <v>2370142</v>
      </c>
      <c r="C37" s="32">
        <f>SUM(一般接種!D36+一般接種!G36+一般接種!J36+一般接種!M36+医療従事者等!C34)</f>
        <v>751813</v>
      </c>
      <c r="D37" s="32">
        <v>13007</v>
      </c>
      <c r="E37" s="73">
        <f t="shared" si="0"/>
        <v>0.79037733043345237</v>
      </c>
      <c r="F37" s="32">
        <f>SUM(一般接種!E36+一般接種!H36+一般接種!K36+一般接種!N36+医療従事者等!D34)</f>
        <v>742778</v>
      </c>
      <c r="G37" s="32">
        <v>12304</v>
      </c>
      <c r="H37" s="73">
        <f t="shared" si="7"/>
        <v>0.78146372670368902</v>
      </c>
      <c r="I37" s="29">
        <f t="shared" si="9"/>
        <v>606000</v>
      </c>
      <c r="J37" s="32">
        <v>15</v>
      </c>
      <c r="K37" s="73">
        <f t="shared" si="10"/>
        <v>0.64828494433276884</v>
      </c>
      <c r="L37" s="67">
        <v>7692</v>
      </c>
      <c r="M37" s="67">
        <v>44860</v>
      </c>
      <c r="N37" s="67">
        <v>212631</v>
      </c>
      <c r="O37" s="67">
        <v>197572</v>
      </c>
      <c r="P37" s="67">
        <v>83879</v>
      </c>
      <c r="Q37" s="67">
        <v>30051</v>
      </c>
      <c r="R37" s="67">
        <v>10781</v>
      </c>
      <c r="S37" s="67">
        <v>8358</v>
      </c>
      <c r="T37" s="67">
        <v>7638</v>
      </c>
      <c r="U37" s="67">
        <v>2538</v>
      </c>
      <c r="V37" s="67">
        <f t="shared" si="11"/>
        <v>269551</v>
      </c>
      <c r="W37" s="68">
        <f t="shared" si="8"/>
        <v>0.28836663453689804</v>
      </c>
      <c r="X37" s="67">
        <v>2</v>
      </c>
      <c r="Y37" s="67">
        <v>3038</v>
      </c>
      <c r="Z37" s="67">
        <v>91328</v>
      </c>
      <c r="AA37" s="67">
        <v>131669</v>
      </c>
      <c r="AB37" s="67">
        <v>43514</v>
      </c>
      <c r="AD37" s="59">
        <v>934751</v>
      </c>
    </row>
    <row r="38" spans="1:30" x14ac:dyDescent="0.45">
      <c r="A38" s="31" t="s">
        <v>42</v>
      </c>
      <c r="B38" s="30">
        <f t="shared" si="12"/>
        <v>1404134</v>
      </c>
      <c r="C38" s="32">
        <f>SUM(一般接種!D37+一般接種!G37+一般接種!J37+一般接種!M37+医療従事者等!C35)</f>
        <v>446200</v>
      </c>
      <c r="D38" s="32">
        <v>6799</v>
      </c>
      <c r="E38" s="73">
        <f t="shared" si="0"/>
        <v>0.79658054890329921</v>
      </c>
      <c r="F38" s="32">
        <f>SUM(一般接種!E37+一般接種!H37+一般接種!K37+一般接種!N37+医療従事者等!D35)</f>
        <v>440850</v>
      </c>
      <c r="G38" s="32">
        <v>6365</v>
      </c>
      <c r="H38" s="73">
        <f t="shared" si="7"/>
        <v>0.78766843905737582</v>
      </c>
      <c r="I38" s="29">
        <f t="shared" si="9"/>
        <v>357078</v>
      </c>
      <c r="J38" s="32">
        <v>1</v>
      </c>
      <c r="K38" s="73">
        <f t="shared" si="10"/>
        <v>0.64733715367225697</v>
      </c>
      <c r="L38" s="67">
        <v>4922</v>
      </c>
      <c r="M38" s="67">
        <v>23227</v>
      </c>
      <c r="N38" s="67">
        <v>108429</v>
      </c>
      <c r="O38" s="67">
        <v>110752</v>
      </c>
      <c r="P38" s="67">
        <v>59686</v>
      </c>
      <c r="Q38" s="67">
        <v>25079</v>
      </c>
      <c r="R38" s="67">
        <v>9455</v>
      </c>
      <c r="S38" s="67">
        <v>7483</v>
      </c>
      <c r="T38" s="67">
        <v>6027</v>
      </c>
      <c r="U38" s="67">
        <v>2018</v>
      </c>
      <c r="V38" s="67">
        <f t="shared" si="11"/>
        <v>160006</v>
      </c>
      <c r="W38" s="68">
        <f t="shared" si="8"/>
        <v>0.29007140927722352</v>
      </c>
      <c r="X38" s="67">
        <v>17</v>
      </c>
      <c r="Y38" s="67">
        <v>2693</v>
      </c>
      <c r="Z38" s="67">
        <v>57824</v>
      </c>
      <c r="AA38" s="67">
        <v>73587</v>
      </c>
      <c r="AB38" s="67">
        <v>25885</v>
      </c>
      <c r="AD38" s="59">
        <v>551609</v>
      </c>
    </row>
    <row r="39" spans="1:30" x14ac:dyDescent="0.45">
      <c r="A39" s="31" t="s">
        <v>43</v>
      </c>
      <c r="B39" s="30">
        <f t="shared" si="12"/>
        <v>1782502</v>
      </c>
      <c r="C39" s="32">
        <f>SUM(一般接種!D38+一般接種!G38+一般接種!J38+一般接種!M38+医療従事者等!C36)</f>
        <v>567408</v>
      </c>
      <c r="D39" s="32">
        <v>9558</v>
      </c>
      <c r="E39" s="73">
        <f t="shared" si="0"/>
        <v>0.83739132001152849</v>
      </c>
      <c r="F39" s="32">
        <f>SUM(一般接種!E38+一般接種!H38+一般接種!K38+一般接種!N38+医療従事者等!D36)</f>
        <v>558674</v>
      </c>
      <c r="G39" s="32">
        <v>8925</v>
      </c>
      <c r="H39" s="73">
        <f t="shared" si="7"/>
        <v>0.82523086992026129</v>
      </c>
      <c r="I39" s="29">
        <f t="shared" si="9"/>
        <v>459537</v>
      </c>
      <c r="J39" s="32">
        <v>12</v>
      </c>
      <c r="K39" s="73">
        <f t="shared" si="10"/>
        <v>0.68979518925929484</v>
      </c>
      <c r="L39" s="67">
        <v>4906</v>
      </c>
      <c r="M39" s="67">
        <v>30279</v>
      </c>
      <c r="N39" s="67">
        <v>111474</v>
      </c>
      <c r="O39" s="67">
        <v>142711</v>
      </c>
      <c r="P39" s="67">
        <v>82682</v>
      </c>
      <c r="Q39" s="67">
        <v>45585</v>
      </c>
      <c r="R39" s="67">
        <v>20787</v>
      </c>
      <c r="S39" s="67">
        <v>11310</v>
      </c>
      <c r="T39" s="67">
        <v>7096</v>
      </c>
      <c r="U39" s="67">
        <v>2707</v>
      </c>
      <c r="V39" s="67">
        <f t="shared" si="11"/>
        <v>196883</v>
      </c>
      <c r="W39" s="68">
        <f t="shared" si="8"/>
        <v>0.29554201892592946</v>
      </c>
      <c r="X39" s="67">
        <v>25</v>
      </c>
      <c r="Y39" s="67">
        <v>2148</v>
      </c>
      <c r="Z39" s="67">
        <v>47682</v>
      </c>
      <c r="AA39" s="67">
        <v>99712</v>
      </c>
      <c r="AB39" s="67">
        <v>47316</v>
      </c>
      <c r="AD39" s="59">
        <v>666176</v>
      </c>
    </row>
    <row r="40" spans="1:30" x14ac:dyDescent="0.45">
      <c r="A40" s="31" t="s">
        <v>44</v>
      </c>
      <c r="B40" s="30">
        <f t="shared" si="12"/>
        <v>4737865</v>
      </c>
      <c r="C40" s="32">
        <f>SUM(一般接種!D39+一般接種!G39+一般接種!J39+一般接種!M39+医療従事者等!C37)</f>
        <v>1523006</v>
      </c>
      <c r="D40" s="32">
        <v>24720</v>
      </c>
      <c r="E40" s="73">
        <f t="shared" si="0"/>
        <v>0.79730543048669456</v>
      </c>
      <c r="F40" s="32">
        <f>SUM(一般接種!E39+一般接種!H39+一般接種!K39+一般接種!N39+医療従事者等!D37)</f>
        <v>1493152</v>
      </c>
      <c r="G40" s="32">
        <v>23452</v>
      </c>
      <c r="H40" s="73">
        <f t="shared" si="7"/>
        <v>0.7820935330012394</v>
      </c>
      <c r="I40" s="29">
        <f t="shared" si="9"/>
        <v>1213502</v>
      </c>
      <c r="J40" s="32">
        <v>34</v>
      </c>
      <c r="K40" s="73">
        <f t="shared" si="10"/>
        <v>0.64574095074093207</v>
      </c>
      <c r="L40" s="67">
        <v>21866</v>
      </c>
      <c r="M40" s="67">
        <v>138172</v>
      </c>
      <c r="N40" s="67">
        <v>363118</v>
      </c>
      <c r="O40" s="67">
        <v>318506</v>
      </c>
      <c r="P40" s="67">
        <v>164011</v>
      </c>
      <c r="Q40" s="67">
        <v>92230</v>
      </c>
      <c r="R40" s="67">
        <v>51186</v>
      </c>
      <c r="S40" s="67">
        <v>29781</v>
      </c>
      <c r="T40" s="67">
        <v>25882</v>
      </c>
      <c r="U40" s="67">
        <v>8750</v>
      </c>
      <c r="V40" s="67">
        <f t="shared" si="11"/>
        <v>508205</v>
      </c>
      <c r="W40" s="68">
        <f t="shared" si="8"/>
        <v>0.27043875888881735</v>
      </c>
      <c r="X40" s="67">
        <v>253</v>
      </c>
      <c r="Y40" s="67">
        <v>7543</v>
      </c>
      <c r="Z40" s="67">
        <v>163057</v>
      </c>
      <c r="AA40" s="67">
        <v>247149</v>
      </c>
      <c r="AB40" s="67">
        <v>90203</v>
      </c>
      <c r="AD40" s="59">
        <v>1879187</v>
      </c>
    </row>
    <row r="41" spans="1:30" x14ac:dyDescent="0.45">
      <c r="A41" s="31" t="s">
        <v>45</v>
      </c>
      <c r="B41" s="30">
        <f t="shared" si="12"/>
        <v>6956088</v>
      </c>
      <c r="C41" s="32">
        <f>SUM(一般接種!D40+一般接種!G40+一般接種!J40+一般接種!M40+医療従事者等!C38)</f>
        <v>2253510</v>
      </c>
      <c r="D41" s="32">
        <v>31992</v>
      </c>
      <c r="E41" s="73">
        <f t="shared" si="0"/>
        <v>0.79662904748107322</v>
      </c>
      <c r="F41" s="32">
        <f>SUM(一般接種!E40+一般接種!H40+一般接種!K40+一般接種!N40+医療従事者等!D38)</f>
        <v>2226416</v>
      </c>
      <c r="G41" s="32">
        <v>30108</v>
      </c>
      <c r="H41" s="73">
        <f t="shared" si="7"/>
        <v>0.78758882440523148</v>
      </c>
      <c r="I41" s="29">
        <f t="shared" si="9"/>
        <v>1756845</v>
      </c>
      <c r="J41" s="32">
        <v>28</v>
      </c>
      <c r="K41" s="73">
        <f t="shared" si="10"/>
        <v>0.62998879743875891</v>
      </c>
      <c r="L41" s="67">
        <v>22444</v>
      </c>
      <c r="M41" s="67">
        <v>122095</v>
      </c>
      <c r="N41" s="67">
        <v>546405</v>
      </c>
      <c r="O41" s="67">
        <v>533217</v>
      </c>
      <c r="P41" s="67">
        <v>293460</v>
      </c>
      <c r="Q41" s="67">
        <v>116941</v>
      </c>
      <c r="R41" s="67">
        <v>46141</v>
      </c>
      <c r="S41" s="67">
        <v>32942</v>
      </c>
      <c r="T41" s="67">
        <v>32884</v>
      </c>
      <c r="U41" s="67">
        <v>10316</v>
      </c>
      <c r="V41" s="67">
        <f t="shared" si="11"/>
        <v>719317</v>
      </c>
      <c r="W41" s="68">
        <f t="shared" si="8"/>
        <v>0.25794471012476294</v>
      </c>
      <c r="X41" s="67">
        <v>56</v>
      </c>
      <c r="Y41" s="67">
        <v>15707</v>
      </c>
      <c r="Z41" s="67">
        <v>274231</v>
      </c>
      <c r="AA41" s="67">
        <v>321939</v>
      </c>
      <c r="AB41" s="67">
        <v>107384</v>
      </c>
      <c r="AD41" s="59">
        <v>2788648</v>
      </c>
    </row>
    <row r="42" spans="1:30" x14ac:dyDescent="0.45">
      <c r="A42" s="31" t="s">
        <v>46</v>
      </c>
      <c r="B42" s="30">
        <f t="shared" si="12"/>
        <v>3595248</v>
      </c>
      <c r="C42" s="32">
        <f>SUM(一般接種!D41+一般接種!G41+一般接種!J41+一般接種!M41+医療従事者等!C39)</f>
        <v>1127309</v>
      </c>
      <c r="D42" s="32">
        <v>20424</v>
      </c>
      <c r="E42" s="73">
        <f t="shared" si="0"/>
        <v>0.82576798059728551</v>
      </c>
      <c r="F42" s="32">
        <f>SUM(一般接種!E41+一般接種!H41+一般接種!K41+一般接種!N41+医療従事者等!D39)</f>
        <v>1104328</v>
      </c>
      <c r="G42" s="32">
        <v>19348</v>
      </c>
      <c r="H42" s="73">
        <f t="shared" si="7"/>
        <v>0.80942622186446</v>
      </c>
      <c r="I42" s="29">
        <f t="shared" si="9"/>
        <v>922359</v>
      </c>
      <c r="J42" s="32">
        <v>52</v>
      </c>
      <c r="K42" s="73">
        <f t="shared" si="10"/>
        <v>0.68806749470879147</v>
      </c>
      <c r="L42" s="67">
        <v>44836</v>
      </c>
      <c r="M42" s="67">
        <v>47020</v>
      </c>
      <c r="N42" s="67">
        <v>287930</v>
      </c>
      <c r="O42" s="67">
        <v>310340</v>
      </c>
      <c r="P42" s="67">
        <v>133954</v>
      </c>
      <c r="Q42" s="67">
        <v>42138</v>
      </c>
      <c r="R42" s="67">
        <v>18924</v>
      </c>
      <c r="S42" s="67">
        <v>17425</v>
      </c>
      <c r="T42" s="67">
        <v>15736</v>
      </c>
      <c r="U42" s="67">
        <v>4056</v>
      </c>
      <c r="V42" s="67">
        <f t="shared" si="11"/>
        <v>441252</v>
      </c>
      <c r="W42" s="68">
        <f t="shared" si="8"/>
        <v>0.32918665712744632</v>
      </c>
      <c r="X42" s="67">
        <v>403</v>
      </c>
      <c r="Y42" s="67">
        <v>9192</v>
      </c>
      <c r="Z42" s="67">
        <v>144069</v>
      </c>
      <c r="AA42" s="67">
        <v>225021</v>
      </c>
      <c r="AB42" s="67">
        <v>62567</v>
      </c>
      <c r="AD42" s="59">
        <v>1340431</v>
      </c>
    </row>
    <row r="43" spans="1:30" x14ac:dyDescent="0.45">
      <c r="A43" s="31" t="s">
        <v>47</v>
      </c>
      <c r="B43" s="30">
        <f t="shared" si="12"/>
        <v>1891915</v>
      </c>
      <c r="C43" s="32">
        <f>SUM(一般接種!D42+一般接種!G42+一般接種!J42+一般接種!M42+医療従事者等!C40)</f>
        <v>601451</v>
      </c>
      <c r="D43" s="32">
        <v>10939</v>
      </c>
      <c r="E43" s="73">
        <f t="shared" si="0"/>
        <v>0.81275273274810822</v>
      </c>
      <c r="F43" s="32">
        <f>SUM(一般接種!E42+一般接種!H42+一般接種!K42+一般接種!N42+医療従事者等!D40)</f>
        <v>593978</v>
      </c>
      <c r="G43" s="32">
        <v>10244</v>
      </c>
      <c r="H43" s="73">
        <f t="shared" si="7"/>
        <v>0.80342381475394942</v>
      </c>
      <c r="I43" s="29">
        <f t="shared" si="9"/>
        <v>486360</v>
      </c>
      <c r="J43" s="32">
        <v>3</v>
      </c>
      <c r="K43" s="73">
        <f t="shared" si="10"/>
        <v>0.6693987265985647</v>
      </c>
      <c r="L43" s="67">
        <v>7961</v>
      </c>
      <c r="M43" s="67">
        <v>39918</v>
      </c>
      <c r="N43" s="67">
        <v>153417</v>
      </c>
      <c r="O43" s="67">
        <v>160836</v>
      </c>
      <c r="P43" s="67">
        <v>67453</v>
      </c>
      <c r="Q43" s="67">
        <v>29087</v>
      </c>
      <c r="R43" s="67">
        <v>11875</v>
      </c>
      <c r="S43" s="67">
        <v>7795</v>
      </c>
      <c r="T43" s="67">
        <v>6267</v>
      </c>
      <c r="U43" s="67">
        <v>1751</v>
      </c>
      <c r="V43" s="67">
        <f t="shared" si="11"/>
        <v>210126</v>
      </c>
      <c r="W43" s="68">
        <f t="shared" si="8"/>
        <v>0.28920746863980579</v>
      </c>
      <c r="X43" s="67">
        <v>10</v>
      </c>
      <c r="Y43" s="67">
        <v>3524</v>
      </c>
      <c r="Z43" s="67">
        <v>74847</v>
      </c>
      <c r="AA43" s="67">
        <v>102284</v>
      </c>
      <c r="AB43" s="67">
        <v>29461</v>
      </c>
      <c r="AD43" s="59">
        <v>726558</v>
      </c>
    </row>
    <row r="44" spans="1:30" x14ac:dyDescent="0.45">
      <c r="A44" s="31" t="s">
        <v>48</v>
      </c>
      <c r="B44" s="30">
        <f t="shared" si="12"/>
        <v>2441070</v>
      </c>
      <c r="C44" s="32">
        <f>SUM(一般接種!D43+一般接種!G43+一般接種!J43+一般接種!M43+医療従事者等!C41)</f>
        <v>783105</v>
      </c>
      <c r="D44" s="32">
        <v>12540</v>
      </c>
      <c r="E44" s="73">
        <f t="shared" si="0"/>
        <v>0.79863129976773761</v>
      </c>
      <c r="F44" s="32">
        <f>SUM(一般接種!E43+一般接種!H43+一般接種!K43+一般接種!N43+医療従事者等!D41)</f>
        <v>774716</v>
      </c>
      <c r="G44" s="32">
        <v>11823</v>
      </c>
      <c r="H44" s="73">
        <f t="shared" si="7"/>
        <v>0.79067986240448063</v>
      </c>
      <c r="I44" s="29">
        <f t="shared" si="9"/>
        <v>624151</v>
      </c>
      <c r="J44" s="32">
        <v>13</v>
      </c>
      <c r="K44" s="73">
        <f t="shared" si="10"/>
        <v>0.64687098709964275</v>
      </c>
      <c r="L44" s="67">
        <v>9453</v>
      </c>
      <c r="M44" s="67">
        <v>48531</v>
      </c>
      <c r="N44" s="67">
        <v>170776</v>
      </c>
      <c r="O44" s="67">
        <v>187217</v>
      </c>
      <c r="P44" s="67">
        <v>114101</v>
      </c>
      <c r="Q44" s="67">
        <v>52853</v>
      </c>
      <c r="R44" s="67">
        <v>16697</v>
      </c>
      <c r="S44" s="67">
        <v>10458</v>
      </c>
      <c r="T44" s="67">
        <v>10675</v>
      </c>
      <c r="U44" s="67">
        <v>3390</v>
      </c>
      <c r="V44" s="67">
        <f t="shared" si="11"/>
        <v>259098</v>
      </c>
      <c r="W44" s="68">
        <f t="shared" si="8"/>
        <v>0.26853513007627039</v>
      </c>
      <c r="X44" s="67">
        <v>150</v>
      </c>
      <c r="Y44" s="67">
        <v>7878</v>
      </c>
      <c r="Z44" s="67">
        <v>98515</v>
      </c>
      <c r="AA44" s="67">
        <v>112858</v>
      </c>
      <c r="AB44" s="67">
        <v>39697</v>
      </c>
      <c r="AD44" s="59">
        <v>964857</v>
      </c>
    </row>
    <row r="45" spans="1:30" x14ac:dyDescent="0.45">
      <c r="A45" s="31" t="s">
        <v>49</v>
      </c>
      <c r="B45" s="30">
        <f t="shared" si="12"/>
        <v>3537436</v>
      </c>
      <c r="C45" s="32">
        <f>SUM(一般接種!D44+一般接種!G44+一般接種!J44+一般接種!M44+医療従事者等!C42)</f>
        <v>1118926</v>
      </c>
      <c r="D45" s="32">
        <v>21182</v>
      </c>
      <c r="E45" s="73">
        <f t="shared" si="0"/>
        <v>0.81830386727564264</v>
      </c>
      <c r="F45" s="32">
        <f>SUM(一般接種!E44+一般接種!H44+一般接種!K44+一般接種!N44+医療従事者等!D42)</f>
        <v>1107919</v>
      </c>
      <c r="G45" s="32">
        <v>19913</v>
      </c>
      <c r="H45" s="73">
        <f t="shared" si="7"/>
        <v>0.8110447585403362</v>
      </c>
      <c r="I45" s="29">
        <f t="shared" si="9"/>
        <v>901065</v>
      </c>
      <c r="J45" s="32">
        <v>40</v>
      </c>
      <c r="K45" s="73">
        <f t="shared" si="10"/>
        <v>0.67166137279004567</v>
      </c>
      <c r="L45" s="67">
        <v>12493</v>
      </c>
      <c r="M45" s="67">
        <v>59392</v>
      </c>
      <c r="N45" s="67">
        <v>280615</v>
      </c>
      <c r="O45" s="67">
        <v>272872</v>
      </c>
      <c r="P45" s="67">
        <v>142728</v>
      </c>
      <c r="Q45" s="67">
        <v>71821</v>
      </c>
      <c r="R45" s="67">
        <v>28071</v>
      </c>
      <c r="S45" s="67">
        <v>15518</v>
      </c>
      <c r="T45" s="67">
        <v>13267</v>
      </c>
      <c r="U45" s="67">
        <v>4288</v>
      </c>
      <c r="V45" s="67">
        <f t="shared" si="11"/>
        <v>409526</v>
      </c>
      <c r="W45" s="68">
        <f t="shared" si="8"/>
        <v>0.30527765084566605</v>
      </c>
      <c r="X45" s="67">
        <v>214</v>
      </c>
      <c r="Y45" s="67">
        <v>6051</v>
      </c>
      <c r="Z45" s="67">
        <v>167729</v>
      </c>
      <c r="AA45" s="67">
        <v>186441</v>
      </c>
      <c r="AB45" s="67">
        <v>49091</v>
      </c>
      <c r="AD45" s="59">
        <v>1341487</v>
      </c>
    </row>
    <row r="46" spans="1:30" x14ac:dyDescent="0.45">
      <c r="A46" s="31" t="s">
        <v>50</v>
      </c>
      <c r="B46" s="30">
        <f t="shared" si="12"/>
        <v>1781231</v>
      </c>
      <c r="C46" s="32">
        <f>SUM(一般接種!D45+一般接種!G45+一般接種!J45+一般接種!M45+医療従事者等!C43)</f>
        <v>567899</v>
      </c>
      <c r="D46" s="32">
        <v>8968</v>
      </c>
      <c r="E46" s="73">
        <f t="shared" si="0"/>
        <v>0.80662320850536928</v>
      </c>
      <c r="F46" s="32">
        <f>SUM(一般接種!E45+一般接種!H45+一般接種!K45+一般接種!N45+医療従事者等!D43)</f>
        <v>560588</v>
      </c>
      <c r="G46" s="32">
        <v>8455</v>
      </c>
      <c r="H46" s="73">
        <f t="shared" si="7"/>
        <v>0.79681265126052236</v>
      </c>
      <c r="I46" s="29">
        <f t="shared" si="9"/>
        <v>448894</v>
      </c>
      <c r="J46" s="32">
        <v>16</v>
      </c>
      <c r="K46" s="73">
        <f t="shared" si="10"/>
        <v>0.64779984038722693</v>
      </c>
      <c r="L46" s="67">
        <v>10607</v>
      </c>
      <c r="M46" s="67">
        <v>33567</v>
      </c>
      <c r="N46" s="67">
        <v>141052</v>
      </c>
      <c r="O46" s="67">
        <v>125491</v>
      </c>
      <c r="P46" s="67">
        <v>73424</v>
      </c>
      <c r="Q46" s="67">
        <v>36106</v>
      </c>
      <c r="R46" s="67">
        <v>13304</v>
      </c>
      <c r="S46" s="67">
        <v>6371</v>
      </c>
      <c r="T46" s="67">
        <v>6633</v>
      </c>
      <c r="U46" s="67">
        <v>2339</v>
      </c>
      <c r="V46" s="67">
        <f t="shared" si="11"/>
        <v>203850</v>
      </c>
      <c r="W46" s="68">
        <f t="shared" si="8"/>
        <v>0.29418683353369113</v>
      </c>
      <c r="X46" s="67">
        <v>167</v>
      </c>
      <c r="Y46" s="67">
        <v>5522</v>
      </c>
      <c r="Z46" s="67">
        <v>74441</v>
      </c>
      <c r="AA46" s="67">
        <v>94346</v>
      </c>
      <c r="AB46" s="67">
        <v>29374</v>
      </c>
      <c r="AD46" s="59">
        <v>692927</v>
      </c>
    </row>
    <row r="47" spans="1:30" x14ac:dyDescent="0.45">
      <c r="A47" s="31" t="s">
        <v>51</v>
      </c>
      <c r="B47" s="30">
        <f t="shared" si="12"/>
        <v>12656065</v>
      </c>
      <c r="C47" s="32">
        <f>SUM(一般接種!D46+一般接種!G46+一般接種!J46+一般接種!M46+医療従事者等!C44)</f>
        <v>4151012</v>
      </c>
      <c r="D47" s="32">
        <v>52752</v>
      </c>
      <c r="E47" s="73">
        <f t="shared" si="0"/>
        <v>0.80225682569971812</v>
      </c>
      <c r="F47" s="32">
        <f>SUM(一般接種!E46+一般接種!H46+一般接種!K46+一般接種!N46+医療従事者等!D44)</f>
        <v>4069958</v>
      </c>
      <c r="G47" s="32">
        <v>49134</v>
      </c>
      <c r="H47" s="73">
        <f t="shared" si="7"/>
        <v>0.78709830487505517</v>
      </c>
      <c r="I47" s="29">
        <f t="shared" si="9"/>
        <v>3155682</v>
      </c>
      <c r="J47" s="32">
        <v>379</v>
      </c>
      <c r="K47" s="73">
        <f t="shared" si="10"/>
        <v>0.61766783193374697</v>
      </c>
      <c r="L47" s="67">
        <v>44142</v>
      </c>
      <c r="M47" s="67">
        <v>231109</v>
      </c>
      <c r="N47" s="67">
        <v>930977</v>
      </c>
      <c r="O47" s="67">
        <v>1025425</v>
      </c>
      <c r="P47" s="67">
        <v>491648</v>
      </c>
      <c r="Q47" s="67">
        <v>193835</v>
      </c>
      <c r="R47" s="67">
        <v>85814</v>
      </c>
      <c r="S47" s="67">
        <v>73340</v>
      </c>
      <c r="T47" s="67">
        <v>61003</v>
      </c>
      <c r="U47" s="67">
        <v>18389</v>
      </c>
      <c r="V47" s="67">
        <f t="shared" si="11"/>
        <v>1279413</v>
      </c>
      <c r="W47" s="68">
        <f t="shared" si="8"/>
        <v>0.25045209726541351</v>
      </c>
      <c r="X47" s="67">
        <v>99</v>
      </c>
      <c r="Y47" s="67">
        <v>39985</v>
      </c>
      <c r="Z47" s="67">
        <v>499105</v>
      </c>
      <c r="AA47" s="67">
        <v>577277</v>
      </c>
      <c r="AB47" s="67">
        <v>162947</v>
      </c>
      <c r="AD47" s="59">
        <v>5108414</v>
      </c>
    </row>
    <row r="48" spans="1:30" x14ac:dyDescent="0.45">
      <c r="A48" s="31" t="s">
        <v>52</v>
      </c>
      <c r="B48" s="30">
        <f t="shared" si="12"/>
        <v>2061567</v>
      </c>
      <c r="C48" s="32">
        <f>SUM(一般接種!D47+一般接種!G47+一般接種!J47+一般接種!M47+医療従事者等!C45)</f>
        <v>660188</v>
      </c>
      <c r="D48" s="32">
        <v>11572</v>
      </c>
      <c r="E48" s="73">
        <f t="shared" si="0"/>
        <v>0.79862294500645181</v>
      </c>
      <c r="F48" s="32">
        <f>SUM(一般接種!E47+一般接種!H47+一般接種!K47+一般接種!N47+医療従事者等!D45)</f>
        <v>652425</v>
      </c>
      <c r="G48" s="32">
        <v>10788</v>
      </c>
      <c r="H48" s="73">
        <f t="shared" si="7"/>
        <v>0.79002989529259959</v>
      </c>
      <c r="I48" s="29">
        <f t="shared" si="9"/>
        <v>513538</v>
      </c>
      <c r="J48" s="32">
        <v>11</v>
      </c>
      <c r="K48" s="73">
        <f t="shared" si="10"/>
        <v>0.63229159484244635</v>
      </c>
      <c r="L48" s="67">
        <v>8420</v>
      </c>
      <c r="M48" s="67">
        <v>56695</v>
      </c>
      <c r="N48" s="67">
        <v>165992</v>
      </c>
      <c r="O48" s="67">
        <v>147301</v>
      </c>
      <c r="P48" s="67">
        <v>63399</v>
      </c>
      <c r="Q48" s="67">
        <v>32450</v>
      </c>
      <c r="R48" s="67">
        <v>15381</v>
      </c>
      <c r="S48" s="67">
        <v>10216</v>
      </c>
      <c r="T48" s="67">
        <v>10224</v>
      </c>
      <c r="U48" s="67">
        <v>3460</v>
      </c>
      <c r="V48" s="67">
        <f t="shared" si="11"/>
        <v>235416</v>
      </c>
      <c r="W48" s="68">
        <f t="shared" si="8"/>
        <v>0.28986121098097928</v>
      </c>
      <c r="X48" s="67">
        <v>42</v>
      </c>
      <c r="Y48" s="67">
        <v>6139</v>
      </c>
      <c r="Z48" s="67">
        <v>83743</v>
      </c>
      <c r="AA48" s="67">
        <v>110751</v>
      </c>
      <c r="AB48" s="67">
        <v>34741</v>
      </c>
      <c r="AD48" s="59">
        <v>812168</v>
      </c>
    </row>
    <row r="49" spans="1:30" x14ac:dyDescent="0.45">
      <c r="A49" s="31" t="s">
        <v>53</v>
      </c>
      <c r="B49" s="30">
        <f t="shared" si="12"/>
        <v>3503314</v>
      </c>
      <c r="C49" s="32">
        <f>SUM(一般接種!D48+一般接種!G48+一般接種!J48+一般接種!M48+医療従事者等!C46)</f>
        <v>1106223</v>
      </c>
      <c r="D49" s="32">
        <v>18206</v>
      </c>
      <c r="E49" s="73">
        <f t="shared" si="0"/>
        <v>0.82427715886406083</v>
      </c>
      <c r="F49" s="32">
        <f>SUM(一般接種!E48+一般接種!H48+一般接種!K48+一般接種!N48+医療従事者等!D46)</f>
        <v>1090325</v>
      </c>
      <c r="G49" s="32">
        <v>17009</v>
      </c>
      <c r="H49" s="73">
        <f t="shared" si="7"/>
        <v>0.81313974234165298</v>
      </c>
      <c r="I49" s="29">
        <f t="shared" si="9"/>
        <v>907538</v>
      </c>
      <c r="J49" s="32">
        <v>11</v>
      </c>
      <c r="K49" s="73">
        <f t="shared" si="10"/>
        <v>0.68753868473785285</v>
      </c>
      <c r="L49" s="67">
        <v>14909</v>
      </c>
      <c r="M49" s="67">
        <v>66040</v>
      </c>
      <c r="N49" s="67">
        <v>278252</v>
      </c>
      <c r="O49" s="67">
        <v>302692</v>
      </c>
      <c r="P49" s="67">
        <v>132889</v>
      </c>
      <c r="Q49" s="67">
        <v>52063</v>
      </c>
      <c r="R49" s="67">
        <v>25109</v>
      </c>
      <c r="S49" s="67">
        <v>16914</v>
      </c>
      <c r="T49" s="67">
        <v>14422</v>
      </c>
      <c r="U49" s="67">
        <v>4248</v>
      </c>
      <c r="V49" s="67">
        <f t="shared" si="11"/>
        <v>399228</v>
      </c>
      <c r="W49" s="68">
        <f t="shared" si="8"/>
        <v>0.30245347414514778</v>
      </c>
      <c r="X49" s="67">
        <v>97</v>
      </c>
      <c r="Y49" s="67">
        <v>7053</v>
      </c>
      <c r="Z49" s="67">
        <v>145988</v>
      </c>
      <c r="AA49" s="67">
        <v>192089</v>
      </c>
      <c r="AB49" s="67">
        <v>54001</v>
      </c>
      <c r="AD49" s="59">
        <v>1319965</v>
      </c>
    </row>
    <row r="50" spans="1:30" x14ac:dyDescent="0.45">
      <c r="A50" s="31" t="s">
        <v>54</v>
      </c>
      <c r="B50" s="30">
        <f t="shared" si="12"/>
        <v>4613507</v>
      </c>
      <c r="C50" s="32">
        <f>SUM(一般接種!D49+一般接種!G49+一般接種!J49+一般接種!M49+医療従事者等!C47)</f>
        <v>1466921</v>
      </c>
      <c r="D50" s="32">
        <v>22015</v>
      </c>
      <c r="E50" s="73">
        <f t="shared" si="0"/>
        <v>0.82692837075356107</v>
      </c>
      <c r="F50" s="32">
        <f>SUM(一般接種!E49+一般接種!H49+一般接種!K49+一般接種!N49+医療従事者等!D47)</f>
        <v>1450401</v>
      </c>
      <c r="G50" s="32">
        <v>20691</v>
      </c>
      <c r="H50" s="73">
        <f t="shared" si="7"/>
        <v>0.81823160880366874</v>
      </c>
      <c r="I50" s="29">
        <f t="shared" si="9"/>
        <v>1175666</v>
      </c>
      <c r="J50" s="32">
        <v>61</v>
      </c>
      <c r="K50" s="73">
        <f t="shared" si="10"/>
        <v>0.67280579311023703</v>
      </c>
      <c r="L50" s="67">
        <v>21322</v>
      </c>
      <c r="M50" s="67">
        <v>78213</v>
      </c>
      <c r="N50" s="67">
        <v>344540</v>
      </c>
      <c r="O50" s="67">
        <v>429800</v>
      </c>
      <c r="P50" s="67">
        <v>176809</v>
      </c>
      <c r="Q50" s="67">
        <v>66148</v>
      </c>
      <c r="R50" s="67">
        <v>22405</v>
      </c>
      <c r="S50" s="67">
        <v>15354</v>
      </c>
      <c r="T50" s="67">
        <v>15702</v>
      </c>
      <c r="U50" s="67">
        <v>5373</v>
      </c>
      <c r="V50" s="67">
        <f t="shared" si="11"/>
        <v>520519</v>
      </c>
      <c r="W50" s="68">
        <f t="shared" si="8"/>
        <v>0.29789614591971575</v>
      </c>
      <c r="X50" s="67">
        <v>152</v>
      </c>
      <c r="Y50" s="67">
        <v>11124</v>
      </c>
      <c r="Z50" s="67">
        <v>185990</v>
      </c>
      <c r="AA50" s="67">
        <v>250767</v>
      </c>
      <c r="AB50" s="67">
        <v>72486</v>
      </c>
      <c r="AD50" s="59">
        <v>1747317</v>
      </c>
    </row>
    <row r="51" spans="1:30" x14ac:dyDescent="0.45">
      <c r="A51" s="31" t="s">
        <v>55</v>
      </c>
      <c r="B51" s="30">
        <f t="shared" si="12"/>
        <v>2919957</v>
      </c>
      <c r="C51" s="32">
        <f>SUM(一般接種!D50+一般接種!G50+一般接種!J50+一般接種!M50+医療従事者等!C48)</f>
        <v>929790</v>
      </c>
      <c r="D51" s="32">
        <v>15416</v>
      </c>
      <c r="E51" s="73">
        <f t="shared" si="0"/>
        <v>0.8083893109929573</v>
      </c>
      <c r="F51" s="32">
        <f>SUM(一般接種!E50+一般接種!H50+一般接種!K50+一般接種!N50+医療従事者等!D48)</f>
        <v>914628</v>
      </c>
      <c r="G51" s="32">
        <v>14594</v>
      </c>
      <c r="H51" s="73">
        <f t="shared" si="7"/>
        <v>0.79571145409890853</v>
      </c>
      <c r="I51" s="29">
        <f t="shared" si="9"/>
        <v>745873</v>
      </c>
      <c r="J51" s="32">
        <v>117</v>
      </c>
      <c r="K51" s="73">
        <f t="shared" si="10"/>
        <v>0.65931574936389692</v>
      </c>
      <c r="L51" s="67">
        <v>19538</v>
      </c>
      <c r="M51" s="67">
        <v>50912</v>
      </c>
      <c r="N51" s="67">
        <v>216615</v>
      </c>
      <c r="O51" s="67">
        <v>219025</v>
      </c>
      <c r="P51" s="67">
        <v>116395</v>
      </c>
      <c r="Q51" s="67">
        <v>63464</v>
      </c>
      <c r="R51" s="67">
        <v>24947</v>
      </c>
      <c r="S51" s="67">
        <v>17686</v>
      </c>
      <c r="T51" s="67">
        <v>13436</v>
      </c>
      <c r="U51" s="67">
        <v>3855</v>
      </c>
      <c r="V51" s="67">
        <f t="shared" si="11"/>
        <v>329666</v>
      </c>
      <c r="W51" s="68">
        <f t="shared" si="8"/>
        <v>0.29145455863553016</v>
      </c>
      <c r="X51" s="67">
        <v>244</v>
      </c>
      <c r="Y51" s="67">
        <v>8490</v>
      </c>
      <c r="Z51" s="67">
        <v>113481</v>
      </c>
      <c r="AA51" s="67">
        <v>165151</v>
      </c>
      <c r="AB51" s="67">
        <v>42300</v>
      </c>
      <c r="AD51" s="59">
        <v>1131106</v>
      </c>
    </row>
    <row r="52" spans="1:30" x14ac:dyDescent="0.45">
      <c r="A52" s="31" t="s">
        <v>56</v>
      </c>
      <c r="B52" s="30">
        <f t="shared" si="12"/>
        <v>2735681</v>
      </c>
      <c r="C52" s="32">
        <f>SUM(一般接種!D51+一般接種!G51+一般接種!J51+一般接種!M51+医療従事者等!C49)</f>
        <v>875850</v>
      </c>
      <c r="D52" s="32">
        <v>21837</v>
      </c>
      <c r="E52" s="73">
        <f t="shared" si="0"/>
        <v>0.79208024559678725</v>
      </c>
      <c r="F52" s="32">
        <f>SUM(一般接種!E51+一般接種!H51+一般接種!K51+一般接種!N51+医療従事者等!D49)</f>
        <v>863754</v>
      </c>
      <c r="G52" s="32">
        <v>20870</v>
      </c>
      <c r="H52" s="73">
        <f t="shared" si="7"/>
        <v>0.78175831717971789</v>
      </c>
      <c r="I52" s="29">
        <f t="shared" si="9"/>
        <v>695178</v>
      </c>
      <c r="J52" s="32">
        <v>124</v>
      </c>
      <c r="K52" s="73">
        <f t="shared" si="10"/>
        <v>0.64464890232704808</v>
      </c>
      <c r="L52" s="67">
        <v>10947</v>
      </c>
      <c r="M52" s="67">
        <v>46260</v>
      </c>
      <c r="N52" s="67">
        <v>186616</v>
      </c>
      <c r="O52" s="67">
        <v>215484</v>
      </c>
      <c r="P52" s="67">
        <v>122029</v>
      </c>
      <c r="Q52" s="67">
        <v>56996</v>
      </c>
      <c r="R52" s="67">
        <v>24116</v>
      </c>
      <c r="S52" s="67">
        <v>13776</v>
      </c>
      <c r="T52" s="67">
        <v>13271</v>
      </c>
      <c r="U52" s="67">
        <v>5683</v>
      </c>
      <c r="V52" s="67">
        <f t="shared" si="11"/>
        <v>300899</v>
      </c>
      <c r="W52" s="68">
        <f t="shared" si="8"/>
        <v>0.27907789907159219</v>
      </c>
      <c r="X52" s="67">
        <v>156</v>
      </c>
      <c r="Y52" s="67">
        <v>5657</v>
      </c>
      <c r="Z52" s="67">
        <v>93376</v>
      </c>
      <c r="AA52" s="67">
        <v>142672</v>
      </c>
      <c r="AB52" s="67">
        <v>59038</v>
      </c>
      <c r="AD52" s="59">
        <v>1078190</v>
      </c>
    </row>
    <row r="53" spans="1:30" x14ac:dyDescent="0.45">
      <c r="A53" s="31" t="s">
        <v>57</v>
      </c>
      <c r="B53" s="30">
        <f t="shared" si="12"/>
        <v>4155497</v>
      </c>
      <c r="C53" s="32">
        <f>SUM(一般接種!D52+一般接種!G52+一般接種!J52+一般接種!M52+医療従事者等!C50)</f>
        <v>1327982</v>
      </c>
      <c r="D53" s="32">
        <v>20259</v>
      </c>
      <c r="E53" s="73">
        <f t="shared" si="0"/>
        <v>0.81474971979258104</v>
      </c>
      <c r="F53" s="32">
        <f>SUM(一般接種!E52+一般接種!H52+一般接種!K52+一般接種!N52+医療従事者等!D50)</f>
        <v>1304446</v>
      </c>
      <c r="G53" s="32">
        <v>19055</v>
      </c>
      <c r="H53" s="73">
        <f t="shared" si="7"/>
        <v>0.80083622990029657</v>
      </c>
      <c r="I53" s="29">
        <f t="shared" si="9"/>
        <v>1065645</v>
      </c>
      <c r="J53" s="32">
        <v>67</v>
      </c>
      <c r="K53" s="73">
        <f t="shared" si="10"/>
        <v>0.66388629466419036</v>
      </c>
      <c r="L53" s="67">
        <v>17330</v>
      </c>
      <c r="M53" s="67">
        <v>70770</v>
      </c>
      <c r="N53" s="67">
        <v>342543</v>
      </c>
      <c r="O53" s="67">
        <v>302193</v>
      </c>
      <c r="P53" s="67">
        <v>172216</v>
      </c>
      <c r="Q53" s="67">
        <v>82529</v>
      </c>
      <c r="R53" s="67">
        <v>34350</v>
      </c>
      <c r="S53" s="67">
        <v>19390</v>
      </c>
      <c r="T53" s="67">
        <v>18869</v>
      </c>
      <c r="U53" s="67">
        <v>5455</v>
      </c>
      <c r="V53" s="67">
        <f t="shared" si="11"/>
        <v>457424</v>
      </c>
      <c r="W53" s="68">
        <f t="shared" si="8"/>
        <v>0.28498854560667786</v>
      </c>
      <c r="X53" s="67">
        <v>102</v>
      </c>
      <c r="Y53" s="67">
        <v>6583</v>
      </c>
      <c r="Z53" s="67">
        <v>170178</v>
      </c>
      <c r="AA53" s="67">
        <v>217545</v>
      </c>
      <c r="AB53" s="67">
        <v>63016</v>
      </c>
      <c r="AD53" s="59">
        <v>1605061</v>
      </c>
    </row>
    <row r="54" spans="1:30" x14ac:dyDescent="0.45">
      <c r="A54" s="31" t="s">
        <v>58</v>
      </c>
      <c r="B54" s="30">
        <f t="shared" si="12"/>
        <v>3064975</v>
      </c>
      <c r="C54" s="32">
        <f>SUM(一般接種!D53+一般接種!G53+一般接種!J53+一般接種!M53+医療従事者等!C51)</f>
        <v>1062916</v>
      </c>
      <c r="D54" s="32">
        <v>12955</v>
      </c>
      <c r="E54" s="73">
        <f t="shared" si="0"/>
        <v>0.70689402120491529</v>
      </c>
      <c r="F54" s="32">
        <f>SUM(一般接種!E53+一般接種!H53+一般接種!K53+一般接種!N53+医療従事者等!D51)</f>
        <v>1042106</v>
      </c>
      <c r="G54" s="32">
        <v>12074</v>
      </c>
      <c r="H54" s="73">
        <f t="shared" si="7"/>
        <v>0.69347667432384763</v>
      </c>
      <c r="I54" s="29">
        <f t="shared" si="9"/>
        <v>718757</v>
      </c>
      <c r="J54" s="32">
        <v>87</v>
      </c>
      <c r="K54" s="73">
        <f t="shared" si="10"/>
        <v>0.48384990130046401</v>
      </c>
      <c r="L54" s="67">
        <v>17380</v>
      </c>
      <c r="M54" s="67">
        <v>59010</v>
      </c>
      <c r="N54" s="67">
        <v>211456</v>
      </c>
      <c r="O54" s="67">
        <v>191554</v>
      </c>
      <c r="P54" s="67">
        <v>118258</v>
      </c>
      <c r="Q54" s="67">
        <v>58836</v>
      </c>
      <c r="R54" s="67">
        <v>25288</v>
      </c>
      <c r="S54" s="67">
        <v>16374</v>
      </c>
      <c r="T54" s="67">
        <v>15568</v>
      </c>
      <c r="U54" s="67">
        <v>5033</v>
      </c>
      <c r="V54" s="67">
        <f t="shared" si="11"/>
        <v>241196</v>
      </c>
      <c r="W54" s="68">
        <f t="shared" si="8"/>
        <v>0.16238699374409216</v>
      </c>
      <c r="X54" s="67">
        <v>14</v>
      </c>
      <c r="Y54" s="67">
        <v>6866</v>
      </c>
      <c r="Z54" s="67">
        <v>100522</v>
      </c>
      <c r="AA54" s="67">
        <v>104323</v>
      </c>
      <c r="AB54" s="67">
        <v>29471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109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110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111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112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113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149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150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B4" sqref="B4:B5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2.5" bestFit="1" customWidth="1"/>
  </cols>
  <sheetData>
    <row r="1" spans="1:23" x14ac:dyDescent="0.45">
      <c r="A1" s="22" t="s">
        <v>114</v>
      </c>
      <c r="B1" s="23"/>
      <c r="C1" s="24"/>
      <c r="D1" s="24"/>
    </row>
    <row r="2" spans="1:23" x14ac:dyDescent="0.45">
      <c r="B2"/>
      <c r="T2" s="136"/>
      <c r="U2" s="136"/>
      <c r="V2" s="151">
        <f>'進捗状況 (都道府県別)'!H3</f>
        <v>44826</v>
      </c>
      <c r="W2" s="151"/>
    </row>
    <row r="3" spans="1:23" ht="37.5" customHeight="1" x14ac:dyDescent="0.45">
      <c r="A3" s="137" t="s">
        <v>2</v>
      </c>
      <c r="B3" s="150" t="str">
        <f>_xlfn.CONCAT("接種回数
（",TEXT('進捗状況 (都道府県別)'!H3-1,"m月d日"),"まで）")</f>
        <v>接種回数
（9月21日まで）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2"/>
      <c r="P3" s="133" t="str">
        <f>_xlfn.CONCAT("接種回数
（",TEXT('進捗状況 (都道府県別)'!H3-1,"m月d日"),"まで）","※4")</f>
        <v>接種回数
（9月21日まで）※4</v>
      </c>
      <c r="Q3" s="134"/>
      <c r="R3" s="134"/>
      <c r="S3" s="134"/>
      <c r="T3" s="134"/>
      <c r="U3" s="134"/>
      <c r="V3" s="134"/>
      <c r="W3" s="135"/>
    </row>
    <row r="4" spans="1:23" ht="18.75" customHeight="1" x14ac:dyDescent="0.45">
      <c r="A4" s="138"/>
      <c r="B4" s="140" t="s">
        <v>11</v>
      </c>
      <c r="C4" s="141" t="s">
        <v>115</v>
      </c>
      <c r="D4" s="141"/>
      <c r="E4" s="141"/>
      <c r="F4" s="142" t="s">
        <v>143</v>
      </c>
      <c r="G4" s="143"/>
      <c r="H4" s="144"/>
      <c r="I4" s="142" t="s">
        <v>116</v>
      </c>
      <c r="J4" s="143"/>
      <c r="K4" s="144"/>
      <c r="L4" s="147" t="s">
        <v>117</v>
      </c>
      <c r="M4" s="148"/>
      <c r="N4" s="149"/>
      <c r="P4" s="113" t="s">
        <v>118</v>
      </c>
      <c r="Q4" s="113"/>
      <c r="R4" s="145" t="s">
        <v>144</v>
      </c>
      <c r="S4" s="145"/>
      <c r="T4" s="146" t="s">
        <v>116</v>
      </c>
      <c r="U4" s="146"/>
      <c r="V4" s="132" t="s">
        <v>119</v>
      </c>
      <c r="W4" s="132"/>
    </row>
    <row r="5" spans="1:23" ht="36" x14ac:dyDescent="0.45">
      <c r="A5" s="139"/>
      <c r="B5" s="140"/>
      <c r="C5" s="34" t="s">
        <v>120</v>
      </c>
      <c r="D5" s="34" t="s">
        <v>91</v>
      </c>
      <c r="E5" s="34" t="s">
        <v>92</v>
      </c>
      <c r="F5" s="34" t="s">
        <v>120</v>
      </c>
      <c r="G5" s="34" t="s">
        <v>91</v>
      </c>
      <c r="H5" s="34" t="s">
        <v>92</v>
      </c>
      <c r="I5" s="34" t="s">
        <v>120</v>
      </c>
      <c r="J5" s="34" t="s">
        <v>91</v>
      </c>
      <c r="K5" s="34" t="s">
        <v>92</v>
      </c>
      <c r="L5" s="55" t="s">
        <v>120</v>
      </c>
      <c r="M5" s="55" t="s">
        <v>91</v>
      </c>
      <c r="N5" s="55" t="s">
        <v>92</v>
      </c>
      <c r="P5" s="35" t="s">
        <v>121</v>
      </c>
      <c r="Q5" s="35" t="s">
        <v>122</v>
      </c>
      <c r="R5" s="35" t="s">
        <v>123</v>
      </c>
      <c r="S5" s="35" t="s">
        <v>124</v>
      </c>
      <c r="T5" s="35" t="s">
        <v>123</v>
      </c>
      <c r="U5" s="35" t="s">
        <v>122</v>
      </c>
      <c r="V5" s="35" t="s">
        <v>125</v>
      </c>
      <c r="W5" s="35" t="s">
        <v>122</v>
      </c>
    </row>
    <row r="6" spans="1:23" x14ac:dyDescent="0.45">
      <c r="A6" s="28" t="s">
        <v>126</v>
      </c>
      <c r="B6" s="36">
        <f>SUM(B7:B53)</f>
        <v>194693664</v>
      </c>
      <c r="C6" s="36">
        <f>SUM(C7:C53)</f>
        <v>162135742</v>
      </c>
      <c r="D6" s="36">
        <f>SUM(D7:D53)</f>
        <v>81331594</v>
      </c>
      <c r="E6" s="37">
        <f>SUM(E7:E53)</f>
        <v>80804148</v>
      </c>
      <c r="F6" s="37">
        <f t="shared" ref="F6:T6" si="0">SUM(F7:F53)</f>
        <v>32382331</v>
      </c>
      <c r="G6" s="37">
        <f>SUM(G7:G53)</f>
        <v>16242178</v>
      </c>
      <c r="H6" s="37">
        <f t="shared" ref="H6:N6" si="1">SUM(H7:H53)</f>
        <v>16140153</v>
      </c>
      <c r="I6" s="37">
        <f>SUM(I7:I53)</f>
        <v>117789</v>
      </c>
      <c r="J6" s="37">
        <f t="shared" si="1"/>
        <v>58700</v>
      </c>
      <c r="K6" s="37">
        <f t="shared" si="1"/>
        <v>59089</v>
      </c>
      <c r="L6" s="56">
        <f>SUM(L7:L53)</f>
        <v>57802</v>
      </c>
      <c r="M6" s="56">
        <f t="shared" si="1"/>
        <v>32937</v>
      </c>
      <c r="N6" s="56">
        <f t="shared" si="1"/>
        <v>24865</v>
      </c>
      <c r="O6" s="38"/>
      <c r="P6" s="37">
        <f>SUM(P7:P53)</f>
        <v>212178690</v>
      </c>
      <c r="Q6" s="39">
        <f>C6/P6</f>
        <v>0.764147153514804</v>
      </c>
      <c r="R6" s="37">
        <f t="shared" si="0"/>
        <v>212178690</v>
      </c>
      <c r="S6" s="40">
        <f>F6/R6</f>
        <v>0.15261820590936817</v>
      </c>
      <c r="T6" s="37">
        <f t="shared" si="0"/>
        <v>212178690</v>
      </c>
      <c r="U6" s="40">
        <f>I6/T6</f>
        <v>5.5514057514446903E-4</v>
      </c>
      <c r="V6" s="37">
        <f t="shared" ref="V6" si="2">SUM(V7:V53)</f>
        <v>212178690</v>
      </c>
      <c r="W6" s="40">
        <f>L6/V6</f>
        <v>2.7242132562888384E-4</v>
      </c>
    </row>
    <row r="7" spans="1:23" x14ac:dyDescent="0.45">
      <c r="A7" s="41" t="s">
        <v>12</v>
      </c>
      <c r="B7" s="36">
        <v>7988336</v>
      </c>
      <c r="C7" s="36">
        <v>6485857</v>
      </c>
      <c r="D7" s="36">
        <v>3253965</v>
      </c>
      <c r="E7" s="37">
        <v>3231892</v>
      </c>
      <c r="F7" s="42">
        <v>1498947</v>
      </c>
      <c r="G7" s="37">
        <v>751483</v>
      </c>
      <c r="H7" s="37">
        <v>747464</v>
      </c>
      <c r="I7" s="37">
        <v>871</v>
      </c>
      <c r="J7" s="37">
        <v>428</v>
      </c>
      <c r="K7" s="37">
        <v>443</v>
      </c>
      <c r="L7" s="56">
        <v>2661</v>
      </c>
      <c r="M7" s="56">
        <v>1459</v>
      </c>
      <c r="N7" s="56">
        <v>1202</v>
      </c>
      <c r="O7" s="38"/>
      <c r="P7" s="37">
        <v>8972400</v>
      </c>
      <c r="Q7" s="39">
        <v>0.72286757166421467</v>
      </c>
      <c r="R7" s="43">
        <v>8972400</v>
      </c>
      <c r="S7" s="39">
        <v>0.16706199010298248</v>
      </c>
      <c r="T7" s="37">
        <v>8972400</v>
      </c>
      <c r="U7" s="40">
        <v>9.7075475903883021E-5</v>
      </c>
      <c r="V7" s="37">
        <v>8972400</v>
      </c>
      <c r="W7" s="40">
        <v>2.9657616691186302E-4</v>
      </c>
    </row>
    <row r="8" spans="1:23" x14ac:dyDescent="0.45">
      <c r="A8" s="41" t="s">
        <v>13</v>
      </c>
      <c r="B8" s="36">
        <v>2056884</v>
      </c>
      <c r="C8" s="36">
        <v>1865145</v>
      </c>
      <c r="D8" s="36">
        <v>935032</v>
      </c>
      <c r="E8" s="37">
        <v>930113</v>
      </c>
      <c r="F8" s="42">
        <v>188732</v>
      </c>
      <c r="G8" s="37">
        <v>94827</v>
      </c>
      <c r="H8" s="37">
        <v>93905</v>
      </c>
      <c r="I8" s="37">
        <v>2428</v>
      </c>
      <c r="J8" s="37">
        <v>1217</v>
      </c>
      <c r="K8" s="37">
        <v>1211</v>
      </c>
      <c r="L8" s="56">
        <v>579</v>
      </c>
      <c r="M8" s="56">
        <v>349</v>
      </c>
      <c r="N8" s="56">
        <v>230</v>
      </c>
      <c r="O8" s="38"/>
      <c r="P8" s="37">
        <v>2115155</v>
      </c>
      <c r="Q8" s="39">
        <v>0.88180062454051833</v>
      </c>
      <c r="R8" s="43">
        <v>2115155</v>
      </c>
      <c r="S8" s="39">
        <v>8.9228448978916436E-2</v>
      </c>
      <c r="T8" s="37">
        <v>2115155</v>
      </c>
      <c r="U8" s="40">
        <v>1.147906418205758E-3</v>
      </c>
      <c r="V8" s="37">
        <v>2115155</v>
      </c>
      <c r="W8" s="40">
        <v>2.7373880401199911E-4</v>
      </c>
    </row>
    <row r="9" spans="1:23" x14ac:dyDescent="0.45">
      <c r="A9" s="41" t="s">
        <v>14</v>
      </c>
      <c r="B9" s="36">
        <v>1977516</v>
      </c>
      <c r="C9" s="36">
        <v>1732181</v>
      </c>
      <c r="D9" s="36">
        <v>868769</v>
      </c>
      <c r="E9" s="37">
        <v>863412</v>
      </c>
      <c r="F9" s="42">
        <v>245002</v>
      </c>
      <c r="G9" s="37">
        <v>122974</v>
      </c>
      <c r="H9" s="37">
        <v>122028</v>
      </c>
      <c r="I9" s="37">
        <v>99</v>
      </c>
      <c r="J9" s="37">
        <v>50</v>
      </c>
      <c r="K9" s="37">
        <v>49</v>
      </c>
      <c r="L9" s="56">
        <v>234</v>
      </c>
      <c r="M9" s="56">
        <v>159</v>
      </c>
      <c r="N9" s="56">
        <v>75</v>
      </c>
      <c r="O9" s="38"/>
      <c r="P9" s="37">
        <v>2109485</v>
      </c>
      <c r="Q9" s="39">
        <v>0.82113928281073345</v>
      </c>
      <c r="R9" s="43">
        <v>2109485</v>
      </c>
      <c r="S9" s="39">
        <v>0.11614303965185815</v>
      </c>
      <c r="T9" s="37">
        <v>2109485</v>
      </c>
      <c r="U9" s="40">
        <v>4.693088597453881E-5</v>
      </c>
      <c r="V9" s="37">
        <v>2109485</v>
      </c>
      <c r="W9" s="40">
        <v>1.1092754866709173E-4</v>
      </c>
    </row>
    <row r="10" spans="1:23" x14ac:dyDescent="0.45">
      <c r="A10" s="41" t="s">
        <v>15</v>
      </c>
      <c r="B10" s="36">
        <v>3575074</v>
      </c>
      <c r="C10" s="36">
        <v>2832127</v>
      </c>
      <c r="D10" s="36">
        <v>1420628</v>
      </c>
      <c r="E10" s="37">
        <v>1411499</v>
      </c>
      <c r="F10" s="42">
        <v>741937</v>
      </c>
      <c r="G10" s="37">
        <v>371875</v>
      </c>
      <c r="H10" s="37">
        <v>370062</v>
      </c>
      <c r="I10" s="37">
        <v>56</v>
      </c>
      <c r="J10" s="37">
        <v>20</v>
      </c>
      <c r="K10" s="37">
        <v>36</v>
      </c>
      <c r="L10" s="56">
        <v>954</v>
      </c>
      <c r="M10" s="56">
        <v>542</v>
      </c>
      <c r="N10" s="56">
        <v>412</v>
      </c>
      <c r="O10" s="38"/>
      <c r="P10" s="37">
        <v>4039105</v>
      </c>
      <c r="Q10" s="39">
        <v>0.7011768696282964</v>
      </c>
      <c r="R10" s="43">
        <v>4039105</v>
      </c>
      <c r="S10" s="39">
        <v>0.18368846563780838</v>
      </c>
      <c r="T10" s="37">
        <v>4039105</v>
      </c>
      <c r="U10" s="40">
        <v>1.3864457596422969E-5</v>
      </c>
      <c r="V10" s="37">
        <v>4039105</v>
      </c>
      <c r="W10" s="40">
        <v>2.3619093833906273E-4</v>
      </c>
    </row>
    <row r="11" spans="1:23" x14ac:dyDescent="0.45">
      <c r="A11" s="41" t="s">
        <v>16</v>
      </c>
      <c r="B11" s="36">
        <v>1599327</v>
      </c>
      <c r="C11" s="36">
        <v>1502580</v>
      </c>
      <c r="D11" s="36">
        <v>752892</v>
      </c>
      <c r="E11" s="37">
        <v>749688</v>
      </c>
      <c r="F11" s="42">
        <v>96290</v>
      </c>
      <c r="G11" s="37">
        <v>48453</v>
      </c>
      <c r="H11" s="37">
        <v>47837</v>
      </c>
      <c r="I11" s="37">
        <v>67</v>
      </c>
      <c r="J11" s="37">
        <v>34</v>
      </c>
      <c r="K11" s="37">
        <v>33</v>
      </c>
      <c r="L11" s="56">
        <v>390</v>
      </c>
      <c r="M11" s="56">
        <v>214</v>
      </c>
      <c r="N11" s="56">
        <v>176</v>
      </c>
      <c r="O11" s="38"/>
      <c r="P11" s="37">
        <v>1614045</v>
      </c>
      <c r="Q11" s="39">
        <v>0.9309405871583506</v>
      </c>
      <c r="R11" s="43">
        <v>1614045</v>
      </c>
      <c r="S11" s="39">
        <v>5.9657568407324453E-2</v>
      </c>
      <c r="T11" s="37">
        <v>1614045</v>
      </c>
      <c r="U11" s="40">
        <v>4.1510614635899245E-5</v>
      </c>
      <c r="V11" s="37">
        <v>1614045</v>
      </c>
      <c r="W11" s="40">
        <v>2.416289508656822E-4</v>
      </c>
    </row>
    <row r="12" spans="1:23" x14ac:dyDescent="0.45">
      <c r="A12" s="41" t="s">
        <v>17</v>
      </c>
      <c r="B12" s="36">
        <v>1750645</v>
      </c>
      <c r="C12" s="36">
        <v>1671973</v>
      </c>
      <c r="D12" s="36">
        <v>838359</v>
      </c>
      <c r="E12" s="37">
        <v>833614</v>
      </c>
      <c r="F12" s="42">
        <v>78141</v>
      </c>
      <c r="G12" s="37">
        <v>39137</v>
      </c>
      <c r="H12" s="37">
        <v>39004</v>
      </c>
      <c r="I12" s="37">
        <v>161</v>
      </c>
      <c r="J12" s="37">
        <v>80</v>
      </c>
      <c r="K12" s="37">
        <v>81</v>
      </c>
      <c r="L12" s="56">
        <v>370</v>
      </c>
      <c r="M12" s="56">
        <v>251</v>
      </c>
      <c r="N12" s="56">
        <v>119</v>
      </c>
      <c r="O12" s="38"/>
      <c r="P12" s="37">
        <v>1801585</v>
      </c>
      <c r="Q12" s="39">
        <v>0.92805668342043257</v>
      </c>
      <c r="R12" s="43">
        <v>1801585</v>
      </c>
      <c r="S12" s="39">
        <v>4.3373473913248611E-2</v>
      </c>
      <c r="T12" s="37">
        <v>1801585</v>
      </c>
      <c r="U12" s="40">
        <v>8.9365752934221816E-5</v>
      </c>
      <c r="V12" s="37">
        <v>1801585</v>
      </c>
      <c r="W12" s="40">
        <v>2.0537471171218677E-4</v>
      </c>
    </row>
    <row r="13" spans="1:23" x14ac:dyDescent="0.45">
      <c r="A13" s="41" t="s">
        <v>18</v>
      </c>
      <c r="B13" s="36">
        <v>2986516</v>
      </c>
      <c r="C13" s="36">
        <v>2777016</v>
      </c>
      <c r="D13" s="36">
        <v>1393232</v>
      </c>
      <c r="E13" s="37">
        <v>1383784</v>
      </c>
      <c r="F13" s="42">
        <v>208330</v>
      </c>
      <c r="G13" s="37">
        <v>104653</v>
      </c>
      <c r="H13" s="37">
        <v>103677</v>
      </c>
      <c r="I13" s="37">
        <v>254</v>
      </c>
      <c r="J13" s="37">
        <v>126</v>
      </c>
      <c r="K13" s="37">
        <v>128</v>
      </c>
      <c r="L13" s="56">
        <v>916</v>
      </c>
      <c r="M13" s="56">
        <v>538</v>
      </c>
      <c r="N13" s="56">
        <v>378</v>
      </c>
      <c r="O13" s="38"/>
      <c r="P13" s="37">
        <v>3100540</v>
      </c>
      <c r="Q13" s="39">
        <v>0.89565559547691698</v>
      </c>
      <c r="R13" s="43">
        <v>3100540</v>
      </c>
      <c r="S13" s="39">
        <v>6.719152147690402E-2</v>
      </c>
      <c r="T13" s="37">
        <v>3100540</v>
      </c>
      <c r="U13" s="40">
        <v>8.1921213724060968E-5</v>
      </c>
      <c r="V13" s="37">
        <v>3100540</v>
      </c>
      <c r="W13" s="40">
        <v>2.9543240854818838E-4</v>
      </c>
    </row>
    <row r="14" spans="1:23" x14ac:dyDescent="0.45">
      <c r="A14" s="41" t="s">
        <v>19</v>
      </c>
      <c r="B14" s="36">
        <v>4670683</v>
      </c>
      <c r="C14" s="36">
        <v>3797411</v>
      </c>
      <c r="D14" s="36">
        <v>1904509</v>
      </c>
      <c r="E14" s="37">
        <v>1892902</v>
      </c>
      <c r="F14" s="42">
        <v>871647</v>
      </c>
      <c r="G14" s="37">
        <v>437250</v>
      </c>
      <c r="H14" s="37">
        <v>434397</v>
      </c>
      <c r="I14" s="37">
        <v>370</v>
      </c>
      <c r="J14" s="37">
        <v>176</v>
      </c>
      <c r="K14" s="37">
        <v>194</v>
      </c>
      <c r="L14" s="56">
        <v>1255</v>
      </c>
      <c r="M14" s="56">
        <v>736</v>
      </c>
      <c r="N14" s="56">
        <v>519</v>
      </c>
      <c r="O14" s="38"/>
      <c r="P14" s="37">
        <v>4965955</v>
      </c>
      <c r="Q14" s="39">
        <v>0.76468896717751167</v>
      </c>
      <c r="R14" s="43">
        <v>4965955</v>
      </c>
      <c r="S14" s="39">
        <v>0.17552454663805855</v>
      </c>
      <c r="T14" s="37">
        <v>4965955</v>
      </c>
      <c r="U14" s="40">
        <v>7.4507320344223814E-5</v>
      </c>
      <c r="V14" s="37">
        <v>4965955</v>
      </c>
      <c r="W14" s="40">
        <v>2.5272077576216458E-4</v>
      </c>
    </row>
    <row r="15" spans="1:23" x14ac:dyDescent="0.45">
      <c r="A15" s="44" t="s">
        <v>20</v>
      </c>
      <c r="B15" s="36">
        <v>3104734</v>
      </c>
      <c r="C15" s="36">
        <v>2719841</v>
      </c>
      <c r="D15" s="36">
        <v>1363909</v>
      </c>
      <c r="E15" s="37">
        <v>1355932</v>
      </c>
      <c r="F15" s="42">
        <v>382849</v>
      </c>
      <c r="G15" s="37">
        <v>192494</v>
      </c>
      <c r="H15" s="37">
        <v>190355</v>
      </c>
      <c r="I15" s="37">
        <v>837</v>
      </c>
      <c r="J15" s="37">
        <v>412</v>
      </c>
      <c r="K15" s="37">
        <v>425</v>
      </c>
      <c r="L15" s="56">
        <v>1207</v>
      </c>
      <c r="M15" s="56">
        <v>739</v>
      </c>
      <c r="N15" s="56">
        <v>468</v>
      </c>
      <c r="O15" s="38"/>
      <c r="P15" s="37">
        <v>3257980</v>
      </c>
      <c r="Q15" s="39">
        <v>0.83482433900760589</v>
      </c>
      <c r="R15" s="43">
        <v>3257980</v>
      </c>
      <c r="S15" s="39">
        <v>0.11751115722011798</v>
      </c>
      <c r="T15" s="37">
        <v>3257980</v>
      </c>
      <c r="U15" s="40">
        <v>2.569076544361844E-4</v>
      </c>
      <c r="V15" s="37">
        <v>3257980</v>
      </c>
      <c r="W15" s="40">
        <v>3.7047495687511894E-4</v>
      </c>
    </row>
    <row r="16" spans="1:23" x14ac:dyDescent="0.45">
      <c r="A16" s="41" t="s">
        <v>21</v>
      </c>
      <c r="B16" s="36">
        <v>3023485</v>
      </c>
      <c r="C16" s="36">
        <v>2171078</v>
      </c>
      <c r="D16" s="36">
        <v>1089392</v>
      </c>
      <c r="E16" s="37">
        <v>1081686</v>
      </c>
      <c r="F16" s="42">
        <v>851613</v>
      </c>
      <c r="G16" s="37">
        <v>427032</v>
      </c>
      <c r="H16" s="37">
        <v>424581</v>
      </c>
      <c r="I16" s="37">
        <v>226</v>
      </c>
      <c r="J16" s="37">
        <v>94</v>
      </c>
      <c r="K16" s="37">
        <v>132</v>
      </c>
      <c r="L16" s="56">
        <v>568</v>
      </c>
      <c r="M16" s="56">
        <v>344</v>
      </c>
      <c r="N16" s="56">
        <v>224</v>
      </c>
      <c r="O16" s="38"/>
      <c r="P16" s="37">
        <v>3398345</v>
      </c>
      <c r="Q16" s="39">
        <v>0.63886332906164622</v>
      </c>
      <c r="R16" s="43">
        <v>3398345</v>
      </c>
      <c r="S16" s="39">
        <v>0.25059639324435867</v>
      </c>
      <c r="T16" s="37">
        <v>3398345</v>
      </c>
      <c r="U16" s="40">
        <v>6.6502959528829474E-5</v>
      </c>
      <c r="V16" s="37">
        <v>3398345</v>
      </c>
      <c r="W16" s="40">
        <v>1.6714018147068646E-4</v>
      </c>
    </row>
    <row r="17" spans="1:23" x14ac:dyDescent="0.45">
      <c r="A17" s="41" t="s">
        <v>22</v>
      </c>
      <c r="B17" s="36">
        <v>11647363</v>
      </c>
      <c r="C17" s="36">
        <v>9944992</v>
      </c>
      <c r="D17" s="36">
        <v>4994764</v>
      </c>
      <c r="E17" s="37">
        <v>4950228</v>
      </c>
      <c r="F17" s="42">
        <v>1681579</v>
      </c>
      <c r="G17" s="37">
        <v>842344</v>
      </c>
      <c r="H17" s="37">
        <v>839235</v>
      </c>
      <c r="I17" s="37">
        <v>18124</v>
      </c>
      <c r="J17" s="37">
        <v>9062</v>
      </c>
      <c r="K17" s="37">
        <v>9062</v>
      </c>
      <c r="L17" s="56">
        <v>2668</v>
      </c>
      <c r="M17" s="56">
        <v>1440</v>
      </c>
      <c r="N17" s="56">
        <v>1228</v>
      </c>
      <c r="O17" s="38"/>
      <c r="P17" s="37">
        <v>11562970</v>
      </c>
      <c r="Q17" s="39">
        <v>0.86007245543316291</v>
      </c>
      <c r="R17" s="43">
        <v>11562970</v>
      </c>
      <c r="S17" s="39">
        <v>0.14542794800989711</v>
      </c>
      <c r="T17" s="37">
        <v>11562970</v>
      </c>
      <c r="U17" s="40">
        <v>1.5674173676832163E-3</v>
      </c>
      <c r="V17" s="37">
        <v>11562970</v>
      </c>
      <c r="W17" s="40">
        <v>2.3073656681631103E-4</v>
      </c>
    </row>
    <row r="18" spans="1:23" x14ac:dyDescent="0.45">
      <c r="A18" s="41" t="s">
        <v>23</v>
      </c>
      <c r="B18" s="36">
        <v>9952366</v>
      </c>
      <c r="C18" s="36">
        <v>8240250</v>
      </c>
      <c r="D18" s="36">
        <v>4134507</v>
      </c>
      <c r="E18" s="37">
        <v>4105743</v>
      </c>
      <c r="F18" s="42">
        <v>1708597</v>
      </c>
      <c r="G18" s="37">
        <v>856202</v>
      </c>
      <c r="H18" s="37">
        <v>852395</v>
      </c>
      <c r="I18" s="37">
        <v>828</v>
      </c>
      <c r="J18" s="37">
        <v>373</v>
      </c>
      <c r="K18" s="37">
        <v>455</v>
      </c>
      <c r="L18" s="56">
        <v>2691</v>
      </c>
      <c r="M18" s="56">
        <v>1545</v>
      </c>
      <c r="N18" s="56">
        <v>1146</v>
      </c>
      <c r="O18" s="38"/>
      <c r="P18" s="37">
        <v>9486405</v>
      </c>
      <c r="Q18" s="39">
        <v>0.86863780325634421</v>
      </c>
      <c r="R18" s="43">
        <v>9486405</v>
      </c>
      <c r="S18" s="39">
        <v>0.18011006276877278</v>
      </c>
      <c r="T18" s="37">
        <v>9486405</v>
      </c>
      <c r="U18" s="40">
        <v>8.728280101893183E-5</v>
      </c>
      <c r="V18" s="37">
        <v>9486405</v>
      </c>
      <c r="W18" s="40">
        <v>2.8366910331152845E-4</v>
      </c>
    </row>
    <row r="19" spans="1:23" x14ac:dyDescent="0.45">
      <c r="A19" s="41" t="s">
        <v>24</v>
      </c>
      <c r="B19" s="36">
        <v>21405470</v>
      </c>
      <c r="C19" s="36">
        <v>16010987</v>
      </c>
      <c r="D19" s="36">
        <v>8036606</v>
      </c>
      <c r="E19" s="37">
        <v>7974381</v>
      </c>
      <c r="F19" s="42">
        <v>5372557</v>
      </c>
      <c r="G19" s="37">
        <v>2694854</v>
      </c>
      <c r="H19" s="37">
        <v>2677703</v>
      </c>
      <c r="I19" s="37">
        <v>13690</v>
      </c>
      <c r="J19" s="37">
        <v>6792</v>
      </c>
      <c r="K19" s="37">
        <v>6898</v>
      </c>
      <c r="L19" s="56">
        <v>8236</v>
      </c>
      <c r="M19" s="56">
        <v>4614</v>
      </c>
      <c r="N19" s="56">
        <v>3622</v>
      </c>
      <c r="O19" s="38"/>
      <c r="P19" s="37">
        <v>27924960</v>
      </c>
      <c r="Q19" s="39">
        <v>0.57335756255335724</v>
      </c>
      <c r="R19" s="43">
        <v>27924960</v>
      </c>
      <c r="S19" s="39">
        <v>0.19239264801095507</v>
      </c>
      <c r="T19" s="37">
        <v>27924960</v>
      </c>
      <c r="U19" s="40">
        <v>4.9024242111716544E-4</v>
      </c>
      <c r="V19" s="37">
        <v>27924960</v>
      </c>
      <c r="W19" s="40">
        <v>2.9493327832877825E-4</v>
      </c>
    </row>
    <row r="20" spans="1:23" x14ac:dyDescent="0.45">
      <c r="A20" s="41" t="s">
        <v>25</v>
      </c>
      <c r="B20" s="36">
        <v>14465197</v>
      </c>
      <c r="C20" s="36">
        <v>11110285</v>
      </c>
      <c r="D20" s="36">
        <v>5572927</v>
      </c>
      <c r="E20" s="37">
        <v>5537358</v>
      </c>
      <c r="F20" s="42">
        <v>3344321</v>
      </c>
      <c r="G20" s="37">
        <v>1675474</v>
      </c>
      <c r="H20" s="37">
        <v>1668847</v>
      </c>
      <c r="I20" s="37">
        <v>6128</v>
      </c>
      <c r="J20" s="37">
        <v>3054</v>
      </c>
      <c r="K20" s="37">
        <v>3074</v>
      </c>
      <c r="L20" s="56">
        <v>4463</v>
      </c>
      <c r="M20" s="56">
        <v>2484</v>
      </c>
      <c r="N20" s="56">
        <v>1979</v>
      </c>
      <c r="O20" s="38"/>
      <c r="P20" s="37">
        <v>13867485</v>
      </c>
      <c r="Q20" s="39">
        <v>0.80117519506961787</v>
      </c>
      <c r="R20" s="43">
        <v>13867485</v>
      </c>
      <c r="S20" s="39">
        <v>0.24116276311097506</v>
      </c>
      <c r="T20" s="37">
        <v>13867485</v>
      </c>
      <c r="U20" s="40">
        <v>4.4189699862664356E-4</v>
      </c>
      <c r="V20" s="37">
        <v>13867485</v>
      </c>
      <c r="W20" s="40">
        <v>3.2183196881049446E-4</v>
      </c>
    </row>
    <row r="21" spans="1:23" x14ac:dyDescent="0.45">
      <c r="A21" s="41" t="s">
        <v>26</v>
      </c>
      <c r="B21" s="36">
        <v>3575885</v>
      </c>
      <c r="C21" s="36">
        <v>3002771</v>
      </c>
      <c r="D21" s="36">
        <v>1504914</v>
      </c>
      <c r="E21" s="37">
        <v>1497857</v>
      </c>
      <c r="F21" s="42">
        <v>571884</v>
      </c>
      <c r="G21" s="37">
        <v>286860</v>
      </c>
      <c r="H21" s="37">
        <v>285024</v>
      </c>
      <c r="I21" s="37">
        <v>77</v>
      </c>
      <c r="J21" s="37">
        <v>35</v>
      </c>
      <c r="K21" s="37">
        <v>42</v>
      </c>
      <c r="L21" s="56">
        <v>1153</v>
      </c>
      <c r="M21" s="56">
        <v>637</v>
      </c>
      <c r="N21" s="56">
        <v>516</v>
      </c>
      <c r="O21" s="38"/>
      <c r="P21" s="37">
        <v>3885425</v>
      </c>
      <c r="Q21" s="39">
        <v>0.77282948454802247</v>
      </c>
      <c r="R21" s="43">
        <v>3885425</v>
      </c>
      <c r="S21" s="39">
        <v>0.14718698726651525</v>
      </c>
      <c r="T21" s="37">
        <v>3885425</v>
      </c>
      <c r="U21" s="40">
        <v>1.9817651865626026E-5</v>
      </c>
      <c r="V21" s="37">
        <v>3885425</v>
      </c>
      <c r="W21" s="40">
        <v>2.967500337800884E-4</v>
      </c>
    </row>
    <row r="22" spans="1:23" x14ac:dyDescent="0.45">
      <c r="A22" s="41" t="s">
        <v>27</v>
      </c>
      <c r="B22" s="36">
        <v>1684708</v>
      </c>
      <c r="C22" s="36">
        <v>1497905</v>
      </c>
      <c r="D22" s="36">
        <v>750705</v>
      </c>
      <c r="E22" s="37">
        <v>747200</v>
      </c>
      <c r="F22" s="42">
        <v>186388</v>
      </c>
      <c r="G22" s="37">
        <v>93431</v>
      </c>
      <c r="H22" s="37">
        <v>92957</v>
      </c>
      <c r="I22" s="37">
        <v>215</v>
      </c>
      <c r="J22" s="37">
        <v>105</v>
      </c>
      <c r="K22" s="37">
        <v>110</v>
      </c>
      <c r="L22" s="56">
        <v>200</v>
      </c>
      <c r="M22" s="56">
        <v>109</v>
      </c>
      <c r="N22" s="56">
        <v>91</v>
      </c>
      <c r="O22" s="38"/>
      <c r="P22" s="37">
        <v>1790260</v>
      </c>
      <c r="Q22" s="39">
        <v>0.83669690436026056</v>
      </c>
      <c r="R22" s="43">
        <v>1790260</v>
      </c>
      <c r="S22" s="39">
        <v>0.10411225185168635</v>
      </c>
      <c r="T22" s="37">
        <v>1790260</v>
      </c>
      <c r="U22" s="40">
        <v>1.200942879805168E-4</v>
      </c>
      <c r="V22" s="37">
        <v>1790260</v>
      </c>
      <c r="W22" s="40">
        <v>1.1171561672606213E-4</v>
      </c>
    </row>
    <row r="23" spans="1:23" x14ac:dyDescent="0.45">
      <c r="A23" s="41" t="s">
        <v>28</v>
      </c>
      <c r="B23" s="36">
        <v>1744717</v>
      </c>
      <c r="C23" s="36">
        <v>1537025</v>
      </c>
      <c r="D23" s="36">
        <v>770539</v>
      </c>
      <c r="E23" s="37">
        <v>766486</v>
      </c>
      <c r="F23" s="42">
        <v>205994</v>
      </c>
      <c r="G23" s="37">
        <v>103351</v>
      </c>
      <c r="H23" s="37">
        <v>102643</v>
      </c>
      <c r="I23" s="37">
        <v>1011</v>
      </c>
      <c r="J23" s="37">
        <v>504</v>
      </c>
      <c r="K23" s="37">
        <v>507</v>
      </c>
      <c r="L23" s="56">
        <v>687</v>
      </c>
      <c r="M23" s="56">
        <v>410</v>
      </c>
      <c r="N23" s="56">
        <v>277</v>
      </c>
      <c r="O23" s="38"/>
      <c r="P23" s="37">
        <v>1851190</v>
      </c>
      <c r="Q23" s="39">
        <v>0.83029024573382526</v>
      </c>
      <c r="R23" s="43">
        <v>1851190</v>
      </c>
      <c r="S23" s="39">
        <v>0.11127653023190488</v>
      </c>
      <c r="T23" s="37">
        <v>1851190</v>
      </c>
      <c r="U23" s="40">
        <v>5.4613518871644731E-4</v>
      </c>
      <c r="V23" s="37">
        <v>1851190</v>
      </c>
      <c r="W23" s="40">
        <v>3.7111263565598346E-4</v>
      </c>
    </row>
    <row r="24" spans="1:23" x14ac:dyDescent="0.45">
      <c r="A24" s="41" t="s">
        <v>29</v>
      </c>
      <c r="B24" s="36">
        <v>1199819</v>
      </c>
      <c r="C24" s="36">
        <v>1055963</v>
      </c>
      <c r="D24" s="36">
        <v>529617</v>
      </c>
      <c r="E24" s="37">
        <v>526346</v>
      </c>
      <c r="F24" s="42">
        <v>143057</v>
      </c>
      <c r="G24" s="37">
        <v>71754</v>
      </c>
      <c r="H24" s="37">
        <v>71303</v>
      </c>
      <c r="I24" s="37">
        <v>67</v>
      </c>
      <c r="J24" s="37">
        <v>22</v>
      </c>
      <c r="K24" s="37">
        <v>45</v>
      </c>
      <c r="L24" s="56">
        <v>732</v>
      </c>
      <c r="M24" s="56">
        <v>402</v>
      </c>
      <c r="N24" s="56">
        <v>330</v>
      </c>
      <c r="O24" s="38"/>
      <c r="P24" s="37">
        <v>1279240</v>
      </c>
      <c r="Q24" s="39">
        <v>0.82546121134423567</v>
      </c>
      <c r="R24" s="43">
        <v>1279240</v>
      </c>
      <c r="S24" s="39">
        <v>0.11182968012257277</v>
      </c>
      <c r="T24" s="37">
        <v>1279240</v>
      </c>
      <c r="U24" s="40">
        <v>5.2374847565742163E-5</v>
      </c>
      <c r="V24" s="37">
        <v>1279240</v>
      </c>
      <c r="W24" s="40">
        <v>5.7221475250930241E-4</v>
      </c>
    </row>
    <row r="25" spans="1:23" x14ac:dyDescent="0.45">
      <c r="A25" s="41" t="s">
        <v>30</v>
      </c>
      <c r="B25" s="36">
        <v>1281054</v>
      </c>
      <c r="C25" s="36">
        <v>1129870</v>
      </c>
      <c r="D25" s="36">
        <v>566477</v>
      </c>
      <c r="E25" s="37">
        <v>563393</v>
      </c>
      <c r="F25" s="42">
        <v>150612</v>
      </c>
      <c r="G25" s="37">
        <v>75592</v>
      </c>
      <c r="H25" s="37">
        <v>75020</v>
      </c>
      <c r="I25" s="37">
        <v>33</v>
      </c>
      <c r="J25" s="37">
        <v>12</v>
      </c>
      <c r="K25" s="37">
        <v>21</v>
      </c>
      <c r="L25" s="56">
        <v>539</v>
      </c>
      <c r="M25" s="56">
        <v>302</v>
      </c>
      <c r="N25" s="56">
        <v>237</v>
      </c>
      <c r="O25" s="38"/>
      <c r="P25" s="37">
        <v>1416750</v>
      </c>
      <c r="Q25" s="39">
        <v>0.79750838185989059</v>
      </c>
      <c r="R25" s="43">
        <v>1416750</v>
      </c>
      <c r="S25" s="39">
        <v>0.10630809952355744</v>
      </c>
      <c r="T25" s="37">
        <v>1416750</v>
      </c>
      <c r="U25" s="40">
        <v>2.3292747485442033E-5</v>
      </c>
      <c r="V25" s="37">
        <v>1416750</v>
      </c>
      <c r="W25" s="40">
        <v>3.8044820892888653E-4</v>
      </c>
    </row>
    <row r="26" spans="1:23" x14ac:dyDescent="0.45">
      <c r="A26" s="41" t="s">
        <v>31</v>
      </c>
      <c r="B26" s="36">
        <v>3260802</v>
      </c>
      <c r="C26" s="36">
        <v>2968045</v>
      </c>
      <c r="D26" s="36">
        <v>1488019</v>
      </c>
      <c r="E26" s="37">
        <v>1480026</v>
      </c>
      <c r="F26" s="42">
        <v>290834</v>
      </c>
      <c r="G26" s="37">
        <v>145934</v>
      </c>
      <c r="H26" s="37">
        <v>144900</v>
      </c>
      <c r="I26" s="37">
        <v>122</v>
      </c>
      <c r="J26" s="37">
        <v>55</v>
      </c>
      <c r="K26" s="37">
        <v>67</v>
      </c>
      <c r="L26" s="56">
        <v>1801</v>
      </c>
      <c r="M26" s="56">
        <v>983</v>
      </c>
      <c r="N26" s="56">
        <v>818</v>
      </c>
      <c r="O26" s="38"/>
      <c r="P26" s="37">
        <v>3460610</v>
      </c>
      <c r="Q26" s="39">
        <v>0.85766526710608826</v>
      </c>
      <c r="R26" s="43">
        <v>3460610</v>
      </c>
      <c r="S26" s="39">
        <v>8.4041252842706915E-2</v>
      </c>
      <c r="T26" s="37">
        <v>3460610</v>
      </c>
      <c r="U26" s="40">
        <v>3.525390032393133E-5</v>
      </c>
      <c r="V26" s="37">
        <v>3460610</v>
      </c>
      <c r="W26" s="40">
        <v>5.2042847937213386E-4</v>
      </c>
    </row>
    <row r="27" spans="1:23" x14ac:dyDescent="0.45">
      <c r="A27" s="41" t="s">
        <v>32</v>
      </c>
      <c r="B27" s="36">
        <v>3133493</v>
      </c>
      <c r="C27" s="36">
        <v>2791650</v>
      </c>
      <c r="D27" s="36">
        <v>1398502</v>
      </c>
      <c r="E27" s="37">
        <v>1393148</v>
      </c>
      <c r="F27" s="42">
        <v>339237</v>
      </c>
      <c r="G27" s="37">
        <v>170760</v>
      </c>
      <c r="H27" s="37">
        <v>168477</v>
      </c>
      <c r="I27" s="37">
        <v>2139</v>
      </c>
      <c r="J27" s="37">
        <v>1065</v>
      </c>
      <c r="K27" s="37">
        <v>1074</v>
      </c>
      <c r="L27" s="56">
        <v>467</v>
      </c>
      <c r="M27" s="56">
        <v>287</v>
      </c>
      <c r="N27" s="56">
        <v>180</v>
      </c>
      <c r="O27" s="38"/>
      <c r="P27" s="37">
        <v>3328195</v>
      </c>
      <c r="Q27" s="39">
        <v>0.83878799168918894</v>
      </c>
      <c r="R27" s="43">
        <v>3328195</v>
      </c>
      <c r="S27" s="39">
        <v>0.10192822235475986</v>
      </c>
      <c r="T27" s="37">
        <v>3328195</v>
      </c>
      <c r="U27" s="40">
        <v>6.4269070772595956E-4</v>
      </c>
      <c r="V27" s="37">
        <v>3328195</v>
      </c>
      <c r="W27" s="40">
        <v>1.4031629757270834E-4</v>
      </c>
    </row>
    <row r="28" spans="1:23" x14ac:dyDescent="0.45">
      <c r="A28" s="41" t="s">
        <v>33</v>
      </c>
      <c r="B28" s="36">
        <v>5960366</v>
      </c>
      <c r="C28" s="36">
        <v>5173848</v>
      </c>
      <c r="D28" s="36">
        <v>2594668</v>
      </c>
      <c r="E28" s="37">
        <v>2579180</v>
      </c>
      <c r="F28" s="42">
        <v>783275</v>
      </c>
      <c r="G28" s="37">
        <v>392592</v>
      </c>
      <c r="H28" s="37">
        <v>390683</v>
      </c>
      <c r="I28" s="37">
        <v>205</v>
      </c>
      <c r="J28" s="37">
        <v>91</v>
      </c>
      <c r="K28" s="37">
        <v>114</v>
      </c>
      <c r="L28" s="56">
        <v>3038</v>
      </c>
      <c r="M28" s="56">
        <v>1721</v>
      </c>
      <c r="N28" s="56">
        <v>1317</v>
      </c>
      <c r="O28" s="38"/>
      <c r="P28" s="37">
        <v>6210540</v>
      </c>
      <c r="Q28" s="39">
        <v>0.83307538474915221</v>
      </c>
      <c r="R28" s="43">
        <v>6210540</v>
      </c>
      <c r="S28" s="39">
        <v>0.12612027295533076</v>
      </c>
      <c r="T28" s="37">
        <v>6210540</v>
      </c>
      <c r="U28" s="40">
        <v>3.300840184589424E-5</v>
      </c>
      <c r="V28" s="37">
        <v>6210540</v>
      </c>
      <c r="W28" s="40">
        <v>4.8916841369671556E-4</v>
      </c>
    </row>
    <row r="29" spans="1:23" x14ac:dyDescent="0.45">
      <c r="A29" s="41" t="s">
        <v>34</v>
      </c>
      <c r="B29" s="36">
        <v>11285631</v>
      </c>
      <c r="C29" s="36">
        <v>8845373</v>
      </c>
      <c r="D29" s="36">
        <v>4435217</v>
      </c>
      <c r="E29" s="37">
        <v>4410156</v>
      </c>
      <c r="F29" s="42">
        <v>2437236</v>
      </c>
      <c r="G29" s="37">
        <v>1222355</v>
      </c>
      <c r="H29" s="37">
        <v>1214881</v>
      </c>
      <c r="I29" s="37">
        <v>751</v>
      </c>
      <c r="J29" s="37">
        <v>331</v>
      </c>
      <c r="K29" s="37">
        <v>420</v>
      </c>
      <c r="L29" s="56">
        <v>2271</v>
      </c>
      <c r="M29" s="56">
        <v>1300</v>
      </c>
      <c r="N29" s="56">
        <v>971</v>
      </c>
      <c r="O29" s="38"/>
      <c r="P29" s="37">
        <v>12849980</v>
      </c>
      <c r="Q29" s="39">
        <v>0.68835694685906124</v>
      </c>
      <c r="R29" s="43">
        <v>12849980</v>
      </c>
      <c r="S29" s="39">
        <v>0.18966846641006446</v>
      </c>
      <c r="T29" s="37">
        <v>12849980</v>
      </c>
      <c r="U29" s="40">
        <v>5.8443670729448608E-5</v>
      </c>
      <c r="V29" s="37">
        <v>12849980</v>
      </c>
      <c r="W29" s="40">
        <v>1.767317925786655E-4</v>
      </c>
    </row>
    <row r="30" spans="1:23" x14ac:dyDescent="0.45">
      <c r="A30" s="41" t="s">
        <v>35</v>
      </c>
      <c r="B30" s="36">
        <v>2784947</v>
      </c>
      <c r="C30" s="36">
        <v>2512528</v>
      </c>
      <c r="D30" s="36">
        <v>1259347</v>
      </c>
      <c r="E30" s="37">
        <v>1253181</v>
      </c>
      <c r="F30" s="42">
        <v>271308</v>
      </c>
      <c r="G30" s="37">
        <v>136269</v>
      </c>
      <c r="H30" s="37">
        <v>135039</v>
      </c>
      <c r="I30" s="37">
        <v>469</v>
      </c>
      <c r="J30" s="37">
        <v>233</v>
      </c>
      <c r="K30" s="37">
        <v>236</v>
      </c>
      <c r="L30" s="56">
        <v>642</v>
      </c>
      <c r="M30" s="56">
        <v>367</v>
      </c>
      <c r="N30" s="56">
        <v>275</v>
      </c>
      <c r="O30" s="38"/>
      <c r="P30" s="37">
        <v>2915385</v>
      </c>
      <c r="Q30" s="39">
        <v>0.86181687838827459</v>
      </c>
      <c r="R30" s="43">
        <v>2915385</v>
      </c>
      <c r="S30" s="39">
        <v>9.3060779279580563E-2</v>
      </c>
      <c r="T30" s="37">
        <v>2915385</v>
      </c>
      <c r="U30" s="40">
        <v>1.6087069117800908E-4</v>
      </c>
      <c r="V30" s="37">
        <v>2915385</v>
      </c>
      <c r="W30" s="40">
        <v>2.2021105274260517E-4</v>
      </c>
    </row>
    <row r="31" spans="1:23" x14ac:dyDescent="0.45">
      <c r="A31" s="41" t="s">
        <v>36</v>
      </c>
      <c r="B31" s="36">
        <v>2190439</v>
      </c>
      <c r="C31" s="36">
        <v>1821067</v>
      </c>
      <c r="D31" s="36">
        <v>913679</v>
      </c>
      <c r="E31" s="37">
        <v>907388</v>
      </c>
      <c r="F31" s="42">
        <v>369002</v>
      </c>
      <c r="G31" s="37">
        <v>184882</v>
      </c>
      <c r="H31" s="37">
        <v>184120</v>
      </c>
      <c r="I31" s="37">
        <v>94</v>
      </c>
      <c r="J31" s="37">
        <v>41</v>
      </c>
      <c r="K31" s="37">
        <v>53</v>
      </c>
      <c r="L31" s="56">
        <v>276</v>
      </c>
      <c r="M31" s="56">
        <v>151</v>
      </c>
      <c r="N31" s="56">
        <v>125</v>
      </c>
      <c r="O31" s="38"/>
      <c r="P31" s="37">
        <v>2266650</v>
      </c>
      <c r="Q31" s="39">
        <v>0.80341781924867095</v>
      </c>
      <c r="R31" s="43">
        <v>2266650</v>
      </c>
      <c r="S31" s="39">
        <v>0.16279619703086051</v>
      </c>
      <c r="T31" s="37">
        <v>2266650</v>
      </c>
      <c r="U31" s="40">
        <v>4.1470893168332122E-5</v>
      </c>
      <c r="V31" s="37">
        <v>2266650</v>
      </c>
      <c r="W31" s="40">
        <v>1.2176560121765601E-4</v>
      </c>
    </row>
    <row r="32" spans="1:23" x14ac:dyDescent="0.45">
      <c r="A32" s="41" t="s">
        <v>37</v>
      </c>
      <c r="B32" s="36">
        <v>3780570</v>
      </c>
      <c r="C32" s="36">
        <v>3125643</v>
      </c>
      <c r="D32" s="36">
        <v>1566964</v>
      </c>
      <c r="E32" s="37">
        <v>1558679</v>
      </c>
      <c r="F32" s="42">
        <v>653381</v>
      </c>
      <c r="G32" s="37">
        <v>327869</v>
      </c>
      <c r="H32" s="37">
        <v>325512</v>
      </c>
      <c r="I32" s="37">
        <v>499</v>
      </c>
      <c r="J32" s="37">
        <v>250</v>
      </c>
      <c r="K32" s="37">
        <v>249</v>
      </c>
      <c r="L32" s="56">
        <v>1047</v>
      </c>
      <c r="M32" s="56">
        <v>555</v>
      </c>
      <c r="N32" s="56">
        <v>492</v>
      </c>
      <c r="O32" s="38"/>
      <c r="P32" s="37">
        <v>4135105</v>
      </c>
      <c r="Q32" s="39">
        <v>0.75587995951735198</v>
      </c>
      <c r="R32" s="43">
        <v>4135105</v>
      </c>
      <c r="S32" s="39">
        <v>0.15800832143319216</v>
      </c>
      <c r="T32" s="37">
        <v>4135105</v>
      </c>
      <c r="U32" s="40">
        <v>1.2067408203661092E-4</v>
      </c>
      <c r="V32" s="37">
        <v>4135105</v>
      </c>
      <c r="W32" s="40">
        <v>2.5319792363192711E-4</v>
      </c>
    </row>
    <row r="33" spans="1:23" x14ac:dyDescent="0.45">
      <c r="A33" s="41" t="s">
        <v>38</v>
      </c>
      <c r="B33" s="36">
        <v>12970373</v>
      </c>
      <c r="C33" s="36">
        <v>10024295</v>
      </c>
      <c r="D33" s="36">
        <v>5027157</v>
      </c>
      <c r="E33" s="37">
        <v>4997138</v>
      </c>
      <c r="F33" s="42">
        <v>2878544</v>
      </c>
      <c r="G33" s="37">
        <v>1442706</v>
      </c>
      <c r="H33" s="37">
        <v>1435838</v>
      </c>
      <c r="I33" s="37">
        <v>64032</v>
      </c>
      <c r="J33" s="37">
        <v>32168</v>
      </c>
      <c r="K33" s="37">
        <v>31864</v>
      </c>
      <c r="L33" s="56">
        <v>3502</v>
      </c>
      <c r="M33" s="56">
        <v>2020</v>
      </c>
      <c r="N33" s="56">
        <v>1482</v>
      </c>
      <c r="O33" s="38"/>
      <c r="P33" s="37">
        <v>15123775</v>
      </c>
      <c r="Q33" s="39">
        <v>0.66281698848336479</v>
      </c>
      <c r="R33" s="43">
        <v>15123775</v>
      </c>
      <c r="S33" s="39">
        <v>0.1903323740269873</v>
      </c>
      <c r="T33" s="37">
        <v>15123775</v>
      </c>
      <c r="U33" s="40">
        <v>4.2338635691155152E-3</v>
      </c>
      <c r="V33" s="37">
        <v>15123775</v>
      </c>
      <c r="W33" s="40">
        <v>2.3155594420043937E-4</v>
      </c>
    </row>
    <row r="34" spans="1:23" x14ac:dyDescent="0.45">
      <c r="A34" s="41" t="s">
        <v>39</v>
      </c>
      <c r="B34" s="36">
        <v>8339818</v>
      </c>
      <c r="C34" s="36">
        <v>6945647</v>
      </c>
      <c r="D34" s="36">
        <v>3481881</v>
      </c>
      <c r="E34" s="37">
        <v>3463766</v>
      </c>
      <c r="F34" s="42">
        <v>1391342</v>
      </c>
      <c r="G34" s="37">
        <v>698729</v>
      </c>
      <c r="H34" s="37">
        <v>692613</v>
      </c>
      <c r="I34" s="37">
        <v>1128</v>
      </c>
      <c r="J34" s="37">
        <v>547</v>
      </c>
      <c r="K34" s="37">
        <v>581</v>
      </c>
      <c r="L34" s="56">
        <v>1701</v>
      </c>
      <c r="M34" s="56">
        <v>913</v>
      </c>
      <c r="N34" s="56">
        <v>788</v>
      </c>
      <c r="O34" s="38"/>
      <c r="P34" s="37">
        <v>8760125</v>
      </c>
      <c r="Q34" s="39">
        <v>0.79287076383042476</v>
      </c>
      <c r="R34" s="43">
        <v>8760125</v>
      </c>
      <c r="S34" s="39">
        <v>0.15882672907064682</v>
      </c>
      <c r="T34" s="37">
        <v>8760125</v>
      </c>
      <c r="U34" s="40">
        <v>1.287652858834777E-4</v>
      </c>
      <c r="V34" s="37">
        <v>8760125</v>
      </c>
      <c r="W34" s="40">
        <v>1.9417531142535067E-4</v>
      </c>
    </row>
    <row r="35" spans="1:23" x14ac:dyDescent="0.45">
      <c r="A35" s="41" t="s">
        <v>40</v>
      </c>
      <c r="B35" s="36">
        <v>2045235</v>
      </c>
      <c r="C35" s="36">
        <v>1821976</v>
      </c>
      <c r="D35" s="36">
        <v>913457</v>
      </c>
      <c r="E35" s="37">
        <v>908519</v>
      </c>
      <c r="F35" s="42">
        <v>222518</v>
      </c>
      <c r="G35" s="37">
        <v>111512</v>
      </c>
      <c r="H35" s="37">
        <v>111006</v>
      </c>
      <c r="I35" s="37">
        <v>213</v>
      </c>
      <c r="J35" s="37">
        <v>93</v>
      </c>
      <c r="K35" s="37">
        <v>120</v>
      </c>
      <c r="L35" s="56">
        <v>528</v>
      </c>
      <c r="M35" s="56">
        <v>277</v>
      </c>
      <c r="N35" s="56">
        <v>251</v>
      </c>
      <c r="O35" s="38"/>
      <c r="P35" s="37">
        <v>2097730</v>
      </c>
      <c r="Q35" s="39">
        <v>0.86854647642928307</v>
      </c>
      <c r="R35" s="43">
        <v>2097730</v>
      </c>
      <c r="S35" s="39">
        <v>0.10607561506962288</v>
      </c>
      <c r="T35" s="37">
        <v>2097730</v>
      </c>
      <c r="U35" s="40">
        <v>1.0153832952763225E-4</v>
      </c>
      <c r="V35" s="37">
        <v>2097730</v>
      </c>
      <c r="W35" s="40">
        <v>2.5170064784314474E-4</v>
      </c>
    </row>
    <row r="36" spans="1:23" x14ac:dyDescent="0.45">
      <c r="A36" s="41" t="s">
        <v>41</v>
      </c>
      <c r="B36" s="36">
        <v>1392602</v>
      </c>
      <c r="C36" s="36">
        <v>1329598</v>
      </c>
      <c r="D36" s="36">
        <v>666452</v>
      </c>
      <c r="E36" s="37">
        <v>663146</v>
      </c>
      <c r="F36" s="42">
        <v>62616</v>
      </c>
      <c r="G36" s="37">
        <v>31387</v>
      </c>
      <c r="H36" s="37">
        <v>31229</v>
      </c>
      <c r="I36" s="37">
        <v>76</v>
      </c>
      <c r="J36" s="37">
        <v>39</v>
      </c>
      <c r="K36" s="37">
        <v>37</v>
      </c>
      <c r="L36" s="56">
        <v>312</v>
      </c>
      <c r="M36" s="56">
        <v>171</v>
      </c>
      <c r="N36" s="56">
        <v>141</v>
      </c>
      <c r="O36" s="38"/>
      <c r="P36" s="37">
        <v>1452335</v>
      </c>
      <c r="Q36" s="39">
        <v>0.91548988353238059</v>
      </c>
      <c r="R36" s="43">
        <v>1452335</v>
      </c>
      <c r="S36" s="39">
        <v>4.3114019837021074E-2</v>
      </c>
      <c r="T36" s="37">
        <v>1452335</v>
      </c>
      <c r="U36" s="40">
        <v>5.2329524524300526E-5</v>
      </c>
      <c r="V36" s="37">
        <v>1452335</v>
      </c>
      <c r="W36" s="40">
        <v>2.1482646909976003E-4</v>
      </c>
    </row>
    <row r="37" spans="1:23" x14ac:dyDescent="0.45">
      <c r="A37" s="41" t="s">
        <v>42</v>
      </c>
      <c r="B37" s="36">
        <v>822243</v>
      </c>
      <c r="C37" s="36">
        <v>721742</v>
      </c>
      <c r="D37" s="36">
        <v>361992</v>
      </c>
      <c r="E37" s="37">
        <v>359750</v>
      </c>
      <c r="F37" s="42">
        <v>100271</v>
      </c>
      <c r="G37" s="37">
        <v>50348</v>
      </c>
      <c r="H37" s="37">
        <v>49923</v>
      </c>
      <c r="I37" s="37">
        <v>63</v>
      </c>
      <c r="J37" s="37">
        <v>30</v>
      </c>
      <c r="K37" s="37">
        <v>33</v>
      </c>
      <c r="L37" s="56">
        <v>167</v>
      </c>
      <c r="M37" s="56">
        <v>96</v>
      </c>
      <c r="N37" s="56">
        <v>71</v>
      </c>
      <c r="O37" s="38"/>
      <c r="P37" s="37">
        <v>939120</v>
      </c>
      <c r="Q37" s="39">
        <v>0.76853011329755516</v>
      </c>
      <c r="R37" s="43">
        <v>939120</v>
      </c>
      <c r="S37" s="39">
        <v>0.10677123264332566</v>
      </c>
      <c r="T37" s="37">
        <v>939120</v>
      </c>
      <c r="U37" s="40">
        <v>6.7084078711985684E-5</v>
      </c>
      <c r="V37" s="37">
        <v>939120</v>
      </c>
      <c r="W37" s="40">
        <v>1.7782604991907318E-4</v>
      </c>
    </row>
    <row r="38" spans="1:23" x14ac:dyDescent="0.45">
      <c r="A38" s="41" t="s">
        <v>43</v>
      </c>
      <c r="B38" s="36">
        <v>1050115</v>
      </c>
      <c r="C38" s="36">
        <v>994336</v>
      </c>
      <c r="D38" s="36">
        <v>498519</v>
      </c>
      <c r="E38" s="37">
        <v>495817</v>
      </c>
      <c r="F38" s="42">
        <v>55505</v>
      </c>
      <c r="G38" s="37">
        <v>27837</v>
      </c>
      <c r="H38" s="37">
        <v>27668</v>
      </c>
      <c r="I38" s="37">
        <v>118</v>
      </c>
      <c r="J38" s="37">
        <v>54</v>
      </c>
      <c r="K38" s="37">
        <v>64</v>
      </c>
      <c r="L38" s="56">
        <v>156</v>
      </c>
      <c r="M38" s="56">
        <v>82</v>
      </c>
      <c r="N38" s="56">
        <v>74</v>
      </c>
      <c r="O38" s="38"/>
      <c r="P38" s="37">
        <v>1126490</v>
      </c>
      <c r="Q38" s="39">
        <v>0.88268515477278986</v>
      </c>
      <c r="R38" s="43">
        <v>1126490</v>
      </c>
      <c r="S38" s="39">
        <v>4.9272519063640156E-2</v>
      </c>
      <c r="T38" s="37">
        <v>1126490</v>
      </c>
      <c r="U38" s="40">
        <v>1.0475015313052047E-4</v>
      </c>
      <c r="V38" s="37">
        <v>1126490</v>
      </c>
      <c r="W38" s="40">
        <v>1.3848325329119654E-4</v>
      </c>
    </row>
    <row r="39" spans="1:23" x14ac:dyDescent="0.45">
      <c r="A39" s="41" t="s">
        <v>44</v>
      </c>
      <c r="B39" s="36">
        <v>2770699</v>
      </c>
      <c r="C39" s="36">
        <v>2435131</v>
      </c>
      <c r="D39" s="36">
        <v>1221516</v>
      </c>
      <c r="E39" s="37">
        <v>1213615</v>
      </c>
      <c r="F39" s="42">
        <v>334197</v>
      </c>
      <c r="G39" s="37">
        <v>167823</v>
      </c>
      <c r="H39" s="37">
        <v>166374</v>
      </c>
      <c r="I39" s="37">
        <v>310</v>
      </c>
      <c r="J39" s="37">
        <v>147</v>
      </c>
      <c r="K39" s="37">
        <v>163</v>
      </c>
      <c r="L39" s="56">
        <v>1061</v>
      </c>
      <c r="M39" s="56">
        <v>606</v>
      </c>
      <c r="N39" s="56">
        <v>455</v>
      </c>
      <c r="O39" s="38"/>
      <c r="P39" s="37">
        <v>3233220</v>
      </c>
      <c r="Q39" s="39">
        <v>0.75315969838118035</v>
      </c>
      <c r="R39" s="43">
        <v>3233220</v>
      </c>
      <c r="S39" s="39">
        <v>0.10336351995843153</v>
      </c>
      <c r="T39" s="37">
        <v>3233220</v>
      </c>
      <c r="U39" s="40">
        <v>9.5879649389772419E-5</v>
      </c>
      <c r="V39" s="37">
        <v>3233220</v>
      </c>
      <c r="W39" s="40">
        <v>3.2815583226628562E-4</v>
      </c>
    </row>
    <row r="40" spans="1:23" x14ac:dyDescent="0.45">
      <c r="A40" s="41" t="s">
        <v>45</v>
      </c>
      <c r="B40" s="36">
        <v>4162811</v>
      </c>
      <c r="C40" s="36">
        <v>3564950</v>
      </c>
      <c r="D40" s="36">
        <v>1787056</v>
      </c>
      <c r="E40" s="37">
        <v>1777894</v>
      </c>
      <c r="F40" s="42">
        <v>596063</v>
      </c>
      <c r="G40" s="37">
        <v>299161</v>
      </c>
      <c r="H40" s="37">
        <v>296902</v>
      </c>
      <c r="I40" s="37">
        <v>126</v>
      </c>
      <c r="J40" s="37">
        <v>58</v>
      </c>
      <c r="K40" s="37">
        <v>68</v>
      </c>
      <c r="L40" s="56">
        <v>1672</v>
      </c>
      <c r="M40" s="56">
        <v>1016</v>
      </c>
      <c r="N40" s="56">
        <v>656</v>
      </c>
      <c r="O40" s="38"/>
      <c r="P40" s="37">
        <v>4622410</v>
      </c>
      <c r="Q40" s="39">
        <v>0.7712318898583207</v>
      </c>
      <c r="R40" s="43">
        <v>4622410</v>
      </c>
      <c r="S40" s="39">
        <v>0.12895069887785809</v>
      </c>
      <c r="T40" s="37">
        <v>4622410</v>
      </c>
      <c r="U40" s="40">
        <v>2.7258508007727572E-5</v>
      </c>
      <c r="V40" s="37">
        <v>4622410</v>
      </c>
      <c r="W40" s="40">
        <v>3.6171607451524206E-4</v>
      </c>
    </row>
    <row r="41" spans="1:23" x14ac:dyDescent="0.45">
      <c r="A41" s="41" t="s">
        <v>46</v>
      </c>
      <c r="B41" s="36">
        <v>2046006</v>
      </c>
      <c r="C41" s="36">
        <v>1831766</v>
      </c>
      <c r="D41" s="36">
        <v>917970</v>
      </c>
      <c r="E41" s="37">
        <v>913796</v>
      </c>
      <c r="F41" s="42">
        <v>213393</v>
      </c>
      <c r="G41" s="37">
        <v>107160</v>
      </c>
      <c r="H41" s="37">
        <v>106233</v>
      </c>
      <c r="I41" s="37">
        <v>55</v>
      </c>
      <c r="J41" s="37">
        <v>29</v>
      </c>
      <c r="K41" s="37">
        <v>26</v>
      </c>
      <c r="L41" s="56">
        <v>792</v>
      </c>
      <c r="M41" s="56">
        <v>465</v>
      </c>
      <c r="N41" s="56">
        <v>327</v>
      </c>
      <c r="O41" s="38"/>
      <c r="P41" s="37">
        <v>2242465</v>
      </c>
      <c r="Q41" s="39">
        <v>0.81685377475233722</v>
      </c>
      <c r="R41" s="43">
        <v>2242465</v>
      </c>
      <c r="S41" s="39">
        <v>9.5160013645697927E-2</v>
      </c>
      <c r="T41" s="37">
        <v>2242465</v>
      </c>
      <c r="U41" s="40">
        <v>2.4526581239840979E-5</v>
      </c>
      <c r="V41" s="37">
        <v>2242465</v>
      </c>
      <c r="W41" s="40">
        <v>3.5318276985371009E-4</v>
      </c>
    </row>
    <row r="42" spans="1:23" x14ac:dyDescent="0.45">
      <c r="A42" s="41" t="s">
        <v>47</v>
      </c>
      <c r="B42" s="36">
        <v>1097186</v>
      </c>
      <c r="C42" s="36">
        <v>944173</v>
      </c>
      <c r="D42" s="36">
        <v>473361</v>
      </c>
      <c r="E42" s="37">
        <v>470812</v>
      </c>
      <c r="F42" s="42">
        <v>152379</v>
      </c>
      <c r="G42" s="37">
        <v>76415</v>
      </c>
      <c r="H42" s="37">
        <v>75964</v>
      </c>
      <c r="I42" s="37">
        <v>167</v>
      </c>
      <c r="J42" s="37">
        <v>79</v>
      </c>
      <c r="K42" s="37">
        <v>88</v>
      </c>
      <c r="L42" s="56">
        <v>467</v>
      </c>
      <c r="M42" s="56">
        <v>279</v>
      </c>
      <c r="N42" s="56">
        <v>188</v>
      </c>
      <c r="O42" s="38"/>
      <c r="P42" s="37">
        <v>1188335</v>
      </c>
      <c r="Q42" s="39">
        <v>0.79453436951701328</v>
      </c>
      <c r="R42" s="43">
        <v>1188335</v>
      </c>
      <c r="S42" s="39">
        <v>0.12822899266620943</v>
      </c>
      <c r="T42" s="37">
        <v>1188335</v>
      </c>
      <c r="U42" s="40">
        <v>1.4053276222613994E-4</v>
      </c>
      <c r="V42" s="37">
        <v>1188335</v>
      </c>
      <c r="W42" s="40">
        <v>3.9298682610543325E-4</v>
      </c>
    </row>
    <row r="43" spans="1:23" x14ac:dyDescent="0.45">
      <c r="A43" s="41" t="s">
        <v>48</v>
      </c>
      <c r="B43" s="36">
        <v>1452984</v>
      </c>
      <c r="C43" s="36">
        <v>1339984</v>
      </c>
      <c r="D43" s="36">
        <v>671757</v>
      </c>
      <c r="E43" s="37">
        <v>668227</v>
      </c>
      <c r="F43" s="42">
        <v>112421</v>
      </c>
      <c r="G43" s="37">
        <v>56320</v>
      </c>
      <c r="H43" s="37">
        <v>56101</v>
      </c>
      <c r="I43" s="37">
        <v>174</v>
      </c>
      <c r="J43" s="37">
        <v>85</v>
      </c>
      <c r="K43" s="37">
        <v>89</v>
      </c>
      <c r="L43" s="56">
        <v>405</v>
      </c>
      <c r="M43" s="56">
        <v>248</v>
      </c>
      <c r="N43" s="56">
        <v>157</v>
      </c>
      <c r="O43" s="38"/>
      <c r="P43" s="37">
        <v>1547350</v>
      </c>
      <c r="Q43" s="39">
        <v>0.86598636378324234</v>
      </c>
      <c r="R43" s="43">
        <v>1547350</v>
      </c>
      <c r="S43" s="39">
        <v>7.2653892138171708E-2</v>
      </c>
      <c r="T43" s="37">
        <v>1547350</v>
      </c>
      <c r="U43" s="40">
        <v>1.1245031828610205E-4</v>
      </c>
      <c r="V43" s="37">
        <v>1547350</v>
      </c>
      <c r="W43" s="40">
        <v>2.617378098038582E-4</v>
      </c>
    </row>
    <row r="44" spans="1:23" x14ac:dyDescent="0.45">
      <c r="A44" s="41" t="s">
        <v>49</v>
      </c>
      <c r="B44" s="36">
        <v>2068040</v>
      </c>
      <c r="C44" s="36">
        <v>1933549</v>
      </c>
      <c r="D44" s="36">
        <v>969440</v>
      </c>
      <c r="E44" s="37">
        <v>964109</v>
      </c>
      <c r="F44" s="42">
        <v>133102</v>
      </c>
      <c r="G44" s="37">
        <v>66824</v>
      </c>
      <c r="H44" s="37">
        <v>66278</v>
      </c>
      <c r="I44" s="37">
        <v>56</v>
      </c>
      <c r="J44" s="37">
        <v>26</v>
      </c>
      <c r="K44" s="37">
        <v>30</v>
      </c>
      <c r="L44" s="56">
        <v>1333</v>
      </c>
      <c r="M44" s="56">
        <v>756</v>
      </c>
      <c r="N44" s="56">
        <v>577</v>
      </c>
      <c r="O44" s="38"/>
      <c r="P44" s="37">
        <v>2249170</v>
      </c>
      <c r="Q44" s="39">
        <v>0.85967223464655851</v>
      </c>
      <c r="R44" s="43">
        <v>2249170</v>
      </c>
      <c r="S44" s="39">
        <v>5.9178274652427337E-2</v>
      </c>
      <c r="T44" s="37">
        <v>2249170</v>
      </c>
      <c r="U44" s="40">
        <v>2.4898073511562043E-5</v>
      </c>
      <c r="V44" s="37">
        <v>2249170</v>
      </c>
      <c r="W44" s="40">
        <v>5.9266307126628931E-4</v>
      </c>
    </row>
    <row r="45" spans="1:23" x14ac:dyDescent="0.45">
      <c r="A45" s="41" t="s">
        <v>50</v>
      </c>
      <c r="B45" s="36">
        <v>1042407</v>
      </c>
      <c r="C45" s="36">
        <v>982332</v>
      </c>
      <c r="D45" s="36">
        <v>493324</v>
      </c>
      <c r="E45" s="37">
        <v>489008</v>
      </c>
      <c r="F45" s="42">
        <v>59229</v>
      </c>
      <c r="G45" s="37">
        <v>29821</v>
      </c>
      <c r="H45" s="37">
        <v>29408</v>
      </c>
      <c r="I45" s="37">
        <v>74</v>
      </c>
      <c r="J45" s="37">
        <v>33</v>
      </c>
      <c r="K45" s="37">
        <v>41</v>
      </c>
      <c r="L45" s="56">
        <v>772</v>
      </c>
      <c r="M45" s="56">
        <v>428</v>
      </c>
      <c r="N45" s="56">
        <v>344</v>
      </c>
      <c r="O45" s="38"/>
      <c r="P45" s="37">
        <v>1118365</v>
      </c>
      <c r="Q45" s="39">
        <v>0.87836439802747757</v>
      </c>
      <c r="R45" s="43">
        <v>1118365</v>
      </c>
      <c r="S45" s="39">
        <v>5.2960348365694562E-2</v>
      </c>
      <c r="T45" s="37">
        <v>1118365</v>
      </c>
      <c r="U45" s="40">
        <v>6.6168022067929523E-5</v>
      </c>
      <c r="V45" s="37">
        <v>1118365</v>
      </c>
      <c r="W45" s="40">
        <v>6.9029341941137285E-4</v>
      </c>
    </row>
    <row r="46" spans="1:23" x14ac:dyDescent="0.45">
      <c r="A46" s="41" t="s">
        <v>51</v>
      </c>
      <c r="B46" s="36">
        <v>7696036</v>
      </c>
      <c r="C46" s="36">
        <v>6713172</v>
      </c>
      <c r="D46" s="36">
        <v>3371458</v>
      </c>
      <c r="E46" s="37">
        <v>3341714</v>
      </c>
      <c r="F46" s="42">
        <v>981767</v>
      </c>
      <c r="G46" s="37">
        <v>494501</v>
      </c>
      <c r="H46" s="37">
        <v>487266</v>
      </c>
      <c r="I46" s="37">
        <v>212</v>
      </c>
      <c r="J46" s="37">
        <v>91</v>
      </c>
      <c r="K46" s="37">
        <v>121</v>
      </c>
      <c r="L46" s="56">
        <v>885</v>
      </c>
      <c r="M46" s="56">
        <v>606</v>
      </c>
      <c r="N46" s="56">
        <v>279</v>
      </c>
      <c r="O46" s="38"/>
      <c r="P46" s="37">
        <v>8121480</v>
      </c>
      <c r="Q46" s="39">
        <v>0.82659466008658522</v>
      </c>
      <c r="R46" s="43">
        <v>8121480</v>
      </c>
      <c r="S46" s="39">
        <v>0.12088523274083049</v>
      </c>
      <c r="T46" s="37">
        <v>8121480</v>
      </c>
      <c r="U46" s="40">
        <v>2.6103616582199303E-5</v>
      </c>
      <c r="V46" s="37">
        <v>8121480</v>
      </c>
      <c r="W46" s="40">
        <v>1.0897028620399237E-4</v>
      </c>
    </row>
    <row r="47" spans="1:23" x14ac:dyDescent="0.45">
      <c r="A47" s="41" t="s">
        <v>52</v>
      </c>
      <c r="B47" s="36">
        <v>1196567</v>
      </c>
      <c r="C47" s="36">
        <v>1112525</v>
      </c>
      <c r="D47" s="36">
        <v>557756</v>
      </c>
      <c r="E47" s="37">
        <v>554769</v>
      </c>
      <c r="F47" s="42">
        <v>83736</v>
      </c>
      <c r="G47" s="37">
        <v>42187</v>
      </c>
      <c r="H47" s="37">
        <v>41549</v>
      </c>
      <c r="I47" s="37">
        <v>16</v>
      </c>
      <c r="J47" s="37">
        <v>5</v>
      </c>
      <c r="K47" s="37">
        <v>11</v>
      </c>
      <c r="L47" s="56">
        <v>290</v>
      </c>
      <c r="M47" s="56">
        <v>155</v>
      </c>
      <c r="N47" s="56">
        <v>135</v>
      </c>
      <c r="O47" s="38"/>
      <c r="P47" s="37">
        <v>1287865</v>
      </c>
      <c r="Q47" s="39">
        <v>0.86385218947638143</v>
      </c>
      <c r="R47" s="43">
        <v>1287865</v>
      </c>
      <c r="S47" s="39">
        <v>6.5019237264775417E-2</v>
      </c>
      <c r="T47" s="37">
        <v>1287865</v>
      </c>
      <c r="U47" s="40">
        <v>1.2423662418032945E-5</v>
      </c>
      <c r="V47" s="37">
        <v>1287865</v>
      </c>
      <c r="W47" s="40">
        <v>2.2517888132684715E-4</v>
      </c>
    </row>
    <row r="48" spans="1:23" x14ac:dyDescent="0.45">
      <c r="A48" s="41" t="s">
        <v>53</v>
      </c>
      <c r="B48" s="36">
        <v>2045369</v>
      </c>
      <c r="C48" s="36">
        <v>1759774</v>
      </c>
      <c r="D48" s="36">
        <v>883088</v>
      </c>
      <c r="E48" s="37">
        <v>876686</v>
      </c>
      <c r="F48" s="42">
        <v>285153</v>
      </c>
      <c r="G48" s="37">
        <v>142882</v>
      </c>
      <c r="H48" s="37">
        <v>142271</v>
      </c>
      <c r="I48" s="37">
        <v>32</v>
      </c>
      <c r="J48" s="37">
        <v>13</v>
      </c>
      <c r="K48" s="37">
        <v>19</v>
      </c>
      <c r="L48" s="56">
        <v>410</v>
      </c>
      <c r="M48" s="56">
        <v>236</v>
      </c>
      <c r="N48" s="56">
        <v>174</v>
      </c>
      <c r="O48" s="38"/>
      <c r="P48" s="37">
        <v>2202900</v>
      </c>
      <c r="Q48" s="39">
        <v>0.79884425076036136</v>
      </c>
      <c r="R48" s="43">
        <v>2202900</v>
      </c>
      <c r="S48" s="39">
        <v>0.12944436878659948</v>
      </c>
      <c r="T48" s="37">
        <v>2202900</v>
      </c>
      <c r="U48" s="40">
        <v>1.4526306232693268E-5</v>
      </c>
      <c r="V48" s="37">
        <v>2202900</v>
      </c>
      <c r="W48" s="40">
        <v>1.861182986063825E-4</v>
      </c>
    </row>
    <row r="49" spans="1:23" x14ac:dyDescent="0.45">
      <c r="A49" s="41" t="s">
        <v>54</v>
      </c>
      <c r="B49" s="36">
        <v>2683125</v>
      </c>
      <c r="C49" s="36">
        <v>2313535</v>
      </c>
      <c r="D49" s="36">
        <v>1160348</v>
      </c>
      <c r="E49" s="37">
        <v>1153187</v>
      </c>
      <c r="F49" s="42">
        <v>368566</v>
      </c>
      <c r="G49" s="37">
        <v>184919</v>
      </c>
      <c r="H49" s="37">
        <v>183647</v>
      </c>
      <c r="I49" s="37">
        <v>264</v>
      </c>
      <c r="J49" s="37">
        <v>132</v>
      </c>
      <c r="K49" s="37">
        <v>132</v>
      </c>
      <c r="L49" s="56">
        <v>760</v>
      </c>
      <c r="M49" s="56">
        <v>490</v>
      </c>
      <c r="N49" s="56">
        <v>270</v>
      </c>
      <c r="O49" s="38"/>
      <c r="P49" s="37">
        <v>2892275</v>
      </c>
      <c r="Q49" s="39">
        <v>0.79990146165215958</v>
      </c>
      <c r="R49" s="43">
        <v>2892275</v>
      </c>
      <c r="S49" s="39">
        <v>0.12743117442151938</v>
      </c>
      <c r="T49" s="37">
        <v>2892275</v>
      </c>
      <c r="U49" s="40">
        <v>9.1277627473182869E-5</v>
      </c>
      <c r="V49" s="37">
        <v>2892275</v>
      </c>
      <c r="W49" s="40">
        <v>2.6276892757431432E-4</v>
      </c>
    </row>
    <row r="50" spans="1:23" x14ac:dyDescent="0.45">
      <c r="A50" s="41" t="s">
        <v>55</v>
      </c>
      <c r="B50" s="36">
        <v>1705293</v>
      </c>
      <c r="C50" s="36">
        <v>1568607</v>
      </c>
      <c r="D50" s="36">
        <v>787290</v>
      </c>
      <c r="E50" s="37">
        <v>781317</v>
      </c>
      <c r="F50" s="42">
        <v>136019</v>
      </c>
      <c r="G50" s="37">
        <v>68237</v>
      </c>
      <c r="H50" s="37">
        <v>67782</v>
      </c>
      <c r="I50" s="37">
        <v>102</v>
      </c>
      <c r="J50" s="37">
        <v>42</v>
      </c>
      <c r="K50" s="37">
        <v>60</v>
      </c>
      <c r="L50" s="56">
        <v>565</v>
      </c>
      <c r="M50" s="56">
        <v>307</v>
      </c>
      <c r="N50" s="56">
        <v>258</v>
      </c>
      <c r="O50" s="38"/>
      <c r="P50" s="37">
        <v>1803885</v>
      </c>
      <c r="Q50" s="39">
        <v>0.86957150816155127</v>
      </c>
      <c r="R50" s="43">
        <v>1803885</v>
      </c>
      <c r="S50" s="39">
        <v>7.5403365513876996E-2</v>
      </c>
      <c r="T50" s="37">
        <v>1803885</v>
      </c>
      <c r="U50" s="40">
        <v>5.6544624518747039E-5</v>
      </c>
      <c r="V50" s="37">
        <v>1803885</v>
      </c>
      <c r="W50" s="40">
        <v>3.1321287110874584E-4</v>
      </c>
    </row>
    <row r="51" spans="1:23" x14ac:dyDescent="0.45">
      <c r="A51" s="41" t="s">
        <v>56</v>
      </c>
      <c r="B51" s="36">
        <v>1621802</v>
      </c>
      <c r="C51" s="36">
        <v>1557715</v>
      </c>
      <c r="D51" s="36">
        <v>781769</v>
      </c>
      <c r="E51" s="37">
        <v>775946</v>
      </c>
      <c r="F51" s="42">
        <v>63293</v>
      </c>
      <c r="G51" s="37">
        <v>31767</v>
      </c>
      <c r="H51" s="37">
        <v>31526</v>
      </c>
      <c r="I51" s="37">
        <v>27</v>
      </c>
      <c r="J51" s="37">
        <v>10</v>
      </c>
      <c r="K51" s="37">
        <v>17</v>
      </c>
      <c r="L51" s="56">
        <v>767</v>
      </c>
      <c r="M51" s="56">
        <v>418</v>
      </c>
      <c r="N51" s="56">
        <v>349</v>
      </c>
      <c r="O51" s="38"/>
      <c r="P51" s="37">
        <v>1682365</v>
      </c>
      <c r="Q51" s="39">
        <v>0.92590787373726868</v>
      </c>
      <c r="R51" s="43">
        <v>1682365</v>
      </c>
      <c r="S51" s="39">
        <v>3.7621443622519492E-2</v>
      </c>
      <c r="T51" s="37">
        <v>1682365</v>
      </c>
      <c r="U51" s="40">
        <v>1.6048836013588014E-5</v>
      </c>
      <c r="V51" s="37">
        <v>1682365</v>
      </c>
      <c r="W51" s="40">
        <v>4.5590582305266692E-4</v>
      </c>
    </row>
    <row r="52" spans="1:23" x14ac:dyDescent="0.45">
      <c r="A52" s="41" t="s">
        <v>57</v>
      </c>
      <c r="B52" s="36">
        <v>2427557</v>
      </c>
      <c r="C52" s="36">
        <v>2226663</v>
      </c>
      <c r="D52" s="36">
        <v>1117899</v>
      </c>
      <c r="E52" s="37">
        <v>1108764</v>
      </c>
      <c r="F52" s="42">
        <v>200092</v>
      </c>
      <c r="G52" s="37">
        <v>100483</v>
      </c>
      <c r="H52" s="37">
        <v>99609</v>
      </c>
      <c r="I52" s="37">
        <v>233</v>
      </c>
      <c r="J52" s="37">
        <v>115</v>
      </c>
      <c r="K52" s="37">
        <v>118</v>
      </c>
      <c r="L52" s="56">
        <v>569</v>
      </c>
      <c r="M52" s="56">
        <v>352</v>
      </c>
      <c r="N52" s="56">
        <v>217</v>
      </c>
      <c r="O52" s="38"/>
      <c r="P52" s="37">
        <v>2611560</v>
      </c>
      <c r="Q52" s="39">
        <v>0.85261797546294171</v>
      </c>
      <c r="R52" s="43">
        <v>2611560</v>
      </c>
      <c r="S52" s="39">
        <v>7.6617806981267897E-2</v>
      </c>
      <c r="T52" s="37">
        <v>2611560</v>
      </c>
      <c r="U52" s="40">
        <v>8.9218704529093728E-5</v>
      </c>
      <c r="V52" s="37">
        <v>2611560</v>
      </c>
      <c r="W52" s="40">
        <v>2.1787743724057651E-4</v>
      </c>
    </row>
    <row r="53" spans="1:23" x14ac:dyDescent="0.45">
      <c r="A53" s="41" t="s">
        <v>58</v>
      </c>
      <c r="B53" s="36">
        <v>1971369</v>
      </c>
      <c r="C53" s="36">
        <v>1690861</v>
      </c>
      <c r="D53" s="36">
        <v>849965</v>
      </c>
      <c r="E53" s="37">
        <v>840896</v>
      </c>
      <c r="F53" s="42">
        <v>279375</v>
      </c>
      <c r="G53" s="37">
        <v>140458</v>
      </c>
      <c r="H53" s="37">
        <v>138917</v>
      </c>
      <c r="I53" s="37">
        <v>490</v>
      </c>
      <c r="J53" s="37">
        <v>242</v>
      </c>
      <c r="K53" s="37">
        <v>248</v>
      </c>
      <c r="L53" s="56">
        <v>643</v>
      </c>
      <c r="M53" s="56">
        <v>378</v>
      </c>
      <c r="N53" s="56">
        <v>265</v>
      </c>
      <c r="O53" s="38"/>
      <c r="P53" s="37">
        <v>2269725</v>
      </c>
      <c r="Q53" s="39">
        <v>0.74496293603850683</v>
      </c>
      <c r="R53" s="43">
        <v>2269725</v>
      </c>
      <c r="S53" s="39">
        <v>0.12308759871790635</v>
      </c>
      <c r="T53" s="37">
        <v>2269725</v>
      </c>
      <c r="U53" s="40">
        <v>2.1588518432849794E-4</v>
      </c>
      <c r="V53" s="37">
        <v>2269725</v>
      </c>
      <c r="W53" s="40">
        <v>2.8329423168004935E-4</v>
      </c>
    </row>
    <row r="55" spans="1:23" x14ac:dyDescent="0.45">
      <c r="A55" s="152" t="s">
        <v>127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</row>
    <row r="56" spans="1:23" x14ac:dyDescent="0.45">
      <c r="A56" s="153" t="s">
        <v>157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3" x14ac:dyDescent="0.45">
      <c r="A57" s="153" t="s">
        <v>128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3" x14ac:dyDescent="0.45">
      <c r="A58" s="153" t="s">
        <v>129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3" ht="18" customHeight="1" x14ac:dyDescent="0.45">
      <c r="A59" s="152" t="s">
        <v>130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</row>
    <row r="60" spans="1:23" x14ac:dyDescent="0.45">
      <c r="A60" s="22" t="s">
        <v>131</v>
      </c>
    </row>
    <row r="61" spans="1:23" x14ac:dyDescent="0.45">
      <c r="A61" s="22" t="s">
        <v>132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1" sqref="F2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45" t="s">
        <v>134</v>
      </c>
    </row>
    <row r="3" spans="1:6" ht="36" x14ac:dyDescent="0.45">
      <c r="A3" s="41" t="s">
        <v>2</v>
      </c>
      <c r="B3" s="35" t="s">
        <v>135</v>
      </c>
      <c r="C3" s="46" t="s">
        <v>91</v>
      </c>
      <c r="D3" s="46" t="s">
        <v>92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DIGI-808455956-4103850</_dlc_DocId>
    <_dlc_DocIdUrl xmlns="89559dea-130d-4237-8e78-1ce7f44b9a24">
      <Url>https://digitalgojp.sharepoint.com/sites/digi_portal/_layouts/15/DocIdRedir.aspx?ID=DIGI-808455956-4103850</Url>
      <Description>DIGI-808455956-4103850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2022-09-22T08:03:16Z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96000939-0d8b-4f50-914c-af339212c0b6</vt:lpwstr>
  </property>
  <property fmtid="{D5CDD505-2E9C-101B-9397-08002B2CF9AE}" pid="4" name="MediaServiceImageTags">
    <vt:lpwstr/>
  </property>
</Properties>
</file>