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4428" yWindow="4428" windowWidth="34560" windowHeight="18696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(都道府県別)'!$A$1:$I$64</definedName>
    <definedName name="_xlnm.Print_Area" localSheetId="1">'進捗状況（政令市・特別区）'!$A$1:$I$46</definedName>
    <definedName name="_xlnm.Print_Area" localSheetId="2">総接種回数!$A$1:$AB$62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7" i="11" l="1"/>
  <c r="B10" i="10"/>
  <c r="I39" i="10"/>
  <c r="G39" i="10"/>
  <c r="E39" i="10"/>
  <c r="I29" i="10"/>
  <c r="I25" i="10"/>
  <c r="I23" i="10"/>
  <c r="I21" i="10"/>
  <c r="I17" i="10"/>
  <c r="I15" i="10"/>
  <c r="I13" i="10"/>
  <c r="I11" i="10"/>
  <c r="G24" i="10"/>
  <c r="G23" i="10"/>
  <c r="G19" i="10"/>
  <c r="G16" i="10"/>
  <c r="G15" i="10"/>
  <c r="G11" i="10"/>
  <c r="I12" i="10"/>
  <c r="I14" i="10"/>
  <c r="I16" i="10"/>
  <c r="I18" i="10"/>
  <c r="I19" i="10"/>
  <c r="I20" i="10"/>
  <c r="I22" i="10"/>
  <c r="I24" i="10"/>
  <c r="I26" i="10"/>
  <c r="I27" i="10"/>
  <c r="I28" i="10"/>
  <c r="I30" i="10"/>
  <c r="G12" i="10"/>
  <c r="G13" i="10"/>
  <c r="G14" i="10"/>
  <c r="G17" i="10"/>
  <c r="G18" i="10"/>
  <c r="G20" i="10"/>
  <c r="G21" i="10"/>
  <c r="G22" i="10"/>
  <c r="G25" i="10"/>
  <c r="G26" i="10"/>
  <c r="G27" i="10"/>
  <c r="G28" i="10"/>
  <c r="G29" i="10"/>
  <c r="G3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B10" i="9" l="1"/>
  <c r="D10" i="9" l="1"/>
  <c r="D10" i="10"/>
  <c r="J7" i="11"/>
  <c r="G7" i="11"/>
  <c r="D7" i="11"/>
  <c r="V8" i="11" l="1"/>
  <c r="AA7" i="11"/>
  <c r="I8" i="11"/>
  <c r="K8" i="11" s="1"/>
  <c r="T7" i="11"/>
  <c r="S7" i="11" l="1"/>
  <c r="Z7" i="11"/>
  <c r="X7" i="11"/>
  <c r="B3" i="12"/>
  <c r="P3" i="12"/>
  <c r="B3" i="11"/>
  <c r="Y7" i="11" l="1"/>
  <c r="L7" i="11"/>
  <c r="R7" i="11"/>
  <c r="C8" i="11" l="1"/>
  <c r="E8" i="11" s="1"/>
  <c r="F8" i="11"/>
  <c r="H8" i="11" s="1"/>
  <c r="C9" i="11"/>
  <c r="E9" i="11" s="1"/>
  <c r="F9" i="11"/>
  <c r="H9" i="11" s="1"/>
  <c r="I9" i="11"/>
  <c r="C10" i="11"/>
  <c r="E10" i="11" s="1"/>
  <c r="F10" i="11"/>
  <c r="H10" i="11" s="1"/>
  <c r="I10" i="11"/>
  <c r="K10" i="11" s="1"/>
  <c r="C11" i="11"/>
  <c r="E11" i="11" s="1"/>
  <c r="F11" i="11"/>
  <c r="H11" i="11" s="1"/>
  <c r="I11" i="11"/>
  <c r="K11" i="11" s="1"/>
  <c r="C12" i="11"/>
  <c r="E12" i="11" s="1"/>
  <c r="F12" i="11"/>
  <c r="H12" i="11" s="1"/>
  <c r="I12" i="11"/>
  <c r="K12" i="11" s="1"/>
  <c r="C13" i="11"/>
  <c r="E13" i="11" s="1"/>
  <c r="F13" i="11"/>
  <c r="H13" i="11" s="1"/>
  <c r="I13" i="11"/>
  <c r="K13" i="11" s="1"/>
  <c r="C14" i="11"/>
  <c r="E14" i="11" s="1"/>
  <c r="F14" i="11"/>
  <c r="H14" i="11" s="1"/>
  <c r="I14" i="11"/>
  <c r="K14" i="11" s="1"/>
  <c r="C15" i="11"/>
  <c r="E15" i="11" s="1"/>
  <c r="F15" i="11"/>
  <c r="H15" i="11" s="1"/>
  <c r="I15" i="11"/>
  <c r="K15" i="11" s="1"/>
  <c r="C16" i="11"/>
  <c r="E16" i="11" s="1"/>
  <c r="F16" i="11"/>
  <c r="H16" i="11" s="1"/>
  <c r="I16" i="11"/>
  <c r="K16" i="11" s="1"/>
  <c r="C17" i="11"/>
  <c r="E17" i="11" s="1"/>
  <c r="F17" i="11"/>
  <c r="H17" i="11" s="1"/>
  <c r="I17" i="11"/>
  <c r="K17" i="11" s="1"/>
  <c r="C18" i="11"/>
  <c r="E18" i="11" s="1"/>
  <c r="F18" i="11"/>
  <c r="H18" i="11" s="1"/>
  <c r="I18" i="11"/>
  <c r="K18" i="11" s="1"/>
  <c r="C19" i="11"/>
  <c r="E19" i="11" s="1"/>
  <c r="F19" i="11"/>
  <c r="H19" i="11" s="1"/>
  <c r="I19" i="11"/>
  <c r="K19" i="11" s="1"/>
  <c r="C20" i="11"/>
  <c r="E20" i="11" s="1"/>
  <c r="F20" i="11"/>
  <c r="H20" i="11" s="1"/>
  <c r="I20" i="11"/>
  <c r="K20" i="11" s="1"/>
  <c r="C21" i="11"/>
  <c r="E21" i="11" s="1"/>
  <c r="F21" i="11"/>
  <c r="H21" i="11" s="1"/>
  <c r="I21" i="11"/>
  <c r="K21" i="11" s="1"/>
  <c r="C22" i="11"/>
  <c r="E22" i="11" s="1"/>
  <c r="F22" i="11"/>
  <c r="H22" i="11" s="1"/>
  <c r="I22" i="11"/>
  <c r="K22" i="11" s="1"/>
  <c r="C23" i="11"/>
  <c r="E23" i="11" s="1"/>
  <c r="F23" i="11"/>
  <c r="H23" i="11" s="1"/>
  <c r="I23" i="11"/>
  <c r="K23" i="11" s="1"/>
  <c r="C24" i="11"/>
  <c r="E24" i="11" s="1"/>
  <c r="F24" i="11"/>
  <c r="H24" i="11" s="1"/>
  <c r="I24" i="11"/>
  <c r="K24" i="11" s="1"/>
  <c r="C25" i="11"/>
  <c r="E25" i="11" s="1"/>
  <c r="F25" i="11"/>
  <c r="H25" i="11" s="1"/>
  <c r="I25" i="11"/>
  <c r="K25" i="11" s="1"/>
  <c r="C26" i="11"/>
  <c r="E26" i="11" s="1"/>
  <c r="F26" i="11"/>
  <c r="H26" i="11" s="1"/>
  <c r="I26" i="11"/>
  <c r="K26" i="11" s="1"/>
  <c r="C27" i="11"/>
  <c r="E27" i="11" s="1"/>
  <c r="F27" i="11"/>
  <c r="H27" i="11" s="1"/>
  <c r="I27" i="11"/>
  <c r="K27" i="11" s="1"/>
  <c r="C28" i="11"/>
  <c r="E28" i="11" s="1"/>
  <c r="F28" i="11"/>
  <c r="H28" i="11" s="1"/>
  <c r="I28" i="11"/>
  <c r="K28" i="11" s="1"/>
  <c r="C29" i="11"/>
  <c r="E29" i="11" s="1"/>
  <c r="F29" i="11"/>
  <c r="H29" i="11" s="1"/>
  <c r="I29" i="11"/>
  <c r="K29" i="11" s="1"/>
  <c r="C30" i="11"/>
  <c r="E30" i="11" s="1"/>
  <c r="F30" i="11"/>
  <c r="H30" i="11" s="1"/>
  <c r="I30" i="11"/>
  <c r="K30" i="11" s="1"/>
  <c r="C31" i="11"/>
  <c r="E31" i="11" s="1"/>
  <c r="F31" i="11"/>
  <c r="H31" i="11" s="1"/>
  <c r="I31" i="11"/>
  <c r="K31" i="11" s="1"/>
  <c r="C32" i="11"/>
  <c r="E32" i="11" s="1"/>
  <c r="F32" i="11"/>
  <c r="H32" i="11" s="1"/>
  <c r="I32" i="11"/>
  <c r="K32" i="11" s="1"/>
  <c r="C33" i="11"/>
  <c r="E33" i="11" s="1"/>
  <c r="F33" i="11"/>
  <c r="H33" i="11" s="1"/>
  <c r="I33" i="11"/>
  <c r="K33" i="11" s="1"/>
  <c r="C34" i="11"/>
  <c r="E34" i="11" s="1"/>
  <c r="F34" i="11"/>
  <c r="H34" i="11" s="1"/>
  <c r="I34" i="11"/>
  <c r="K34" i="11" s="1"/>
  <c r="C35" i="11"/>
  <c r="E35" i="11" s="1"/>
  <c r="F35" i="11"/>
  <c r="H35" i="11" s="1"/>
  <c r="I35" i="11"/>
  <c r="K35" i="11" s="1"/>
  <c r="C36" i="11"/>
  <c r="E36" i="11" s="1"/>
  <c r="F36" i="11"/>
  <c r="H36" i="11" s="1"/>
  <c r="I36" i="11"/>
  <c r="K36" i="11" s="1"/>
  <c r="C37" i="11"/>
  <c r="E37" i="11" s="1"/>
  <c r="F37" i="11"/>
  <c r="H37" i="11" s="1"/>
  <c r="I37" i="11"/>
  <c r="K37" i="11" s="1"/>
  <c r="C38" i="11"/>
  <c r="E38" i="11" s="1"/>
  <c r="F38" i="11"/>
  <c r="H38" i="11" s="1"/>
  <c r="I38" i="11"/>
  <c r="K38" i="11" s="1"/>
  <c r="C39" i="11"/>
  <c r="E39" i="11" s="1"/>
  <c r="F39" i="11"/>
  <c r="H39" i="11" s="1"/>
  <c r="I39" i="11"/>
  <c r="K39" i="11" s="1"/>
  <c r="C40" i="11"/>
  <c r="E40" i="11" s="1"/>
  <c r="F40" i="11"/>
  <c r="H40" i="11" s="1"/>
  <c r="I40" i="11"/>
  <c r="K40" i="11" s="1"/>
  <c r="C41" i="11"/>
  <c r="E41" i="11" s="1"/>
  <c r="F41" i="11"/>
  <c r="H41" i="11" s="1"/>
  <c r="I41" i="11"/>
  <c r="K41" i="11" s="1"/>
  <c r="C42" i="11"/>
  <c r="E42" i="11" s="1"/>
  <c r="F42" i="11"/>
  <c r="H42" i="11" s="1"/>
  <c r="I42" i="11"/>
  <c r="K42" i="11" s="1"/>
  <c r="C43" i="11"/>
  <c r="E43" i="11" s="1"/>
  <c r="F43" i="11"/>
  <c r="H43" i="11" s="1"/>
  <c r="I43" i="11"/>
  <c r="K43" i="11" s="1"/>
  <c r="C44" i="11"/>
  <c r="E44" i="11" s="1"/>
  <c r="F44" i="11"/>
  <c r="H44" i="11" s="1"/>
  <c r="I44" i="11"/>
  <c r="K44" i="11" s="1"/>
  <c r="C45" i="11"/>
  <c r="E45" i="11" s="1"/>
  <c r="F45" i="11"/>
  <c r="H45" i="11" s="1"/>
  <c r="I45" i="11"/>
  <c r="K45" i="11" s="1"/>
  <c r="C46" i="11"/>
  <c r="E46" i="11" s="1"/>
  <c r="F46" i="11"/>
  <c r="H46" i="11" s="1"/>
  <c r="I46" i="11"/>
  <c r="K46" i="11" s="1"/>
  <c r="C47" i="11"/>
  <c r="E47" i="11" s="1"/>
  <c r="F47" i="11"/>
  <c r="H47" i="11" s="1"/>
  <c r="I47" i="11"/>
  <c r="K47" i="11" s="1"/>
  <c r="C48" i="11"/>
  <c r="E48" i="11" s="1"/>
  <c r="F48" i="11"/>
  <c r="H48" i="11" s="1"/>
  <c r="I48" i="11"/>
  <c r="K48" i="11" s="1"/>
  <c r="C49" i="11"/>
  <c r="E49" i="11" s="1"/>
  <c r="F49" i="11"/>
  <c r="H49" i="11" s="1"/>
  <c r="I49" i="11"/>
  <c r="K49" i="11" s="1"/>
  <c r="C50" i="11"/>
  <c r="E50" i="11" s="1"/>
  <c r="F50" i="11"/>
  <c r="H50" i="11" s="1"/>
  <c r="I50" i="11"/>
  <c r="K50" i="11" s="1"/>
  <c r="C51" i="11"/>
  <c r="E51" i="11" s="1"/>
  <c r="F51" i="11"/>
  <c r="H51" i="11" s="1"/>
  <c r="I51" i="11"/>
  <c r="K51" i="11" s="1"/>
  <c r="C52" i="11"/>
  <c r="E52" i="11" s="1"/>
  <c r="F52" i="11"/>
  <c r="H52" i="11" s="1"/>
  <c r="I52" i="11"/>
  <c r="K52" i="11" s="1"/>
  <c r="C53" i="11"/>
  <c r="E53" i="11" s="1"/>
  <c r="F53" i="11"/>
  <c r="H53" i="11" s="1"/>
  <c r="I53" i="11"/>
  <c r="K53" i="11" s="1"/>
  <c r="C54" i="11"/>
  <c r="E54" i="11" s="1"/>
  <c r="F54" i="11"/>
  <c r="H54" i="11" s="1"/>
  <c r="I54" i="11"/>
  <c r="K54" i="11" s="1"/>
  <c r="Q7" i="11"/>
  <c r="V2" i="12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K9" i="11" l="1"/>
  <c r="I7" i="11"/>
  <c r="K7" i="11" s="1"/>
  <c r="V7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F7" i="11"/>
  <c r="H7" i="11" s="1"/>
  <c r="B6" i="12"/>
  <c r="C7" i="11" l="1"/>
  <c r="E7" i="11" s="1"/>
  <c r="W54" i="11"/>
  <c r="W53" i="11"/>
  <c r="W52" i="11"/>
  <c r="W51" i="11"/>
  <c r="W50" i="11"/>
  <c r="W49" i="11"/>
  <c r="W48" i="11"/>
  <c r="W47" i="11"/>
  <c r="W46" i="11"/>
  <c r="W45" i="11"/>
  <c r="W44" i="11"/>
  <c r="W43" i="11"/>
  <c r="W42" i="11"/>
  <c r="W41" i="11"/>
  <c r="W40" i="11"/>
  <c r="W39" i="11"/>
  <c r="W38" i="11"/>
  <c r="W37" i="11"/>
  <c r="W36" i="11"/>
  <c r="W35" i="11"/>
  <c r="W34" i="11"/>
  <c r="W33" i="11"/>
  <c r="W32" i="11"/>
  <c r="W31" i="11"/>
  <c r="W30" i="11"/>
  <c r="W29" i="11"/>
  <c r="W28" i="11"/>
  <c r="W27" i="11"/>
  <c r="W26" i="11"/>
  <c r="W25" i="11"/>
  <c r="W24" i="11"/>
  <c r="W23" i="11"/>
  <c r="W22" i="11"/>
  <c r="W21" i="11"/>
  <c r="W20" i="11"/>
  <c r="W19" i="11"/>
  <c r="W18" i="11"/>
  <c r="W17" i="11"/>
  <c r="W16" i="11"/>
  <c r="W15" i="11"/>
  <c r="W14" i="11"/>
  <c r="W13" i="11"/>
  <c r="W12" i="11"/>
  <c r="W11" i="11"/>
  <c r="W10" i="11"/>
  <c r="W9" i="11"/>
  <c r="N6" i="12"/>
  <c r="M6" i="12"/>
  <c r="L6" i="12"/>
  <c r="W6" i="12" s="1"/>
  <c r="I6" i="12"/>
  <c r="W8" i="11" l="1"/>
  <c r="W7" i="11"/>
  <c r="AB7" i="11" l="1"/>
  <c r="Y2" i="11"/>
  <c r="P7" i="11" l="1"/>
  <c r="O7" i="11"/>
  <c r="H5" i="10"/>
  <c r="B7" i="11" l="1"/>
  <c r="U7" i="11"/>
  <c r="M7" i="11" l="1"/>
  <c r="N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Q6" i="12" l="1"/>
  <c r="F6" i="12"/>
  <c r="S6" i="12" s="1"/>
  <c r="I53" i="9" l="1"/>
  <c r="I50" i="9"/>
  <c r="I45" i="9"/>
  <c r="I42" i="9"/>
  <c r="I29" i="9"/>
  <c r="I26" i="9"/>
  <c r="I21" i="9"/>
  <c r="I18" i="9"/>
  <c r="I13" i="9"/>
  <c r="I44" i="9"/>
  <c r="I36" i="9"/>
  <c r="I34" i="9"/>
  <c r="I28" i="9"/>
  <c r="I20" i="9"/>
  <c r="I12" i="9"/>
  <c r="C10" i="10"/>
  <c r="E10" i="10" s="1"/>
  <c r="F10" i="10"/>
  <c r="H10" i="10"/>
  <c r="I52" i="9"/>
  <c r="F5" i="10"/>
  <c r="F34" i="10" s="1"/>
  <c r="H3" i="10"/>
  <c r="I11" i="9"/>
  <c r="I14" i="9"/>
  <c r="I15" i="9"/>
  <c r="I16" i="9"/>
  <c r="I17" i="9"/>
  <c r="I19" i="9"/>
  <c r="I22" i="9"/>
  <c r="I23" i="9"/>
  <c r="I24" i="9"/>
  <c r="I25" i="9"/>
  <c r="I27" i="9"/>
  <c r="I30" i="9"/>
  <c r="I31" i="9"/>
  <c r="I32" i="9"/>
  <c r="I33" i="9"/>
  <c r="I35" i="9"/>
  <c r="I37" i="9"/>
  <c r="I38" i="9"/>
  <c r="I39" i="9"/>
  <c r="I40" i="9"/>
  <c r="I41" i="9"/>
  <c r="I43" i="9"/>
  <c r="I46" i="9"/>
  <c r="I47" i="9"/>
  <c r="I48" i="9"/>
  <c r="I49" i="9"/>
  <c r="I51" i="9"/>
  <c r="I54" i="9"/>
  <c r="I55" i="9"/>
  <c r="I56" i="9"/>
  <c r="I57" i="9"/>
  <c r="H10" i="9"/>
  <c r="I10" i="9" s="1"/>
  <c r="H34" i="10"/>
  <c r="F10" i="9" l="1"/>
  <c r="G10" i="9" s="1"/>
  <c r="I10" i="10"/>
  <c r="G10" i="10"/>
  <c r="C10" i="9" l="1"/>
  <c r="E10" i="9" s="1"/>
</calcChain>
</file>

<file path=xl/sharedStrings.xml><?xml version="1.0" encoding="utf-8"?>
<sst xmlns="http://schemas.openxmlformats.org/spreadsheetml/2006/main" count="365" uniqueCount="160">
  <si>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</si>
  <si>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</si>
  <si>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</si>
  <si>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</si>
  <si>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</si>
  <si>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</si>
  <si>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</si>
  <si>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</si>
  <si>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</si>
  <si>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</si>
  <si>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</si>
  <si>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</si>
  <si>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</si>
  <si>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</si>
  <si>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</si>
  <si>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</si>
  <si>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</si>
  <si>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</si>
  <si>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</si>
  <si>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</si>
  <si>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</si>
  <si>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</si>
  <si>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</si>
  <si>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</si>
  <si>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</si>
  <si>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</si>
  <si>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</si>
  <si>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</si>
  <si>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</si>
  <si>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</si>
  <si>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</si>
  <si>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</si>
  <si>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</si>
  <si>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</si>
  <si>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</si>
  <si>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</si>
  <si>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</si>
  <si>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</si>
  <si>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</si>
  <si>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</si>
  <si>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</si>
  <si>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</si>
  <si>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</si>
  <si>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</si>
  <si>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</si>
  <si>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</si>
  <si>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</si>
  <si>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</si>
  <si>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</si>
  <si>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</si>
  <si>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</si>
  <si>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</si>
  <si>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</si>
  <si>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</si>
  <si>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</si>
  <si>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</si>
  <si>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</si>
  <si>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</si>
  <si>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</si>
  <si>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</si>
  <si>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</si>
  <si>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</si>
  <si>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</si>
  <si>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</si>
  <si>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</si>
  <si>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</si>
  <si>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</si>
  <si>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</si>
  <si>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</si>
  <si>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</si>
  <si>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</si>
  <si>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</si>
  <si>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</si>
  <si>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</si>
  <si>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</si>
  <si>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</si>
  <si>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</si>
  <si>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</si>
  <si>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</si>
  <si>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</si>
  <si>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</si>
  <si>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</si>
  <si>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</si>
  <si>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</si>
  <si>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</si>
  <si>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</si>
  <si>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</si>
  <si>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</si>
  <si>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</si>
  <si>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</si>
  <si>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</si>
  <si>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</si>
  <si>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</si>
  <si>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</si>
  <si>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</si>
  <si>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</si>
  <si>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</si>
  <si>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</si>
  <si>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</si>
  <si>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</si>
  <si>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</si>
  <si>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</si>
  <si>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</si>
  <si>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</si>
  <si>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内7月分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</si>
  <si>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</si>
  <si>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</si>
  <si>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内7月分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</si>
  <si>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</si>
  <si>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</si>
  <si>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</si>
  <si>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</si>
  <si>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</si>
  <si>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</si>
  <si>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</si>
  <si>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</si>
  <si>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</si>
  <si>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</si>
  <si>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</si>
  <si>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</si>
  <si>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ファイザー社※5※6 </t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</si>
  <si>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</si>
  <si>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</si>
  <si>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</si>
  <si>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</si>
  <si>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</si>
  <si>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</si>
  <si>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</si>
  <si>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</si>
  <si>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</si>
  <si>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</si>
  <si>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</si>
  <si>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</si>
  <si>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</si>
  <si>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</si>
  <si>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</si>
  <si>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</si>
  <si>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</si>
  <si>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</si>
  <si>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</si>
  <si>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</si>
  <si>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</si>
  <si>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</si>
  <si>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</si>
  <si>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</si>
  <si>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</si>
  <si>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>モデルナ社</t>
    <rPh sb="4" eb="5">
      <t>シャ</t>
    </rPh>
    <phoneticPr fontId="2"/>
  </si>
  <si>
    <r>
      <t>モデルナ社</t>
    </r>
    <r>
      <rPr>
        <sz val="8"/>
        <color theme="1"/>
        <rFont val="游ゴシック"/>
        <family val="3"/>
        <charset val="128"/>
        <scheme val="minor"/>
      </rPr>
      <t>※1</t>
    </r>
    <rPh sb="4" eb="5">
      <t>シャ</t>
    </rPh>
    <phoneticPr fontId="2"/>
  </si>
  <si>
    <t>内８月分</t>
    <rPh sb="0" eb="1">
      <t>ウチ</t>
    </rPh>
    <rPh sb="2" eb="3">
      <t>ガツ</t>
    </rPh>
    <rPh sb="3" eb="4">
      <t>ブン</t>
    </rPh>
    <phoneticPr fontId="2"/>
  </si>
  <si>
    <t>内８月分</t>
    <phoneticPr fontId="2"/>
  </si>
  <si>
    <t>直近1週間</t>
    <rPh sb="3" eb="5">
      <t>シュウカン</t>
    </rPh>
    <phoneticPr fontId="2"/>
  </si>
  <si>
    <t>除外する回数</t>
    <rPh sb="0" eb="2">
      <t>ジョガイ</t>
    </rPh>
    <rPh sb="4" eb="6">
      <t>カイスウ</t>
    </rPh>
    <phoneticPr fontId="2"/>
  </si>
  <si>
    <t>注：「除外する回数」は、死亡した方の、接種日が令和３年中の接種回数。</t>
    <rPh sb="3" eb="5">
      <t>ジョガイ</t>
    </rPh>
    <rPh sb="7" eb="9">
      <t>カイスウ</t>
    </rPh>
    <phoneticPr fontId="2"/>
  </si>
  <si>
    <t>注：公表日におけるデータの計上方法等の注釈については、以下を参照（https://www.kantei.go.jp/jp/content/000086996.pdf）。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</si>
  <si>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t>内９月分</t>
    <phoneticPr fontId="2"/>
  </si>
  <si>
    <t>内９月分</t>
    <rPh sb="0" eb="1">
      <t>ウチ</t>
    </rPh>
    <rPh sb="2" eb="3">
      <t>ガツ</t>
    </rPh>
    <rPh sb="3" eb="4">
      <t>ブン</t>
    </rPh>
    <phoneticPr fontId="2"/>
  </si>
  <si>
    <t>除外する回数</t>
    <rPh sb="0" eb="2">
      <t>ジョガイ</t>
    </rPh>
    <rPh sb="4" eb="6">
      <t>カイスウ</t>
    </rPh>
    <phoneticPr fontId="2"/>
  </si>
  <si>
    <t>除外する回数
※３</t>
    <rPh sb="0" eb="2">
      <t>ジョガイ</t>
    </rPh>
    <rPh sb="4" eb="6">
      <t>カイスウ</t>
    </rPh>
    <phoneticPr fontId="2"/>
  </si>
  <si>
    <t>※3：「除外する回数」は、死亡した方の、接種日が令和３年中の接種回数</t>
    <rPh sb="4" eb="6">
      <t>ジョガイ</t>
    </rPh>
    <rPh sb="8" eb="10">
      <t>カイスウ</t>
    </rPh>
    <rPh sb="13" eb="15">
      <t>シボウ</t>
    </rPh>
    <rPh sb="17" eb="18">
      <t>ホウ</t>
    </rPh>
    <rPh sb="20" eb="22">
      <t>セッシュ</t>
    </rPh>
    <rPh sb="22" eb="23">
      <t>ビ</t>
    </rPh>
    <rPh sb="24" eb="26">
      <t>レイワ</t>
    </rPh>
    <rPh sb="27" eb="28">
      <t>ネン</t>
    </rPh>
    <rPh sb="28" eb="29">
      <t>チュウ</t>
    </rPh>
    <rPh sb="30" eb="32">
      <t>セッシュ</t>
    </rPh>
    <rPh sb="32" eb="34">
      <t>カイスウ</t>
    </rPh>
    <phoneticPr fontId="2"/>
  </si>
  <si>
    <t>ただし、土日祝日直後の公表においては、直近の平日１日の入力数（直近の公表分とその翌日の集計値との差）を使用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</si>
</sst>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  <numFmt numFmtId="181" formatCode="\(m&quot;月&quot;d&quot;日&quot;&quot;公&quot;&quot;表&quot;&quot;時&quot;&quot;点&quot;\)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54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38" fontId="3" fillId="0" borderId="1" xfId="1" applyFont="1" applyBorder="1" applyAlignment="1">
      <alignment horizontal="left"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left"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38" fontId="11" fillId="0" borderId="0" xfId="1" applyFont="1">
      <alignment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80" fontId="3" fillId="0" borderId="1" xfId="0" applyNumberFormat="1" applyFont="1" applyFill="1" applyBorder="1">
      <alignment vertical="center"/>
    </xf>
    <xf numFmtId="10" fontId="3" fillId="0" borderId="1" xfId="0" applyNumberFormat="1" applyFont="1" applyFill="1" applyBorder="1">
      <alignment vertical="center"/>
    </xf>
    <xf numFmtId="38" fontId="5" fillId="0" borderId="4" xfId="1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3" fillId="0" borderId="0" xfId="0" applyFont="1" applyFill="1">
      <alignment vertical="center"/>
    </xf>
    <xf numFmtId="0" fontId="8" fillId="0" borderId="0" xfId="0" applyFont="1" applyFill="1">
      <alignment vertical="center"/>
    </xf>
    <xf numFmtId="10" fontId="3" fillId="0" borderId="6" xfId="3" applyNumberFormat="1" applyFont="1" applyFill="1" applyBorder="1">
      <alignment vertical="center"/>
    </xf>
    <xf numFmtId="0" fontId="3" fillId="0" borderId="0" xfId="0" applyFont="1" applyFill="1" applyAlignment="1">
      <alignment horizontal="left" vertical="center"/>
    </xf>
    <xf numFmtId="0" fontId="0" fillId="0" borderId="0" xfId="0" applyFill="1">
      <alignment vertical="center"/>
    </xf>
    <xf numFmtId="14" fontId="5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0" fillId="0" borderId="2" xfId="0" applyNumberFormat="1" applyFont="1" applyBorder="1" applyAlignment="1">
      <alignment horizontal="center" vertical="center" wrapText="1"/>
    </xf>
    <xf numFmtId="56" fontId="10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181" fontId="3" fillId="0" borderId="0" xfId="0" applyNumberFormat="1" applyFont="1" applyAlignment="1">
      <alignment horizontal="right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181" fontId="3" fillId="0" borderId="16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14" fontId="3" fillId="2" borderId="16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81" fontId="3" fillId="0" borderId="17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4"/>
  <sheetViews>
    <sheetView tabSelected="1" view="pageBreakPreview" zoomScaleNormal="100" zoomScaleSheetLayoutView="100" workbookViewId="0">
      <selection activeCell="B19" sqref="B19"/>
    </sheetView>
  </sheetViews>
  <sheetFormatPr defaultRowHeight="18" x14ac:dyDescent="0.45"/>
  <cols>
    <col min="1" max="1" width="13.59765625" customWidth="1"/>
    <col min="2" max="4" width="13.59765625" style="1" customWidth="1"/>
    <col min="5" max="8" width="13.59765625" customWidth="1"/>
    <col min="9" max="9" width="15.19921875" customWidth="1"/>
    <col min="10" max="10" width="7" customWidth="1"/>
    <col min="11" max="11" width="10.5" bestFit="1" customWidth="1"/>
  </cols>
  <sheetData>
    <row r="1" spans="1:9" x14ac:dyDescent="0.45">
      <c r="A1" s="84" t="s">
        <v>0</v>
      </c>
      <c r="B1" s="84"/>
      <c r="C1" s="84"/>
      <c r="D1" s="84"/>
      <c r="E1" s="84"/>
      <c r="F1" s="84"/>
      <c r="G1" s="84"/>
      <c r="H1" s="84"/>
      <c r="I1" s="84"/>
    </row>
    <row r="2" spans="1:9" x14ac:dyDescent="0.45">
      <c r="A2" s="2"/>
      <c r="B2" s="3"/>
      <c r="C2" s="3"/>
      <c r="D2" s="3"/>
      <c r="E2" s="2"/>
      <c r="F2" s="2"/>
      <c r="G2" s="2"/>
      <c r="H2" s="2"/>
      <c r="I2" s="2"/>
    </row>
    <row r="3" spans="1:9" x14ac:dyDescent="0.45">
      <c r="A3" s="2"/>
      <c r="B3" s="3"/>
      <c r="C3" s="3"/>
      <c r="D3" s="3"/>
      <c r="E3" s="2"/>
      <c r="F3" s="2"/>
      <c r="G3" s="76"/>
      <c r="H3" s="101">
        <v>44812</v>
      </c>
      <c r="I3" s="101"/>
    </row>
    <row r="4" spans="1:9" x14ac:dyDescent="0.45">
      <c r="A4" s="4"/>
      <c r="B4" s="5"/>
      <c r="C4" s="5"/>
      <c r="D4" s="5"/>
      <c r="E4" s="4"/>
      <c r="F4" s="6"/>
      <c r="G4" s="6"/>
      <c r="H4" s="6"/>
      <c r="I4" s="7" t="s">
        <v>1</v>
      </c>
    </row>
    <row r="5" spans="1:9" ht="19.5" customHeight="1" x14ac:dyDescent="0.45">
      <c r="A5" s="80" t="s">
        <v>2</v>
      </c>
      <c r="B5" s="85" t="s">
        <v>3</v>
      </c>
      <c r="C5" s="81" t="s">
        <v>4</v>
      </c>
      <c r="D5" s="86"/>
      <c r="E5" s="87"/>
      <c r="F5" s="91" t="s">
        <v>150</v>
      </c>
      <c r="G5" s="92"/>
      <c r="H5" s="93">
        <v>44811</v>
      </c>
      <c r="I5" s="94"/>
    </row>
    <row r="6" spans="1:9" ht="21.75" customHeight="1" x14ac:dyDescent="0.45">
      <c r="A6" s="80"/>
      <c r="B6" s="85"/>
      <c r="C6" s="88"/>
      <c r="D6" s="89"/>
      <c r="E6" s="90"/>
      <c r="F6" s="95" t="s">
        <v>5</v>
      </c>
      <c r="G6" s="96"/>
      <c r="H6" s="97" t="s">
        <v>6</v>
      </c>
      <c r="I6" s="98"/>
    </row>
    <row r="7" spans="1:9" ht="18.75" customHeight="1" x14ac:dyDescent="0.45">
      <c r="A7" s="80"/>
      <c r="B7" s="85"/>
      <c r="C7" s="99" t="s">
        <v>7</v>
      </c>
      <c r="D7" s="69"/>
      <c r="E7" s="8"/>
      <c r="F7" s="79" t="s">
        <v>8</v>
      </c>
      <c r="G7" s="8"/>
      <c r="H7" s="79" t="s">
        <v>8</v>
      </c>
      <c r="I7" s="9"/>
    </row>
    <row r="8" spans="1:9" ht="18.75" customHeight="1" x14ac:dyDescent="0.45">
      <c r="A8" s="80"/>
      <c r="B8" s="85"/>
      <c r="C8" s="100"/>
      <c r="D8" s="102" t="s">
        <v>157</v>
      </c>
      <c r="E8" s="81" t="s">
        <v>9</v>
      </c>
      <c r="F8" s="80"/>
      <c r="G8" s="81" t="s">
        <v>10</v>
      </c>
      <c r="H8" s="80"/>
      <c r="I8" s="83" t="s">
        <v>10</v>
      </c>
    </row>
    <row r="9" spans="1:9" ht="35.1" customHeight="1" x14ac:dyDescent="0.45">
      <c r="A9" s="80"/>
      <c r="B9" s="85"/>
      <c r="C9" s="100"/>
      <c r="D9" s="103"/>
      <c r="E9" s="82"/>
      <c r="F9" s="80"/>
      <c r="G9" s="82"/>
      <c r="H9" s="80"/>
      <c r="I9" s="82"/>
    </row>
    <row r="10" spans="1:9" x14ac:dyDescent="0.45">
      <c r="A10" s="10" t="s">
        <v>11</v>
      </c>
      <c r="B10" s="20">
        <f>SUM(B11:B57)</f>
        <v>125918711</v>
      </c>
      <c r="C10" s="21">
        <f>SUM(C11:C57)</f>
        <v>81767320</v>
      </c>
      <c r="D10" s="21">
        <f>SUM(D11:D57)</f>
        <v>3906</v>
      </c>
      <c r="E10" s="11">
        <f>(C10-D10)/$B10</f>
        <v>0.64933490305503527</v>
      </c>
      <c r="F10" s="21">
        <f>SUM(F11:F57)</f>
        <v>241759</v>
      </c>
      <c r="G10" s="11">
        <f>F10/$B10</f>
        <v>1.9199608865119338E-3</v>
      </c>
      <c r="H10" s="21">
        <f>SUM(H11:H57)</f>
        <v>32513</v>
      </c>
      <c r="I10" s="11">
        <f>H10/$B10</f>
        <v>2.5820626451616074E-4</v>
      </c>
    </row>
    <row r="11" spans="1:9" x14ac:dyDescent="0.45">
      <c r="A11" s="12" t="s">
        <v>12</v>
      </c>
      <c r="B11" s="20">
        <v>5181747</v>
      </c>
      <c r="C11" s="21">
        <v>3486418</v>
      </c>
      <c r="D11" s="21">
        <v>68</v>
      </c>
      <c r="E11" s="11">
        <f t="shared" ref="E11:E57" si="0">(C11-D11)/$B11</f>
        <v>0.67281362829949054</v>
      </c>
      <c r="F11" s="21">
        <v>9671</v>
      </c>
      <c r="G11" s="11">
        <f t="shared" ref="G11:G57" si="1">F11/$B11</f>
        <v>1.8663589712118326E-3</v>
      </c>
      <c r="H11" s="21">
        <v>1965</v>
      </c>
      <c r="I11" s="11">
        <f t="shared" ref="I11:I57" si="2">H11/$B11</f>
        <v>3.7921573554247244E-4</v>
      </c>
    </row>
    <row r="12" spans="1:9" x14ac:dyDescent="0.45">
      <c r="A12" s="12" t="s">
        <v>13</v>
      </c>
      <c r="B12" s="20">
        <v>1242614</v>
      </c>
      <c r="C12" s="21">
        <v>894346</v>
      </c>
      <c r="D12" s="21">
        <v>39</v>
      </c>
      <c r="E12" s="11">
        <f t="shared" si="0"/>
        <v>0.71969815244315616</v>
      </c>
      <c r="F12" s="21">
        <v>2271</v>
      </c>
      <c r="G12" s="11">
        <f t="shared" si="1"/>
        <v>1.8275989164776834E-3</v>
      </c>
      <c r="H12" s="21">
        <v>292</v>
      </c>
      <c r="I12" s="11">
        <f t="shared" si="2"/>
        <v>2.3498850004909007E-4</v>
      </c>
    </row>
    <row r="13" spans="1:9" x14ac:dyDescent="0.45">
      <c r="A13" s="12" t="s">
        <v>14</v>
      </c>
      <c r="B13" s="20">
        <v>1206138</v>
      </c>
      <c r="C13" s="21">
        <v>882147</v>
      </c>
      <c r="D13" s="21">
        <v>59</v>
      </c>
      <c r="E13" s="11">
        <f t="shared" si="0"/>
        <v>0.73133256725184015</v>
      </c>
      <c r="F13" s="21">
        <v>3223</v>
      </c>
      <c r="G13" s="11">
        <f t="shared" si="1"/>
        <v>2.6721652082929153E-3</v>
      </c>
      <c r="H13" s="21">
        <v>317</v>
      </c>
      <c r="I13" s="11">
        <f t="shared" si="2"/>
        <v>2.6282233044643314E-4</v>
      </c>
    </row>
    <row r="14" spans="1:9" x14ac:dyDescent="0.45">
      <c r="A14" s="12" t="s">
        <v>15</v>
      </c>
      <c r="B14" s="20">
        <v>2268244</v>
      </c>
      <c r="C14" s="21">
        <v>1544457</v>
      </c>
      <c r="D14" s="21">
        <v>30</v>
      </c>
      <c r="E14" s="11">
        <f t="shared" si="0"/>
        <v>0.68089103288711439</v>
      </c>
      <c r="F14" s="21">
        <v>5296</v>
      </c>
      <c r="G14" s="11">
        <f t="shared" si="1"/>
        <v>2.3348458102391101E-3</v>
      </c>
      <c r="H14" s="21">
        <v>966</v>
      </c>
      <c r="I14" s="11">
        <f t="shared" si="2"/>
        <v>4.258801081365144E-4</v>
      </c>
    </row>
    <row r="15" spans="1:9" x14ac:dyDescent="0.45">
      <c r="A15" s="12" t="s">
        <v>16</v>
      </c>
      <c r="B15" s="20">
        <v>956417</v>
      </c>
      <c r="C15" s="21">
        <v>729092</v>
      </c>
      <c r="D15" s="21">
        <v>5</v>
      </c>
      <c r="E15" s="11">
        <f t="shared" si="0"/>
        <v>0.76231079121345602</v>
      </c>
      <c r="F15" s="21">
        <v>1547</v>
      </c>
      <c r="G15" s="11">
        <f t="shared" si="1"/>
        <v>1.617495297553264E-3</v>
      </c>
      <c r="H15" s="21">
        <v>174</v>
      </c>
      <c r="I15" s="11">
        <f t="shared" si="2"/>
        <v>1.8192901213591979E-4</v>
      </c>
    </row>
    <row r="16" spans="1:9" x14ac:dyDescent="0.45">
      <c r="A16" s="12" t="s">
        <v>17</v>
      </c>
      <c r="B16" s="20">
        <v>1056157</v>
      </c>
      <c r="C16" s="21">
        <v>779298</v>
      </c>
      <c r="D16" s="21">
        <v>37</v>
      </c>
      <c r="E16" s="11">
        <f t="shared" si="0"/>
        <v>0.73782685718127139</v>
      </c>
      <c r="F16" s="21">
        <v>2369</v>
      </c>
      <c r="G16" s="11">
        <f t="shared" si="1"/>
        <v>2.2430377301859475E-3</v>
      </c>
      <c r="H16" s="21">
        <v>289</v>
      </c>
      <c r="I16" s="11">
        <f t="shared" si="2"/>
        <v>2.7363356016198349E-4</v>
      </c>
    </row>
    <row r="17" spans="1:9" x14ac:dyDescent="0.45">
      <c r="A17" s="12" t="s">
        <v>18</v>
      </c>
      <c r="B17" s="20">
        <v>1840525</v>
      </c>
      <c r="C17" s="21">
        <v>1322270</v>
      </c>
      <c r="D17" s="21">
        <v>82</v>
      </c>
      <c r="E17" s="11">
        <f t="shared" si="0"/>
        <v>0.71837546352263626</v>
      </c>
      <c r="F17" s="21">
        <v>3189</v>
      </c>
      <c r="G17" s="11">
        <f t="shared" si="1"/>
        <v>1.7326578014425231E-3</v>
      </c>
      <c r="H17" s="21">
        <v>333</v>
      </c>
      <c r="I17" s="11">
        <f t="shared" si="2"/>
        <v>1.8092663777998126E-4</v>
      </c>
    </row>
    <row r="18" spans="1:9" x14ac:dyDescent="0.45">
      <c r="A18" s="12" t="s">
        <v>19</v>
      </c>
      <c r="B18" s="20">
        <v>2890374</v>
      </c>
      <c r="C18" s="21">
        <v>1996672</v>
      </c>
      <c r="D18" s="21">
        <v>46</v>
      </c>
      <c r="E18" s="11">
        <f t="shared" si="0"/>
        <v>0.69078465278195833</v>
      </c>
      <c r="F18" s="21">
        <v>5292</v>
      </c>
      <c r="G18" s="11">
        <f t="shared" si="1"/>
        <v>1.8309049278743858E-3</v>
      </c>
      <c r="H18" s="21">
        <v>621</v>
      </c>
      <c r="I18" s="11">
        <f t="shared" si="2"/>
        <v>2.1485108847505547E-4</v>
      </c>
    </row>
    <row r="19" spans="1:9" x14ac:dyDescent="0.45">
      <c r="A19" s="12" t="s">
        <v>20</v>
      </c>
      <c r="B19" s="20">
        <v>1942493</v>
      </c>
      <c r="C19" s="21">
        <v>1330949</v>
      </c>
      <c r="D19" s="21">
        <v>39</v>
      </c>
      <c r="E19" s="11">
        <f t="shared" si="0"/>
        <v>0.68515562218242232</v>
      </c>
      <c r="F19" s="21">
        <v>4453</v>
      </c>
      <c r="G19" s="11">
        <f t="shared" si="1"/>
        <v>2.2924149533614792E-3</v>
      </c>
      <c r="H19" s="21">
        <v>729</v>
      </c>
      <c r="I19" s="11">
        <f t="shared" si="2"/>
        <v>3.7529092768931471E-4</v>
      </c>
    </row>
    <row r="20" spans="1:9" x14ac:dyDescent="0.45">
      <c r="A20" s="12" t="s">
        <v>21</v>
      </c>
      <c r="B20" s="20">
        <v>1943567</v>
      </c>
      <c r="C20" s="21">
        <v>1301863</v>
      </c>
      <c r="D20" s="21">
        <v>46</v>
      </c>
      <c r="E20" s="11">
        <f t="shared" si="0"/>
        <v>0.66980814142244649</v>
      </c>
      <c r="F20" s="21">
        <v>3682</v>
      </c>
      <c r="G20" s="11">
        <f t="shared" si="1"/>
        <v>1.8944548862992632E-3</v>
      </c>
      <c r="H20" s="21">
        <v>621</v>
      </c>
      <c r="I20" s="11">
        <f t="shared" si="2"/>
        <v>3.1951561227372145E-4</v>
      </c>
    </row>
    <row r="21" spans="1:9" x14ac:dyDescent="0.45">
      <c r="A21" s="12" t="s">
        <v>22</v>
      </c>
      <c r="B21" s="20">
        <v>7385810</v>
      </c>
      <c r="C21" s="21">
        <v>4839923</v>
      </c>
      <c r="D21" s="21">
        <v>130</v>
      </c>
      <c r="E21" s="11">
        <f t="shared" si="0"/>
        <v>0.65528262979957508</v>
      </c>
      <c r="F21" s="21">
        <v>15522</v>
      </c>
      <c r="G21" s="11">
        <f t="shared" si="1"/>
        <v>2.1015975228174024E-3</v>
      </c>
      <c r="H21" s="21">
        <v>2380</v>
      </c>
      <c r="I21" s="11">
        <f t="shared" si="2"/>
        <v>3.2223953770811869E-4</v>
      </c>
    </row>
    <row r="22" spans="1:9" x14ac:dyDescent="0.45">
      <c r="A22" s="12" t="s">
        <v>23</v>
      </c>
      <c r="B22" s="20">
        <v>6310821</v>
      </c>
      <c r="C22" s="21">
        <v>4210627</v>
      </c>
      <c r="D22" s="21">
        <v>217</v>
      </c>
      <c r="E22" s="11">
        <f t="shared" si="0"/>
        <v>0.66717309839718164</v>
      </c>
      <c r="F22" s="21">
        <v>13760</v>
      </c>
      <c r="G22" s="11">
        <f t="shared" si="1"/>
        <v>2.1803819186124911E-3</v>
      </c>
      <c r="H22" s="21">
        <v>1743</v>
      </c>
      <c r="I22" s="11">
        <f t="shared" si="2"/>
        <v>2.7619227355680029E-4</v>
      </c>
    </row>
    <row r="23" spans="1:9" x14ac:dyDescent="0.45">
      <c r="A23" s="12" t="s">
        <v>24</v>
      </c>
      <c r="B23" s="20">
        <v>13794837</v>
      </c>
      <c r="C23" s="21">
        <v>8760640</v>
      </c>
      <c r="D23" s="21">
        <v>566</v>
      </c>
      <c r="E23" s="11">
        <f t="shared" si="0"/>
        <v>0.63502555340088473</v>
      </c>
      <c r="F23" s="21">
        <v>23902</v>
      </c>
      <c r="G23" s="11">
        <f t="shared" si="1"/>
        <v>1.7326772327936894E-3</v>
      </c>
      <c r="H23" s="21">
        <v>3590</v>
      </c>
      <c r="I23" s="11">
        <f t="shared" si="2"/>
        <v>2.6024229209812335E-4</v>
      </c>
    </row>
    <row r="24" spans="1:9" x14ac:dyDescent="0.45">
      <c r="A24" s="12" t="s">
        <v>25</v>
      </c>
      <c r="B24" s="20">
        <v>9215144</v>
      </c>
      <c r="C24" s="21">
        <v>5965474</v>
      </c>
      <c r="D24" s="21">
        <v>277</v>
      </c>
      <c r="E24" s="11">
        <f t="shared" si="0"/>
        <v>0.64732542432326612</v>
      </c>
      <c r="F24" s="21">
        <v>18244</v>
      </c>
      <c r="G24" s="11">
        <f t="shared" si="1"/>
        <v>1.9797845806858796E-3</v>
      </c>
      <c r="H24" s="21">
        <v>2172</v>
      </c>
      <c r="I24" s="11">
        <f t="shared" si="2"/>
        <v>2.3569897551248248E-4</v>
      </c>
    </row>
    <row r="25" spans="1:9" x14ac:dyDescent="0.45">
      <c r="A25" s="12" t="s">
        <v>26</v>
      </c>
      <c r="B25" s="20">
        <v>2188274</v>
      </c>
      <c r="C25" s="21">
        <v>1601148</v>
      </c>
      <c r="D25" s="21">
        <v>4</v>
      </c>
      <c r="E25" s="11">
        <f t="shared" si="0"/>
        <v>0.73169264909238974</v>
      </c>
      <c r="F25" s="21">
        <v>2901</v>
      </c>
      <c r="G25" s="11">
        <f t="shared" si="1"/>
        <v>1.325702357200241E-3</v>
      </c>
      <c r="H25" s="21">
        <v>303</v>
      </c>
      <c r="I25" s="11">
        <f t="shared" si="2"/>
        <v>1.3846529273756395E-4</v>
      </c>
    </row>
    <row r="26" spans="1:9" x14ac:dyDescent="0.45">
      <c r="A26" s="12" t="s">
        <v>27</v>
      </c>
      <c r="B26" s="20">
        <v>1037280</v>
      </c>
      <c r="C26" s="21">
        <v>720189</v>
      </c>
      <c r="D26" s="21">
        <v>10</v>
      </c>
      <c r="E26" s="11">
        <f t="shared" si="0"/>
        <v>0.69429565787444081</v>
      </c>
      <c r="F26" s="21">
        <v>1614</v>
      </c>
      <c r="G26" s="11">
        <f t="shared" si="1"/>
        <v>1.5559925960203609E-3</v>
      </c>
      <c r="H26" s="21">
        <v>179</v>
      </c>
      <c r="I26" s="11">
        <f t="shared" si="2"/>
        <v>1.7256671294153941E-4</v>
      </c>
    </row>
    <row r="27" spans="1:9" x14ac:dyDescent="0.45">
      <c r="A27" s="12" t="s">
        <v>28</v>
      </c>
      <c r="B27" s="20">
        <v>1124501</v>
      </c>
      <c r="C27" s="21">
        <v>741932</v>
      </c>
      <c r="D27" s="21">
        <v>53</v>
      </c>
      <c r="E27" s="11">
        <f t="shared" si="0"/>
        <v>0.65974063162238183</v>
      </c>
      <c r="F27" s="21">
        <v>2436</v>
      </c>
      <c r="G27" s="11">
        <f t="shared" si="1"/>
        <v>2.1662942051630012E-3</v>
      </c>
      <c r="H27" s="21">
        <v>175</v>
      </c>
      <c r="I27" s="11">
        <f t="shared" si="2"/>
        <v>1.556245837042386E-4</v>
      </c>
    </row>
    <row r="28" spans="1:9" x14ac:dyDescent="0.45">
      <c r="A28" s="12" t="s">
        <v>29</v>
      </c>
      <c r="B28" s="20">
        <v>767548</v>
      </c>
      <c r="C28" s="21">
        <v>518172</v>
      </c>
      <c r="D28" s="21">
        <v>37</v>
      </c>
      <c r="E28" s="11">
        <f t="shared" si="0"/>
        <v>0.67505224428960797</v>
      </c>
      <c r="F28" s="21">
        <v>1094</v>
      </c>
      <c r="G28" s="11">
        <f t="shared" si="1"/>
        <v>1.4253180257130498E-3</v>
      </c>
      <c r="H28" s="21">
        <v>119</v>
      </c>
      <c r="I28" s="11">
        <f t="shared" si="2"/>
        <v>1.5503916367445424E-4</v>
      </c>
    </row>
    <row r="29" spans="1:9" x14ac:dyDescent="0.45">
      <c r="A29" s="12" t="s">
        <v>30</v>
      </c>
      <c r="B29" s="20">
        <v>816231</v>
      </c>
      <c r="C29" s="21">
        <v>545659</v>
      </c>
      <c r="D29" s="21">
        <v>6</v>
      </c>
      <c r="E29" s="11">
        <f t="shared" si="0"/>
        <v>0.66850315658189896</v>
      </c>
      <c r="F29" s="21">
        <v>1166</v>
      </c>
      <c r="G29" s="11">
        <f t="shared" si="1"/>
        <v>1.4285171722220793E-3</v>
      </c>
      <c r="H29" s="21">
        <v>136</v>
      </c>
      <c r="I29" s="11">
        <f t="shared" si="2"/>
        <v>1.6661949864682913E-4</v>
      </c>
    </row>
    <row r="30" spans="1:9" x14ac:dyDescent="0.45">
      <c r="A30" s="12" t="s">
        <v>31</v>
      </c>
      <c r="B30" s="20">
        <v>2056494</v>
      </c>
      <c r="C30" s="21">
        <v>1436029</v>
      </c>
      <c r="D30" s="21">
        <v>18</v>
      </c>
      <c r="E30" s="11">
        <f t="shared" si="0"/>
        <v>0.69828115229122967</v>
      </c>
      <c r="F30" s="21">
        <v>4494</v>
      </c>
      <c r="G30" s="11">
        <f t="shared" si="1"/>
        <v>2.1852726047340764E-3</v>
      </c>
      <c r="H30" s="21">
        <v>543</v>
      </c>
      <c r="I30" s="11">
        <f t="shared" si="2"/>
        <v>2.6404161645985838E-4</v>
      </c>
    </row>
    <row r="31" spans="1:9" x14ac:dyDescent="0.45">
      <c r="A31" s="12" t="s">
        <v>32</v>
      </c>
      <c r="B31" s="20">
        <v>1996605</v>
      </c>
      <c r="C31" s="21">
        <v>1347461</v>
      </c>
      <c r="D31" s="21">
        <v>45</v>
      </c>
      <c r="E31" s="11">
        <f t="shared" si="0"/>
        <v>0.67485356392476226</v>
      </c>
      <c r="F31" s="21">
        <v>3236</v>
      </c>
      <c r="G31" s="11">
        <f t="shared" si="1"/>
        <v>1.6207512252047851E-3</v>
      </c>
      <c r="H31" s="21">
        <v>209</v>
      </c>
      <c r="I31" s="11">
        <f t="shared" si="2"/>
        <v>1.0467769037941907E-4</v>
      </c>
    </row>
    <row r="32" spans="1:9" x14ac:dyDescent="0.45">
      <c r="A32" s="12" t="s">
        <v>33</v>
      </c>
      <c r="B32" s="20">
        <v>3658300</v>
      </c>
      <c r="C32" s="21">
        <v>2462060</v>
      </c>
      <c r="D32" s="21">
        <v>51</v>
      </c>
      <c r="E32" s="11">
        <f t="shared" si="0"/>
        <v>0.67299264685783011</v>
      </c>
      <c r="F32" s="21">
        <v>8050</v>
      </c>
      <c r="G32" s="11">
        <f t="shared" si="1"/>
        <v>2.2004756307574557E-3</v>
      </c>
      <c r="H32" s="21">
        <v>1298</v>
      </c>
      <c r="I32" s="11">
        <f t="shared" si="2"/>
        <v>3.5480961102151272E-4</v>
      </c>
    </row>
    <row r="33" spans="1:9" x14ac:dyDescent="0.45">
      <c r="A33" s="12" t="s">
        <v>34</v>
      </c>
      <c r="B33" s="20">
        <v>7528445</v>
      </c>
      <c r="C33" s="21">
        <v>4635691</v>
      </c>
      <c r="D33" s="21">
        <v>156</v>
      </c>
      <c r="E33" s="11">
        <f t="shared" si="0"/>
        <v>0.61573605173445511</v>
      </c>
      <c r="F33" s="21">
        <v>12498</v>
      </c>
      <c r="G33" s="11">
        <f t="shared" si="1"/>
        <v>1.6601037797314053E-3</v>
      </c>
      <c r="H33" s="21">
        <v>1335</v>
      </c>
      <c r="I33" s="11">
        <f t="shared" si="2"/>
        <v>1.7732745606828502E-4</v>
      </c>
    </row>
    <row r="34" spans="1:9" x14ac:dyDescent="0.45">
      <c r="A34" s="12" t="s">
        <v>35</v>
      </c>
      <c r="B34" s="20">
        <v>1784880</v>
      </c>
      <c r="C34" s="21">
        <v>1168954</v>
      </c>
      <c r="D34" s="21">
        <v>44</v>
      </c>
      <c r="E34" s="11">
        <f t="shared" si="0"/>
        <v>0.654895567209</v>
      </c>
      <c r="F34" s="21">
        <v>3742</v>
      </c>
      <c r="G34" s="11">
        <f t="shared" si="1"/>
        <v>2.0964994845591861E-3</v>
      </c>
      <c r="H34" s="21">
        <v>529</v>
      </c>
      <c r="I34" s="11">
        <f t="shared" si="2"/>
        <v>2.9637846802025908E-4</v>
      </c>
    </row>
    <row r="35" spans="1:9" x14ac:dyDescent="0.45">
      <c r="A35" s="12" t="s">
        <v>36</v>
      </c>
      <c r="B35" s="20">
        <v>1415176</v>
      </c>
      <c r="C35" s="21">
        <v>898851</v>
      </c>
      <c r="D35" s="21">
        <v>14</v>
      </c>
      <c r="E35" s="11">
        <f t="shared" si="0"/>
        <v>0.63514149476814197</v>
      </c>
      <c r="F35" s="21">
        <v>2989</v>
      </c>
      <c r="G35" s="11">
        <f t="shared" si="1"/>
        <v>2.1121047841399232E-3</v>
      </c>
      <c r="H35" s="21">
        <v>479</v>
      </c>
      <c r="I35" s="11">
        <f t="shared" si="2"/>
        <v>3.3847380113851566E-4</v>
      </c>
    </row>
    <row r="36" spans="1:9" x14ac:dyDescent="0.45">
      <c r="A36" s="12" t="s">
        <v>37</v>
      </c>
      <c r="B36" s="20">
        <v>2511426</v>
      </c>
      <c r="C36" s="21">
        <v>1555951</v>
      </c>
      <c r="D36" s="21">
        <v>77</v>
      </c>
      <c r="E36" s="11">
        <f t="shared" si="0"/>
        <v>0.61951815422791678</v>
      </c>
      <c r="F36" s="21">
        <v>6187</v>
      </c>
      <c r="G36" s="11">
        <f t="shared" si="1"/>
        <v>2.4635406338868833E-3</v>
      </c>
      <c r="H36" s="21">
        <v>1363</v>
      </c>
      <c r="I36" s="11">
        <f t="shared" si="2"/>
        <v>5.4271955454789425E-4</v>
      </c>
    </row>
    <row r="37" spans="1:9" x14ac:dyDescent="0.45">
      <c r="A37" s="12" t="s">
        <v>38</v>
      </c>
      <c r="B37" s="20">
        <v>8800726</v>
      </c>
      <c r="C37" s="21">
        <v>5137306</v>
      </c>
      <c r="D37" s="21">
        <v>445</v>
      </c>
      <c r="E37" s="11">
        <f t="shared" si="0"/>
        <v>0.58368605044629274</v>
      </c>
      <c r="F37" s="21">
        <v>18473</v>
      </c>
      <c r="G37" s="11">
        <f t="shared" si="1"/>
        <v>2.099031375366078E-3</v>
      </c>
      <c r="H37" s="21">
        <v>1780</v>
      </c>
      <c r="I37" s="11">
        <f t="shared" si="2"/>
        <v>2.0225604114933245E-4</v>
      </c>
    </row>
    <row r="38" spans="1:9" x14ac:dyDescent="0.45">
      <c r="A38" s="12" t="s">
        <v>39</v>
      </c>
      <c r="B38" s="20">
        <v>5488603</v>
      </c>
      <c r="C38" s="21">
        <v>3409965</v>
      </c>
      <c r="D38" s="21">
        <v>84</v>
      </c>
      <c r="E38" s="11">
        <f t="shared" si="0"/>
        <v>0.6212657392054044</v>
      </c>
      <c r="F38" s="21">
        <v>10783</v>
      </c>
      <c r="G38" s="11">
        <f t="shared" si="1"/>
        <v>1.9646164971305084E-3</v>
      </c>
      <c r="H38" s="21">
        <v>2235</v>
      </c>
      <c r="I38" s="11">
        <f t="shared" si="2"/>
        <v>4.0720744422578932E-4</v>
      </c>
    </row>
    <row r="39" spans="1:9" x14ac:dyDescent="0.45">
      <c r="A39" s="12" t="s">
        <v>40</v>
      </c>
      <c r="B39" s="20">
        <v>1335166</v>
      </c>
      <c r="C39" s="21">
        <v>861215</v>
      </c>
      <c r="D39" s="21">
        <v>42</v>
      </c>
      <c r="E39" s="11">
        <f t="shared" si="0"/>
        <v>0.64499320683720229</v>
      </c>
      <c r="F39" s="21">
        <v>2709</v>
      </c>
      <c r="G39" s="11">
        <f t="shared" si="1"/>
        <v>2.0289611928404408E-3</v>
      </c>
      <c r="H39" s="21">
        <v>299</v>
      </c>
      <c r="I39" s="11">
        <f t="shared" si="2"/>
        <v>2.239421914578412E-4</v>
      </c>
    </row>
    <row r="40" spans="1:9" x14ac:dyDescent="0.45">
      <c r="A40" s="12" t="s">
        <v>41</v>
      </c>
      <c r="B40" s="20">
        <v>934751</v>
      </c>
      <c r="C40" s="21">
        <v>604096</v>
      </c>
      <c r="D40" s="21">
        <v>15</v>
      </c>
      <c r="E40" s="11">
        <f t="shared" si="0"/>
        <v>0.64624803824761889</v>
      </c>
      <c r="F40" s="21">
        <v>1739</v>
      </c>
      <c r="G40" s="11">
        <f t="shared" si="1"/>
        <v>1.8603884884851687E-3</v>
      </c>
      <c r="H40" s="21">
        <v>115</v>
      </c>
      <c r="I40" s="11">
        <f t="shared" si="2"/>
        <v>1.2302741585727109E-4</v>
      </c>
    </row>
    <row r="41" spans="1:9" x14ac:dyDescent="0.45">
      <c r="A41" s="12" t="s">
        <v>42</v>
      </c>
      <c r="B41" s="20">
        <v>551609</v>
      </c>
      <c r="C41" s="21">
        <v>355679</v>
      </c>
      <c r="D41" s="21">
        <v>0</v>
      </c>
      <c r="E41" s="11">
        <f t="shared" si="0"/>
        <v>0.64480274977384344</v>
      </c>
      <c r="F41" s="21">
        <v>756</v>
      </c>
      <c r="G41" s="11">
        <f t="shared" si="1"/>
        <v>1.3705360137343662E-3</v>
      </c>
      <c r="H41" s="21">
        <v>59</v>
      </c>
      <c r="I41" s="11">
        <f t="shared" si="2"/>
        <v>1.0695982117768202E-4</v>
      </c>
    </row>
    <row r="42" spans="1:9" x14ac:dyDescent="0.45">
      <c r="A42" s="12" t="s">
        <v>43</v>
      </c>
      <c r="B42" s="20">
        <v>666176</v>
      </c>
      <c r="C42" s="21">
        <v>457814</v>
      </c>
      <c r="D42" s="21">
        <v>11</v>
      </c>
      <c r="E42" s="11">
        <f t="shared" si="0"/>
        <v>0.68721028677106355</v>
      </c>
      <c r="F42" s="21">
        <v>1156</v>
      </c>
      <c r="G42" s="11">
        <f t="shared" si="1"/>
        <v>1.7352771639926987E-3</v>
      </c>
      <c r="H42" s="21">
        <v>91</v>
      </c>
      <c r="I42" s="11">
        <f t="shared" si="2"/>
        <v>1.3660053799596504E-4</v>
      </c>
    </row>
    <row r="43" spans="1:9" x14ac:dyDescent="0.45">
      <c r="A43" s="12" t="s">
        <v>44</v>
      </c>
      <c r="B43" s="20">
        <v>1879187</v>
      </c>
      <c r="C43" s="21">
        <v>1206770</v>
      </c>
      <c r="D43" s="21">
        <v>33</v>
      </c>
      <c r="E43" s="11">
        <f t="shared" si="0"/>
        <v>0.64215908262456056</v>
      </c>
      <c r="F43" s="21">
        <v>4573</v>
      </c>
      <c r="G43" s="11">
        <f t="shared" si="1"/>
        <v>2.4334991674591195E-3</v>
      </c>
      <c r="H43" s="21">
        <v>581</v>
      </c>
      <c r="I43" s="11">
        <f t="shared" si="2"/>
        <v>3.091762554764374E-4</v>
      </c>
    </row>
    <row r="44" spans="1:9" x14ac:dyDescent="0.45">
      <c r="A44" s="12" t="s">
        <v>45</v>
      </c>
      <c r="B44" s="20">
        <v>2788648</v>
      </c>
      <c r="C44" s="21">
        <v>1749477</v>
      </c>
      <c r="D44" s="21">
        <v>26</v>
      </c>
      <c r="E44" s="11">
        <f t="shared" si="0"/>
        <v>0.62734737406800711</v>
      </c>
      <c r="F44" s="21">
        <v>4445</v>
      </c>
      <c r="G44" s="11">
        <f t="shared" si="1"/>
        <v>1.5939623789018907E-3</v>
      </c>
      <c r="H44" s="21">
        <v>475</v>
      </c>
      <c r="I44" s="11">
        <f t="shared" si="2"/>
        <v>1.7033343756544389E-4</v>
      </c>
    </row>
    <row r="45" spans="1:9" x14ac:dyDescent="0.45">
      <c r="A45" s="12" t="s">
        <v>46</v>
      </c>
      <c r="B45" s="20">
        <v>1340431</v>
      </c>
      <c r="C45" s="21">
        <v>919405</v>
      </c>
      <c r="D45" s="21">
        <v>52</v>
      </c>
      <c r="E45" s="11">
        <f t="shared" si="0"/>
        <v>0.6858637259209911</v>
      </c>
      <c r="F45" s="21">
        <v>1759</v>
      </c>
      <c r="G45" s="11">
        <f t="shared" si="1"/>
        <v>1.3122644880639138E-3</v>
      </c>
      <c r="H45" s="21">
        <v>197</v>
      </c>
      <c r="I45" s="11">
        <f t="shared" si="2"/>
        <v>1.4696765443353668E-4</v>
      </c>
    </row>
    <row r="46" spans="1:9" x14ac:dyDescent="0.45">
      <c r="A46" s="12" t="s">
        <v>47</v>
      </c>
      <c r="B46" s="20">
        <v>726558</v>
      </c>
      <c r="C46" s="21">
        <v>484969</v>
      </c>
      <c r="D46" s="21">
        <v>4</v>
      </c>
      <c r="E46" s="11">
        <f t="shared" si="0"/>
        <v>0.66748284376470979</v>
      </c>
      <c r="F46" s="21">
        <v>1127</v>
      </c>
      <c r="G46" s="11">
        <f t="shared" si="1"/>
        <v>1.551149392065052E-3</v>
      </c>
      <c r="H46" s="21">
        <v>120</v>
      </c>
      <c r="I46" s="11">
        <f t="shared" si="2"/>
        <v>1.6516231326335956E-4</v>
      </c>
    </row>
    <row r="47" spans="1:9" x14ac:dyDescent="0.45">
      <c r="A47" s="12" t="s">
        <v>48</v>
      </c>
      <c r="B47" s="20">
        <v>964857</v>
      </c>
      <c r="C47" s="21">
        <v>621624</v>
      </c>
      <c r="D47" s="21">
        <v>12</v>
      </c>
      <c r="E47" s="11">
        <f t="shared" si="0"/>
        <v>0.64425298256632846</v>
      </c>
      <c r="F47" s="21">
        <v>2507</v>
      </c>
      <c r="G47" s="11">
        <f t="shared" si="1"/>
        <v>2.5983124960486373E-3</v>
      </c>
      <c r="H47" s="21">
        <v>678</v>
      </c>
      <c r="I47" s="11">
        <f t="shared" si="2"/>
        <v>7.0269480347865017E-4</v>
      </c>
    </row>
    <row r="48" spans="1:9" x14ac:dyDescent="0.45">
      <c r="A48" s="12" t="s">
        <v>49</v>
      </c>
      <c r="B48" s="20">
        <v>1341487</v>
      </c>
      <c r="C48" s="21">
        <v>897752</v>
      </c>
      <c r="D48" s="21">
        <v>39</v>
      </c>
      <c r="E48" s="11">
        <f t="shared" si="0"/>
        <v>0.66919247074328714</v>
      </c>
      <c r="F48" s="21">
        <v>2214</v>
      </c>
      <c r="G48" s="11">
        <f t="shared" si="1"/>
        <v>1.6504073464744719E-3</v>
      </c>
      <c r="H48" s="21">
        <v>109</v>
      </c>
      <c r="I48" s="11">
        <f t="shared" si="2"/>
        <v>8.1253116877017819E-5</v>
      </c>
    </row>
    <row r="49" spans="1:9" x14ac:dyDescent="0.45">
      <c r="A49" s="12" t="s">
        <v>50</v>
      </c>
      <c r="B49" s="20">
        <v>692927</v>
      </c>
      <c r="C49" s="21">
        <v>447011</v>
      </c>
      <c r="D49" s="21">
        <v>16</v>
      </c>
      <c r="E49" s="11">
        <f t="shared" si="0"/>
        <v>0.64508238241546367</v>
      </c>
      <c r="F49" s="21">
        <v>1094</v>
      </c>
      <c r="G49" s="11">
        <f t="shared" si="1"/>
        <v>1.5788098890647932E-3</v>
      </c>
      <c r="H49" s="21">
        <v>186</v>
      </c>
      <c r="I49" s="11">
        <f t="shared" si="2"/>
        <v>2.684265442102848E-4</v>
      </c>
    </row>
    <row r="50" spans="1:9" x14ac:dyDescent="0.45">
      <c r="A50" s="12" t="s">
        <v>51</v>
      </c>
      <c r="B50" s="20">
        <v>5108414</v>
      </c>
      <c r="C50" s="21">
        <v>3142486</v>
      </c>
      <c r="D50" s="21">
        <v>377</v>
      </c>
      <c r="E50" s="11">
        <f t="shared" si="0"/>
        <v>0.61508503422001426</v>
      </c>
      <c r="F50" s="21">
        <v>9291</v>
      </c>
      <c r="G50" s="11">
        <f t="shared" si="1"/>
        <v>1.8187641017349025E-3</v>
      </c>
      <c r="H50" s="21">
        <v>780</v>
      </c>
      <c r="I50" s="11">
        <f t="shared" si="2"/>
        <v>1.5268926911561983E-4</v>
      </c>
    </row>
    <row r="51" spans="1:9" x14ac:dyDescent="0.45">
      <c r="A51" s="12" t="s">
        <v>52</v>
      </c>
      <c r="B51" s="20">
        <v>812168</v>
      </c>
      <c r="C51" s="21">
        <v>511135</v>
      </c>
      <c r="D51" s="21">
        <v>145</v>
      </c>
      <c r="E51" s="11">
        <f t="shared" si="0"/>
        <v>0.62916785689660271</v>
      </c>
      <c r="F51" s="21">
        <v>1541</v>
      </c>
      <c r="G51" s="11">
        <f t="shared" si="1"/>
        <v>1.8973906876409807E-3</v>
      </c>
      <c r="H51" s="21">
        <v>152</v>
      </c>
      <c r="I51" s="11">
        <f t="shared" si="2"/>
        <v>1.8715339683415255E-4</v>
      </c>
    </row>
    <row r="52" spans="1:9" x14ac:dyDescent="0.45">
      <c r="A52" s="12" t="s">
        <v>53</v>
      </c>
      <c r="B52" s="20">
        <v>1319965</v>
      </c>
      <c r="C52" s="21">
        <v>903556</v>
      </c>
      <c r="D52" s="21">
        <v>10</v>
      </c>
      <c r="E52" s="11">
        <f t="shared" si="0"/>
        <v>0.68452269567753687</v>
      </c>
      <c r="F52" s="21">
        <v>2240</v>
      </c>
      <c r="G52" s="11">
        <f t="shared" si="1"/>
        <v>1.6970146935714205E-3</v>
      </c>
      <c r="H52" s="21">
        <v>252</v>
      </c>
      <c r="I52" s="11">
        <f t="shared" si="2"/>
        <v>1.909141530267848E-4</v>
      </c>
    </row>
    <row r="53" spans="1:9" x14ac:dyDescent="0.45">
      <c r="A53" s="12" t="s">
        <v>54</v>
      </c>
      <c r="B53" s="20">
        <v>1747317</v>
      </c>
      <c r="C53" s="21">
        <v>1170890</v>
      </c>
      <c r="D53" s="21">
        <v>53</v>
      </c>
      <c r="E53" s="11">
        <f t="shared" si="0"/>
        <v>0.67007703811042874</v>
      </c>
      <c r="F53" s="21">
        <v>3411</v>
      </c>
      <c r="G53" s="11">
        <f t="shared" si="1"/>
        <v>1.9521357601396884E-3</v>
      </c>
      <c r="H53" s="21">
        <v>358</v>
      </c>
      <c r="I53" s="11">
        <f t="shared" si="2"/>
        <v>2.0488554738493358E-4</v>
      </c>
    </row>
    <row r="54" spans="1:9" x14ac:dyDescent="0.45">
      <c r="A54" s="12" t="s">
        <v>55</v>
      </c>
      <c r="B54" s="20">
        <v>1131106</v>
      </c>
      <c r="C54" s="21">
        <v>743006</v>
      </c>
      <c r="D54" s="21">
        <v>114</v>
      </c>
      <c r="E54" s="11">
        <f t="shared" si="0"/>
        <v>0.6567837143468428</v>
      </c>
      <c r="F54" s="21">
        <v>1764</v>
      </c>
      <c r="G54" s="11">
        <f t="shared" si="1"/>
        <v>1.5595355342470113E-3</v>
      </c>
      <c r="H54" s="21">
        <v>287</v>
      </c>
      <c r="I54" s="11">
        <f t="shared" si="2"/>
        <v>2.5373395596875979E-4</v>
      </c>
    </row>
    <row r="55" spans="1:9" x14ac:dyDescent="0.45">
      <c r="A55" s="12" t="s">
        <v>56</v>
      </c>
      <c r="B55" s="20">
        <v>1078190</v>
      </c>
      <c r="C55" s="21">
        <v>691181</v>
      </c>
      <c r="D55" s="21">
        <v>122</v>
      </c>
      <c r="E55" s="11">
        <f t="shared" si="0"/>
        <v>0.6409436184716979</v>
      </c>
      <c r="F55" s="21">
        <v>2147</v>
      </c>
      <c r="G55" s="11">
        <f t="shared" si="1"/>
        <v>1.9913002346525193E-3</v>
      </c>
      <c r="H55" s="21">
        <v>241</v>
      </c>
      <c r="I55" s="11">
        <f t="shared" si="2"/>
        <v>2.2352275572950963E-4</v>
      </c>
    </row>
    <row r="56" spans="1:9" x14ac:dyDescent="0.45">
      <c r="A56" s="12" t="s">
        <v>57</v>
      </c>
      <c r="B56" s="20">
        <v>1605061</v>
      </c>
      <c r="C56" s="21">
        <v>1061206</v>
      </c>
      <c r="D56" s="21">
        <v>65</v>
      </c>
      <c r="E56" s="11">
        <f t="shared" si="0"/>
        <v>0.66112191374658036</v>
      </c>
      <c r="F56" s="21">
        <v>3425</v>
      </c>
      <c r="G56" s="11">
        <f t="shared" si="1"/>
        <v>2.1338752857368039E-3</v>
      </c>
      <c r="H56" s="21">
        <v>453</v>
      </c>
      <c r="I56" s="11">
        <f t="shared" si="2"/>
        <v>2.8223226406971449E-4</v>
      </c>
    </row>
    <row r="57" spans="1:9" x14ac:dyDescent="0.45">
      <c r="A57" s="12" t="s">
        <v>58</v>
      </c>
      <c r="B57" s="20">
        <v>1485316</v>
      </c>
      <c r="C57" s="21">
        <v>714504</v>
      </c>
      <c r="D57" s="21">
        <v>85</v>
      </c>
      <c r="E57" s="11">
        <f t="shared" si="0"/>
        <v>0.48098788405968829</v>
      </c>
      <c r="F57" s="21">
        <v>1777</v>
      </c>
      <c r="G57" s="11">
        <f t="shared" si="1"/>
        <v>1.1963784137516865E-3</v>
      </c>
      <c r="H57" s="21">
        <v>205</v>
      </c>
      <c r="I57" s="11">
        <f t="shared" si="2"/>
        <v>1.3801776860950801E-4</v>
      </c>
    </row>
    <row r="58" spans="1:9" ht="9.75" customHeight="1" x14ac:dyDescent="0.45">
      <c r="A58" s="4"/>
      <c r="B58" s="13"/>
      <c r="C58" s="14"/>
      <c r="D58" s="14"/>
      <c r="E58" s="15"/>
      <c r="F58" s="16"/>
      <c r="G58" s="15"/>
      <c r="H58" s="16"/>
      <c r="I58" s="15"/>
    </row>
    <row r="59" spans="1:9" ht="18.75" customHeight="1" x14ac:dyDescent="0.45">
      <c r="A59" s="2" t="s">
        <v>59</v>
      </c>
      <c r="B59" s="13"/>
      <c r="C59" s="14"/>
      <c r="D59" s="14"/>
      <c r="E59" s="15"/>
      <c r="F59" s="16"/>
      <c r="G59" s="15"/>
      <c r="H59" s="16"/>
      <c r="I59" s="15"/>
    </row>
    <row r="60" spans="1:9" ht="18.75" customHeight="1" x14ac:dyDescent="0.45">
      <c r="A60" s="2" t="s">
        <v>60</v>
      </c>
      <c r="B60" s="13"/>
      <c r="C60" s="14"/>
      <c r="D60" s="14"/>
      <c r="E60" s="15"/>
      <c r="F60" s="16"/>
      <c r="G60" s="15"/>
      <c r="H60" s="16"/>
      <c r="I60" s="15"/>
    </row>
    <row r="61" spans="1:9" x14ac:dyDescent="0.45">
      <c r="A61" s="2" t="s">
        <v>61</v>
      </c>
      <c r="B61" s="17"/>
      <c r="C61" s="17"/>
      <c r="D61" s="17"/>
      <c r="E61" s="18"/>
      <c r="F61" s="18"/>
      <c r="G61" s="18"/>
      <c r="H61" s="18"/>
      <c r="I61" s="18"/>
    </row>
    <row r="62" spans="1:9" x14ac:dyDescent="0.45">
      <c r="A62" s="2" t="s">
        <v>62</v>
      </c>
    </row>
    <row r="63" spans="1:9" s="70" customFormat="1" x14ac:dyDescent="0.45">
      <c r="A63" s="77" t="s">
        <v>158</v>
      </c>
      <c r="B63" s="59"/>
      <c r="C63" s="59"/>
      <c r="D63" s="59"/>
      <c r="F63" s="59"/>
      <c r="H63" s="59"/>
    </row>
    <row r="64" spans="1:9" x14ac:dyDescent="0.45">
      <c r="A64" s="49" t="s">
        <v>63</v>
      </c>
      <c r="B64" s="51"/>
      <c r="C64" s="51"/>
      <c r="D64" s="51"/>
      <c r="E64" s="24"/>
      <c r="F64" s="24"/>
      <c r="G64" s="24"/>
      <c r="H64" s="24"/>
      <c r="I64" s="24"/>
    </row>
  </sheetData>
  <mergeCells count="16">
    <mergeCell ref="H7:H9"/>
    <mergeCell ref="E8:E9"/>
    <mergeCell ref="G8:G9"/>
    <mergeCell ref="I8:I9"/>
    <mergeCell ref="A1:I1"/>
    <mergeCell ref="A5:A9"/>
    <mergeCell ref="B5:B9"/>
    <mergeCell ref="C5:E6"/>
    <mergeCell ref="F5:G5"/>
    <mergeCell ref="H5:I5"/>
    <mergeCell ref="F6:G6"/>
    <mergeCell ref="H6:I6"/>
    <mergeCell ref="C7:C9"/>
    <mergeCell ref="F7:F9"/>
    <mergeCell ref="H3:I3"/>
    <mergeCell ref="D8:D9"/>
  </mergeCells>
  <phoneticPr fontId="2"/>
  <pageMargins left="0.7" right="0.7" top="0.75" bottom="0.75" header="0.3" footer="0.3"/>
  <pageSetup paperSize="9" scale="64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Normal="100" zoomScaleSheetLayoutView="100" workbookViewId="0">
      <selection activeCell="H39" sqref="H39"/>
    </sheetView>
  </sheetViews>
  <sheetFormatPr defaultRowHeight="18" x14ac:dyDescent="0.45"/>
  <cols>
    <col min="1" max="1" width="13.59765625" customWidth="1"/>
    <col min="2" max="4" width="13.59765625" style="1" customWidth="1"/>
    <col min="5" max="5" width="13.59765625" customWidth="1"/>
    <col min="6" max="6" width="13.59765625" style="1" customWidth="1"/>
    <col min="7" max="7" width="13.59765625" customWidth="1"/>
    <col min="8" max="8" width="13.59765625" style="1" customWidth="1"/>
    <col min="9" max="9" width="15.69921875" customWidth="1"/>
    <col min="11" max="11" width="9.5" bestFit="1" customWidth="1"/>
  </cols>
  <sheetData>
    <row r="1" spans="1:9" x14ac:dyDescent="0.45">
      <c r="A1" s="84" t="s">
        <v>64</v>
      </c>
      <c r="B1" s="84"/>
      <c r="C1" s="84"/>
      <c r="D1" s="84"/>
      <c r="E1" s="84"/>
      <c r="F1" s="84"/>
      <c r="G1" s="84"/>
      <c r="H1" s="84"/>
      <c r="I1" s="84"/>
    </row>
    <row r="2" spans="1:9" x14ac:dyDescent="0.45">
      <c r="A2" s="2"/>
      <c r="B2" s="3"/>
      <c r="C2" s="3"/>
      <c r="D2" s="3"/>
      <c r="E2" s="2"/>
      <c r="F2" s="3"/>
      <c r="G2" s="2"/>
      <c r="H2" s="3"/>
      <c r="I2" s="2"/>
    </row>
    <row r="3" spans="1:9" x14ac:dyDescent="0.45">
      <c r="A3" s="4"/>
      <c r="B3" s="5"/>
      <c r="C3" s="5"/>
      <c r="D3" s="5"/>
      <c r="E3" s="4"/>
      <c r="F3" s="19"/>
      <c r="G3" s="6"/>
      <c r="H3" s="101">
        <f>'進捗状況 (都道府県別)'!H3</f>
        <v>44812</v>
      </c>
      <c r="I3" s="101"/>
    </row>
    <row r="4" spans="1:9" x14ac:dyDescent="0.45">
      <c r="A4" s="2" t="s">
        <v>65</v>
      </c>
      <c r="B4" s="5"/>
      <c r="C4" s="5"/>
      <c r="D4" s="5"/>
      <c r="E4" s="4"/>
      <c r="F4" s="19"/>
      <c r="G4" s="6"/>
      <c r="H4" s="19"/>
      <c r="I4" s="7" t="s">
        <v>1</v>
      </c>
    </row>
    <row r="5" spans="1:9" ht="24" customHeight="1" x14ac:dyDescent="0.45">
      <c r="A5" s="104" t="s">
        <v>66</v>
      </c>
      <c r="B5" s="85" t="s">
        <v>3</v>
      </c>
      <c r="C5" s="81" t="s">
        <v>4</v>
      </c>
      <c r="D5" s="86"/>
      <c r="E5" s="87"/>
      <c r="F5" s="105" t="str">
        <f>'進捗状況 (都道府県別)'!F5</f>
        <v>直近1週間</v>
      </c>
      <c r="G5" s="106"/>
      <c r="H5" s="107">
        <f>'進捗状況 (都道府県別)'!H5:I5</f>
        <v>44811</v>
      </c>
      <c r="I5" s="108"/>
    </row>
    <row r="6" spans="1:9" ht="23.25" customHeight="1" x14ac:dyDescent="0.45">
      <c r="A6" s="104"/>
      <c r="B6" s="85"/>
      <c r="C6" s="88"/>
      <c r="D6" s="89"/>
      <c r="E6" s="90"/>
      <c r="F6" s="95" t="s">
        <v>5</v>
      </c>
      <c r="G6" s="96"/>
      <c r="H6" s="97" t="s">
        <v>6</v>
      </c>
      <c r="I6" s="98"/>
    </row>
    <row r="7" spans="1:9" ht="18.75" customHeight="1" x14ac:dyDescent="0.45">
      <c r="A7" s="80"/>
      <c r="B7" s="85"/>
      <c r="C7" s="99" t="s">
        <v>7</v>
      </c>
      <c r="D7" s="69"/>
      <c r="E7" s="8"/>
      <c r="F7" s="99" t="s">
        <v>8</v>
      </c>
      <c r="G7" s="8"/>
      <c r="H7" s="99" t="s">
        <v>8</v>
      </c>
      <c r="I7" s="9"/>
    </row>
    <row r="8" spans="1:9" ht="18.75" customHeight="1" x14ac:dyDescent="0.45">
      <c r="A8" s="80"/>
      <c r="B8" s="85"/>
      <c r="C8" s="100"/>
      <c r="D8" s="102" t="s">
        <v>157</v>
      </c>
      <c r="E8" s="83" t="s">
        <v>9</v>
      </c>
      <c r="F8" s="100"/>
      <c r="G8" s="81" t="s">
        <v>10</v>
      </c>
      <c r="H8" s="100"/>
      <c r="I8" s="83" t="s">
        <v>10</v>
      </c>
    </row>
    <row r="9" spans="1:9" ht="35.1" customHeight="1" x14ac:dyDescent="0.45">
      <c r="A9" s="80"/>
      <c r="B9" s="85"/>
      <c r="C9" s="100"/>
      <c r="D9" s="103"/>
      <c r="E9" s="82"/>
      <c r="F9" s="100"/>
      <c r="G9" s="82"/>
      <c r="H9" s="100"/>
      <c r="I9" s="82"/>
    </row>
    <row r="10" spans="1:9" x14ac:dyDescent="0.45">
      <c r="A10" s="10" t="s">
        <v>67</v>
      </c>
      <c r="B10" s="20">
        <f>SUM(B11:B30)</f>
        <v>27484752</v>
      </c>
      <c r="C10" s="21">
        <f>SUM(C11:C30)</f>
        <v>17067563</v>
      </c>
      <c r="D10" s="21">
        <f>SUM(D11:D30)</f>
        <v>694</v>
      </c>
      <c r="E10" s="11">
        <f>(C10-D10)/$B10</f>
        <v>0.62095772230362489</v>
      </c>
      <c r="F10" s="21">
        <f>SUM(F11:F30)</f>
        <v>53983</v>
      </c>
      <c r="G10" s="11">
        <f>F10/$B10</f>
        <v>1.9641072257082764E-3</v>
      </c>
      <c r="H10" s="21">
        <f>SUM(H11:H30)</f>
        <v>6624</v>
      </c>
      <c r="I10" s="11">
        <f>H10/$B10</f>
        <v>2.4100635872573999E-4</v>
      </c>
    </row>
    <row r="11" spans="1:9" x14ac:dyDescent="0.45">
      <c r="A11" s="12" t="s">
        <v>68</v>
      </c>
      <c r="B11" s="20">
        <v>1960668</v>
      </c>
      <c r="C11" s="21">
        <v>1230272</v>
      </c>
      <c r="D11" s="21">
        <v>13</v>
      </c>
      <c r="E11" s="11">
        <f t="shared" ref="E11:E30" si="0">(C11-D11)/$B11</f>
        <v>0.62746931147955698</v>
      </c>
      <c r="F11" s="21">
        <v>3753</v>
      </c>
      <c r="G11" s="11">
        <f t="shared" ref="G11:G30" si="1">F11/$B11</f>
        <v>1.9141435469952077E-3</v>
      </c>
      <c r="H11" s="21">
        <v>519</v>
      </c>
      <c r="I11" s="11">
        <f t="shared" ref="I11:I30" si="2">H11/$B11</f>
        <v>2.6470570234226297E-4</v>
      </c>
    </row>
    <row r="12" spans="1:9" x14ac:dyDescent="0.45">
      <c r="A12" s="12" t="s">
        <v>69</v>
      </c>
      <c r="B12" s="20">
        <v>1065365</v>
      </c>
      <c r="C12" s="21">
        <v>687965</v>
      </c>
      <c r="D12" s="21">
        <v>10</v>
      </c>
      <c r="E12" s="11">
        <f t="shared" si="0"/>
        <v>0.64574582420109539</v>
      </c>
      <c r="F12" s="21">
        <v>2693</v>
      </c>
      <c r="G12" s="11">
        <f t="shared" si="1"/>
        <v>2.5277721719786177E-3</v>
      </c>
      <c r="H12" s="21">
        <v>286</v>
      </c>
      <c r="I12" s="11">
        <f t="shared" si="2"/>
        <v>2.6845259605862777E-4</v>
      </c>
    </row>
    <row r="13" spans="1:9" x14ac:dyDescent="0.45">
      <c r="A13" s="12" t="s">
        <v>70</v>
      </c>
      <c r="B13" s="20">
        <v>1332226</v>
      </c>
      <c r="C13" s="21">
        <v>863996</v>
      </c>
      <c r="D13" s="21">
        <v>2</v>
      </c>
      <c r="E13" s="11">
        <f t="shared" si="0"/>
        <v>0.64853410757634211</v>
      </c>
      <c r="F13" s="21">
        <v>1667</v>
      </c>
      <c r="G13" s="11">
        <f t="shared" si="1"/>
        <v>1.2512891956770098E-3</v>
      </c>
      <c r="H13" s="21">
        <v>237</v>
      </c>
      <c r="I13" s="11">
        <f t="shared" si="2"/>
        <v>1.778977440764555E-4</v>
      </c>
    </row>
    <row r="14" spans="1:9" x14ac:dyDescent="0.45">
      <c r="A14" s="12" t="s">
        <v>71</v>
      </c>
      <c r="B14" s="20">
        <v>976328</v>
      </c>
      <c r="C14" s="21">
        <v>645774</v>
      </c>
      <c r="D14" s="21">
        <v>0</v>
      </c>
      <c r="E14" s="11">
        <f t="shared" si="0"/>
        <v>0.66143140420022783</v>
      </c>
      <c r="F14" s="21">
        <v>2083</v>
      </c>
      <c r="G14" s="11">
        <f t="shared" si="1"/>
        <v>2.1335043141239417E-3</v>
      </c>
      <c r="H14" s="21">
        <v>185</v>
      </c>
      <c r="I14" s="11">
        <f t="shared" si="2"/>
        <v>1.8948550077432994E-4</v>
      </c>
    </row>
    <row r="15" spans="1:9" x14ac:dyDescent="0.45">
      <c r="A15" s="12" t="s">
        <v>72</v>
      </c>
      <c r="B15" s="20">
        <v>3755776</v>
      </c>
      <c r="C15" s="21">
        <v>2443504</v>
      </c>
      <c r="D15" s="21">
        <v>70</v>
      </c>
      <c r="E15" s="11">
        <f t="shared" si="0"/>
        <v>0.6505803327994002</v>
      </c>
      <c r="F15" s="21">
        <v>7355</v>
      </c>
      <c r="G15" s="11">
        <f t="shared" si="1"/>
        <v>1.9583170029309521E-3</v>
      </c>
      <c r="H15" s="21">
        <v>937</v>
      </c>
      <c r="I15" s="11">
        <f t="shared" si="2"/>
        <v>2.4948239724626814E-4</v>
      </c>
    </row>
    <row r="16" spans="1:9" x14ac:dyDescent="0.45">
      <c r="A16" s="12" t="s">
        <v>73</v>
      </c>
      <c r="B16" s="20">
        <v>1522390</v>
      </c>
      <c r="C16" s="21">
        <v>947858</v>
      </c>
      <c r="D16" s="21">
        <v>62</v>
      </c>
      <c r="E16" s="11">
        <f t="shared" si="0"/>
        <v>0.6225710888799848</v>
      </c>
      <c r="F16" s="21">
        <v>3482</v>
      </c>
      <c r="G16" s="11">
        <f t="shared" si="1"/>
        <v>2.2871931633812624E-3</v>
      </c>
      <c r="H16" s="21">
        <v>378</v>
      </c>
      <c r="I16" s="11">
        <f t="shared" si="2"/>
        <v>2.4829380119417493E-4</v>
      </c>
    </row>
    <row r="17" spans="1:9" x14ac:dyDescent="0.45">
      <c r="A17" s="12" t="s">
        <v>74</v>
      </c>
      <c r="B17" s="20">
        <v>719112</v>
      </c>
      <c r="C17" s="21">
        <v>470760</v>
      </c>
      <c r="D17" s="21">
        <v>17</v>
      </c>
      <c r="E17" s="11">
        <f t="shared" si="0"/>
        <v>0.65461708329161516</v>
      </c>
      <c r="F17" s="21">
        <v>1249</v>
      </c>
      <c r="G17" s="11">
        <f t="shared" si="1"/>
        <v>1.7368643549266318E-3</v>
      </c>
      <c r="H17" s="21">
        <v>88</v>
      </c>
      <c r="I17" s="11">
        <f t="shared" si="2"/>
        <v>1.2237314910611976E-4</v>
      </c>
    </row>
    <row r="18" spans="1:9" x14ac:dyDescent="0.45">
      <c r="A18" s="12" t="s">
        <v>75</v>
      </c>
      <c r="B18" s="20">
        <v>779613</v>
      </c>
      <c r="C18" s="21">
        <v>546117</v>
      </c>
      <c r="D18" s="21">
        <v>3</v>
      </c>
      <c r="E18" s="11">
        <f t="shared" si="0"/>
        <v>0.70049370649283682</v>
      </c>
      <c r="F18" s="21">
        <v>1280</v>
      </c>
      <c r="G18" s="11">
        <f t="shared" si="1"/>
        <v>1.641840246378652E-3</v>
      </c>
      <c r="H18" s="21">
        <v>121</v>
      </c>
      <c r="I18" s="11">
        <f t="shared" si="2"/>
        <v>1.5520521079048194E-4</v>
      </c>
    </row>
    <row r="19" spans="1:9" x14ac:dyDescent="0.45">
      <c r="A19" s="12" t="s">
        <v>76</v>
      </c>
      <c r="B19" s="20">
        <v>689079</v>
      </c>
      <c r="C19" s="21">
        <v>463529</v>
      </c>
      <c r="D19" s="21">
        <v>12</v>
      </c>
      <c r="E19" s="11">
        <f t="shared" si="0"/>
        <v>0.67266162515473549</v>
      </c>
      <c r="F19" s="21">
        <v>1456</v>
      </c>
      <c r="G19" s="11">
        <f t="shared" si="1"/>
        <v>2.1129652768405362E-3</v>
      </c>
      <c r="H19" s="21">
        <v>222</v>
      </c>
      <c r="I19" s="11">
        <f t="shared" si="2"/>
        <v>3.2216915622156533E-4</v>
      </c>
    </row>
    <row r="20" spans="1:9" x14ac:dyDescent="0.45">
      <c r="A20" s="12" t="s">
        <v>77</v>
      </c>
      <c r="B20" s="20">
        <v>795771</v>
      </c>
      <c r="C20" s="21">
        <v>524833</v>
      </c>
      <c r="D20" s="21">
        <v>5</v>
      </c>
      <c r="E20" s="11">
        <f t="shared" si="0"/>
        <v>0.65952139497418227</v>
      </c>
      <c r="F20" s="21">
        <v>1807</v>
      </c>
      <c r="G20" s="11">
        <f t="shared" si="1"/>
        <v>2.270753772127911E-3</v>
      </c>
      <c r="H20" s="21">
        <v>269</v>
      </c>
      <c r="I20" s="11">
        <f t="shared" si="2"/>
        <v>3.3803694781538911E-4</v>
      </c>
    </row>
    <row r="21" spans="1:9" x14ac:dyDescent="0.45">
      <c r="A21" s="12" t="s">
        <v>78</v>
      </c>
      <c r="B21" s="20">
        <v>2293433</v>
      </c>
      <c r="C21" s="21">
        <v>1380467</v>
      </c>
      <c r="D21" s="21">
        <v>31</v>
      </c>
      <c r="E21" s="11">
        <f t="shared" si="0"/>
        <v>0.60190814381758695</v>
      </c>
      <c r="F21" s="21">
        <v>3617</v>
      </c>
      <c r="G21" s="11">
        <f t="shared" si="1"/>
        <v>1.5771116923842989E-3</v>
      </c>
      <c r="H21" s="21">
        <v>351</v>
      </c>
      <c r="I21" s="11">
        <f t="shared" si="2"/>
        <v>1.5304567432316532E-4</v>
      </c>
    </row>
    <row r="22" spans="1:9" x14ac:dyDescent="0.45">
      <c r="A22" s="12" t="s">
        <v>79</v>
      </c>
      <c r="B22" s="20">
        <v>1388807</v>
      </c>
      <c r="C22" s="21">
        <v>837246</v>
      </c>
      <c r="D22" s="21">
        <v>44</v>
      </c>
      <c r="E22" s="11">
        <f t="shared" si="0"/>
        <v>0.60282098232511794</v>
      </c>
      <c r="F22" s="21">
        <v>3809</v>
      </c>
      <c r="G22" s="11">
        <f t="shared" si="1"/>
        <v>2.7426417061549948E-3</v>
      </c>
      <c r="H22" s="21">
        <v>1056</v>
      </c>
      <c r="I22" s="11">
        <f t="shared" si="2"/>
        <v>7.6036483111044232E-4</v>
      </c>
    </row>
    <row r="23" spans="1:9" x14ac:dyDescent="0.45">
      <c r="A23" s="12" t="s">
        <v>80</v>
      </c>
      <c r="B23" s="20">
        <v>2732197</v>
      </c>
      <c r="C23" s="21">
        <v>1499294</v>
      </c>
      <c r="D23" s="21">
        <v>107</v>
      </c>
      <c r="E23" s="11">
        <f t="shared" si="0"/>
        <v>0.54871116541010767</v>
      </c>
      <c r="F23" s="21">
        <v>5709</v>
      </c>
      <c r="G23" s="11">
        <f t="shared" si="1"/>
        <v>2.0895272193037326E-3</v>
      </c>
      <c r="H23" s="21">
        <v>703</v>
      </c>
      <c r="I23" s="11">
        <f t="shared" si="2"/>
        <v>2.573020905886362E-4</v>
      </c>
    </row>
    <row r="24" spans="1:9" x14ac:dyDescent="0.45">
      <c r="A24" s="12" t="s">
        <v>81</v>
      </c>
      <c r="B24" s="20">
        <v>826154</v>
      </c>
      <c r="C24" s="21">
        <v>492007</v>
      </c>
      <c r="D24" s="21">
        <v>15</v>
      </c>
      <c r="E24" s="11">
        <f t="shared" si="0"/>
        <v>0.59552093193278732</v>
      </c>
      <c r="F24" s="21">
        <v>1639</v>
      </c>
      <c r="G24" s="11">
        <f t="shared" si="1"/>
        <v>1.9838916231114294E-3</v>
      </c>
      <c r="H24" s="21">
        <v>115</v>
      </c>
      <c r="I24" s="11">
        <f t="shared" si="2"/>
        <v>1.3919922919939867E-4</v>
      </c>
    </row>
    <row r="25" spans="1:9" x14ac:dyDescent="0.45">
      <c r="A25" s="12" t="s">
        <v>82</v>
      </c>
      <c r="B25" s="20">
        <v>1517627</v>
      </c>
      <c r="C25" s="21">
        <v>906528</v>
      </c>
      <c r="D25" s="21">
        <v>7</v>
      </c>
      <c r="E25" s="11">
        <f t="shared" si="0"/>
        <v>0.59732793367540249</v>
      </c>
      <c r="F25" s="21">
        <v>3024</v>
      </c>
      <c r="G25" s="11">
        <f t="shared" si="1"/>
        <v>1.9925844756320229E-3</v>
      </c>
      <c r="H25" s="21">
        <v>290</v>
      </c>
      <c r="I25" s="11">
        <f t="shared" si="2"/>
        <v>1.9108779693561065E-4</v>
      </c>
    </row>
    <row r="26" spans="1:9" x14ac:dyDescent="0.45">
      <c r="A26" s="12" t="s">
        <v>83</v>
      </c>
      <c r="B26" s="20">
        <v>704487</v>
      </c>
      <c r="C26" s="21">
        <v>431878</v>
      </c>
      <c r="D26" s="21">
        <v>11</v>
      </c>
      <c r="E26" s="11">
        <f t="shared" si="0"/>
        <v>0.61302337729440004</v>
      </c>
      <c r="F26" s="21">
        <v>1666</v>
      </c>
      <c r="G26" s="11">
        <f t="shared" si="1"/>
        <v>2.3648413668385646E-3</v>
      </c>
      <c r="H26" s="21">
        <v>209</v>
      </c>
      <c r="I26" s="11">
        <f t="shared" si="2"/>
        <v>2.9666977531168069E-4</v>
      </c>
    </row>
    <row r="27" spans="1:9" x14ac:dyDescent="0.45">
      <c r="A27" s="12" t="s">
        <v>84</v>
      </c>
      <c r="B27" s="20">
        <v>1189149</v>
      </c>
      <c r="C27" s="21">
        <v>711979</v>
      </c>
      <c r="D27" s="21">
        <v>4</v>
      </c>
      <c r="E27" s="11">
        <f t="shared" si="0"/>
        <v>0.59872648423368313</v>
      </c>
      <c r="F27" s="21">
        <v>1949</v>
      </c>
      <c r="G27" s="11">
        <f t="shared" si="1"/>
        <v>1.6389872084995236E-3</v>
      </c>
      <c r="H27" s="21">
        <v>237</v>
      </c>
      <c r="I27" s="11">
        <f t="shared" si="2"/>
        <v>1.9930219005355931E-4</v>
      </c>
    </row>
    <row r="28" spans="1:9" x14ac:dyDescent="0.45">
      <c r="A28" s="12" t="s">
        <v>85</v>
      </c>
      <c r="B28" s="20">
        <v>936583</v>
      </c>
      <c r="C28" s="21">
        <v>601868</v>
      </c>
      <c r="D28" s="21">
        <v>268</v>
      </c>
      <c r="E28" s="11">
        <f t="shared" si="0"/>
        <v>0.64233495589819589</v>
      </c>
      <c r="F28" s="21">
        <v>1414</v>
      </c>
      <c r="G28" s="11">
        <f t="shared" si="1"/>
        <v>1.5097433970080601E-3</v>
      </c>
      <c r="H28" s="21">
        <v>85</v>
      </c>
      <c r="I28" s="11">
        <f t="shared" si="2"/>
        <v>9.0755437585350151E-5</v>
      </c>
    </row>
    <row r="29" spans="1:9" x14ac:dyDescent="0.45">
      <c r="A29" s="12" t="s">
        <v>86</v>
      </c>
      <c r="B29" s="20">
        <v>1568265</v>
      </c>
      <c r="C29" s="21">
        <v>917171</v>
      </c>
      <c r="D29" s="21">
        <v>4</v>
      </c>
      <c r="E29" s="11">
        <f t="shared" si="0"/>
        <v>0.58482909457266474</v>
      </c>
      <c r="F29" s="21">
        <v>2303</v>
      </c>
      <c r="G29" s="11">
        <f t="shared" si="1"/>
        <v>1.4685018157007904E-3</v>
      </c>
      <c r="H29" s="21">
        <v>108</v>
      </c>
      <c r="I29" s="11">
        <f t="shared" si="2"/>
        <v>6.8865912329867725E-5</v>
      </c>
    </row>
    <row r="30" spans="1:9" x14ac:dyDescent="0.45">
      <c r="A30" s="12" t="s">
        <v>87</v>
      </c>
      <c r="B30" s="20">
        <v>731722</v>
      </c>
      <c r="C30" s="21">
        <v>464517</v>
      </c>
      <c r="D30" s="21">
        <v>9</v>
      </c>
      <c r="E30" s="11">
        <f t="shared" si="0"/>
        <v>0.63481486138178156</v>
      </c>
      <c r="F30" s="21">
        <v>2028</v>
      </c>
      <c r="G30" s="11">
        <f t="shared" si="1"/>
        <v>2.7715443843426874E-3</v>
      </c>
      <c r="H30" s="21">
        <v>228</v>
      </c>
      <c r="I30" s="11">
        <f t="shared" si="2"/>
        <v>3.1159374735213649E-4</v>
      </c>
    </row>
    <row r="31" spans="1:9" x14ac:dyDescent="0.45">
      <c r="A31" s="4"/>
      <c r="B31" s="13"/>
      <c r="C31" s="14"/>
      <c r="D31" s="14"/>
      <c r="E31" s="15"/>
      <c r="F31" s="14"/>
      <c r="G31" s="15"/>
      <c r="H31" s="14"/>
      <c r="I31" s="15"/>
    </row>
    <row r="32" spans="1:9" x14ac:dyDescent="0.45">
      <c r="A32" s="4"/>
      <c r="B32" s="13"/>
      <c r="C32" s="14"/>
      <c r="D32" s="14"/>
      <c r="E32" s="15"/>
      <c r="F32" s="14"/>
      <c r="G32" s="15"/>
      <c r="H32" s="14"/>
      <c r="I32" s="15"/>
    </row>
    <row r="33" spans="1:9" x14ac:dyDescent="0.45">
      <c r="A33" s="2" t="s">
        <v>88</v>
      </c>
      <c r="B33" s="5"/>
      <c r="C33" s="5"/>
      <c r="D33" s="5"/>
      <c r="E33" s="4"/>
      <c r="F33" s="19"/>
      <c r="G33" s="6"/>
      <c r="H33" s="19"/>
      <c r="I33" s="6"/>
    </row>
    <row r="34" spans="1:9" ht="22.5" customHeight="1" x14ac:dyDescent="0.45">
      <c r="A34" s="104"/>
      <c r="B34" s="85" t="s">
        <v>3</v>
      </c>
      <c r="C34" s="81" t="s">
        <v>4</v>
      </c>
      <c r="D34" s="86"/>
      <c r="E34" s="87"/>
      <c r="F34" s="105" t="str">
        <f>F5</f>
        <v>直近1週間</v>
      </c>
      <c r="G34" s="106"/>
      <c r="H34" s="105">
        <f>'進捗状況 (都道府県別)'!H5:I5</f>
        <v>44811</v>
      </c>
      <c r="I34" s="106"/>
    </row>
    <row r="35" spans="1:9" ht="24" customHeight="1" x14ac:dyDescent="0.45">
      <c r="A35" s="104"/>
      <c r="B35" s="85"/>
      <c r="C35" s="88"/>
      <c r="D35" s="89"/>
      <c r="E35" s="90"/>
      <c r="F35" s="95" t="s">
        <v>5</v>
      </c>
      <c r="G35" s="96"/>
      <c r="H35" s="97" t="s">
        <v>6</v>
      </c>
      <c r="I35" s="98"/>
    </row>
    <row r="36" spans="1:9" ht="18.75" customHeight="1" x14ac:dyDescent="0.45">
      <c r="A36" s="80"/>
      <c r="B36" s="85"/>
      <c r="C36" s="99" t="s">
        <v>7</v>
      </c>
      <c r="D36" s="69"/>
      <c r="E36" s="8"/>
      <c r="F36" s="99" t="s">
        <v>8</v>
      </c>
      <c r="G36" s="8"/>
      <c r="H36" s="99" t="s">
        <v>8</v>
      </c>
      <c r="I36" s="9"/>
    </row>
    <row r="37" spans="1:9" ht="18.75" customHeight="1" x14ac:dyDescent="0.45">
      <c r="A37" s="80"/>
      <c r="B37" s="85"/>
      <c r="C37" s="100"/>
      <c r="D37" s="83" t="s">
        <v>156</v>
      </c>
      <c r="E37" s="83" t="s">
        <v>9</v>
      </c>
      <c r="F37" s="100"/>
      <c r="G37" s="81" t="s">
        <v>10</v>
      </c>
      <c r="H37" s="100"/>
      <c r="I37" s="83" t="s">
        <v>10</v>
      </c>
    </row>
    <row r="38" spans="1:9" ht="35.1" customHeight="1" x14ac:dyDescent="0.45">
      <c r="A38" s="80"/>
      <c r="B38" s="85"/>
      <c r="C38" s="100"/>
      <c r="D38" s="82"/>
      <c r="E38" s="82"/>
      <c r="F38" s="100"/>
      <c r="G38" s="82"/>
      <c r="H38" s="100"/>
      <c r="I38" s="82"/>
    </row>
    <row r="39" spans="1:9" x14ac:dyDescent="0.45">
      <c r="A39" s="10" t="s">
        <v>67</v>
      </c>
      <c r="B39" s="20">
        <v>9522872</v>
      </c>
      <c r="C39" s="21">
        <v>5969018</v>
      </c>
      <c r="D39" s="21">
        <v>504</v>
      </c>
      <c r="E39" s="11">
        <f t="shared" ref="E39" si="3">(C39-D39)/$B39</f>
        <v>0.62675566782794101</v>
      </c>
      <c r="F39" s="21">
        <v>17540</v>
      </c>
      <c r="G39" s="11">
        <f t="shared" ref="G39" si="4">F39/$B39</f>
        <v>1.8418813147966285E-3</v>
      </c>
      <c r="H39" s="21">
        <v>2555</v>
      </c>
      <c r="I39" s="11">
        <f t="shared" ref="I39" si="5">H39/$B39</f>
        <v>2.6830141159095699E-4</v>
      </c>
    </row>
    <row r="40" spans="1:9" ht="18.75" customHeight="1" x14ac:dyDescent="0.45">
      <c r="A40" s="4"/>
      <c r="B40" s="13"/>
      <c r="C40" s="14"/>
      <c r="D40" s="14"/>
      <c r="E40" s="15"/>
      <c r="F40" s="14"/>
      <c r="G40" s="15"/>
      <c r="H40" s="14"/>
      <c r="I40" s="15"/>
    </row>
    <row r="41" spans="1:9" ht="18.75" customHeight="1" x14ac:dyDescent="0.45">
      <c r="A41" s="2" t="s">
        <v>89</v>
      </c>
      <c r="B41" s="13"/>
      <c r="C41" s="14"/>
      <c r="D41" s="14"/>
      <c r="E41" s="15"/>
      <c r="F41" s="14"/>
      <c r="G41" s="15"/>
      <c r="H41" s="14"/>
      <c r="I41" s="15"/>
    </row>
    <row r="42" spans="1:9" ht="18.75" customHeight="1" x14ac:dyDescent="0.45">
      <c r="A42" s="2" t="s">
        <v>90</v>
      </c>
      <c r="B42" s="13"/>
      <c r="C42" s="14"/>
      <c r="D42" s="14"/>
      <c r="E42" s="15"/>
      <c r="F42" s="14"/>
      <c r="G42" s="15"/>
      <c r="H42" s="14"/>
      <c r="I42" s="15"/>
    </row>
    <row r="43" spans="1:9" x14ac:dyDescent="0.45">
      <c r="A43" s="2" t="s">
        <v>61</v>
      </c>
      <c r="B43" s="17"/>
      <c r="C43" s="17"/>
      <c r="D43" s="17"/>
      <c r="E43" s="18"/>
      <c r="F43" s="17"/>
      <c r="G43" s="18"/>
      <c r="H43" s="17"/>
      <c r="I43" s="18"/>
    </row>
    <row r="44" spans="1:9" x14ac:dyDescent="0.45">
      <c r="A44" s="2" t="s">
        <v>91</v>
      </c>
      <c r="B44" s="17"/>
      <c r="C44" s="17"/>
      <c r="D44" s="17"/>
      <c r="E44" s="18"/>
      <c r="F44" s="17"/>
      <c r="G44" s="18"/>
      <c r="H44" s="17"/>
      <c r="I44" s="18"/>
    </row>
    <row r="45" spans="1:9" s="70" customFormat="1" x14ac:dyDescent="0.45">
      <c r="A45" s="77" t="s">
        <v>158</v>
      </c>
      <c r="B45" s="59"/>
      <c r="C45" s="59"/>
      <c r="D45" s="59"/>
      <c r="F45" s="59"/>
      <c r="H45" s="59"/>
    </row>
    <row r="46" spans="1:9" x14ac:dyDescent="0.45">
      <c r="A46" s="49" t="s">
        <v>159</v>
      </c>
      <c r="B46" s="50"/>
      <c r="C46" s="50"/>
      <c r="D46" s="50"/>
      <c r="F46" s="50"/>
      <c r="H46" s="50"/>
    </row>
  </sheetData>
  <mergeCells count="30">
    <mergeCell ref="A34:A38"/>
    <mergeCell ref="B34:B38"/>
    <mergeCell ref="C34:E35"/>
    <mergeCell ref="F34:G34"/>
    <mergeCell ref="H34:I34"/>
    <mergeCell ref="F35:G35"/>
    <mergeCell ref="H35:I35"/>
    <mergeCell ref="C36:C38"/>
    <mergeCell ref="F36:F38"/>
    <mergeCell ref="H36:H38"/>
    <mergeCell ref="E37:E38"/>
    <mergeCell ref="G37:G38"/>
    <mergeCell ref="I37:I38"/>
    <mergeCell ref="D37:D38"/>
    <mergeCell ref="A1:I1"/>
    <mergeCell ref="A5:A9"/>
    <mergeCell ref="B5:B9"/>
    <mergeCell ref="C5:E6"/>
    <mergeCell ref="F5:G5"/>
    <mergeCell ref="H5:I5"/>
    <mergeCell ref="F6:G6"/>
    <mergeCell ref="H6:I6"/>
    <mergeCell ref="C7:C9"/>
    <mergeCell ref="F7:F9"/>
    <mergeCell ref="H7:H9"/>
    <mergeCell ref="E8:E9"/>
    <mergeCell ref="G8:G9"/>
    <mergeCell ref="I8:I9"/>
    <mergeCell ref="H3:I3"/>
    <mergeCell ref="D8:D9"/>
  </mergeCells>
  <phoneticPr fontId="2"/>
  <pageMargins left="0.7" right="0.7" top="0.75" bottom="0.75" header="0.3" footer="0.3"/>
  <pageSetup paperSize="9" scale="64" fitToHeight="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62"/>
  <sheetViews>
    <sheetView view="pageBreakPreview" zoomScale="85" zoomScaleNormal="100" zoomScaleSheetLayoutView="85" workbookViewId="0">
      <selection activeCell="F24" sqref="F24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5" width="13.8984375" style="75" customWidth="1"/>
    <col min="6" max="7" width="14" customWidth="1"/>
    <col min="8" max="8" width="14" style="75" customWidth="1"/>
    <col min="9" max="10" width="14.09765625" customWidth="1"/>
    <col min="11" max="11" width="14.09765625" style="75" customWidth="1"/>
    <col min="12" max="12" width="12.8984375" customWidth="1"/>
    <col min="13" max="28" width="13.09765625" customWidth="1"/>
    <col min="30" max="30" width="11.59765625" bestFit="1" customWidth="1"/>
  </cols>
  <sheetData>
    <row r="1" spans="1:30" x14ac:dyDescent="0.45">
      <c r="A1" s="22" t="s">
        <v>92</v>
      </c>
      <c r="B1" s="23"/>
      <c r="C1" s="24"/>
      <c r="D1" s="24"/>
      <c r="E1" s="71"/>
      <c r="F1" s="24"/>
      <c r="G1" s="24"/>
      <c r="H1" s="71"/>
      <c r="M1" s="25"/>
    </row>
    <row r="2" spans="1:30" x14ac:dyDescent="0.45">
      <c r="A2" s="22"/>
      <c r="B2" s="22"/>
      <c r="C2" s="22"/>
      <c r="D2" s="22"/>
      <c r="E2" s="72"/>
      <c r="F2" s="22"/>
      <c r="G2" s="22"/>
      <c r="H2" s="72"/>
      <c r="I2" s="22"/>
      <c r="J2" s="22"/>
      <c r="K2" s="72"/>
      <c r="L2" s="22"/>
      <c r="S2" s="26"/>
      <c r="T2" s="26"/>
      <c r="U2" s="26"/>
      <c r="V2" s="26"/>
      <c r="W2" s="26"/>
      <c r="X2" s="26"/>
      <c r="Y2" s="109">
        <f>'進捗状況 (都道府県別)'!H3</f>
        <v>44812</v>
      </c>
      <c r="Z2" s="109"/>
      <c r="AA2" s="109"/>
      <c r="AB2" s="109"/>
    </row>
    <row r="3" spans="1:30" x14ac:dyDescent="0.45">
      <c r="A3" s="111" t="s">
        <v>2</v>
      </c>
      <c r="B3" s="129" t="str">
        <f>_xlfn.CONCAT("接種回数（",TEXT('進捗状況 (都道府県別)'!H3-1,"m月d日"),"まで）")</f>
        <v>接種回数（9月7日まで）</v>
      </c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1"/>
    </row>
    <row r="4" spans="1:30" x14ac:dyDescent="0.45">
      <c r="A4" s="112"/>
      <c r="B4" s="112"/>
      <c r="C4" s="114" t="s">
        <v>93</v>
      </c>
      <c r="D4" s="115"/>
      <c r="E4" s="116"/>
      <c r="F4" s="114" t="s">
        <v>94</v>
      </c>
      <c r="G4" s="115"/>
      <c r="H4" s="116"/>
      <c r="I4" s="123" t="s">
        <v>95</v>
      </c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5"/>
      <c r="V4" s="123" t="s">
        <v>96</v>
      </c>
      <c r="W4" s="124"/>
      <c r="X4" s="124"/>
      <c r="Y4" s="124"/>
      <c r="Z4" s="124"/>
      <c r="AA4" s="124"/>
      <c r="AB4" s="125"/>
    </row>
    <row r="5" spans="1:30" x14ac:dyDescent="0.45">
      <c r="A5" s="112"/>
      <c r="B5" s="112"/>
      <c r="C5" s="117"/>
      <c r="D5" s="118"/>
      <c r="E5" s="119"/>
      <c r="F5" s="117"/>
      <c r="G5" s="118"/>
      <c r="H5" s="119"/>
      <c r="I5" s="120"/>
      <c r="J5" s="121"/>
      <c r="K5" s="122"/>
      <c r="L5" s="61" t="s">
        <v>97</v>
      </c>
      <c r="M5" s="61" t="s">
        <v>98</v>
      </c>
      <c r="N5" s="62" t="s">
        <v>99</v>
      </c>
      <c r="O5" s="63" t="s">
        <v>100</v>
      </c>
      <c r="P5" s="63" t="s">
        <v>101</v>
      </c>
      <c r="Q5" s="63" t="s">
        <v>102</v>
      </c>
      <c r="R5" s="63" t="s">
        <v>103</v>
      </c>
      <c r="S5" s="63" t="s">
        <v>104</v>
      </c>
      <c r="T5" s="63" t="s">
        <v>149</v>
      </c>
      <c r="U5" s="63" t="s">
        <v>154</v>
      </c>
      <c r="V5" s="64"/>
      <c r="W5" s="65"/>
      <c r="X5" s="61" t="s">
        <v>105</v>
      </c>
      <c r="Y5" s="61" t="s">
        <v>106</v>
      </c>
      <c r="Z5" s="61" t="s">
        <v>107</v>
      </c>
      <c r="AA5" s="61" t="s">
        <v>148</v>
      </c>
      <c r="AB5" s="61" t="s">
        <v>155</v>
      </c>
    </row>
    <row r="6" spans="1:30" x14ac:dyDescent="0.45">
      <c r="A6" s="113"/>
      <c r="B6" s="113"/>
      <c r="C6" s="52" t="s">
        <v>7</v>
      </c>
      <c r="D6" s="78" t="s">
        <v>151</v>
      </c>
      <c r="E6" s="60" t="s">
        <v>108</v>
      </c>
      <c r="F6" s="52" t="s">
        <v>7</v>
      </c>
      <c r="G6" s="78" t="s">
        <v>151</v>
      </c>
      <c r="H6" s="60" t="s">
        <v>108</v>
      </c>
      <c r="I6" s="52" t="s">
        <v>7</v>
      </c>
      <c r="J6" s="78" t="s">
        <v>151</v>
      </c>
      <c r="K6" s="60" t="s">
        <v>108</v>
      </c>
      <c r="L6" s="126" t="s">
        <v>7</v>
      </c>
      <c r="M6" s="127"/>
      <c r="N6" s="127"/>
      <c r="O6" s="127"/>
      <c r="P6" s="127"/>
      <c r="Q6" s="127"/>
      <c r="R6" s="127"/>
      <c r="S6" s="127"/>
      <c r="T6" s="127"/>
      <c r="U6" s="128"/>
      <c r="V6" s="60" t="s">
        <v>7</v>
      </c>
      <c r="W6" s="60" t="s">
        <v>108</v>
      </c>
      <c r="X6" s="66" t="s">
        <v>109</v>
      </c>
      <c r="Y6" s="66" t="s">
        <v>109</v>
      </c>
      <c r="Z6" s="66" t="s">
        <v>109</v>
      </c>
      <c r="AA6" s="66" t="s">
        <v>109</v>
      </c>
      <c r="AB6" s="66" t="s">
        <v>109</v>
      </c>
      <c r="AD6" s="58" t="s">
        <v>110</v>
      </c>
    </row>
    <row r="7" spans="1:30" x14ac:dyDescent="0.45">
      <c r="A7" s="28" t="s">
        <v>11</v>
      </c>
      <c r="B7" s="30">
        <f>C7+F7+I7+V7</f>
        <v>318370004</v>
      </c>
      <c r="C7" s="30">
        <f>SUM(C8:C54)</f>
        <v>104143277</v>
      </c>
      <c r="D7" s="30">
        <f>SUM(D8:D54)</f>
        <v>1564828</v>
      </c>
      <c r="E7" s="73">
        <f t="shared" ref="E7:E54" si="0">(C7-D7)/AD7</f>
        <v>0.81464024040080907</v>
      </c>
      <c r="F7" s="30">
        <f>SUM(F8:F54)</f>
        <v>102712744</v>
      </c>
      <c r="G7" s="30">
        <f>SUM(G8:G54)</f>
        <v>1469440</v>
      </c>
      <c r="H7" s="73">
        <f>(F7-G7)/AD7</f>
        <v>0.80403701082994727</v>
      </c>
      <c r="I7" s="30">
        <f>SUM(I8:I54)</f>
        <v>81767320</v>
      </c>
      <c r="J7" s="30">
        <f>SUM(J8:J54)</f>
        <v>3906</v>
      </c>
      <c r="K7" s="73">
        <f>(I7-J7)/AD7</f>
        <v>0.64933490305503527</v>
      </c>
      <c r="L7" s="53">
        <f>SUM(L8:L54)</f>
        <v>1039740</v>
      </c>
      <c r="M7" s="53">
        <f t="shared" ref="M7" si="1">SUM(M8:M54)</f>
        <v>5306480</v>
      </c>
      <c r="N7" s="53">
        <f t="shared" ref="N7:U7" si="2">SUM(N8:N54)</f>
        <v>23300081</v>
      </c>
      <c r="O7" s="53">
        <f t="shared" si="2"/>
        <v>25513404</v>
      </c>
      <c r="P7" s="53">
        <f t="shared" si="2"/>
        <v>13757283</v>
      </c>
      <c r="Q7" s="53">
        <f t="shared" si="2"/>
        <v>6562794</v>
      </c>
      <c r="R7" s="53">
        <f t="shared" si="2"/>
        <v>2732328</v>
      </c>
      <c r="S7" s="53">
        <f t="shared" ref="S7:T7" si="3">SUM(S8:S54)</f>
        <v>1863445</v>
      </c>
      <c r="T7" s="53">
        <f t="shared" si="3"/>
        <v>1529888</v>
      </c>
      <c r="U7" s="53">
        <f t="shared" si="2"/>
        <v>161877</v>
      </c>
      <c r="V7" s="53">
        <f>SUM(V8:V54)</f>
        <v>29746663</v>
      </c>
      <c r="W7" s="54">
        <f>V7/AD7</f>
        <v>0.23623703549506633</v>
      </c>
      <c r="X7" s="53">
        <f>SUM(X8:X54)</f>
        <v>6895</v>
      </c>
      <c r="Y7" s="53">
        <f t="shared" ref="Y7" si="4">SUM(Y8:Y54)</f>
        <v>756005</v>
      </c>
      <c r="Z7" s="53">
        <f t="shared" ref="Z7:AB7" si="5">SUM(Z8:Z54)</f>
        <v>12672731</v>
      </c>
      <c r="AA7" s="53">
        <f t="shared" ref="AA7" si="6">SUM(AA8:AA54)</f>
        <v>14614236</v>
      </c>
      <c r="AB7" s="53">
        <f t="shared" si="5"/>
        <v>1696796</v>
      </c>
      <c r="AD7" s="59">
        <f>SUM(AD8:AD54)</f>
        <v>125918711</v>
      </c>
    </row>
    <row r="8" spans="1:30" x14ac:dyDescent="0.45">
      <c r="A8" s="31" t="s">
        <v>12</v>
      </c>
      <c r="B8" s="30">
        <f>C8+F8+I8+V8</f>
        <v>13453186</v>
      </c>
      <c r="C8" s="32">
        <f>SUM(一般接種!D7+一般接種!G7+一般接種!J7+一般接種!M7+医療従事者等!C5)</f>
        <v>4334347</v>
      </c>
      <c r="D8" s="32">
        <v>63994</v>
      </c>
      <c r="E8" s="73">
        <f t="shared" si="0"/>
        <v>0.82411453125750833</v>
      </c>
      <c r="F8" s="32">
        <f>SUM(一般接種!E7+一般接種!H7+一般接種!K7+一般接種!N7+医療従事者等!D5)</f>
        <v>4271022</v>
      </c>
      <c r="G8" s="32">
        <v>59561</v>
      </c>
      <c r="H8" s="73">
        <f t="shared" ref="H8:H54" si="7">(F8-G8)/AD8</f>
        <v>0.81274925232744866</v>
      </c>
      <c r="I8" s="29">
        <f>SUM(L8:U8)</f>
        <v>3486418</v>
      </c>
      <c r="J8" s="32">
        <v>68</v>
      </c>
      <c r="K8" s="73">
        <f t="shared" ref="K8:K54" si="8">(I8-J8)/AD8</f>
        <v>0.67281362829949054</v>
      </c>
      <c r="L8" s="67">
        <v>42125</v>
      </c>
      <c r="M8" s="67">
        <v>231804</v>
      </c>
      <c r="N8" s="67">
        <v>923953</v>
      </c>
      <c r="O8" s="67">
        <v>1076025</v>
      </c>
      <c r="P8" s="67">
        <v>656514</v>
      </c>
      <c r="Q8" s="67">
        <v>306466</v>
      </c>
      <c r="R8" s="67">
        <v>120829</v>
      </c>
      <c r="S8" s="67">
        <v>68348</v>
      </c>
      <c r="T8" s="67">
        <v>55591</v>
      </c>
      <c r="U8" s="67">
        <v>4763</v>
      </c>
      <c r="V8" s="67">
        <f>SUM(X8:AB8)</f>
        <v>1361399</v>
      </c>
      <c r="W8" s="68">
        <f t="shared" ref="W8:W54" si="9">V8/AD8</f>
        <v>0.26272973188386078</v>
      </c>
      <c r="X8" s="67">
        <v>156</v>
      </c>
      <c r="Y8" s="67">
        <v>26359</v>
      </c>
      <c r="Z8" s="67">
        <v>525593</v>
      </c>
      <c r="AA8" s="67">
        <v>737374</v>
      </c>
      <c r="AB8" s="67">
        <v>71917</v>
      </c>
      <c r="AD8" s="59">
        <v>5181747</v>
      </c>
    </row>
    <row r="9" spans="1:30" x14ac:dyDescent="0.45">
      <c r="A9" s="31" t="s">
        <v>13</v>
      </c>
      <c r="B9" s="30">
        <f>C9+F9+I9+V9</f>
        <v>3394544</v>
      </c>
      <c r="C9" s="32">
        <f>SUM(一般接種!D8+一般接種!G8+一般接種!J8+一般接種!M8+医療従事者等!C6)</f>
        <v>1098568</v>
      </c>
      <c r="D9" s="32">
        <v>17891</v>
      </c>
      <c r="E9" s="73">
        <f t="shared" si="0"/>
        <v>0.86968036735462506</v>
      </c>
      <c r="F9" s="32">
        <f>SUM(一般接種!E8+一般接種!H8+一般接種!K8+一般接種!N8+医療従事者等!D6)</f>
        <v>1084863</v>
      </c>
      <c r="G9" s="32">
        <v>16802</v>
      </c>
      <c r="H9" s="73">
        <f t="shared" si="7"/>
        <v>0.85952757654428491</v>
      </c>
      <c r="I9" s="29">
        <f t="shared" ref="I9:I54" si="10">SUM(L9:U9)</f>
        <v>894346</v>
      </c>
      <c r="J9" s="32">
        <v>39</v>
      </c>
      <c r="K9" s="73">
        <f t="shared" si="8"/>
        <v>0.71969815244315616</v>
      </c>
      <c r="L9" s="67">
        <v>10726</v>
      </c>
      <c r="M9" s="67">
        <v>43977</v>
      </c>
      <c r="N9" s="67">
        <v>228420</v>
      </c>
      <c r="O9" s="67">
        <v>263830</v>
      </c>
      <c r="P9" s="67">
        <v>181643</v>
      </c>
      <c r="Q9" s="67">
        <v>92282</v>
      </c>
      <c r="R9" s="67">
        <v>41302</v>
      </c>
      <c r="S9" s="67">
        <v>18907</v>
      </c>
      <c r="T9" s="67">
        <v>11779</v>
      </c>
      <c r="U9" s="67">
        <v>1480</v>
      </c>
      <c r="V9" s="67">
        <f t="shared" ref="V9:V54" si="11">SUM(X9:AB9)</f>
        <v>316767</v>
      </c>
      <c r="W9" s="68">
        <f t="shared" si="9"/>
        <v>0.25491987053099352</v>
      </c>
      <c r="X9" s="67">
        <v>70</v>
      </c>
      <c r="Y9" s="67">
        <v>5722</v>
      </c>
      <c r="Z9" s="67">
        <v>121143</v>
      </c>
      <c r="AA9" s="67">
        <v>167581</v>
      </c>
      <c r="AB9" s="67">
        <v>22251</v>
      </c>
      <c r="AD9" s="59">
        <v>1242614</v>
      </c>
    </row>
    <row r="10" spans="1:30" x14ac:dyDescent="0.45">
      <c r="A10" s="31" t="s">
        <v>14</v>
      </c>
      <c r="B10" s="30">
        <f t="shared" ref="B10:B54" si="12">C10+F10+I10+V10</f>
        <v>3332175</v>
      </c>
      <c r="C10" s="32">
        <f>SUM(一般接種!D9+一般接種!G9+一般接種!J9+一般接種!M9+医療従事者等!C7)</f>
        <v>1063862</v>
      </c>
      <c r="D10" s="32">
        <v>19163</v>
      </c>
      <c r="E10" s="73">
        <f t="shared" si="0"/>
        <v>0.86615213184560969</v>
      </c>
      <c r="F10" s="32">
        <f>SUM(一般接種!E9+一般接種!H9+一般接種!K9+一般接種!N9+医療従事者等!D7)</f>
        <v>1048760</v>
      </c>
      <c r="G10" s="32">
        <v>18040</v>
      </c>
      <c r="H10" s="73">
        <f t="shared" si="7"/>
        <v>0.8545622474376896</v>
      </c>
      <c r="I10" s="29">
        <f t="shared" si="10"/>
        <v>882147</v>
      </c>
      <c r="J10" s="32">
        <v>59</v>
      </c>
      <c r="K10" s="73">
        <f t="shared" si="8"/>
        <v>0.73133256725184015</v>
      </c>
      <c r="L10" s="67">
        <v>10460</v>
      </c>
      <c r="M10" s="67">
        <v>47782</v>
      </c>
      <c r="N10" s="67">
        <v>221624</v>
      </c>
      <c r="O10" s="67">
        <v>256809</v>
      </c>
      <c r="P10" s="67">
        <v>168635</v>
      </c>
      <c r="Q10" s="67">
        <v>106798</v>
      </c>
      <c r="R10" s="67">
        <v>40182</v>
      </c>
      <c r="S10" s="67">
        <v>17194</v>
      </c>
      <c r="T10" s="67">
        <v>11104</v>
      </c>
      <c r="U10" s="67">
        <v>1559</v>
      </c>
      <c r="V10" s="67">
        <f t="shared" si="11"/>
        <v>337406</v>
      </c>
      <c r="W10" s="68">
        <f t="shared" si="9"/>
        <v>0.27974079251296285</v>
      </c>
      <c r="X10" s="67">
        <v>6</v>
      </c>
      <c r="Y10" s="67">
        <v>5454</v>
      </c>
      <c r="Z10" s="67">
        <v>132146</v>
      </c>
      <c r="AA10" s="67">
        <v>171325</v>
      </c>
      <c r="AB10" s="67">
        <v>28475</v>
      </c>
      <c r="AD10" s="59">
        <v>1206138</v>
      </c>
    </row>
    <row r="11" spans="1:30" x14ac:dyDescent="0.45">
      <c r="A11" s="31" t="s">
        <v>15</v>
      </c>
      <c r="B11" s="30">
        <f t="shared" si="12"/>
        <v>5984186</v>
      </c>
      <c r="C11" s="32">
        <f>SUM(一般接種!D10+一般接種!G10+一般接種!J10+一般接種!M10+医療従事者等!C8)</f>
        <v>1942768</v>
      </c>
      <c r="D11" s="32">
        <v>27540</v>
      </c>
      <c r="E11" s="73">
        <f t="shared" si="0"/>
        <v>0.8443659500477021</v>
      </c>
      <c r="F11" s="32">
        <f>SUM(一般接種!E10+一般接種!H10+一般接種!K10+一般接種!N10+医療従事者等!D8)</f>
        <v>1908672</v>
      </c>
      <c r="G11" s="32">
        <v>25916</v>
      </c>
      <c r="H11" s="73">
        <f t="shared" si="7"/>
        <v>0.8300500298909641</v>
      </c>
      <c r="I11" s="29">
        <f t="shared" si="10"/>
        <v>1544457</v>
      </c>
      <c r="J11" s="32">
        <v>30</v>
      </c>
      <c r="K11" s="73">
        <f t="shared" si="8"/>
        <v>0.68089103288711439</v>
      </c>
      <c r="L11" s="67">
        <v>18981</v>
      </c>
      <c r="M11" s="67">
        <v>126060</v>
      </c>
      <c r="N11" s="67">
        <v>460707</v>
      </c>
      <c r="O11" s="67">
        <v>394106</v>
      </c>
      <c r="P11" s="67">
        <v>269924</v>
      </c>
      <c r="Q11" s="67">
        <v>151279</v>
      </c>
      <c r="R11" s="67">
        <v>60485</v>
      </c>
      <c r="S11" s="67">
        <v>35538</v>
      </c>
      <c r="T11" s="67">
        <v>24465</v>
      </c>
      <c r="U11" s="67">
        <v>2912</v>
      </c>
      <c r="V11" s="67">
        <f t="shared" si="11"/>
        <v>588289</v>
      </c>
      <c r="W11" s="68">
        <f t="shared" si="9"/>
        <v>0.25935878150675146</v>
      </c>
      <c r="X11" s="67">
        <v>26</v>
      </c>
      <c r="Y11" s="67">
        <v>24647</v>
      </c>
      <c r="Z11" s="67">
        <v>275775</v>
      </c>
      <c r="AA11" s="67">
        <v>262918</v>
      </c>
      <c r="AB11" s="67">
        <v>24923</v>
      </c>
      <c r="AD11" s="59">
        <v>2268244</v>
      </c>
    </row>
    <row r="12" spans="1:30" x14ac:dyDescent="0.45">
      <c r="A12" s="31" t="s">
        <v>16</v>
      </c>
      <c r="B12" s="30">
        <f t="shared" si="12"/>
        <v>2666161</v>
      </c>
      <c r="C12" s="32">
        <f>SUM(一般接種!D11+一般接種!G11+一般接種!J11+一般接種!M11+医療従事者等!C9)</f>
        <v>858985</v>
      </c>
      <c r="D12" s="32">
        <v>16051</v>
      </c>
      <c r="E12" s="73">
        <f t="shared" si="0"/>
        <v>0.88134568917114608</v>
      </c>
      <c r="F12" s="32">
        <f>SUM(一般接種!E11+一般接種!H11+一般接種!K11+一般接種!N11+医療従事者等!D9)</f>
        <v>849037</v>
      </c>
      <c r="G12" s="32">
        <v>15059</v>
      </c>
      <c r="H12" s="73">
        <f t="shared" si="7"/>
        <v>0.8719815728913225</v>
      </c>
      <c r="I12" s="29">
        <f t="shared" si="10"/>
        <v>729092</v>
      </c>
      <c r="J12" s="32">
        <v>5</v>
      </c>
      <c r="K12" s="73">
        <f t="shared" si="8"/>
        <v>0.76231079121345602</v>
      </c>
      <c r="L12" s="67">
        <v>4887</v>
      </c>
      <c r="M12" s="67">
        <v>29834</v>
      </c>
      <c r="N12" s="67">
        <v>127772</v>
      </c>
      <c r="O12" s="67">
        <v>229428</v>
      </c>
      <c r="P12" s="67">
        <v>189327</v>
      </c>
      <c r="Q12" s="67">
        <v>89888</v>
      </c>
      <c r="R12" s="67">
        <v>30876</v>
      </c>
      <c r="S12" s="67">
        <v>14010</v>
      </c>
      <c r="T12" s="67">
        <v>11751</v>
      </c>
      <c r="U12" s="67">
        <v>1319</v>
      </c>
      <c r="V12" s="67">
        <f t="shared" si="11"/>
        <v>229047</v>
      </c>
      <c r="W12" s="68">
        <f t="shared" si="9"/>
        <v>0.23948445082009207</v>
      </c>
      <c r="X12" s="67">
        <v>3</v>
      </c>
      <c r="Y12" s="67">
        <v>1518</v>
      </c>
      <c r="Z12" s="67">
        <v>58095</v>
      </c>
      <c r="AA12" s="67">
        <v>137090</v>
      </c>
      <c r="AB12" s="67">
        <v>32341</v>
      </c>
      <c r="AD12" s="59">
        <v>956417</v>
      </c>
    </row>
    <row r="13" spans="1:30" x14ac:dyDescent="0.45">
      <c r="A13" s="31" t="s">
        <v>17</v>
      </c>
      <c r="B13" s="30">
        <f t="shared" si="12"/>
        <v>2947289</v>
      </c>
      <c r="C13" s="32">
        <f>SUM(一般接種!D12+一般接種!G12+一般接種!J12+一般接種!M12+医療従事者等!C10)</f>
        <v>936973</v>
      </c>
      <c r="D13" s="32">
        <v>17162</v>
      </c>
      <c r="E13" s="73">
        <f t="shared" si="0"/>
        <v>0.87090366299707334</v>
      </c>
      <c r="F13" s="32">
        <f>SUM(一般接種!E12+一般接種!H12+一般接種!K12+一般接種!N12+医療従事者等!D10)</f>
        <v>927377</v>
      </c>
      <c r="G13" s="32">
        <v>15997</v>
      </c>
      <c r="H13" s="73">
        <f t="shared" si="7"/>
        <v>0.86292094830598098</v>
      </c>
      <c r="I13" s="29">
        <f t="shared" si="10"/>
        <v>779298</v>
      </c>
      <c r="J13" s="32">
        <v>37</v>
      </c>
      <c r="K13" s="73">
        <f t="shared" si="8"/>
        <v>0.73782685718127139</v>
      </c>
      <c r="L13" s="67">
        <v>9648</v>
      </c>
      <c r="M13" s="67">
        <v>34749</v>
      </c>
      <c r="N13" s="67">
        <v>192900</v>
      </c>
      <c r="O13" s="67">
        <v>270868</v>
      </c>
      <c r="P13" s="67">
        <v>142540</v>
      </c>
      <c r="Q13" s="67">
        <v>77143</v>
      </c>
      <c r="R13" s="67">
        <v>25826</v>
      </c>
      <c r="S13" s="67">
        <v>13555</v>
      </c>
      <c r="T13" s="67">
        <v>10411</v>
      </c>
      <c r="U13" s="67">
        <v>1658</v>
      </c>
      <c r="V13" s="67">
        <f t="shared" si="11"/>
        <v>303641</v>
      </c>
      <c r="W13" s="68">
        <f t="shared" si="9"/>
        <v>0.28749608249531083</v>
      </c>
      <c r="X13" s="67">
        <v>2</v>
      </c>
      <c r="Y13" s="67">
        <v>3617</v>
      </c>
      <c r="Z13" s="67">
        <v>99656</v>
      </c>
      <c r="AA13" s="67">
        <v>174784</v>
      </c>
      <c r="AB13" s="67">
        <v>25582</v>
      </c>
      <c r="AD13" s="59">
        <v>1056157</v>
      </c>
    </row>
    <row r="14" spans="1:30" x14ac:dyDescent="0.45">
      <c r="A14" s="31" t="s">
        <v>18</v>
      </c>
      <c r="B14" s="30">
        <f t="shared" si="12"/>
        <v>5000905</v>
      </c>
      <c r="C14" s="32">
        <f>SUM(一般接種!D13+一般接種!G13+一般接種!J13+一般接種!M13+医療従事者等!C11)</f>
        <v>1602870</v>
      </c>
      <c r="D14" s="32">
        <v>22971</v>
      </c>
      <c r="E14" s="73">
        <f t="shared" si="0"/>
        <v>0.85839583814400777</v>
      </c>
      <c r="F14" s="32">
        <f>SUM(一般接種!E13+一般接種!H13+一般接種!K13+一般接種!N13+医療従事者等!D11)</f>
        <v>1583357</v>
      </c>
      <c r="G14" s="32">
        <v>21372</v>
      </c>
      <c r="H14" s="73">
        <f t="shared" si="7"/>
        <v>0.84866274568397604</v>
      </c>
      <c r="I14" s="29">
        <f t="shared" si="10"/>
        <v>1322270</v>
      </c>
      <c r="J14" s="32">
        <v>82</v>
      </c>
      <c r="K14" s="73">
        <f t="shared" si="8"/>
        <v>0.71837546352263626</v>
      </c>
      <c r="L14" s="67">
        <v>19148</v>
      </c>
      <c r="M14" s="67">
        <v>75614</v>
      </c>
      <c r="N14" s="67">
        <v>346409</v>
      </c>
      <c r="O14" s="67">
        <v>419635</v>
      </c>
      <c r="P14" s="67">
        <v>237431</v>
      </c>
      <c r="Q14" s="67">
        <v>129148</v>
      </c>
      <c r="R14" s="67">
        <v>49863</v>
      </c>
      <c r="S14" s="67">
        <v>23667</v>
      </c>
      <c r="T14" s="67">
        <v>18940</v>
      </c>
      <c r="U14" s="67">
        <v>2415</v>
      </c>
      <c r="V14" s="67">
        <f t="shared" si="11"/>
        <v>492408</v>
      </c>
      <c r="W14" s="68">
        <f t="shared" si="9"/>
        <v>0.26753670827617121</v>
      </c>
      <c r="X14" s="67">
        <v>189</v>
      </c>
      <c r="Y14" s="67">
        <v>13237</v>
      </c>
      <c r="Z14" s="67">
        <v>199138</v>
      </c>
      <c r="AA14" s="67">
        <v>236665</v>
      </c>
      <c r="AB14" s="67">
        <v>43179</v>
      </c>
      <c r="AD14" s="59">
        <v>1840525</v>
      </c>
    </row>
    <row r="15" spans="1:30" x14ac:dyDescent="0.45">
      <c r="A15" s="31" t="s">
        <v>19</v>
      </c>
      <c r="B15" s="30">
        <f t="shared" si="12"/>
        <v>7711050</v>
      </c>
      <c r="C15" s="32">
        <f>SUM(一般接種!D14+一般接種!G14+一般接種!J14+一般接種!M14+医療従事者等!C12)</f>
        <v>2486627</v>
      </c>
      <c r="D15" s="32">
        <v>39685</v>
      </c>
      <c r="E15" s="73">
        <f t="shared" si="0"/>
        <v>0.84658317574127084</v>
      </c>
      <c r="F15" s="32">
        <f>SUM(一般接種!E14+一般接種!H14+一般接種!K14+一般接種!N14+医療従事者等!D12)</f>
        <v>2453070</v>
      </c>
      <c r="G15" s="32">
        <v>37287</v>
      </c>
      <c r="H15" s="73">
        <f t="shared" si="7"/>
        <v>0.83580290993483886</v>
      </c>
      <c r="I15" s="29">
        <f t="shared" si="10"/>
        <v>1996672</v>
      </c>
      <c r="J15" s="32">
        <v>46</v>
      </c>
      <c r="K15" s="73">
        <f t="shared" si="8"/>
        <v>0.69078465278195833</v>
      </c>
      <c r="L15" s="67">
        <v>21296</v>
      </c>
      <c r="M15" s="67">
        <v>142192</v>
      </c>
      <c r="N15" s="67">
        <v>555775</v>
      </c>
      <c r="O15" s="67">
        <v>593306</v>
      </c>
      <c r="P15" s="67">
        <v>347187</v>
      </c>
      <c r="Q15" s="67">
        <v>181638</v>
      </c>
      <c r="R15" s="67">
        <v>71418</v>
      </c>
      <c r="S15" s="67">
        <v>42149</v>
      </c>
      <c r="T15" s="67">
        <v>37322</v>
      </c>
      <c r="U15" s="67">
        <v>4389</v>
      </c>
      <c r="V15" s="67">
        <f t="shared" si="11"/>
        <v>774681</v>
      </c>
      <c r="W15" s="68">
        <f t="shared" si="9"/>
        <v>0.26802102426883162</v>
      </c>
      <c r="X15" s="67">
        <v>91</v>
      </c>
      <c r="Y15" s="67">
        <v>26725</v>
      </c>
      <c r="Z15" s="67">
        <v>335457</v>
      </c>
      <c r="AA15" s="67">
        <v>363740</v>
      </c>
      <c r="AB15" s="67">
        <v>48668</v>
      </c>
      <c r="AD15" s="59">
        <v>2890374</v>
      </c>
    </row>
    <row r="16" spans="1:30" x14ac:dyDescent="0.45">
      <c r="A16" s="33" t="s">
        <v>20</v>
      </c>
      <c r="B16" s="30">
        <f t="shared" si="12"/>
        <v>5082123</v>
      </c>
      <c r="C16" s="32">
        <f>SUM(一般接種!D15+一般接種!G15+一般接種!J15+一般接種!M15+医療従事者等!C13)</f>
        <v>1641743</v>
      </c>
      <c r="D16" s="32">
        <v>26401</v>
      </c>
      <c r="E16" s="73">
        <f t="shared" si="0"/>
        <v>0.83158188987038817</v>
      </c>
      <c r="F16" s="32">
        <f>SUM(一般接種!E15+一般接種!H15+一般接種!K15+一般接種!N15+医療従事者等!D13)</f>
        <v>1621308</v>
      </c>
      <c r="G16" s="32">
        <v>24851</v>
      </c>
      <c r="H16" s="73">
        <f t="shared" si="7"/>
        <v>0.82185984711399218</v>
      </c>
      <c r="I16" s="29">
        <f t="shared" si="10"/>
        <v>1330949</v>
      </c>
      <c r="J16" s="32">
        <v>39</v>
      </c>
      <c r="K16" s="73">
        <f t="shared" si="8"/>
        <v>0.68515562218242232</v>
      </c>
      <c r="L16" s="67">
        <v>14857</v>
      </c>
      <c r="M16" s="67">
        <v>72353</v>
      </c>
      <c r="N16" s="67">
        <v>367264</v>
      </c>
      <c r="O16" s="67">
        <v>348249</v>
      </c>
      <c r="P16" s="67">
        <v>253891</v>
      </c>
      <c r="Q16" s="67">
        <v>148045</v>
      </c>
      <c r="R16" s="67">
        <v>63567</v>
      </c>
      <c r="S16" s="67">
        <v>33556</v>
      </c>
      <c r="T16" s="67">
        <v>25915</v>
      </c>
      <c r="U16" s="67">
        <v>3252</v>
      </c>
      <c r="V16" s="67">
        <f t="shared" si="11"/>
        <v>488123</v>
      </c>
      <c r="W16" s="68">
        <f t="shared" si="9"/>
        <v>0.25128687722426801</v>
      </c>
      <c r="X16" s="67">
        <v>250</v>
      </c>
      <c r="Y16" s="67">
        <v>9086</v>
      </c>
      <c r="Z16" s="67">
        <v>219490</v>
      </c>
      <c r="AA16" s="67">
        <v>228234</v>
      </c>
      <c r="AB16" s="67">
        <v>31063</v>
      </c>
      <c r="AD16" s="59">
        <v>1942493</v>
      </c>
    </row>
    <row r="17" spans="1:30" x14ac:dyDescent="0.45">
      <c r="A17" s="31" t="s">
        <v>21</v>
      </c>
      <c r="B17" s="30">
        <f t="shared" si="12"/>
        <v>4992766</v>
      </c>
      <c r="C17" s="32">
        <f>SUM(一般接種!D16+一般接種!G16+一般接種!J16+一般接種!M16+医療従事者等!C14)</f>
        <v>1619049</v>
      </c>
      <c r="D17" s="32">
        <v>26894</v>
      </c>
      <c r="E17" s="73">
        <f t="shared" si="0"/>
        <v>0.81919223777724148</v>
      </c>
      <c r="F17" s="32">
        <f>SUM(一般接種!E16+一般接種!H16+一般接種!K16+一般接種!N16+医療従事者等!D14)</f>
        <v>1593921</v>
      </c>
      <c r="G17" s="32">
        <v>25344</v>
      </c>
      <c r="H17" s="73">
        <f t="shared" si="7"/>
        <v>0.80706093486872332</v>
      </c>
      <c r="I17" s="29">
        <f t="shared" si="10"/>
        <v>1301863</v>
      </c>
      <c r="J17" s="32">
        <v>46</v>
      </c>
      <c r="K17" s="73">
        <f t="shared" si="8"/>
        <v>0.66980814142244649</v>
      </c>
      <c r="L17" s="67">
        <v>16394</v>
      </c>
      <c r="M17" s="67">
        <v>72379</v>
      </c>
      <c r="N17" s="67">
        <v>402741</v>
      </c>
      <c r="O17" s="67">
        <v>435749</v>
      </c>
      <c r="P17" s="67">
        <v>217793</v>
      </c>
      <c r="Q17" s="67">
        <v>78434</v>
      </c>
      <c r="R17" s="67">
        <v>38075</v>
      </c>
      <c r="S17" s="67">
        <v>17334</v>
      </c>
      <c r="T17" s="67">
        <v>19916</v>
      </c>
      <c r="U17" s="67">
        <v>3048</v>
      </c>
      <c r="V17" s="67">
        <f t="shared" si="11"/>
        <v>477933</v>
      </c>
      <c r="W17" s="68">
        <f t="shared" si="9"/>
        <v>0.24590508070984946</v>
      </c>
      <c r="X17" s="67">
        <v>53</v>
      </c>
      <c r="Y17" s="67">
        <v>7100</v>
      </c>
      <c r="Z17" s="67">
        <v>195649</v>
      </c>
      <c r="AA17" s="67">
        <v>239846</v>
      </c>
      <c r="AB17" s="67">
        <v>35285</v>
      </c>
      <c r="AD17" s="59">
        <v>1943567</v>
      </c>
    </row>
    <row r="18" spans="1:30" x14ac:dyDescent="0.45">
      <c r="A18" s="31" t="s">
        <v>22</v>
      </c>
      <c r="B18" s="30">
        <f t="shared" si="12"/>
        <v>18745047</v>
      </c>
      <c r="C18" s="32">
        <f>SUM(一般接種!D17+一般接種!G17+一般接種!J17+一般接種!M17+医療従事者等!C15)</f>
        <v>6158204</v>
      </c>
      <c r="D18" s="32">
        <v>77724</v>
      </c>
      <c r="E18" s="73">
        <f t="shared" si="0"/>
        <v>0.82326515304347114</v>
      </c>
      <c r="F18" s="32">
        <f>SUM(一般接種!E17+一般接種!H17+一般接種!K17+一般接種!N17+医療従事者等!D15)</f>
        <v>6070779</v>
      </c>
      <c r="G18" s="32">
        <v>72818</v>
      </c>
      <c r="H18" s="73">
        <f t="shared" si="7"/>
        <v>0.81209251253417025</v>
      </c>
      <c r="I18" s="29">
        <f t="shared" si="10"/>
        <v>4839923</v>
      </c>
      <c r="J18" s="32">
        <v>130</v>
      </c>
      <c r="K18" s="73">
        <f t="shared" si="8"/>
        <v>0.65528262979957508</v>
      </c>
      <c r="L18" s="67">
        <v>50599</v>
      </c>
      <c r="M18" s="67">
        <v>272912</v>
      </c>
      <c r="N18" s="67">
        <v>1320025</v>
      </c>
      <c r="O18" s="67">
        <v>1420261</v>
      </c>
      <c r="P18" s="67">
        <v>839387</v>
      </c>
      <c r="Q18" s="67">
        <v>479052</v>
      </c>
      <c r="R18" s="67">
        <v>202772</v>
      </c>
      <c r="S18" s="67">
        <v>130652</v>
      </c>
      <c r="T18" s="67">
        <v>113487</v>
      </c>
      <c r="U18" s="67">
        <v>10776</v>
      </c>
      <c r="V18" s="67">
        <f t="shared" si="11"/>
        <v>1676141</v>
      </c>
      <c r="W18" s="68">
        <f t="shared" si="9"/>
        <v>0.2269407146947999</v>
      </c>
      <c r="X18" s="67">
        <v>225</v>
      </c>
      <c r="Y18" s="67">
        <v>45051</v>
      </c>
      <c r="Z18" s="67">
        <v>705995</v>
      </c>
      <c r="AA18" s="67">
        <v>829485</v>
      </c>
      <c r="AB18" s="67">
        <v>95385</v>
      </c>
      <c r="AD18" s="59">
        <v>7385810</v>
      </c>
    </row>
    <row r="19" spans="1:30" x14ac:dyDescent="0.45">
      <c r="A19" s="31" t="s">
        <v>23</v>
      </c>
      <c r="B19" s="30">
        <f t="shared" si="12"/>
        <v>16159451</v>
      </c>
      <c r="C19" s="32">
        <f>SUM(一般接種!D18+一般接種!G18+一般接種!J18+一般接種!M18+医療従事者等!C16)</f>
        <v>5260588</v>
      </c>
      <c r="D19" s="32">
        <v>70970</v>
      </c>
      <c r="E19" s="73">
        <f t="shared" si="0"/>
        <v>0.82233642817630226</v>
      </c>
      <c r="F19" s="32">
        <f>SUM(一般接種!E18+一般接種!H18+一般接種!K18+一般接種!N18+医療従事者等!D16)</f>
        <v>5194955</v>
      </c>
      <c r="G19" s="32">
        <v>67015</v>
      </c>
      <c r="H19" s="73">
        <f t="shared" si="7"/>
        <v>0.81256305637570769</v>
      </c>
      <c r="I19" s="29">
        <f t="shared" si="10"/>
        <v>4210627</v>
      </c>
      <c r="J19" s="32">
        <v>217</v>
      </c>
      <c r="K19" s="73">
        <f t="shared" si="8"/>
        <v>0.66717309839718164</v>
      </c>
      <c r="L19" s="67">
        <v>43666</v>
      </c>
      <c r="M19" s="67">
        <v>215124</v>
      </c>
      <c r="N19" s="67">
        <v>1090866</v>
      </c>
      <c r="O19" s="67">
        <v>1327260</v>
      </c>
      <c r="P19" s="67">
        <v>756833</v>
      </c>
      <c r="Q19" s="67">
        <v>394870</v>
      </c>
      <c r="R19" s="67">
        <v>169955</v>
      </c>
      <c r="S19" s="67">
        <v>115203</v>
      </c>
      <c r="T19" s="67">
        <v>87327</v>
      </c>
      <c r="U19" s="67">
        <v>9523</v>
      </c>
      <c r="V19" s="67">
        <f t="shared" si="11"/>
        <v>1493281</v>
      </c>
      <c r="W19" s="68">
        <f t="shared" si="9"/>
        <v>0.23662230318369037</v>
      </c>
      <c r="X19" s="67">
        <v>253</v>
      </c>
      <c r="Y19" s="67">
        <v>35573</v>
      </c>
      <c r="Z19" s="67">
        <v>640723</v>
      </c>
      <c r="AA19" s="67">
        <v>724904</v>
      </c>
      <c r="AB19" s="67">
        <v>91828</v>
      </c>
      <c r="AD19" s="59">
        <v>6310821</v>
      </c>
    </row>
    <row r="20" spans="1:30" x14ac:dyDescent="0.45">
      <c r="A20" s="31" t="s">
        <v>24</v>
      </c>
      <c r="B20" s="30">
        <f t="shared" si="12"/>
        <v>34234907</v>
      </c>
      <c r="C20" s="32">
        <f>SUM(一般接種!D19+一般接種!G19+一般接種!J19+一般接種!M19+医療従事者等!C17)</f>
        <v>11347068</v>
      </c>
      <c r="D20" s="32">
        <v>170132</v>
      </c>
      <c r="E20" s="73">
        <f t="shared" si="0"/>
        <v>0.81022602876713945</v>
      </c>
      <c r="F20" s="32">
        <f>SUM(一般接種!E19+一般接種!H19+一般接種!K19+一般接種!N19+医療従事者等!D17)</f>
        <v>11199313</v>
      </c>
      <c r="G20" s="32">
        <v>159904</v>
      </c>
      <c r="H20" s="73">
        <f t="shared" si="7"/>
        <v>0.80025657425310648</v>
      </c>
      <c r="I20" s="29">
        <f t="shared" si="10"/>
        <v>8760640</v>
      </c>
      <c r="J20" s="32">
        <v>566</v>
      </c>
      <c r="K20" s="73">
        <f t="shared" si="8"/>
        <v>0.63502555340088473</v>
      </c>
      <c r="L20" s="67">
        <v>105292</v>
      </c>
      <c r="M20" s="67">
        <v>616607</v>
      </c>
      <c r="N20" s="67">
        <v>2644161</v>
      </c>
      <c r="O20" s="67">
        <v>2946762</v>
      </c>
      <c r="P20" s="67">
        <v>1271107</v>
      </c>
      <c r="Q20" s="67">
        <v>519433</v>
      </c>
      <c r="R20" s="67">
        <v>237252</v>
      </c>
      <c r="S20" s="67">
        <v>231461</v>
      </c>
      <c r="T20" s="67">
        <v>172866</v>
      </c>
      <c r="U20" s="67">
        <v>15699</v>
      </c>
      <c r="V20" s="67">
        <f t="shared" si="11"/>
        <v>2927886</v>
      </c>
      <c r="W20" s="68">
        <f t="shared" si="9"/>
        <v>0.21224505951030809</v>
      </c>
      <c r="X20" s="67">
        <v>1400</v>
      </c>
      <c r="Y20" s="67">
        <v>145271</v>
      </c>
      <c r="Z20" s="67">
        <v>1518971</v>
      </c>
      <c r="AA20" s="67">
        <v>1171983</v>
      </c>
      <c r="AB20" s="67">
        <v>90261</v>
      </c>
      <c r="AD20" s="59">
        <v>13794837</v>
      </c>
    </row>
    <row r="21" spans="1:30" x14ac:dyDescent="0.45">
      <c r="A21" s="31" t="s">
        <v>25</v>
      </c>
      <c r="B21" s="30">
        <f t="shared" si="12"/>
        <v>23261458</v>
      </c>
      <c r="C21" s="32">
        <f>SUM(一般接種!D20+一般接種!G20+一般接種!J20+一般接種!M20+医療従事者等!C18)</f>
        <v>7644641</v>
      </c>
      <c r="D21" s="32">
        <v>120010</v>
      </c>
      <c r="E21" s="73">
        <f t="shared" si="0"/>
        <v>0.81655056068575815</v>
      </c>
      <c r="F21" s="32">
        <f>SUM(一般接種!E20+一般接種!H20+一般接種!K20+一般接種!N20+医療従事者等!D18)</f>
        <v>7551940</v>
      </c>
      <c r="G21" s="32">
        <v>112832</v>
      </c>
      <c r="H21" s="73">
        <f t="shared" si="7"/>
        <v>0.80726985926644224</v>
      </c>
      <c r="I21" s="29">
        <f t="shared" si="10"/>
        <v>5965474</v>
      </c>
      <c r="J21" s="32">
        <v>277</v>
      </c>
      <c r="K21" s="73">
        <f t="shared" si="8"/>
        <v>0.64732542432326612</v>
      </c>
      <c r="L21" s="67">
        <v>51931</v>
      </c>
      <c r="M21" s="67">
        <v>308683</v>
      </c>
      <c r="N21" s="67">
        <v>1462040</v>
      </c>
      <c r="O21" s="67">
        <v>2067065</v>
      </c>
      <c r="P21" s="67">
        <v>1104099</v>
      </c>
      <c r="Q21" s="67">
        <v>478703</v>
      </c>
      <c r="R21" s="67">
        <v>191697</v>
      </c>
      <c r="S21" s="67">
        <v>162591</v>
      </c>
      <c r="T21" s="67">
        <v>124295</v>
      </c>
      <c r="U21" s="67">
        <v>14370</v>
      </c>
      <c r="V21" s="67">
        <f t="shared" si="11"/>
        <v>2099403</v>
      </c>
      <c r="W21" s="68">
        <f t="shared" si="9"/>
        <v>0.22782096514172756</v>
      </c>
      <c r="X21" s="67">
        <v>678</v>
      </c>
      <c r="Y21" s="67">
        <v>47726</v>
      </c>
      <c r="Z21" s="67">
        <v>894115</v>
      </c>
      <c r="AA21" s="67">
        <v>1032675</v>
      </c>
      <c r="AB21" s="67">
        <v>124209</v>
      </c>
      <c r="AD21" s="59">
        <v>9215144</v>
      </c>
    </row>
    <row r="22" spans="1:30" x14ac:dyDescent="0.45">
      <c r="A22" s="31" t="s">
        <v>26</v>
      </c>
      <c r="B22" s="30">
        <f t="shared" si="12"/>
        <v>5987262</v>
      </c>
      <c r="C22" s="32">
        <f>SUM(一般接種!D21+一般接種!G21+一般接種!J21+一般接種!M21+医療従事者等!C19)</f>
        <v>1911732</v>
      </c>
      <c r="D22" s="32">
        <v>29057</v>
      </c>
      <c r="E22" s="73">
        <f t="shared" si="0"/>
        <v>0.86034701321680918</v>
      </c>
      <c r="F22" s="32">
        <f>SUM(一般接種!E21+一般接種!H21+一般接種!K21+一般接種!N21+医療従事者等!D19)</f>
        <v>1880638</v>
      </c>
      <c r="G22" s="32">
        <v>27204</v>
      </c>
      <c r="H22" s="73">
        <f t="shared" si="7"/>
        <v>0.84698442699588805</v>
      </c>
      <c r="I22" s="29">
        <f t="shared" si="10"/>
        <v>1601148</v>
      </c>
      <c r="J22" s="32">
        <v>4</v>
      </c>
      <c r="K22" s="73">
        <f t="shared" si="8"/>
        <v>0.73169264909238974</v>
      </c>
      <c r="L22" s="67">
        <v>16834</v>
      </c>
      <c r="M22" s="67">
        <v>65143</v>
      </c>
      <c r="N22" s="67">
        <v>344211</v>
      </c>
      <c r="O22" s="67">
        <v>568163</v>
      </c>
      <c r="P22" s="67">
        <v>356821</v>
      </c>
      <c r="Q22" s="67">
        <v>150127</v>
      </c>
      <c r="R22" s="67">
        <v>50203</v>
      </c>
      <c r="S22" s="67">
        <v>28404</v>
      </c>
      <c r="T22" s="67">
        <v>18986</v>
      </c>
      <c r="U22" s="67">
        <v>2256</v>
      </c>
      <c r="V22" s="67">
        <f t="shared" si="11"/>
        <v>593744</v>
      </c>
      <c r="W22" s="68">
        <f t="shared" si="9"/>
        <v>0.27132982432730085</v>
      </c>
      <c r="X22" s="67">
        <v>9</v>
      </c>
      <c r="Y22" s="67">
        <v>6126</v>
      </c>
      <c r="Z22" s="67">
        <v>189749</v>
      </c>
      <c r="AA22" s="67">
        <v>344466</v>
      </c>
      <c r="AB22" s="67">
        <v>53394</v>
      </c>
      <c r="AD22" s="59">
        <v>2188274</v>
      </c>
    </row>
    <row r="23" spans="1:30" x14ac:dyDescent="0.45">
      <c r="A23" s="31" t="s">
        <v>27</v>
      </c>
      <c r="B23" s="30">
        <f t="shared" si="12"/>
        <v>2800095</v>
      </c>
      <c r="C23" s="32">
        <f>SUM(一般接種!D22+一般接種!G22+一般接種!J22+一般接種!M22+医療従事者等!C20)</f>
        <v>900083</v>
      </c>
      <c r="D23" s="32">
        <v>13927</v>
      </c>
      <c r="E23" s="73">
        <f t="shared" si="0"/>
        <v>0.85430741940459665</v>
      </c>
      <c r="F23" s="32">
        <f>SUM(一般接種!E22+一般接種!H22+一般接種!K22+一般接種!N22+医療従事者等!D20)</f>
        <v>892000</v>
      </c>
      <c r="G23" s="32">
        <v>13020</v>
      </c>
      <c r="H23" s="73">
        <f t="shared" si="7"/>
        <v>0.84738932592935368</v>
      </c>
      <c r="I23" s="29">
        <f t="shared" si="10"/>
        <v>720189</v>
      </c>
      <c r="J23" s="32">
        <v>10</v>
      </c>
      <c r="K23" s="73">
        <f t="shared" si="8"/>
        <v>0.69429565787444081</v>
      </c>
      <c r="L23" s="67">
        <v>10212</v>
      </c>
      <c r="M23" s="67">
        <v>39368</v>
      </c>
      <c r="N23" s="67">
        <v>213133</v>
      </c>
      <c r="O23" s="67">
        <v>219778</v>
      </c>
      <c r="P23" s="67">
        <v>127799</v>
      </c>
      <c r="Q23" s="67">
        <v>63100</v>
      </c>
      <c r="R23" s="67">
        <v>20066</v>
      </c>
      <c r="S23" s="67">
        <v>13743</v>
      </c>
      <c r="T23" s="67">
        <v>11681</v>
      </c>
      <c r="U23" s="67">
        <v>1309</v>
      </c>
      <c r="V23" s="67">
        <f t="shared" si="11"/>
        <v>287823</v>
      </c>
      <c r="W23" s="68">
        <f t="shared" si="9"/>
        <v>0.27747859787135587</v>
      </c>
      <c r="X23" s="67">
        <v>104</v>
      </c>
      <c r="Y23" s="67">
        <v>3784</v>
      </c>
      <c r="Z23" s="67">
        <v>125837</v>
      </c>
      <c r="AA23" s="67">
        <v>139599</v>
      </c>
      <c r="AB23" s="67">
        <v>18499</v>
      </c>
      <c r="AD23" s="59">
        <v>1037280</v>
      </c>
    </row>
    <row r="24" spans="1:30" x14ac:dyDescent="0.45">
      <c r="A24" s="31" t="s">
        <v>28</v>
      </c>
      <c r="B24" s="30">
        <f t="shared" si="12"/>
        <v>2882747</v>
      </c>
      <c r="C24" s="32">
        <f>SUM(一般接種!D23+一般接種!G23+一般接種!J23+一般接種!M23+医療従事者等!C21)</f>
        <v>941410</v>
      </c>
      <c r="D24" s="32">
        <v>13852</v>
      </c>
      <c r="E24" s="73">
        <f t="shared" si="0"/>
        <v>0.82486187206592076</v>
      </c>
      <c r="F24" s="32">
        <f>SUM(一般接種!E23+一般接種!H23+一般接種!K23+一般接種!N23+医療従事者等!D21)</f>
        <v>930165</v>
      </c>
      <c r="G24" s="32">
        <v>13078</v>
      </c>
      <c r="H24" s="73">
        <f t="shared" si="7"/>
        <v>0.81555018626039466</v>
      </c>
      <c r="I24" s="29">
        <f t="shared" si="10"/>
        <v>741932</v>
      </c>
      <c r="J24" s="32">
        <v>53</v>
      </c>
      <c r="K24" s="73">
        <f t="shared" si="8"/>
        <v>0.65974063162238183</v>
      </c>
      <c r="L24" s="67">
        <v>9376</v>
      </c>
      <c r="M24" s="67">
        <v>55487</v>
      </c>
      <c r="N24" s="67">
        <v>204848</v>
      </c>
      <c r="O24" s="67">
        <v>216997</v>
      </c>
      <c r="P24" s="67">
        <v>131551</v>
      </c>
      <c r="Q24" s="67">
        <v>68173</v>
      </c>
      <c r="R24" s="67">
        <v>26875</v>
      </c>
      <c r="S24" s="67">
        <v>13882</v>
      </c>
      <c r="T24" s="67">
        <v>13147</v>
      </c>
      <c r="U24" s="67">
        <v>1596</v>
      </c>
      <c r="V24" s="67">
        <f t="shared" si="11"/>
        <v>269240</v>
      </c>
      <c r="W24" s="68">
        <f t="shared" si="9"/>
        <v>0.2394306452373097</v>
      </c>
      <c r="X24" s="67">
        <v>39</v>
      </c>
      <c r="Y24" s="67">
        <v>6863</v>
      </c>
      <c r="Z24" s="67">
        <v>103563</v>
      </c>
      <c r="AA24" s="67">
        <v>139155</v>
      </c>
      <c r="AB24" s="67">
        <v>19620</v>
      </c>
      <c r="AD24" s="59">
        <v>1124501</v>
      </c>
    </row>
    <row r="25" spans="1:30" x14ac:dyDescent="0.45">
      <c r="A25" s="31" t="s">
        <v>29</v>
      </c>
      <c r="B25" s="30">
        <f t="shared" si="12"/>
        <v>1989343</v>
      </c>
      <c r="C25" s="32">
        <f>SUM(一般接種!D24+一般接種!G24+一般接種!J24+一般接種!M24+医療従事者等!C22)</f>
        <v>650136</v>
      </c>
      <c r="D25" s="32">
        <v>7749</v>
      </c>
      <c r="E25" s="73">
        <f t="shared" si="0"/>
        <v>0.83693397676757675</v>
      </c>
      <c r="F25" s="32">
        <f>SUM(一般接種!E24+一般接種!H24+一般接種!K24+一般接種!N24+医療従事者等!D22)</f>
        <v>643438</v>
      </c>
      <c r="G25" s="32">
        <v>7157</v>
      </c>
      <c r="H25" s="73">
        <f t="shared" si="7"/>
        <v>0.8289787739659279</v>
      </c>
      <c r="I25" s="29">
        <f t="shared" si="10"/>
        <v>518172</v>
      </c>
      <c r="J25" s="32">
        <v>37</v>
      </c>
      <c r="K25" s="73">
        <f t="shared" si="8"/>
        <v>0.67505224428960797</v>
      </c>
      <c r="L25" s="67">
        <v>7675</v>
      </c>
      <c r="M25" s="67">
        <v>32413</v>
      </c>
      <c r="N25" s="67">
        <v>143807</v>
      </c>
      <c r="O25" s="67">
        <v>172179</v>
      </c>
      <c r="P25" s="67">
        <v>92088</v>
      </c>
      <c r="Q25" s="67">
        <v>34602</v>
      </c>
      <c r="R25" s="67">
        <v>15973</v>
      </c>
      <c r="S25" s="67">
        <v>10587</v>
      </c>
      <c r="T25" s="67">
        <v>8210</v>
      </c>
      <c r="U25" s="67">
        <v>638</v>
      </c>
      <c r="V25" s="67">
        <f t="shared" si="11"/>
        <v>177597</v>
      </c>
      <c r="W25" s="68">
        <f t="shared" si="9"/>
        <v>0.23138227185791638</v>
      </c>
      <c r="X25" s="67">
        <v>146</v>
      </c>
      <c r="Y25" s="67">
        <v>3811</v>
      </c>
      <c r="Z25" s="67">
        <v>69332</v>
      </c>
      <c r="AA25" s="67">
        <v>95537</v>
      </c>
      <c r="AB25" s="67">
        <v>8771</v>
      </c>
      <c r="AD25" s="59">
        <v>767548</v>
      </c>
    </row>
    <row r="26" spans="1:30" x14ac:dyDescent="0.45">
      <c r="A26" s="31" t="s">
        <v>30</v>
      </c>
      <c r="B26" s="30">
        <f t="shared" si="12"/>
        <v>2120070</v>
      </c>
      <c r="C26" s="32">
        <f>SUM(一般接種!D25+一般接種!G25+一般接種!J25+一般接種!M25+医療従事者等!C23)</f>
        <v>684702</v>
      </c>
      <c r="D26" s="32">
        <v>10183</v>
      </c>
      <c r="E26" s="73">
        <f t="shared" si="0"/>
        <v>0.826382482410004</v>
      </c>
      <c r="F26" s="32">
        <f>SUM(一般接種!E25+一般接種!H25+一般接種!K25+一般接種!N25+医療従事者等!D23)</f>
        <v>676268</v>
      </c>
      <c r="G26" s="32">
        <v>9508</v>
      </c>
      <c r="H26" s="73">
        <f t="shared" si="7"/>
        <v>0.81687659498352794</v>
      </c>
      <c r="I26" s="29">
        <f t="shared" si="10"/>
        <v>545659</v>
      </c>
      <c r="J26" s="32">
        <v>6</v>
      </c>
      <c r="K26" s="73">
        <f t="shared" si="8"/>
        <v>0.66850315658189896</v>
      </c>
      <c r="L26" s="67">
        <v>6869</v>
      </c>
      <c r="M26" s="67">
        <v>38036</v>
      </c>
      <c r="N26" s="67">
        <v>169306</v>
      </c>
      <c r="O26" s="67">
        <v>165322</v>
      </c>
      <c r="P26" s="67">
        <v>96490</v>
      </c>
      <c r="Q26" s="67">
        <v>34686</v>
      </c>
      <c r="R26" s="67">
        <v>12464</v>
      </c>
      <c r="S26" s="67">
        <v>12997</v>
      </c>
      <c r="T26" s="67">
        <v>8740</v>
      </c>
      <c r="U26" s="67">
        <v>749</v>
      </c>
      <c r="V26" s="67">
        <f t="shared" si="11"/>
        <v>213441</v>
      </c>
      <c r="W26" s="68">
        <f t="shared" si="9"/>
        <v>0.26149582654910192</v>
      </c>
      <c r="X26" s="67">
        <v>117</v>
      </c>
      <c r="Y26" s="67">
        <v>6418</v>
      </c>
      <c r="Z26" s="67">
        <v>89923</v>
      </c>
      <c r="AA26" s="67">
        <v>107917</v>
      </c>
      <c r="AB26" s="67">
        <v>9066</v>
      </c>
      <c r="AD26" s="59">
        <v>816231</v>
      </c>
    </row>
    <row r="27" spans="1:30" x14ac:dyDescent="0.45">
      <c r="A27" s="31" t="s">
        <v>31</v>
      </c>
      <c r="B27" s="30">
        <f t="shared" si="12"/>
        <v>5480645</v>
      </c>
      <c r="C27" s="32">
        <f>SUM(一般接種!D26+一般接種!G26+一般接種!J26+一般接種!M26+医療従事者等!C24)</f>
        <v>1738687</v>
      </c>
      <c r="D27" s="32">
        <v>29291</v>
      </c>
      <c r="E27" s="73">
        <f t="shared" si="0"/>
        <v>0.83121856907921932</v>
      </c>
      <c r="F27" s="32">
        <f>SUM(一般接種!E26+一般接種!H26+一般接種!K26+一般接種!N26+医療従事者等!D24)</f>
        <v>1716043</v>
      </c>
      <c r="G27" s="32">
        <v>27605</v>
      </c>
      <c r="H27" s="73">
        <f t="shared" si="7"/>
        <v>0.82102743795994537</v>
      </c>
      <c r="I27" s="29">
        <f t="shared" si="10"/>
        <v>1436029</v>
      </c>
      <c r="J27" s="32">
        <v>18</v>
      </c>
      <c r="K27" s="73">
        <f t="shared" si="8"/>
        <v>0.69828115229122967</v>
      </c>
      <c r="L27" s="67">
        <v>14364</v>
      </c>
      <c r="M27" s="67">
        <v>69403</v>
      </c>
      <c r="N27" s="67">
        <v>457805</v>
      </c>
      <c r="O27" s="67">
        <v>433191</v>
      </c>
      <c r="P27" s="67">
        <v>235743</v>
      </c>
      <c r="Q27" s="67">
        <v>123345</v>
      </c>
      <c r="R27" s="67">
        <v>48338</v>
      </c>
      <c r="S27" s="67">
        <v>27741</v>
      </c>
      <c r="T27" s="67">
        <v>23585</v>
      </c>
      <c r="U27" s="67">
        <v>2514</v>
      </c>
      <c r="V27" s="67">
        <f t="shared" si="11"/>
        <v>589886</v>
      </c>
      <c r="W27" s="68">
        <f t="shared" si="9"/>
        <v>0.28684061319896875</v>
      </c>
      <c r="X27" s="67">
        <v>13</v>
      </c>
      <c r="Y27" s="67">
        <v>6584</v>
      </c>
      <c r="Z27" s="67">
        <v>257303</v>
      </c>
      <c r="AA27" s="67">
        <v>298293</v>
      </c>
      <c r="AB27" s="67">
        <v>27693</v>
      </c>
      <c r="AD27" s="59">
        <v>2056494</v>
      </c>
    </row>
    <row r="28" spans="1:30" x14ac:dyDescent="0.45">
      <c r="A28" s="31" t="s">
        <v>32</v>
      </c>
      <c r="B28" s="30">
        <f t="shared" si="12"/>
        <v>5247104</v>
      </c>
      <c r="C28" s="32">
        <f>SUM(一般接種!D27+一般接種!G27+一般接種!J27+一般接種!M27+医療従事者等!C25)</f>
        <v>1674178</v>
      </c>
      <c r="D28" s="32">
        <v>25020</v>
      </c>
      <c r="E28" s="73">
        <f t="shared" si="0"/>
        <v>0.8259811029222105</v>
      </c>
      <c r="F28" s="32">
        <f>SUM(一般接種!E27+一般接種!H27+一般接種!K27+一般接種!N27+医療従事者等!D25)</f>
        <v>1659781</v>
      </c>
      <c r="G28" s="32">
        <v>23524</v>
      </c>
      <c r="H28" s="73">
        <f t="shared" si="7"/>
        <v>0.81951963457969901</v>
      </c>
      <c r="I28" s="29">
        <f t="shared" si="10"/>
        <v>1347461</v>
      </c>
      <c r="J28" s="32">
        <v>45</v>
      </c>
      <c r="K28" s="73">
        <f t="shared" si="8"/>
        <v>0.67485356392476226</v>
      </c>
      <c r="L28" s="67">
        <v>15513</v>
      </c>
      <c r="M28" s="67">
        <v>85356</v>
      </c>
      <c r="N28" s="67">
        <v>466907</v>
      </c>
      <c r="O28" s="67">
        <v>403704</v>
      </c>
      <c r="P28" s="67">
        <v>192481</v>
      </c>
      <c r="Q28" s="67">
        <v>97950</v>
      </c>
      <c r="R28" s="67">
        <v>38054</v>
      </c>
      <c r="S28" s="67">
        <v>22380</v>
      </c>
      <c r="T28" s="67">
        <v>22525</v>
      </c>
      <c r="U28" s="67">
        <v>2591</v>
      </c>
      <c r="V28" s="67">
        <f t="shared" si="11"/>
        <v>565684</v>
      </c>
      <c r="W28" s="68">
        <f t="shared" si="9"/>
        <v>0.2833229406918244</v>
      </c>
      <c r="X28" s="67">
        <v>43</v>
      </c>
      <c r="Y28" s="67">
        <v>9429</v>
      </c>
      <c r="Z28" s="67">
        <v>257194</v>
      </c>
      <c r="AA28" s="67">
        <v>273313</v>
      </c>
      <c r="AB28" s="67">
        <v>25705</v>
      </c>
      <c r="AD28" s="59">
        <v>1996605</v>
      </c>
    </row>
    <row r="29" spans="1:30" x14ac:dyDescent="0.45">
      <c r="A29" s="31" t="s">
        <v>33</v>
      </c>
      <c r="B29" s="30">
        <f t="shared" si="12"/>
        <v>9620887</v>
      </c>
      <c r="C29" s="32">
        <f>SUM(一般接種!D28+一般接種!G28+一般接種!J28+一般接種!M28+医療従事者等!C26)</f>
        <v>3151561</v>
      </c>
      <c r="D29" s="32">
        <v>43428</v>
      </c>
      <c r="E29" s="73">
        <f t="shared" si="0"/>
        <v>0.84961129486373455</v>
      </c>
      <c r="F29" s="32">
        <f>SUM(一般接種!E28+一般接種!H28+一般接種!K28+一般接種!N28+医療従事者等!D26)</f>
        <v>3116506</v>
      </c>
      <c r="G29" s="32">
        <v>40386</v>
      </c>
      <c r="H29" s="73">
        <f t="shared" si="7"/>
        <v>0.84086050897958065</v>
      </c>
      <c r="I29" s="29">
        <f t="shared" si="10"/>
        <v>2462060</v>
      </c>
      <c r="J29" s="32">
        <v>51</v>
      </c>
      <c r="K29" s="73">
        <f t="shared" si="8"/>
        <v>0.67299264685783011</v>
      </c>
      <c r="L29" s="67">
        <v>23596</v>
      </c>
      <c r="M29" s="67">
        <v>116019</v>
      </c>
      <c r="N29" s="67">
        <v>657913</v>
      </c>
      <c r="O29" s="67">
        <v>757513</v>
      </c>
      <c r="P29" s="67">
        <v>454051</v>
      </c>
      <c r="Q29" s="67">
        <v>252060</v>
      </c>
      <c r="R29" s="67">
        <v>88161</v>
      </c>
      <c r="S29" s="67">
        <v>53131</v>
      </c>
      <c r="T29" s="67">
        <v>53434</v>
      </c>
      <c r="U29" s="67">
        <v>6182</v>
      </c>
      <c r="V29" s="67">
        <f t="shared" si="11"/>
        <v>890760</v>
      </c>
      <c r="W29" s="68">
        <f t="shared" si="9"/>
        <v>0.24349014569608834</v>
      </c>
      <c r="X29" s="67">
        <v>26</v>
      </c>
      <c r="Y29" s="67">
        <v>12195</v>
      </c>
      <c r="Z29" s="67">
        <v>353602</v>
      </c>
      <c r="AA29" s="67">
        <v>453713</v>
      </c>
      <c r="AB29" s="67">
        <v>71224</v>
      </c>
      <c r="AD29" s="59">
        <v>3658300</v>
      </c>
    </row>
    <row r="30" spans="1:30" x14ac:dyDescent="0.45">
      <c r="A30" s="31" t="s">
        <v>34</v>
      </c>
      <c r="B30" s="30">
        <f t="shared" si="12"/>
        <v>18182585</v>
      </c>
      <c r="C30" s="32">
        <f>SUM(一般接種!D29+一般接種!G29+一般接種!J29+一般接種!M29+医療従事者等!C27)</f>
        <v>6034439</v>
      </c>
      <c r="D30" s="32">
        <v>93404</v>
      </c>
      <c r="E30" s="73">
        <f t="shared" si="0"/>
        <v>0.78914503592707397</v>
      </c>
      <c r="F30" s="32">
        <f>SUM(一般接種!E29+一般接種!H29+一般接種!K29+一般接種!N29+医療従事者等!D27)</f>
        <v>5928173</v>
      </c>
      <c r="G30" s="32">
        <v>88209</v>
      </c>
      <c r="H30" s="73">
        <f t="shared" si="7"/>
        <v>0.77571981996282102</v>
      </c>
      <c r="I30" s="29">
        <f t="shared" si="10"/>
        <v>4635691</v>
      </c>
      <c r="J30" s="32">
        <v>156</v>
      </c>
      <c r="K30" s="73">
        <f t="shared" si="8"/>
        <v>0.61573605173445511</v>
      </c>
      <c r="L30" s="67">
        <v>43254</v>
      </c>
      <c r="M30" s="67">
        <v>375748</v>
      </c>
      <c r="N30" s="67">
        <v>1356591</v>
      </c>
      <c r="O30" s="67">
        <v>1362705</v>
      </c>
      <c r="P30" s="67">
        <v>761614</v>
      </c>
      <c r="Q30" s="67">
        <v>370693</v>
      </c>
      <c r="R30" s="67">
        <v>150554</v>
      </c>
      <c r="S30" s="67">
        <v>109065</v>
      </c>
      <c r="T30" s="67">
        <v>94735</v>
      </c>
      <c r="U30" s="67">
        <v>10732</v>
      </c>
      <c r="V30" s="67">
        <f t="shared" si="11"/>
        <v>1584282</v>
      </c>
      <c r="W30" s="68">
        <f t="shared" si="9"/>
        <v>0.21043947322455037</v>
      </c>
      <c r="X30" s="67">
        <v>67</v>
      </c>
      <c r="Y30" s="67">
        <v>45282</v>
      </c>
      <c r="Z30" s="67">
        <v>692564</v>
      </c>
      <c r="AA30" s="67">
        <v>749925</v>
      </c>
      <c r="AB30" s="67">
        <v>96444</v>
      </c>
      <c r="AD30" s="59">
        <v>7528445</v>
      </c>
    </row>
    <row r="31" spans="1:30" x14ac:dyDescent="0.45">
      <c r="A31" s="31" t="s">
        <v>35</v>
      </c>
      <c r="B31" s="30">
        <f t="shared" si="12"/>
        <v>4529772</v>
      </c>
      <c r="C31" s="32">
        <f>SUM(一般接種!D30+一般接種!G30+一般接種!J30+一般接種!M30+医療従事者等!C28)</f>
        <v>1484862</v>
      </c>
      <c r="D31" s="32">
        <v>22784</v>
      </c>
      <c r="E31" s="73">
        <f t="shared" si="0"/>
        <v>0.81914638519116134</v>
      </c>
      <c r="F31" s="32">
        <f>SUM(一般接種!E30+一般接種!H30+一般接種!K30+一般接種!N30+医療従事者等!D28)</f>
        <v>1469042</v>
      </c>
      <c r="G31" s="32">
        <v>21523</v>
      </c>
      <c r="H31" s="73">
        <f t="shared" si="7"/>
        <v>0.81098953431042986</v>
      </c>
      <c r="I31" s="29">
        <f t="shared" si="10"/>
        <v>1168954</v>
      </c>
      <c r="J31" s="32">
        <v>44</v>
      </c>
      <c r="K31" s="73">
        <f t="shared" si="8"/>
        <v>0.654895567209</v>
      </c>
      <c r="L31" s="67">
        <v>16834</v>
      </c>
      <c r="M31" s="67">
        <v>67561</v>
      </c>
      <c r="N31" s="67">
        <v>347276</v>
      </c>
      <c r="O31" s="67">
        <v>354043</v>
      </c>
      <c r="P31" s="67">
        <v>197062</v>
      </c>
      <c r="Q31" s="67">
        <v>98822</v>
      </c>
      <c r="R31" s="67">
        <v>40858</v>
      </c>
      <c r="S31" s="67">
        <v>24609</v>
      </c>
      <c r="T31" s="67">
        <v>20182</v>
      </c>
      <c r="U31" s="67">
        <v>1707</v>
      </c>
      <c r="V31" s="67">
        <f t="shared" si="11"/>
        <v>406914</v>
      </c>
      <c r="W31" s="68">
        <f t="shared" si="9"/>
        <v>0.22797835148581416</v>
      </c>
      <c r="X31" s="67">
        <v>82</v>
      </c>
      <c r="Y31" s="67">
        <v>5591</v>
      </c>
      <c r="Z31" s="67">
        <v>162544</v>
      </c>
      <c r="AA31" s="67">
        <v>221710</v>
      </c>
      <c r="AB31" s="67">
        <v>16987</v>
      </c>
      <c r="AD31" s="59">
        <v>1784880</v>
      </c>
    </row>
    <row r="32" spans="1:30" x14ac:dyDescent="0.45">
      <c r="A32" s="31" t="s">
        <v>36</v>
      </c>
      <c r="B32" s="30">
        <f t="shared" si="12"/>
        <v>3524346</v>
      </c>
      <c r="C32" s="32">
        <f>SUM(一般接種!D31+一般接種!G31+一般接種!J31+一般接種!M31+医療従事者等!C29)</f>
        <v>1161443</v>
      </c>
      <c r="D32" s="32">
        <v>11850</v>
      </c>
      <c r="E32" s="73">
        <f t="shared" si="0"/>
        <v>0.81233217635121002</v>
      </c>
      <c r="F32" s="32">
        <f>SUM(一般接種!E31+一般接種!H31+一般接種!K31+一般接種!N31+医療従事者等!D29)</f>
        <v>1149116</v>
      </c>
      <c r="G32" s="32">
        <v>11147</v>
      </c>
      <c r="H32" s="73">
        <f t="shared" si="7"/>
        <v>0.80411835701001144</v>
      </c>
      <c r="I32" s="29">
        <f t="shared" si="10"/>
        <v>898851</v>
      </c>
      <c r="J32" s="32">
        <v>14</v>
      </c>
      <c r="K32" s="73">
        <f t="shared" si="8"/>
        <v>0.63514149476814197</v>
      </c>
      <c r="L32" s="67">
        <v>8769</v>
      </c>
      <c r="M32" s="67">
        <v>53144</v>
      </c>
      <c r="N32" s="67">
        <v>238943</v>
      </c>
      <c r="O32" s="67">
        <v>286159</v>
      </c>
      <c r="P32" s="67">
        <v>161329</v>
      </c>
      <c r="Q32" s="67">
        <v>83280</v>
      </c>
      <c r="R32" s="67">
        <v>25267</v>
      </c>
      <c r="S32" s="67">
        <v>21630</v>
      </c>
      <c r="T32" s="67">
        <v>18112</v>
      </c>
      <c r="U32" s="67">
        <v>2218</v>
      </c>
      <c r="V32" s="67">
        <f t="shared" si="11"/>
        <v>314936</v>
      </c>
      <c r="W32" s="68">
        <f t="shared" si="9"/>
        <v>0.22254193118029136</v>
      </c>
      <c r="X32" s="67">
        <v>9</v>
      </c>
      <c r="Y32" s="67">
        <v>7095</v>
      </c>
      <c r="Z32" s="67">
        <v>134377</v>
      </c>
      <c r="AA32" s="67">
        <v>151895</v>
      </c>
      <c r="AB32" s="67">
        <v>21560</v>
      </c>
      <c r="AD32" s="59">
        <v>1415176</v>
      </c>
    </row>
    <row r="33" spans="1:30" x14ac:dyDescent="0.45">
      <c r="A33" s="31" t="s">
        <v>37</v>
      </c>
      <c r="B33" s="30">
        <f t="shared" si="12"/>
        <v>6173652</v>
      </c>
      <c r="C33" s="32">
        <f>SUM(一般接種!D32+一般接種!G32+一般接種!J32+一般接種!M32+医療従事者等!C30)</f>
        <v>2036580</v>
      </c>
      <c r="D33" s="32">
        <v>31922</v>
      </c>
      <c r="E33" s="73">
        <f t="shared" si="0"/>
        <v>0.79821503799036886</v>
      </c>
      <c r="F33" s="32">
        <f>SUM(一般接種!E32+一般接種!H32+一般接種!K32+一般接種!N32+医療従事者等!D30)</f>
        <v>2005034</v>
      </c>
      <c r="G33" s="32">
        <v>29809</v>
      </c>
      <c r="H33" s="73">
        <f t="shared" si="7"/>
        <v>0.78649540141736207</v>
      </c>
      <c r="I33" s="29">
        <f t="shared" si="10"/>
        <v>1555951</v>
      </c>
      <c r="J33" s="32">
        <v>77</v>
      </c>
      <c r="K33" s="73">
        <f t="shared" si="8"/>
        <v>0.61951815422791678</v>
      </c>
      <c r="L33" s="67">
        <v>26262</v>
      </c>
      <c r="M33" s="67">
        <v>97694</v>
      </c>
      <c r="N33" s="67">
        <v>451928</v>
      </c>
      <c r="O33" s="67">
        <v>475954</v>
      </c>
      <c r="P33" s="67">
        <v>252980</v>
      </c>
      <c r="Q33" s="67">
        <v>126154</v>
      </c>
      <c r="R33" s="67">
        <v>51386</v>
      </c>
      <c r="S33" s="67">
        <v>37053</v>
      </c>
      <c r="T33" s="67">
        <v>32960</v>
      </c>
      <c r="U33" s="67">
        <v>3580</v>
      </c>
      <c r="V33" s="67">
        <f t="shared" si="11"/>
        <v>576087</v>
      </c>
      <c r="W33" s="68">
        <f t="shared" si="9"/>
        <v>0.22938641234103652</v>
      </c>
      <c r="X33" s="67">
        <v>15</v>
      </c>
      <c r="Y33" s="67">
        <v>8326</v>
      </c>
      <c r="Z33" s="67">
        <v>243102</v>
      </c>
      <c r="AA33" s="67">
        <v>289501</v>
      </c>
      <c r="AB33" s="67">
        <v>35143</v>
      </c>
      <c r="AD33" s="59">
        <v>2511426</v>
      </c>
    </row>
    <row r="34" spans="1:30" x14ac:dyDescent="0.45">
      <c r="A34" s="31" t="s">
        <v>38</v>
      </c>
      <c r="B34" s="30">
        <f t="shared" si="12"/>
        <v>20666027</v>
      </c>
      <c r="C34" s="32">
        <f>SUM(一般接種!D33+一般接種!G33+一般接種!J33+一般接種!M33+医療従事者等!C31)</f>
        <v>6921666</v>
      </c>
      <c r="D34" s="32">
        <v>107854</v>
      </c>
      <c r="E34" s="73">
        <f t="shared" si="0"/>
        <v>0.77423294396394116</v>
      </c>
      <c r="F34" s="32">
        <f>SUM(一般接種!E33+一般接種!H33+一般接種!K33+一般接種!N33+医療従事者等!D31)</f>
        <v>6831699</v>
      </c>
      <c r="G34" s="32">
        <v>101412</v>
      </c>
      <c r="H34" s="73">
        <f t="shared" si="7"/>
        <v>0.7647422496734928</v>
      </c>
      <c r="I34" s="29">
        <f t="shared" si="10"/>
        <v>5137306</v>
      </c>
      <c r="J34" s="32">
        <v>445</v>
      </c>
      <c r="K34" s="73">
        <f t="shared" si="8"/>
        <v>0.58368605044629274</v>
      </c>
      <c r="L34" s="67">
        <v>65708</v>
      </c>
      <c r="M34" s="67">
        <v>376285</v>
      </c>
      <c r="N34" s="67">
        <v>1531170</v>
      </c>
      <c r="O34" s="67">
        <v>1562945</v>
      </c>
      <c r="P34" s="67">
        <v>775330</v>
      </c>
      <c r="Q34" s="67">
        <v>371047</v>
      </c>
      <c r="R34" s="67">
        <v>198955</v>
      </c>
      <c r="S34" s="67">
        <v>138204</v>
      </c>
      <c r="T34" s="67">
        <v>107279</v>
      </c>
      <c r="U34" s="67">
        <v>10383</v>
      </c>
      <c r="V34" s="67">
        <f t="shared" si="11"/>
        <v>1775356</v>
      </c>
      <c r="W34" s="68">
        <f t="shared" si="9"/>
        <v>0.20172835741051362</v>
      </c>
      <c r="X34" s="67">
        <v>461</v>
      </c>
      <c r="Y34" s="67">
        <v>49705</v>
      </c>
      <c r="Z34" s="67">
        <v>794835</v>
      </c>
      <c r="AA34" s="67">
        <v>843684</v>
      </c>
      <c r="AB34" s="67">
        <v>86671</v>
      </c>
      <c r="AD34" s="59">
        <v>8800726</v>
      </c>
    </row>
    <row r="35" spans="1:30" x14ac:dyDescent="0.45">
      <c r="A35" s="31" t="s">
        <v>39</v>
      </c>
      <c r="B35" s="30">
        <f t="shared" si="12"/>
        <v>13491106</v>
      </c>
      <c r="C35" s="32">
        <f>SUM(一般接種!D34+一般接種!G34+一般接種!J34+一般接種!M34+医療従事者等!C32)</f>
        <v>4446140</v>
      </c>
      <c r="D35" s="32">
        <v>65058</v>
      </c>
      <c r="E35" s="73">
        <f t="shared" si="0"/>
        <v>0.79821440902174923</v>
      </c>
      <c r="F35" s="32">
        <f>SUM(一般接種!E34+一般接種!H34+一般接種!K34+一般接種!N34+医療従事者等!D32)</f>
        <v>4393484</v>
      </c>
      <c r="G35" s="32">
        <v>61135</v>
      </c>
      <c r="H35" s="73">
        <f t="shared" si="7"/>
        <v>0.78933546478038219</v>
      </c>
      <c r="I35" s="29">
        <f t="shared" si="10"/>
        <v>3409965</v>
      </c>
      <c r="J35" s="32">
        <v>84</v>
      </c>
      <c r="K35" s="73">
        <f t="shared" si="8"/>
        <v>0.6212657392054044</v>
      </c>
      <c r="L35" s="67">
        <v>45802</v>
      </c>
      <c r="M35" s="67">
        <v>244298</v>
      </c>
      <c r="N35" s="67">
        <v>1011118</v>
      </c>
      <c r="O35" s="67">
        <v>1038457</v>
      </c>
      <c r="P35" s="67">
        <v>545290</v>
      </c>
      <c r="Q35" s="67">
        <v>253740</v>
      </c>
      <c r="R35" s="67">
        <v>116067</v>
      </c>
      <c r="S35" s="67">
        <v>80984</v>
      </c>
      <c r="T35" s="67">
        <v>66738</v>
      </c>
      <c r="U35" s="67">
        <v>7471</v>
      </c>
      <c r="V35" s="67">
        <f t="shared" si="11"/>
        <v>1241517</v>
      </c>
      <c r="W35" s="68">
        <f t="shared" si="9"/>
        <v>0.22619908927645158</v>
      </c>
      <c r="X35" s="67">
        <v>106</v>
      </c>
      <c r="Y35" s="67">
        <v>26819</v>
      </c>
      <c r="Z35" s="67">
        <v>537081</v>
      </c>
      <c r="AA35" s="67">
        <v>608438</v>
      </c>
      <c r="AB35" s="67">
        <v>69073</v>
      </c>
      <c r="AD35" s="59">
        <v>5488603</v>
      </c>
    </row>
    <row r="36" spans="1:30" x14ac:dyDescent="0.45">
      <c r="A36" s="31" t="s">
        <v>40</v>
      </c>
      <c r="B36" s="30">
        <f t="shared" si="12"/>
        <v>3385935</v>
      </c>
      <c r="C36" s="32">
        <f>SUM(一般接種!D35+一般接種!G35+一般接種!J35+一般接種!M35+医療従事者等!C33)</f>
        <v>1096895</v>
      </c>
      <c r="D36" s="32">
        <v>13013</v>
      </c>
      <c r="E36" s="73">
        <f t="shared" si="0"/>
        <v>0.81179568682845427</v>
      </c>
      <c r="F36" s="32">
        <f>SUM(一般接種!E35+一般接種!H35+一般接種!K35+一般接種!N35+医療従事者等!D33)</f>
        <v>1085610</v>
      </c>
      <c r="G36" s="32">
        <v>12112</v>
      </c>
      <c r="H36" s="73">
        <f t="shared" si="7"/>
        <v>0.80401837674116927</v>
      </c>
      <c r="I36" s="29">
        <f t="shared" si="10"/>
        <v>861215</v>
      </c>
      <c r="J36" s="32">
        <v>42</v>
      </c>
      <c r="K36" s="73">
        <f t="shared" si="8"/>
        <v>0.64499320683720229</v>
      </c>
      <c r="L36" s="67">
        <v>7600</v>
      </c>
      <c r="M36" s="67">
        <v>54599</v>
      </c>
      <c r="N36" s="67">
        <v>307991</v>
      </c>
      <c r="O36" s="67">
        <v>254524</v>
      </c>
      <c r="P36" s="67">
        <v>131853</v>
      </c>
      <c r="Q36" s="67">
        <v>53896</v>
      </c>
      <c r="R36" s="67">
        <v>20416</v>
      </c>
      <c r="S36" s="67">
        <v>14669</v>
      </c>
      <c r="T36" s="67">
        <v>14456</v>
      </c>
      <c r="U36" s="67">
        <v>1211</v>
      </c>
      <c r="V36" s="67">
        <f t="shared" si="11"/>
        <v>342215</v>
      </c>
      <c r="W36" s="68">
        <f t="shared" si="9"/>
        <v>0.25630895334362919</v>
      </c>
      <c r="X36" s="67">
        <v>71</v>
      </c>
      <c r="Y36" s="67">
        <v>5860</v>
      </c>
      <c r="Z36" s="67">
        <v>159211</v>
      </c>
      <c r="AA36" s="67">
        <v>163342</v>
      </c>
      <c r="AB36" s="67">
        <v>13731</v>
      </c>
      <c r="AD36" s="59">
        <v>1335166</v>
      </c>
    </row>
    <row r="37" spans="1:30" x14ac:dyDescent="0.45">
      <c r="A37" s="31" t="s">
        <v>41</v>
      </c>
      <c r="B37" s="30">
        <f t="shared" si="12"/>
        <v>2335356</v>
      </c>
      <c r="C37" s="32">
        <f>SUM(一般接種!D36+一般接種!G36+一般接種!J36+一般接種!M36+医療従事者等!C34)</f>
        <v>751607</v>
      </c>
      <c r="D37" s="32">
        <v>12621</v>
      </c>
      <c r="E37" s="73">
        <f t="shared" si="0"/>
        <v>0.79056989508435938</v>
      </c>
      <c r="F37" s="32">
        <f>SUM(一般接種!E36+一般接種!H36+一般接種!K36+一般接種!N36+医療従事者等!D34)</f>
        <v>742495</v>
      </c>
      <c r="G37" s="32">
        <v>11920</v>
      </c>
      <c r="H37" s="73">
        <f t="shared" si="7"/>
        <v>0.78157177686892021</v>
      </c>
      <c r="I37" s="29">
        <f t="shared" si="10"/>
        <v>604096</v>
      </c>
      <c r="J37" s="32">
        <v>15</v>
      </c>
      <c r="K37" s="73">
        <f t="shared" si="8"/>
        <v>0.64624803824761889</v>
      </c>
      <c r="L37" s="67">
        <v>7692</v>
      </c>
      <c r="M37" s="67">
        <v>44859</v>
      </c>
      <c r="N37" s="67">
        <v>212628</v>
      </c>
      <c r="O37" s="67">
        <v>197569</v>
      </c>
      <c r="P37" s="67">
        <v>83871</v>
      </c>
      <c r="Q37" s="67">
        <v>30034</v>
      </c>
      <c r="R37" s="67">
        <v>10780</v>
      </c>
      <c r="S37" s="67">
        <v>8356</v>
      </c>
      <c r="T37" s="67">
        <v>7470</v>
      </c>
      <c r="U37" s="67">
        <v>837</v>
      </c>
      <c r="V37" s="67">
        <f t="shared" si="11"/>
        <v>237158</v>
      </c>
      <c r="W37" s="68">
        <f t="shared" si="9"/>
        <v>0.25371248599894519</v>
      </c>
      <c r="X37" s="67">
        <v>2</v>
      </c>
      <c r="Y37" s="67">
        <v>3081</v>
      </c>
      <c r="Z37" s="67">
        <v>91272</v>
      </c>
      <c r="AA37" s="67">
        <v>127777</v>
      </c>
      <c r="AB37" s="67">
        <v>15026</v>
      </c>
      <c r="AD37" s="59">
        <v>934751</v>
      </c>
    </row>
    <row r="38" spans="1:30" x14ac:dyDescent="0.45">
      <c r="A38" s="31" t="s">
        <v>42</v>
      </c>
      <c r="B38" s="30">
        <f t="shared" si="12"/>
        <v>1385203</v>
      </c>
      <c r="C38" s="32">
        <f>SUM(一般接種!D37+一般接種!G37+一般接種!J37+一般接種!M37+医療従事者等!C35)</f>
        <v>445990</v>
      </c>
      <c r="D38" s="32">
        <v>6595</v>
      </c>
      <c r="E38" s="73">
        <f t="shared" si="0"/>
        <v>0.79656967163334902</v>
      </c>
      <c r="F38" s="32">
        <f>SUM(一般接種!E37+一般接種!H37+一般接種!K37+一般接種!N37+医療従事者等!D35)</f>
        <v>440489</v>
      </c>
      <c r="G38" s="32">
        <v>6162</v>
      </c>
      <c r="H38" s="73">
        <f t="shared" si="7"/>
        <v>0.78738200428201865</v>
      </c>
      <c r="I38" s="29">
        <f t="shared" si="10"/>
        <v>355679</v>
      </c>
      <c r="J38" s="32">
        <v>0</v>
      </c>
      <c r="K38" s="73">
        <f t="shared" si="8"/>
        <v>0.64480274977384344</v>
      </c>
      <c r="L38" s="67">
        <v>4921</v>
      </c>
      <c r="M38" s="67">
        <v>23227</v>
      </c>
      <c r="N38" s="67">
        <v>108425</v>
      </c>
      <c r="O38" s="67">
        <v>110748</v>
      </c>
      <c r="P38" s="67">
        <v>59684</v>
      </c>
      <c r="Q38" s="67">
        <v>25079</v>
      </c>
      <c r="R38" s="67">
        <v>9455</v>
      </c>
      <c r="S38" s="67">
        <v>7483</v>
      </c>
      <c r="T38" s="67">
        <v>5993</v>
      </c>
      <c r="U38" s="67">
        <v>664</v>
      </c>
      <c r="V38" s="67">
        <f t="shared" si="11"/>
        <v>143045</v>
      </c>
      <c r="W38" s="68">
        <f t="shared" si="9"/>
        <v>0.25932318000612753</v>
      </c>
      <c r="X38" s="67">
        <v>17</v>
      </c>
      <c r="Y38" s="67">
        <v>2693</v>
      </c>
      <c r="Z38" s="67">
        <v>57831</v>
      </c>
      <c r="AA38" s="67">
        <v>72138</v>
      </c>
      <c r="AB38" s="67">
        <v>10366</v>
      </c>
      <c r="AD38" s="59">
        <v>551609</v>
      </c>
    </row>
    <row r="39" spans="1:30" x14ac:dyDescent="0.45">
      <c r="A39" s="31" t="s">
        <v>43</v>
      </c>
      <c r="B39" s="30">
        <f t="shared" si="12"/>
        <v>1747454</v>
      </c>
      <c r="C39" s="32">
        <f>SUM(一般接種!D38+一般接種!G38+一般接種!J38+一般接種!M38+医療従事者等!C36)</f>
        <v>567232</v>
      </c>
      <c r="D39" s="32">
        <v>9254</v>
      </c>
      <c r="E39" s="73">
        <f t="shared" si="0"/>
        <v>0.83758346142761075</v>
      </c>
      <c r="F39" s="32">
        <f>SUM(一般接種!E38+一般接種!H38+一般接種!K38+一般接種!N38+医療従事者等!D36)</f>
        <v>558292</v>
      </c>
      <c r="G39" s="32">
        <v>8623</v>
      </c>
      <c r="H39" s="73">
        <f t="shared" si="7"/>
        <v>0.82511078153520989</v>
      </c>
      <c r="I39" s="29">
        <f t="shared" si="10"/>
        <v>457814</v>
      </c>
      <c r="J39" s="32">
        <v>11</v>
      </c>
      <c r="K39" s="73">
        <f t="shared" si="8"/>
        <v>0.68721028677106355</v>
      </c>
      <c r="L39" s="67">
        <v>4905</v>
      </c>
      <c r="M39" s="67">
        <v>30279</v>
      </c>
      <c r="N39" s="67">
        <v>111474</v>
      </c>
      <c r="O39" s="67">
        <v>142709</v>
      </c>
      <c r="P39" s="67">
        <v>82680</v>
      </c>
      <c r="Q39" s="67">
        <v>45573</v>
      </c>
      <c r="R39" s="67">
        <v>20788</v>
      </c>
      <c r="S39" s="67">
        <v>11284</v>
      </c>
      <c r="T39" s="67">
        <v>7083</v>
      </c>
      <c r="U39" s="67">
        <v>1039</v>
      </c>
      <c r="V39" s="67">
        <f t="shared" si="11"/>
        <v>164116</v>
      </c>
      <c r="W39" s="68">
        <f t="shared" si="9"/>
        <v>0.24635531751369008</v>
      </c>
      <c r="X39" s="67">
        <v>25</v>
      </c>
      <c r="Y39" s="67">
        <v>2148</v>
      </c>
      <c r="Z39" s="67">
        <v>47670</v>
      </c>
      <c r="AA39" s="67">
        <v>97912</v>
      </c>
      <c r="AB39" s="67">
        <v>16361</v>
      </c>
      <c r="AD39" s="59">
        <v>666176</v>
      </c>
    </row>
    <row r="40" spans="1:30" x14ac:dyDescent="0.45">
      <c r="A40" s="31" t="s">
        <v>44</v>
      </c>
      <c r="B40" s="30">
        <f t="shared" si="12"/>
        <v>4662973</v>
      </c>
      <c r="C40" s="32">
        <f>SUM(一般接種!D39+一般接種!G39+一般接種!J39+一般接種!M39+医療従事者等!C37)</f>
        <v>1522087</v>
      </c>
      <c r="D40" s="32">
        <v>23966</v>
      </c>
      <c r="E40" s="73">
        <f t="shared" si="0"/>
        <v>0.79721762655871931</v>
      </c>
      <c r="F40" s="32">
        <f>SUM(一般接種!E39+一般接種!H39+一般接種!K39+一般接種!N39+医療従事者等!D37)</f>
        <v>1491847</v>
      </c>
      <c r="G40" s="32">
        <v>22706</v>
      </c>
      <c r="H40" s="73">
        <f t="shared" si="7"/>
        <v>0.78179606393615964</v>
      </c>
      <c r="I40" s="29">
        <f t="shared" si="10"/>
        <v>1206770</v>
      </c>
      <c r="J40" s="32">
        <v>33</v>
      </c>
      <c r="K40" s="73">
        <f t="shared" si="8"/>
        <v>0.64215908262456056</v>
      </c>
      <c r="L40" s="67">
        <v>21861</v>
      </c>
      <c r="M40" s="67">
        <v>138167</v>
      </c>
      <c r="N40" s="67">
        <v>363103</v>
      </c>
      <c r="O40" s="67">
        <v>318481</v>
      </c>
      <c r="P40" s="67">
        <v>163994</v>
      </c>
      <c r="Q40" s="67">
        <v>92218</v>
      </c>
      <c r="R40" s="67">
        <v>51187</v>
      </c>
      <c r="S40" s="67">
        <v>29763</v>
      </c>
      <c r="T40" s="67">
        <v>25585</v>
      </c>
      <c r="U40" s="67">
        <v>2411</v>
      </c>
      <c r="V40" s="67">
        <f t="shared" si="11"/>
        <v>442269</v>
      </c>
      <c r="W40" s="68">
        <f t="shared" si="9"/>
        <v>0.23535124497987694</v>
      </c>
      <c r="X40" s="67">
        <v>253</v>
      </c>
      <c r="Y40" s="67">
        <v>7541</v>
      </c>
      <c r="Z40" s="67">
        <v>162948</v>
      </c>
      <c r="AA40" s="67">
        <v>243843</v>
      </c>
      <c r="AB40" s="67">
        <v>27684</v>
      </c>
      <c r="AD40" s="59">
        <v>1879187</v>
      </c>
    </row>
    <row r="41" spans="1:30" x14ac:dyDescent="0.45">
      <c r="A41" s="31" t="s">
        <v>45</v>
      </c>
      <c r="B41" s="30">
        <f t="shared" si="12"/>
        <v>6873017</v>
      </c>
      <c r="C41" s="32">
        <f>SUM(一般接種!D40+一般接種!G40+一般接種!J40+一般接種!M40+医療従事者等!C38)</f>
        <v>2252627</v>
      </c>
      <c r="D41" s="32">
        <v>31369</v>
      </c>
      <c r="E41" s="73">
        <f t="shared" si="0"/>
        <v>0.79653581233630055</v>
      </c>
      <c r="F41" s="32">
        <f>SUM(一般接種!E40+一般接種!H40+一般接種!K40+一般接種!N40+医療従事者等!D38)</f>
        <v>2224810</v>
      </c>
      <c r="G41" s="32">
        <v>29492</v>
      </c>
      <c r="H41" s="73">
        <f t="shared" si="7"/>
        <v>0.787233813661674</v>
      </c>
      <c r="I41" s="29">
        <f t="shared" si="10"/>
        <v>1749477</v>
      </c>
      <c r="J41" s="32">
        <v>26</v>
      </c>
      <c r="K41" s="73">
        <f t="shared" si="8"/>
        <v>0.62734737406800711</v>
      </c>
      <c r="L41" s="67">
        <v>22442</v>
      </c>
      <c r="M41" s="67">
        <v>122080</v>
      </c>
      <c r="N41" s="67">
        <v>546389</v>
      </c>
      <c r="O41" s="67">
        <v>533082</v>
      </c>
      <c r="P41" s="67">
        <v>293396</v>
      </c>
      <c r="Q41" s="67">
        <v>116841</v>
      </c>
      <c r="R41" s="67">
        <v>46131</v>
      </c>
      <c r="S41" s="67">
        <v>32936</v>
      </c>
      <c r="T41" s="67">
        <v>32749</v>
      </c>
      <c r="U41" s="67">
        <v>3431</v>
      </c>
      <c r="V41" s="67">
        <f t="shared" si="11"/>
        <v>646103</v>
      </c>
      <c r="W41" s="68">
        <f t="shared" si="9"/>
        <v>0.23169041055020209</v>
      </c>
      <c r="X41" s="67">
        <v>56</v>
      </c>
      <c r="Y41" s="67">
        <v>15721</v>
      </c>
      <c r="Z41" s="67">
        <v>273708</v>
      </c>
      <c r="AA41" s="67">
        <v>317286</v>
      </c>
      <c r="AB41" s="67">
        <v>39332</v>
      </c>
      <c r="AD41" s="59">
        <v>2788648</v>
      </c>
    </row>
    <row r="42" spans="1:30" x14ac:dyDescent="0.45">
      <c r="A42" s="31" t="s">
        <v>46</v>
      </c>
      <c r="B42" s="30">
        <f t="shared" si="12"/>
        <v>3548517</v>
      </c>
      <c r="C42" s="32">
        <f>SUM(一般接種!D41+一般接種!G41+一般接種!J41+一般接種!M41+医療従事者等!C39)</f>
        <v>1126808</v>
      </c>
      <c r="D42" s="32">
        <v>19925</v>
      </c>
      <c r="E42" s="73">
        <f t="shared" si="0"/>
        <v>0.82576648853988011</v>
      </c>
      <c r="F42" s="32">
        <f>SUM(一般接種!E41+一般接種!H41+一般接種!K41+一般接種!N41+医療従事者等!D39)</f>
        <v>1103361</v>
      </c>
      <c r="G42" s="32">
        <v>18855</v>
      </c>
      <c r="H42" s="73">
        <f t="shared" si="7"/>
        <v>0.80907260425937633</v>
      </c>
      <c r="I42" s="29">
        <f t="shared" si="10"/>
        <v>919405</v>
      </c>
      <c r="J42" s="32">
        <v>52</v>
      </c>
      <c r="K42" s="73">
        <f t="shared" si="8"/>
        <v>0.6858637259209911</v>
      </c>
      <c r="L42" s="67">
        <v>44834</v>
      </c>
      <c r="M42" s="67">
        <v>47013</v>
      </c>
      <c r="N42" s="67">
        <v>287919</v>
      </c>
      <c r="O42" s="67">
        <v>310320</v>
      </c>
      <c r="P42" s="67">
        <v>133877</v>
      </c>
      <c r="Q42" s="67">
        <v>42135</v>
      </c>
      <c r="R42" s="67">
        <v>18923</v>
      </c>
      <c r="S42" s="67">
        <v>17419</v>
      </c>
      <c r="T42" s="67">
        <v>15653</v>
      </c>
      <c r="U42" s="67">
        <v>1312</v>
      </c>
      <c r="V42" s="67">
        <f t="shared" si="11"/>
        <v>398943</v>
      </c>
      <c r="W42" s="68">
        <f t="shared" si="9"/>
        <v>0.29762292874456053</v>
      </c>
      <c r="X42" s="67">
        <v>403</v>
      </c>
      <c r="Y42" s="67">
        <v>9175</v>
      </c>
      <c r="Z42" s="67">
        <v>143776</v>
      </c>
      <c r="AA42" s="67">
        <v>221827</v>
      </c>
      <c r="AB42" s="67">
        <v>23762</v>
      </c>
      <c r="AD42" s="59">
        <v>1340431</v>
      </c>
    </row>
    <row r="43" spans="1:30" x14ac:dyDescent="0.45">
      <c r="A43" s="31" t="s">
        <v>47</v>
      </c>
      <c r="B43" s="30">
        <f t="shared" si="12"/>
        <v>1867438</v>
      </c>
      <c r="C43" s="32">
        <f>SUM(一般接種!D42+一般接種!G42+一般接種!J42+一般接種!M42+医療従事者等!C40)</f>
        <v>601266</v>
      </c>
      <c r="D43" s="32">
        <v>10653</v>
      </c>
      <c r="E43" s="73">
        <f t="shared" si="0"/>
        <v>0.81289174436177158</v>
      </c>
      <c r="F43" s="32">
        <f>SUM(一般接種!E42+一般接種!H42+一般接種!K42+一般接種!N42+医療従事者等!D40)</f>
        <v>593633</v>
      </c>
      <c r="G43" s="32">
        <v>9966</v>
      </c>
      <c r="H43" s="73">
        <f t="shared" si="7"/>
        <v>0.80333159912904406</v>
      </c>
      <c r="I43" s="29">
        <f t="shared" si="10"/>
        <v>484969</v>
      </c>
      <c r="J43" s="32">
        <v>4</v>
      </c>
      <c r="K43" s="73">
        <f t="shared" si="8"/>
        <v>0.66748284376470979</v>
      </c>
      <c r="L43" s="67">
        <v>7956</v>
      </c>
      <c r="M43" s="67">
        <v>39917</v>
      </c>
      <c r="N43" s="67">
        <v>153344</v>
      </c>
      <c r="O43" s="67">
        <v>160806</v>
      </c>
      <c r="P43" s="67">
        <v>67448</v>
      </c>
      <c r="Q43" s="67">
        <v>29087</v>
      </c>
      <c r="R43" s="67">
        <v>11875</v>
      </c>
      <c r="S43" s="67">
        <v>7785</v>
      </c>
      <c r="T43" s="67">
        <v>6179</v>
      </c>
      <c r="U43" s="67">
        <v>572</v>
      </c>
      <c r="V43" s="67">
        <f t="shared" si="11"/>
        <v>187570</v>
      </c>
      <c r="W43" s="68">
        <f t="shared" si="9"/>
        <v>0.2581624591567363</v>
      </c>
      <c r="X43" s="67">
        <v>10</v>
      </c>
      <c r="Y43" s="67">
        <v>3515</v>
      </c>
      <c r="Z43" s="67">
        <v>74683</v>
      </c>
      <c r="AA43" s="67">
        <v>98931</v>
      </c>
      <c r="AB43" s="67">
        <v>10431</v>
      </c>
      <c r="AD43" s="59">
        <v>726558</v>
      </c>
    </row>
    <row r="44" spans="1:30" x14ac:dyDescent="0.45">
      <c r="A44" s="31" t="s">
        <v>48</v>
      </c>
      <c r="B44" s="30">
        <f t="shared" si="12"/>
        <v>2407363</v>
      </c>
      <c r="C44" s="32">
        <f>SUM(一般接種!D43+一般接種!G43+一般接種!J43+一般接種!M43+医療従事者等!C41)</f>
        <v>782736</v>
      </c>
      <c r="D44" s="32">
        <v>12121</v>
      </c>
      <c r="E44" s="73">
        <f t="shared" si="0"/>
        <v>0.79868312091843663</v>
      </c>
      <c r="F44" s="32">
        <f>SUM(一般接種!E43+一般接種!H43+一般接種!K43+一般接種!N43+医療従事者等!D41)</f>
        <v>774247</v>
      </c>
      <c r="G44" s="32">
        <v>11407</v>
      </c>
      <c r="H44" s="73">
        <f t="shared" si="7"/>
        <v>0.79062493198473971</v>
      </c>
      <c r="I44" s="29">
        <f t="shared" si="10"/>
        <v>621624</v>
      </c>
      <c r="J44" s="32">
        <v>12</v>
      </c>
      <c r="K44" s="73">
        <f t="shared" si="8"/>
        <v>0.64425298256632846</v>
      </c>
      <c r="L44" s="67">
        <v>9453</v>
      </c>
      <c r="M44" s="67">
        <v>48527</v>
      </c>
      <c r="N44" s="67">
        <v>170769</v>
      </c>
      <c r="O44" s="67">
        <v>187209</v>
      </c>
      <c r="P44" s="67">
        <v>114100</v>
      </c>
      <c r="Q44" s="67">
        <v>52842</v>
      </c>
      <c r="R44" s="67">
        <v>16698</v>
      </c>
      <c r="S44" s="67">
        <v>10452</v>
      </c>
      <c r="T44" s="67">
        <v>10583</v>
      </c>
      <c r="U44" s="67">
        <v>991</v>
      </c>
      <c r="V44" s="67">
        <f t="shared" si="11"/>
        <v>228756</v>
      </c>
      <c r="W44" s="68">
        <f t="shared" si="9"/>
        <v>0.2370879829860798</v>
      </c>
      <c r="X44" s="67">
        <v>150</v>
      </c>
      <c r="Y44" s="67">
        <v>7877</v>
      </c>
      <c r="Z44" s="67">
        <v>98355</v>
      </c>
      <c r="AA44" s="67">
        <v>110307</v>
      </c>
      <c r="AB44" s="67">
        <v>12067</v>
      </c>
      <c r="AD44" s="59">
        <v>964857</v>
      </c>
    </row>
    <row r="45" spans="1:30" x14ac:dyDescent="0.45">
      <c r="A45" s="31" t="s">
        <v>49</v>
      </c>
      <c r="B45" s="30">
        <f t="shared" si="12"/>
        <v>3493963</v>
      </c>
      <c r="C45" s="32">
        <f>SUM(一般接種!D44+一般接種!G44+一般接種!J44+一般接種!M44+医療従事者等!C42)</f>
        <v>1118456</v>
      </c>
      <c r="D45" s="32">
        <v>20622</v>
      </c>
      <c r="E45" s="73">
        <f t="shared" si="0"/>
        <v>0.81837095700517415</v>
      </c>
      <c r="F45" s="32">
        <f>SUM(一般接種!E44+一般接種!H44+一般接種!K44+一般接種!N44+医療従事者等!D42)</f>
        <v>1106832</v>
      </c>
      <c r="G45" s="32">
        <v>19360</v>
      </c>
      <c r="H45" s="73">
        <f t="shared" si="7"/>
        <v>0.8106466928117827</v>
      </c>
      <c r="I45" s="29">
        <f t="shared" si="10"/>
        <v>897752</v>
      </c>
      <c r="J45" s="32">
        <v>39</v>
      </c>
      <c r="K45" s="73">
        <f t="shared" si="8"/>
        <v>0.66919247074328714</v>
      </c>
      <c r="L45" s="67">
        <v>12490</v>
      </c>
      <c r="M45" s="67">
        <v>59368</v>
      </c>
      <c r="N45" s="67">
        <v>280545</v>
      </c>
      <c r="O45" s="67">
        <v>272757</v>
      </c>
      <c r="P45" s="67">
        <v>142467</v>
      </c>
      <c r="Q45" s="67">
        <v>71815</v>
      </c>
      <c r="R45" s="67">
        <v>28064</v>
      </c>
      <c r="S45" s="67">
        <v>15492</v>
      </c>
      <c r="T45" s="67">
        <v>13066</v>
      </c>
      <c r="U45" s="67">
        <v>1688</v>
      </c>
      <c r="V45" s="67">
        <f t="shared" si="11"/>
        <v>370923</v>
      </c>
      <c r="W45" s="68">
        <f t="shared" si="9"/>
        <v>0.27650137496673466</v>
      </c>
      <c r="X45" s="67">
        <v>212</v>
      </c>
      <c r="Y45" s="67">
        <v>6027</v>
      </c>
      <c r="Z45" s="67">
        <v>167353</v>
      </c>
      <c r="AA45" s="67">
        <v>180502</v>
      </c>
      <c r="AB45" s="67">
        <v>16829</v>
      </c>
      <c r="AD45" s="59">
        <v>1341487</v>
      </c>
    </row>
    <row r="46" spans="1:30" x14ac:dyDescent="0.45">
      <c r="A46" s="31" t="s">
        <v>50</v>
      </c>
      <c r="B46" s="30">
        <f t="shared" si="12"/>
        <v>1757753</v>
      </c>
      <c r="C46" s="32">
        <f>SUM(一般接種!D45+一般接種!G45+一般接種!J45+一般接種!M45+医療従事者等!C43)</f>
        <v>567666</v>
      </c>
      <c r="D46" s="32">
        <v>8767</v>
      </c>
      <c r="E46" s="73">
        <f t="shared" si="0"/>
        <v>0.80657702759453742</v>
      </c>
      <c r="F46" s="32">
        <f>SUM(一般接種!E45+一般接種!H45+一般接種!K45+一般接種!N45+医療従事者等!D43)</f>
        <v>560274</v>
      </c>
      <c r="G46" s="32">
        <v>8255</v>
      </c>
      <c r="H46" s="73">
        <f t="shared" si="7"/>
        <v>0.79664813176568383</v>
      </c>
      <c r="I46" s="29">
        <f t="shared" si="10"/>
        <v>447011</v>
      </c>
      <c r="J46" s="32">
        <v>16</v>
      </c>
      <c r="K46" s="73">
        <f t="shared" si="8"/>
        <v>0.64508238241546367</v>
      </c>
      <c r="L46" s="67">
        <v>10606</v>
      </c>
      <c r="M46" s="67">
        <v>33565</v>
      </c>
      <c r="N46" s="67">
        <v>141046</v>
      </c>
      <c r="O46" s="67">
        <v>125479</v>
      </c>
      <c r="P46" s="67">
        <v>73421</v>
      </c>
      <c r="Q46" s="67">
        <v>36105</v>
      </c>
      <c r="R46" s="67">
        <v>13305</v>
      </c>
      <c r="S46" s="67">
        <v>6323</v>
      </c>
      <c r="T46" s="67">
        <v>6505</v>
      </c>
      <c r="U46" s="67">
        <v>656</v>
      </c>
      <c r="V46" s="67">
        <f t="shared" si="11"/>
        <v>182802</v>
      </c>
      <c r="W46" s="68">
        <f t="shared" si="9"/>
        <v>0.26381133943402407</v>
      </c>
      <c r="X46" s="67">
        <v>167</v>
      </c>
      <c r="Y46" s="67">
        <v>5521</v>
      </c>
      <c r="Z46" s="67">
        <v>74148</v>
      </c>
      <c r="AA46" s="67">
        <v>92424</v>
      </c>
      <c r="AB46" s="67">
        <v>10542</v>
      </c>
      <c r="AD46" s="59">
        <v>692927</v>
      </c>
    </row>
    <row r="47" spans="1:30" x14ac:dyDescent="0.45">
      <c r="A47" s="31" t="s">
        <v>51</v>
      </c>
      <c r="B47" s="30">
        <f t="shared" si="12"/>
        <v>12510263</v>
      </c>
      <c r="C47" s="32">
        <f>SUM(一般接種!D46+一般接種!G46+一般接種!J46+一般接種!M46+医療従事者等!C44)</f>
        <v>4149163</v>
      </c>
      <c r="D47" s="32">
        <v>51226</v>
      </c>
      <c r="E47" s="73">
        <f t="shared" si="0"/>
        <v>0.80219359668186641</v>
      </c>
      <c r="F47" s="32">
        <f>SUM(一般接種!E46+一般接種!H46+一般接種!K46+一般接種!N46+医療従事者等!D44)</f>
        <v>4067498</v>
      </c>
      <c r="G47" s="32">
        <v>47630</v>
      </c>
      <c r="H47" s="73">
        <f t="shared" si="7"/>
        <v>0.78691116264265193</v>
      </c>
      <c r="I47" s="29">
        <f t="shared" si="10"/>
        <v>3142486</v>
      </c>
      <c r="J47" s="32">
        <v>377</v>
      </c>
      <c r="K47" s="73">
        <f t="shared" si="8"/>
        <v>0.61508503422001426</v>
      </c>
      <c r="L47" s="67">
        <v>44119</v>
      </c>
      <c r="M47" s="67">
        <v>231077</v>
      </c>
      <c r="N47" s="67">
        <v>930902</v>
      </c>
      <c r="O47" s="67">
        <v>1025363</v>
      </c>
      <c r="P47" s="67">
        <v>491614</v>
      </c>
      <c r="Q47" s="67">
        <v>193789</v>
      </c>
      <c r="R47" s="67">
        <v>85808</v>
      </c>
      <c r="S47" s="67">
        <v>73266</v>
      </c>
      <c r="T47" s="67">
        <v>60192</v>
      </c>
      <c r="U47" s="67">
        <v>6356</v>
      </c>
      <c r="V47" s="67">
        <f t="shared" si="11"/>
        <v>1151116</v>
      </c>
      <c r="W47" s="68">
        <f t="shared" si="9"/>
        <v>0.22533725731704596</v>
      </c>
      <c r="X47" s="67">
        <v>97</v>
      </c>
      <c r="Y47" s="67">
        <v>39951</v>
      </c>
      <c r="Z47" s="67">
        <v>496994</v>
      </c>
      <c r="AA47" s="67">
        <v>555628</v>
      </c>
      <c r="AB47" s="67">
        <v>58446</v>
      </c>
      <c r="AD47" s="59">
        <v>5108414</v>
      </c>
    </row>
    <row r="48" spans="1:30" x14ac:dyDescent="0.45">
      <c r="A48" s="31" t="s">
        <v>52</v>
      </c>
      <c r="B48" s="30">
        <f t="shared" si="12"/>
        <v>2037304</v>
      </c>
      <c r="C48" s="32">
        <f>SUM(一般接種!D47+一般接種!G47+一般接種!J47+一般接種!M47+医療従事者等!C45)</f>
        <v>660452</v>
      </c>
      <c r="D48" s="32">
        <v>15949</v>
      </c>
      <c r="E48" s="73">
        <f t="shared" si="0"/>
        <v>0.79355872184080145</v>
      </c>
      <c r="F48" s="32">
        <f>SUM(一般接種!E47+一般接種!H47+一般接種!K47+一般接種!N47+医療従事者等!D45)</f>
        <v>652450</v>
      </c>
      <c r="G48" s="32">
        <v>14994</v>
      </c>
      <c r="H48" s="73">
        <f t="shared" si="7"/>
        <v>0.78488194560731273</v>
      </c>
      <c r="I48" s="29">
        <f t="shared" si="10"/>
        <v>511135</v>
      </c>
      <c r="J48" s="32">
        <v>145</v>
      </c>
      <c r="K48" s="73">
        <f t="shared" si="8"/>
        <v>0.62916785689660271</v>
      </c>
      <c r="L48" s="67">
        <v>8419</v>
      </c>
      <c r="M48" s="67">
        <v>56689</v>
      </c>
      <c r="N48" s="67">
        <v>165984</v>
      </c>
      <c r="O48" s="67">
        <v>147296</v>
      </c>
      <c r="P48" s="67">
        <v>63394</v>
      </c>
      <c r="Q48" s="67">
        <v>32434</v>
      </c>
      <c r="R48" s="67">
        <v>15375</v>
      </c>
      <c r="S48" s="67">
        <v>10214</v>
      </c>
      <c r="T48" s="67">
        <v>10181</v>
      </c>
      <c r="U48" s="67">
        <v>1149</v>
      </c>
      <c r="V48" s="67">
        <f t="shared" si="11"/>
        <v>213267</v>
      </c>
      <c r="W48" s="68">
        <f t="shared" si="9"/>
        <v>0.26258975975413956</v>
      </c>
      <c r="X48" s="67">
        <v>42</v>
      </c>
      <c r="Y48" s="67">
        <v>6136</v>
      </c>
      <c r="Z48" s="67">
        <v>83728</v>
      </c>
      <c r="AA48" s="67">
        <v>110078</v>
      </c>
      <c r="AB48" s="67">
        <v>13283</v>
      </c>
      <c r="AD48" s="59">
        <v>812168</v>
      </c>
    </row>
    <row r="49" spans="1:30" x14ac:dyDescent="0.45">
      <c r="A49" s="31" t="s">
        <v>53</v>
      </c>
      <c r="B49" s="30">
        <f t="shared" si="12"/>
        <v>3440893</v>
      </c>
      <c r="C49" s="32">
        <f>SUM(一般接種!D48+一般接種!G48+一般接種!J48+一般接種!M48+医療従事者等!C46)</f>
        <v>1105534</v>
      </c>
      <c r="D49" s="32">
        <v>16814</v>
      </c>
      <c r="E49" s="73">
        <f t="shared" si="0"/>
        <v>0.8248097487433379</v>
      </c>
      <c r="F49" s="32">
        <f>SUM(一般接種!E48+一般接種!H48+一般接種!K48+一般接種!N48+医療従事者等!D46)</f>
        <v>1089527</v>
      </c>
      <c r="G49" s="32">
        <v>15641</v>
      </c>
      <c r="H49" s="73">
        <f t="shared" si="7"/>
        <v>0.81357157197349927</v>
      </c>
      <c r="I49" s="29">
        <f t="shared" si="10"/>
        <v>903556</v>
      </c>
      <c r="J49" s="32">
        <v>10</v>
      </c>
      <c r="K49" s="73">
        <f t="shared" si="8"/>
        <v>0.68452269567753687</v>
      </c>
      <c r="L49" s="67">
        <v>14906</v>
      </c>
      <c r="M49" s="67">
        <v>66028</v>
      </c>
      <c r="N49" s="67">
        <v>278241</v>
      </c>
      <c r="O49" s="67">
        <v>302655</v>
      </c>
      <c r="P49" s="67">
        <v>132869</v>
      </c>
      <c r="Q49" s="67">
        <v>52056</v>
      </c>
      <c r="R49" s="67">
        <v>25098</v>
      </c>
      <c r="S49" s="67">
        <v>16902</v>
      </c>
      <c r="T49" s="67">
        <v>13527</v>
      </c>
      <c r="U49" s="67">
        <v>1274</v>
      </c>
      <c r="V49" s="67">
        <f t="shared" si="11"/>
        <v>342276</v>
      </c>
      <c r="W49" s="68">
        <f t="shared" si="9"/>
        <v>0.25930687556109444</v>
      </c>
      <c r="X49" s="67">
        <v>84</v>
      </c>
      <c r="Y49" s="67">
        <v>6971</v>
      </c>
      <c r="Z49" s="67">
        <v>145685</v>
      </c>
      <c r="AA49" s="67">
        <v>174951</v>
      </c>
      <c r="AB49" s="67">
        <v>14585</v>
      </c>
      <c r="AD49" s="59">
        <v>1319965</v>
      </c>
    </row>
    <row r="50" spans="1:30" x14ac:dyDescent="0.45">
      <c r="A50" s="31" t="s">
        <v>54</v>
      </c>
      <c r="B50" s="30">
        <f t="shared" si="12"/>
        <v>4546346</v>
      </c>
      <c r="C50" s="32">
        <f>SUM(一般接種!D49+一般接種!G49+一般接種!J49+一般接種!M49+医療従事者等!C47)</f>
        <v>1466288</v>
      </c>
      <c r="D50" s="32">
        <v>21410</v>
      </c>
      <c r="E50" s="73">
        <f t="shared" si="0"/>
        <v>0.82691234618560916</v>
      </c>
      <c r="F50" s="32">
        <f>SUM(一般接種!E49+一般接種!H49+一般接種!K49+一般接種!N49+医療従事者等!D47)</f>
        <v>1449503</v>
      </c>
      <c r="G50" s="32">
        <v>20093</v>
      </c>
      <c r="H50" s="73">
        <f t="shared" si="7"/>
        <v>0.81805991700418412</v>
      </c>
      <c r="I50" s="29">
        <f t="shared" si="10"/>
        <v>1170890</v>
      </c>
      <c r="J50" s="32">
        <v>53</v>
      </c>
      <c r="K50" s="73">
        <f t="shared" si="8"/>
        <v>0.67007703811042874</v>
      </c>
      <c r="L50" s="67">
        <v>21318</v>
      </c>
      <c r="M50" s="67">
        <v>78192</v>
      </c>
      <c r="N50" s="67">
        <v>344516</v>
      </c>
      <c r="O50" s="67">
        <v>429742</v>
      </c>
      <c r="P50" s="67">
        <v>176803</v>
      </c>
      <c r="Q50" s="67">
        <v>66125</v>
      </c>
      <c r="R50" s="67">
        <v>22409</v>
      </c>
      <c r="S50" s="67">
        <v>15341</v>
      </c>
      <c r="T50" s="67">
        <v>15047</v>
      </c>
      <c r="U50" s="67">
        <v>1397</v>
      </c>
      <c r="V50" s="67">
        <f t="shared" si="11"/>
        <v>459665</v>
      </c>
      <c r="W50" s="68">
        <f t="shared" si="9"/>
        <v>0.26306903670026677</v>
      </c>
      <c r="X50" s="67">
        <v>152</v>
      </c>
      <c r="Y50" s="67">
        <v>11102</v>
      </c>
      <c r="Z50" s="67">
        <v>185659</v>
      </c>
      <c r="AA50" s="67">
        <v>240220</v>
      </c>
      <c r="AB50" s="67">
        <v>22532</v>
      </c>
      <c r="AD50" s="59">
        <v>1747317</v>
      </c>
    </row>
    <row r="51" spans="1:30" x14ac:dyDescent="0.45">
      <c r="A51" s="31" t="s">
        <v>55</v>
      </c>
      <c r="B51" s="30">
        <f t="shared" si="12"/>
        <v>2882032</v>
      </c>
      <c r="C51" s="32">
        <f>SUM(一般接種!D50+一般接種!G50+一般接種!J50+一般接種!M50+医療従事者等!C48)</f>
        <v>929488</v>
      </c>
      <c r="D51" s="32">
        <v>14948</v>
      </c>
      <c r="E51" s="73">
        <f t="shared" si="0"/>
        <v>0.80853607000581729</v>
      </c>
      <c r="F51" s="32">
        <f>SUM(一般接種!E50+一般接種!H50+一般接種!K50+一般接種!N50+医療従事者等!D48)</f>
        <v>914010</v>
      </c>
      <c r="G51" s="32">
        <v>14131</v>
      </c>
      <c r="H51" s="73">
        <f t="shared" si="7"/>
        <v>0.79557442008087664</v>
      </c>
      <c r="I51" s="29">
        <f t="shared" si="10"/>
        <v>743006</v>
      </c>
      <c r="J51" s="32">
        <v>114</v>
      </c>
      <c r="K51" s="73">
        <f t="shared" si="8"/>
        <v>0.6567837143468428</v>
      </c>
      <c r="L51" s="67">
        <v>19516</v>
      </c>
      <c r="M51" s="67">
        <v>50911</v>
      </c>
      <c r="N51" s="67">
        <v>216615</v>
      </c>
      <c r="O51" s="67">
        <v>219020</v>
      </c>
      <c r="P51" s="67">
        <v>116393</v>
      </c>
      <c r="Q51" s="67">
        <v>63454</v>
      </c>
      <c r="R51" s="67">
        <v>24949</v>
      </c>
      <c r="S51" s="67">
        <v>17683</v>
      </c>
      <c r="T51" s="67">
        <v>13281</v>
      </c>
      <c r="U51" s="67">
        <v>1184</v>
      </c>
      <c r="V51" s="67">
        <f t="shared" si="11"/>
        <v>295528</v>
      </c>
      <c r="W51" s="68">
        <f t="shared" si="9"/>
        <v>0.26127347923183147</v>
      </c>
      <c r="X51" s="67">
        <v>244</v>
      </c>
      <c r="Y51" s="67">
        <v>8481</v>
      </c>
      <c r="Z51" s="67">
        <v>113410</v>
      </c>
      <c r="AA51" s="67">
        <v>159106</v>
      </c>
      <c r="AB51" s="67">
        <v>14287</v>
      </c>
      <c r="AD51" s="59">
        <v>1131106</v>
      </c>
    </row>
    <row r="52" spans="1:30" x14ac:dyDescent="0.45">
      <c r="A52" s="31" t="s">
        <v>56</v>
      </c>
      <c r="B52" s="30">
        <f t="shared" si="12"/>
        <v>2693560</v>
      </c>
      <c r="C52" s="32">
        <f>SUM(一般接種!D51+一般接種!G51+一般接種!J51+一般接種!M51+医療従事者等!C49)</f>
        <v>875232</v>
      </c>
      <c r="D52" s="32">
        <v>21388</v>
      </c>
      <c r="E52" s="73">
        <f t="shared" si="0"/>
        <v>0.79192350142368229</v>
      </c>
      <c r="F52" s="32">
        <f>SUM(一般接種!E51+一般接種!H51+一般接種!K51+一般接種!N51+医療従事者等!D49)</f>
        <v>863020</v>
      </c>
      <c r="G52" s="32">
        <v>20424</v>
      </c>
      <c r="H52" s="73">
        <f t="shared" si="7"/>
        <v>0.78149120284921958</v>
      </c>
      <c r="I52" s="29">
        <f t="shared" si="10"/>
        <v>691181</v>
      </c>
      <c r="J52" s="32">
        <v>122</v>
      </c>
      <c r="K52" s="73">
        <f t="shared" si="8"/>
        <v>0.6409436184716979</v>
      </c>
      <c r="L52" s="67">
        <v>10947</v>
      </c>
      <c r="M52" s="67">
        <v>46253</v>
      </c>
      <c r="N52" s="67">
        <v>186615</v>
      </c>
      <c r="O52" s="67">
        <v>215488</v>
      </c>
      <c r="P52" s="67">
        <v>122038</v>
      </c>
      <c r="Q52" s="67">
        <v>56997</v>
      </c>
      <c r="R52" s="67">
        <v>24116</v>
      </c>
      <c r="S52" s="67">
        <v>13764</v>
      </c>
      <c r="T52" s="67">
        <v>13225</v>
      </c>
      <c r="U52" s="67">
        <v>1738</v>
      </c>
      <c r="V52" s="67">
        <f t="shared" si="11"/>
        <v>264127</v>
      </c>
      <c r="W52" s="68">
        <f t="shared" si="9"/>
        <v>0.2449725929567145</v>
      </c>
      <c r="X52" s="67">
        <v>156</v>
      </c>
      <c r="Y52" s="67">
        <v>5710</v>
      </c>
      <c r="Z52" s="67">
        <v>93209</v>
      </c>
      <c r="AA52" s="67">
        <v>141626</v>
      </c>
      <c r="AB52" s="67">
        <v>23426</v>
      </c>
      <c r="AD52" s="59">
        <v>1078190</v>
      </c>
    </row>
    <row r="53" spans="1:30" x14ac:dyDescent="0.45">
      <c r="A53" s="31" t="s">
        <v>57</v>
      </c>
      <c r="B53" s="30">
        <f t="shared" si="12"/>
        <v>4098205</v>
      </c>
      <c r="C53" s="32">
        <f>SUM(一般接種!D52+一般接種!G52+一般接種!J52+一般接種!M52+医療従事者等!C50)</f>
        <v>1327321</v>
      </c>
      <c r="D53" s="32">
        <v>19698</v>
      </c>
      <c r="E53" s="73">
        <f t="shared" si="0"/>
        <v>0.81468741686453039</v>
      </c>
      <c r="F53" s="32">
        <f>SUM(一般接種!E52+一般接種!H52+一般接種!K52+一般接種!N52+医療従事者等!D50)</f>
        <v>1303610</v>
      </c>
      <c r="G53" s="32">
        <v>18501</v>
      </c>
      <c r="H53" s="73">
        <f t="shared" si="7"/>
        <v>0.80066053564319362</v>
      </c>
      <c r="I53" s="29">
        <f t="shared" si="10"/>
        <v>1061206</v>
      </c>
      <c r="J53" s="32">
        <v>65</v>
      </c>
      <c r="K53" s="73">
        <f t="shared" si="8"/>
        <v>0.66112191374658036</v>
      </c>
      <c r="L53" s="67">
        <v>17327</v>
      </c>
      <c r="M53" s="67">
        <v>70762</v>
      </c>
      <c r="N53" s="67">
        <v>342530</v>
      </c>
      <c r="O53" s="67">
        <v>302176</v>
      </c>
      <c r="P53" s="67">
        <v>172203</v>
      </c>
      <c r="Q53" s="67">
        <v>82523</v>
      </c>
      <c r="R53" s="67">
        <v>34344</v>
      </c>
      <c r="S53" s="67">
        <v>19370</v>
      </c>
      <c r="T53" s="67">
        <v>18351</v>
      </c>
      <c r="U53" s="67">
        <v>1620</v>
      </c>
      <c r="V53" s="67">
        <f t="shared" si="11"/>
        <v>406068</v>
      </c>
      <c r="W53" s="68">
        <f t="shared" si="9"/>
        <v>0.25299225387695545</v>
      </c>
      <c r="X53" s="67">
        <v>101</v>
      </c>
      <c r="Y53" s="67">
        <v>6517</v>
      </c>
      <c r="Z53" s="67">
        <v>169710</v>
      </c>
      <c r="AA53" s="67">
        <v>209174</v>
      </c>
      <c r="AB53" s="67">
        <v>20566</v>
      </c>
      <c r="AD53" s="59">
        <v>1605061</v>
      </c>
    </row>
    <row r="54" spans="1:30" x14ac:dyDescent="0.45">
      <c r="A54" s="31" t="s">
        <v>58</v>
      </c>
      <c r="B54" s="30">
        <f t="shared" si="12"/>
        <v>3035540</v>
      </c>
      <c r="C54" s="32">
        <f>SUM(一般接種!D53+一般接種!G53+一般接種!J53+一般接種!M53+医療従事者等!C51)</f>
        <v>1062517</v>
      </c>
      <c r="D54" s="32">
        <v>12522</v>
      </c>
      <c r="E54" s="73">
        <f t="shared" si="0"/>
        <v>0.7069169119567823</v>
      </c>
      <c r="F54" s="32">
        <f>SUM(一般接種!E53+一般接種!H53+一般接種!K53+一般接種!N53+医療従事者等!D51)</f>
        <v>1041475</v>
      </c>
      <c r="G54" s="32">
        <v>11653</v>
      </c>
      <c r="H54" s="73">
        <f t="shared" si="7"/>
        <v>0.69333529026819884</v>
      </c>
      <c r="I54" s="29">
        <f t="shared" si="10"/>
        <v>714504</v>
      </c>
      <c r="J54" s="32">
        <v>85</v>
      </c>
      <c r="K54" s="73">
        <f t="shared" si="8"/>
        <v>0.48098788405968829</v>
      </c>
      <c r="L54" s="67">
        <v>17350</v>
      </c>
      <c r="M54" s="67">
        <v>58942</v>
      </c>
      <c r="N54" s="67">
        <v>211432</v>
      </c>
      <c r="O54" s="67">
        <v>191517</v>
      </c>
      <c r="P54" s="67">
        <v>118238</v>
      </c>
      <c r="Q54" s="67">
        <v>58833</v>
      </c>
      <c r="R54" s="67">
        <v>25287</v>
      </c>
      <c r="S54" s="67">
        <v>16368</v>
      </c>
      <c r="T54" s="67">
        <v>15279</v>
      </c>
      <c r="U54" s="67">
        <v>1258</v>
      </c>
      <c r="V54" s="67">
        <f t="shared" si="11"/>
        <v>217044</v>
      </c>
      <c r="W54" s="68">
        <f t="shared" si="9"/>
        <v>0.14612648082966856</v>
      </c>
      <c r="X54" s="67">
        <v>14</v>
      </c>
      <c r="Y54" s="67">
        <v>6864</v>
      </c>
      <c r="Z54" s="67">
        <v>100429</v>
      </c>
      <c r="AA54" s="67">
        <v>101414</v>
      </c>
      <c r="AB54" s="67">
        <v>8323</v>
      </c>
      <c r="AD54" s="59">
        <v>1485316</v>
      </c>
    </row>
    <row r="55" spans="1:30" x14ac:dyDescent="0.45">
      <c r="A55" s="22"/>
      <c r="B55" s="23"/>
      <c r="C55" s="22"/>
      <c r="D55" s="22"/>
      <c r="E55" s="72"/>
      <c r="F55" s="22"/>
      <c r="G55" s="22"/>
      <c r="H55" s="72"/>
      <c r="I55" s="22"/>
      <c r="J55" s="22"/>
      <c r="K55" s="72"/>
      <c r="L55" s="22"/>
      <c r="M55" s="22"/>
      <c r="N55" s="22"/>
      <c r="O55" s="22"/>
      <c r="P55" s="22"/>
      <c r="Q55" s="22"/>
      <c r="R55" s="22"/>
    </row>
    <row r="56" spans="1:30" x14ac:dyDescent="0.45">
      <c r="A56" s="110" t="s">
        <v>111</v>
      </c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22"/>
      <c r="N56" s="22"/>
      <c r="O56" s="22"/>
      <c r="P56" s="22"/>
      <c r="Q56" s="22"/>
      <c r="R56" s="22"/>
    </row>
    <row r="57" spans="1:30" x14ac:dyDescent="0.45">
      <c r="A57" s="22" t="s">
        <v>112</v>
      </c>
      <c r="B57" s="22"/>
      <c r="C57" s="22"/>
      <c r="D57" s="22"/>
      <c r="E57" s="72"/>
      <c r="F57" s="22"/>
      <c r="G57" s="22"/>
      <c r="H57" s="72"/>
      <c r="I57" s="22"/>
      <c r="J57" s="22"/>
      <c r="K57" s="72"/>
      <c r="L57" s="22"/>
      <c r="M57" s="22"/>
      <c r="N57" s="22"/>
      <c r="O57" s="22"/>
      <c r="P57" s="22"/>
      <c r="Q57" s="22"/>
      <c r="R57" s="22"/>
    </row>
    <row r="58" spans="1:30" x14ac:dyDescent="0.45">
      <c r="A58" s="22" t="s">
        <v>113</v>
      </c>
      <c r="B58" s="22"/>
      <c r="C58" s="22"/>
      <c r="D58" s="22"/>
      <c r="E58" s="72"/>
      <c r="F58" s="22"/>
      <c r="G58" s="22"/>
      <c r="H58" s="72"/>
      <c r="I58" s="22"/>
      <c r="J58" s="22"/>
      <c r="K58" s="72"/>
      <c r="L58" s="22"/>
      <c r="M58" s="22"/>
      <c r="N58" s="22"/>
      <c r="O58" s="22"/>
      <c r="P58" s="22"/>
      <c r="Q58" s="22"/>
      <c r="R58" s="22"/>
    </row>
    <row r="59" spans="1:30" x14ac:dyDescent="0.45">
      <c r="A59" s="24" t="s">
        <v>114</v>
      </c>
      <c r="B59" s="22"/>
      <c r="C59" s="22"/>
      <c r="D59" s="22"/>
      <c r="E59" s="72"/>
      <c r="F59" s="22"/>
      <c r="G59" s="22"/>
      <c r="H59" s="72"/>
      <c r="I59" s="22"/>
      <c r="J59" s="22"/>
      <c r="K59" s="72"/>
      <c r="L59" s="22"/>
      <c r="M59" s="22"/>
      <c r="N59" s="22"/>
      <c r="O59" s="22"/>
      <c r="P59" s="22"/>
      <c r="Q59" s="22"/>
      <c r="R59" s="22"/>
    </row>
    <row r="60" spans="1:30" x14ac:dyDescent="0.45">
      <c r="A60" s="110" t="s">
        <v>115</v>
      </c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49"/>
      <c r="P60" s="49"/>
      <c r="Q60" s="49"/>
      <c r="R60" s="49"/>
    </row>
    <row r="61" spans="1:30" x14ac:dyDescent="0.45">
      <c r="A61" s="77" t="s">
        <v>152</v>
      </c>
      <c r="B61" s="57"/>
      <c r="C61" s="57"/>
      <c r="D61" s="57"/>
      <c r="E61" s="74"/>
      <c r="F61" s="57"/>
      <c r="G61" s="57"/>
      <c r="H61" s="74"/>
      <c r="I61" s="57"/>
      <c r="J61" s="57"/>
      <c r="K61" s="74"/>
      <c r="L61" s="57"/>
      <c r="M61" s="57"/>
      <c r="N61" s="57"/>
      <c r="O61" s="57"/>
      <c r="P61" s="57"/>
      <c r="Q61" s="57"/>
      <c r="R61" s="57"/>
    </row>
    <row r="62" spans="1:30" x14ac:dyDescent="0.45">
      <c r="A62" s="24" t="s">
        <v>153</v>
      </c>
      <c r="B62" s="24"/>
      <c r="C62" s="24"/>
      <c r="D62" s="24"/>
      <c r="E62" s="71"/>
      <c r="F62" s="24"/>
      <c r="G62" s="24"/>
      <c r="H62" s="71"/>
      <c r="I62" s="24"/>
      <c r="J62" s="24"/>
      <c r="K62" s="71"/>
      <c r="L62" s="22"/>
      <c r="M62" s="22"/>
      <c r="N62" s="22"/>
      <c r="O62" s="22"/>
      <c r="P62" s="22"/>
      <c r="Q62" s="22"/>
      <c r="R62" s="22"/>
    </row>
  </sheetData>
  <mergeCells count="12">
    <mergeCell ref="Y2:AB2"/>
    <mergeCell ref="A56:L56"/>
    <mergeCell ref="A60:N60"/>
    <mergeCell ref="A3:A6"/>
    <mergeCell ref="B4:B6"/>
    <mergeCell ref="C4:E5"/>
    <mergeCell ref="F4:H5"/>
    <mergeCell ref="I5:K5"/>
    <mergeCell ref="I4:U4"/>
    <mergeCell ref="L6:U6"/>
    <mergeCell ref="B3:AB3"/>
    <mergeCell ref="V4:AB4"/>
  </mergeCells>
  <phoneticPr fontId="2"/>
  <pageMargins left="0.7" right="0.7" top="0.75" bottom="0.75" header="0.3" footer="0.3"/>
  <pageSetup paperSize="9" scale="2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zoomScaleNormal="100" workbookViewId="0">
      <selection activeCell="F21" sqref="F21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3" width="9" customWidth="1"/>
    <col min="14" max="14" width="8.59765625" bestFit="1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1.09765625" bestFit="1" customWidth="1"/>
  </cols>
  <sheetData>
    <row r="1" spans="1:23" x14ac:dyDescent="0.45">
      <c r="A1" s="22" t="s">
        <v>116</v>
      </c>
      <c r="B1" s="23"/>
      <c r="C1" s="24"/>
      <c r="D1" s="24"/>
    </row>
    <row r="2" spans="1:23" x14ac:dyDescent="0.45">
      <c r="B2"/>
      <c r="T2" s="136"/>
      <c r="U2" s="136"/>
      <c r="V2" s="151">
        <f>'進捗状況 (都道府県別)'!H3</f>
        <v>44812</v>
      </c>
      <c r="W2" s="151"/>
    </row>
    <row r="3" spans="1:23" ht="37.5" customHeight="1" x14ac:dyDescent="0.45">
      <c r="A3" s="137" t="s">
        <v>2</v>
      </c>
      <c r="B3" s="150" t="str">
        <f>_xlfn.CONCAT("接種回数
（",TEXT('進捗状況 (都道府県別)'!H3-1,"m月d日"),"まで）")</f>
        <v>接種回数
（9月7日まで）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22"/>
      <c r="P3" s="133" t="str">
        <f>_xlfn.CONCAT("接種回数
（",TEXT('進捗状況 (都道府県別)'!H3-1,"m月d日"),"まで）","※4")</f>
        <v>接種回数
（9月7日まで）※4</v>
      </c>
      <c r="Q3" s="134"/>
      <c r="R3" s="134"/>
      <c r="S3" s="134"/>
      <c r="T3" s="134"/>
      <c r="U3" s="134"/>
      <c r="V3" s="134"/>
      <c r="W3" s="135"/>
    </row>
    <row r="4" spans="1:23" ht="18.75" customHeight="1" x14ac:dyDescent="0.45">
      <c r="A4" s="138"/>
      <c r="B4" s="140" t="s">
        <v>11</v>
      </c>
      <c r="C4" s="141" t="s">
        <v>117</v>
      </c>
      <c r="D4" s="141"/>
      <c r="E4" s="141"/>
      <c r="F4" s="142" t="s">
        <v>146</v>
      </c>
      <c r="G4" s="143"/>
      <c r="H4" s="144"/>
      <c r="I4" s="142" t="s">
        <v>118</v>
      </c>
      <c r="J4" s="143"/>
      <c r="K4" s="144"/>
      <c r="L4" s="147" t="s">
        <v>119</v>
      </c>
      <c r="M4" s="148"/>
      <c r="N4" s="149"/>
      <c r="P4" s="113" t="s">
        <v>120</v>
      </c>
      <c r="Q4" s="113"/>
      <c r="R4" s="145" t="s">
        <v>147</v>
      </c>
      <c r="S4" s="145"/>
      <c r="T4" s="146" t="s">
        <v>118</v>
      </c>
      <c r="U4" s="146"/>
      <c r="V4" s="132" t="s">
        <v>121</v>
      </c>
      <c r="W4" s="132"/>
    </row>
    <row r="5" spans="1:23" ht="36" x14ac:dyDescent="0.45">
      <c r="A5" s="139"/>
      <c r="B5" s="140"/>
      <c r="C5" s="34" t="s">
        <v>122</v>
      </c>
      <c r="D5" s="34" t="s">
        <v>93</v>
      </c>
      <c r="E5" s="34" t="s">
        <v>94</v>
      </c>
      <c r="F5" s="34" t="s">
        <v>122</v>
      </c>
      <c r="G5" s="34" t="s">
        <v>93</v>
      </c>
      <c r="H5" s="34" t="s">
        <v>94</v>
      </c>
      <c r="I5" s="34" t="s">
        <v>122</v>
      </c>
      <c r="J5" s="34" t="s">
        <v>93</v>
      </c>
      <c r="K5" s="34" t="s">
        <v>94</v>
      </c>
      <c r="L5" s="55" t="s">
        <v>122</v>
      </c>
      <c r="M5" s="55" t="s">
        <v>93</v>
      </c>
      <c r="N5" s="55" t="s">
        <v>94</v>
      </c>
      <c r="P5" s="35" t="s">
        <v>123</v>
      </c>
      <c r="Q5" s="35" t="s">
        <v>124</v>
      </c>
      <c r="R5" s="35" t="s">
        <v>125</v>
      </c>
      <c r="S5" s="35" t="s">
        <v>126</v>
      </c>
      <c r="T5" s="35" t="s">
        <v>125</v>
      </c>
      <c r="U5" s="35" t="s">
        <v>124</v>
      </c>
      <c r="V5" s="35" t="s">
        <v>127</v>
      </c>
      <c r="W5" s="35" t="s">
        <v>124</v>
      </c>
    </row>
    <row r="6" spans="1:23" x14ac:dyDescent="0.45">
      <c r="A6" s="28" t="s">
        <v>128</v>
      </c>
      <c r="B6" s="36">
        <f>SUM(B7:B53)</f>
        <v>194561906</v>
      </c>
      <c r="C6" s="36">
        <f>SUM(C7:C53)</f>
        <v>162021442</v>
      </c>
      <c r="D6" s="36">
        <f>SUM(D7:D53)</f>
        <v>81285645</v>
      </c>
      <c r="E6" s="37">
        <f>SUM(E7:E53)</f>
        <v>80735797</v>
      </c>
      <c r="F6" s="37">
        <f t="shared" ref="F6:T6" si="0">SUM(F7:F53)</f>
        <v>32372352</v>
      </c>
      <c r="G6" s="37">
        <f>SUM(G7:G53)</f>
        <v>16236893</v>
      </c>
      <c r="H6" s="37">
        <f t="shared" ref="H6:N6" si="1">SUM(H7:H53)</f>
        <v>16135459</v>
      </c>
      <c r="I6" s="37">
        <f>SUM(I7:I53)</f>
        <v>117746</v>
      </c>
      <c r="J6" s="37">
        <f t="shared" si="1"/>
        <v>58707</v>
      </c>
      <c r="K6" s="37">
        <f t="shared" si="1"/>
        <v>59039</v>
      </c>
      <c r="L6" s="56">
        <f>SUM(L7:L53)</f>
        <v>50366</v>
      </c>
      <c r="M6" s="56">
        <f t="shared" si="1"/>
        <v>29868</v>
      </c>
      <c r="N6" s="56">
        <f t="shared" si="1"/>
        <v>20498</v>
      </c>
      <c r="O6" s="38"/>
      <c r="P6" s="37">
        <f>SUM(P7:P53)</f>
        <v>177130860</v>
      </c>
      <c r="Q6" s="39">
        <f>C6/P6</f>
        <v>0.91469912131629694</v>
      </c>
      <c r="R6" s="37">
        <f t="shared" si="0"/>
        <v>34262000</v>
      </c>
      <c r="S6" s="40">
        <f>F6/R6</f>
        <v>0.94484711925748643</v>
      </c>
      <c r="T6" s="37">
        <f t="shared" si="0"/>
        <v>205240</v>
      </c>
      <c r="U6" s="40">
        <f>I6/T6</f>
        <v>0.57369908399922043</v>
      </c>
      <c r="V6" s="37">
        <f t="shared" ref="V6" si="2">SUM(V7:V53)</f>
        <v>538430</v>
      </c>
      <c r="W6" s="40">
        <f>L6/V6</f>
        <v>9.3542336051111563E-2</v>
      </c>
    </row>
    <row r="7" spans="1:23" x14ac:dyDescent="0.45">
      <c r="A7" s="41" t="s">
        <v>12</v>
      </c>
      <c r="B7" s="36">
        <v>7983359</v>
      </c>
      <c r="C7" s="36">
        <v>6481417</v>
      </c>
      <c r="D7" s="36">
        <v>3252043</v>
      </c>
      <c r="E7" s="37">
        <v>3229374</v>
      </c>
      <c r="F7" s="42">
        <v>1498795</v>
      </c>
      <c r="G7" s="37">
        <v>751411</v>
      </c>
      <c r="H7" s="37">
        <v>747384</v>
      </c>
      <c r="I7" s="37">
        <v>871</v>
      </c>
      <c r="J7" s="37">
        <v>428</v>
      </c>
      <c r="K7" s="37">
        <v>443</v>
      </c>
      <c r="L7" s="56">
        <v>2276</v>
      </c>
      <c r="M7" s="56">
        <v>1344</v>
      </c>
      <c r="N7" s="56">
        <v>932</v>
      </c>
      <c r="O7" s="38"/>
      <c r="P7" s="37">
        <v>7433760</v>
      </c>
      <c r="Q7" s="39">
        <v>0.87188946105335663</v>
      </c>
      <c r="R7" s="43">
        <v>1518500</v>
      </c>
      <c r="S7" s="39">
        <v>0.9870233783338821</v>
      </c>
      <c r="T7" s="37">
        <v>900</v>
      </c>
      <c r="U7" s="40">
        <v>0.96777777777777774</v>
      </c>
      <c r="V7" s="37">
        <v>17680</v>
      </c>
      <c r="W7" s="40">
        <v>0.12873303167420813</v>
      </c>
    </row>
    <row r="8" spans="1:23" x14ac:dyDescent="0.45">
      <c r="A8" s="41" t="s">
        <v>13</v>
      </c>
      <c r="B8" s="36">
        <v>2055796</v>
      </c>
      <c r="C8" s="36">
        <v>1864131</v>
      </c>
      <c r="D8" s="36">
        <v>934537</v>
      </c>
      <c r="E8" s="37">
        <v>929594</v>
      </c>
      <c r="F8" s="42">
        <v>188704</v>
      </c>
      <c r="G8" s="37">
        <v>94811</v>
      </c>
      <c r="H8" s="37">
        <v>93893</v>
      </c>
      <c r="I8" s="37">
        <v>2427</v>
      </c>
      <c r="J8" s="37">
        <v>1216</v>
      </c>
      <c r="K8" s="37">
        <v>1211</v>
      </c>
      <c r="L8" s="56">
        <v>534</v>
      </c>
      <c r="M8" s="56">
        <v>332</v>
      </c>
      <c r="N8" s="56">
        <v>202</v>
      </c>
      <c r="O8" s="38"/>
      <c r="P8" s="37">
        <v>1921955</v>
      </c>
      <c r="Q8" s="39">
        <v>0.96991396780881967</v>
      </c>
      <c r="R8" s="43">
        <v>186500</v>
      </c>
      <c r="S8" s="39">
        <v>1.0118176943699733</v>
      </c>
      <c r="T8" s="37">
        <v>3900</v>
      </c>
      <c r="U8" s="40">
        <v>0.62230769230769234</v>
      </c>
      <c r="V8" s="37">
        <v>2150</v>
      </c>
      <c r="W8" s="40">
        <v>0.2483720930232558</v>
      </c>
    </row>
    <row r="9" spans="1:23" x14ac:dyDescent="0.45">
      <c r="A9" s="41" t="s">
        <v>14</v>
      </c>
      <c r="B9" s="36">
        <v>1976282</v>
      </c>
      <c r="C9" s="36">
        <v>1731078</v>
      </c>
      <c r="D9" s="36">
        <v>868308</v>
      </c>
      <c r="E9" s="37">
        <v>862770</v>
      </c>
      <c r="F9" s="42">
        <v>244918</v>
      </c>
      <c r="G9" s="37">
        <v>122934</v>
      </c>
      <c r="H9" s="37">
        <v>121984</v>
      </c>
      <c r="I9" s="37">
        <v>99</v>
      </c>
      <c r="J9" s="37">
        <v>50</v>
      </c>
      <c r="K9" s="37">
        <v>49</v>
      </c>
      <c r="L9" s="56">
        <v>187</v>
      </c>
      <c r="M9" s="56">
        <v>132</v>
      </c>
      <c r="N9" s="56">
        <v>55</v>
      </c>
      <c r="O9" s="38"/>
      <c r="P9" s="37">
        <v>1879585</v>
      </c>
      <c r="Q9" s="39">
        <v>0.92098947374021389</v>
      </c>
      <c r="R9" s="43">
        <v>227500</v>
      </c>
      <c r="S9" s="39">
        <v>1.0765626373626374</v>
      </c>
      <c r="T9" s="37">
        <v>360</v>
      </c>
      <c r="U9" s="40">
        <v>0.27500000000000002</v>
      </c>
      <c r="V9" s="37">
        <v>2040</v>
      </c>
      <c r="W9" s="40">
        <v>9.166666666666666E-2</v>
      </c>
    </row>
    <row r="10" spans="1:23" x14ac:dyDescent="0.45">
      <c r="A10" s="41" t="s">
        <v>15</v>
      </c>
      <c r="B10" s="36">
        <v>3572182</v>
      </c>
      <c r="C10" s="36">
        <v>2829400</v>
      </c>
      <c r="D10" s="36">
        <v>1419393</v>
      </c>
      <c r="E10" s="37">
        <v>1410007</v>
      </c>
      <c r="F10" s="42">
        <v>741880</v>
      </c>
      <c r="G10" s="37">
        <v>371843</v>
      </c>
      <c r="H10" s="37">
        <v>370037</v>
      </c>
      <c r="I10" s="37">
        <v>56</v>
      </c>
      <c r="J10" s="37">
        <v>20</v>
      </c>
      <c r="K10" s="37">
        <v>36</v>
      </c>
      <c r="L10" s="56">
        <v>846</v>
      </c>
      <c r="M10" s="56">
        <v>500</v>
      </c>
      <c r="N10" s="56">
        <v>346</v>
      </c>
      <c r="O10" s="38"/>
      <c r="P10" s="37">
        <v>3171035</v>
      </c>
      <c r="Q10" s="39">
        <v>0.89226388229710485</v>
      </c>
      <c r="R10" s="43">
        <v>854400</v>
      </c>
      <c r="S10" s="39">
        <v>0.86830524344569293</v>
      </c>
      <c r="T10" s="37">
        <v>340</v>
      </c>
      <c r="U10" s="40">
        <v>0.16470588235294117</v>
      </c>
      <c r="V10" s="37">
        <v>13000</v>
      </c>
      <c r="W10" s="40">
        <v>6.5076923076923074E-2</v>
      </c>
    </row>
    <row r="11" spans="1:23" x14ac:dyDescent="0.45">
      <c r="A11" s="41" t="s">
        <v>16</v>
      </c>
      <c r="B11" s="36">
        <v>1598054</v>
      </c>
      <c r="C11" s="36">
        <v>1501370</v>
      </c>
      <c r="D11" s="36">
        <v>752515</v>
      </c>
      <c r="E11" s="37">
        <v>748855</v>
      </c>
      <c r="F11" s="42">
        <v>96265</v>
      </c>
      <c r="G11" s="37">
        <v>48439</v>
      </c>
      <c r="H11" s="37">
        <v>47826</v>
      </c>
      <c r="I11" s="37">
        <v>67</v>
      </c>
      <c r="J11" s="37">
        <v>34</v>
      </c>
      <c r="K11" s="37">
        <v>33</v>
      </c>
      <c r="L11" s="56">
        <v>352</v>
      </c>
      <c r="M11" s="56">
        <v>214</v>
      </c>
      <c r="N11" s="56">
        <v>138</v>
      </c>
      <c r="O11" s="38"/>
      <c r="P11" s="37">
        <v>1523455</v>
      </c>
      <c r="Q11" s="39">
        <v>0.98550334601284584</v>
      </c>
      <c r="R11" s="43">
        <v>87900</v>
      </c>
      <c r="S11" s="39">
        <v>1.095164960182025</v>
      </c>
      <c r="T11" s="37">
        <v>140</v>
      </c>
      <c r="U11" s="40">
        <v>0.47857142857142859</v>
      </c>
      <c r="V11" s="37">
        <v>2500</v>
      </c>
      <c r="W11" s="40">
        <v>0.14080000000000001</v>
      </c>
    </row>
    <row r="12" spans="1:23" x14ac:dyDescent="0.45">
      <c r="A12" s="41" t="s">
        <v>17</v>
      </c>
      <c r="B12" s="36">
        <v>1749792</v>
      </c>
      <c r="C12" s="36">
        <v>1671188</v>
      </c>
      <c r="D12" s="36">
        <v>838041</v>
      </c>
      <c r="E12" s="37">
        <v>833147</v>
      </c>
      <c r="F12" s="42">
        <v>78113</v>
      </c>
      <c r="G12" s="37">
        <v>39114</v>
      </c>
      <c r="H12" s="37">
        <v>38999</v>
      </c>
      <c r="I12" s="37">
        <v>161</v>
      </c>
      <c r="J12" s="37">
        <v>80</v>
      </c>
      <c r="K12" s="37">
        <v>81</v>
      </c>
      <c r="L12" s="56">
        <v>330</v>
      </c>
      <c r="M12" s="56">
        <v>227</v>
      </c>
      <c r="N12" s="56">
        <v>103</v>
      </c>
      <c r="O12" s="38"/>
      <c r="P12" s="37">
        <v>1736595</v>
      </c>
      <c r="Q12" s="39">
        <v>0.96233606569177044</v>
      </c>
      <c r="R12" s="43">
        <v>61700</v>
      </c>
      <c r="S12" s="39">
        <v>1.2660129659643435</v>
      </c>
      <c r="T12" s="37">
        <v>340</v>
      </c>
      <c r="U12" s="40">
        <v>0.47352941176470587</v>
      </c>
      <c r="V12" s="37">
        <v>1390</v>
      </c>
      <c r="W12" s="40">
        <v>0.23741007194244604</v>
      </c>
    </row>
    <row r="13" spans="1:23" x14ac:dyDescent="0.45">
      <c r="A13" s="41" t="s">
        <v>18</v>
      </c>
      <c r="B13" s="36">
        <v>2984104</v>
      </c>
      <c r="C13" s="36">
        <v>2774863</v>
      </c>
      <c r="D13" s="36">
        <v>1392494</v>
      </c>
      <c r="E13" s="37">
        <v>1382369</v>
      </c>
      <c r="F13" s="42">
        <v>208286</v>
      </c>
      <c r="G13" s="37">
        <v>104630</v>
      </c>
      <c r="H13" s="37">
        <v>103656</v>
      </c>
      <c r="I13" s="37">
        <v>254</v>
      </c>
      <c r="J13" s="37">
        <v>126</v>
      </c>
      <c r="K13" s="37">
        <v>128</v>
      </c>
      <c r="L13" s="56">
        <v>701</v>
      </c>
      <c r="M13" s="56">
        <v>406</v>
      </c>
      <c r="N13" s="56">
        <v>295</v>
      </c>
      <c r="O13" s="38"/>
      <c r="P13" s="37">
        <v>2910040</v>
      </c>
      <c r="Q13" s="39">
        <v>0.9535480611950351</v>
      </c>
      <c r="R13" s="43">
        <v>178600</v>
      </c>
      <c r="S13" s="39">
        <v>1.1662150055991041</v>
      </c>
      <c r="T13" s="37">
        <v>660</v>
      </c>
      <c r="U13" s="40">
        <v>0.38484848484848483</v>
      </c>
      <c r="V13" s="37">
        <v>11240</v>
      </c>
      <c r="W13" s="40">
        <v>6.2366548042704625E-2</v>
      </c>
    </row>
    <row r="14" spans="1:23" x14ac:dyDescent="0.45">
      <c r="A14" s="41" t="s">
        <v>19</v>
      </c>
      <c r="B14" s="36">
        <v>4667324</v>
      </c>
      <c r="C14" s="36">
        <v>3794270</v>
      </c>
      <c r="D14" s="36">
        <v>1903376</v>
      </c>
      <c r="E14" s="37">
        <v>1890894</v>
      </c>
      <c r="F14" s="42">
        <v>871516</v>
      </c>
      <c r="G14" s="37">
        <v>437177</v>
      </c>
      <c r="H14" s="37">
        <v>434339</v>
      </c>
      <c r="I14" s="37">
        <v>370</v>
      </c>
      <c r="J14" s="37">
        <v>176</v>
      </c>
      <c r="K14" s="37">
        <v>194</v>
      </c>
      <c r="L14" s="56">
        <v>1168</v>
      </c>
      <c r="M14" s="56">
        <v>708</v>
      </c>
      <c r="N14" s="56">
        <v>460</v>
      </c>
      <c r="O14" s="38"/>
      <c r="P14" s="37">
        <v>4064675</v>
      </c>
      <c r="Q14" s="39">
        <v>0.93347438602102262</v>
      </c>
      <c r="R14" s="43">
        <v>892500</v>
      </c>
      <c r="S14" s="39">
        <v>0.97648851540616244</v>
      </c>
      <c r="T14" s="37">
        <v>960</v>
      </c>
      <c r="U14" s="40">
        <v>0.38541666666666669</v>
      </c>
      <c r="V14" s="37">
        <v>7220</v>
      </c>
      <c r="W14" s="40">
        <v>0.16177285318559556</v>
      </c>
    </row>
    <row r="15" spans="1:23" x14ac:dyDescent="0.45">
      <c r="A15" s="44" t="s">
        <v>20</v>
      </c>
      <c r="B15" s="36">
        <v>3102315</v>
      </c>
      <c r="C15" s="36">
        <v>2717664</v>
      </c>
      <c r="D15" s="36">
        <v>1363054</v>
      </c>
      <c r="E15" s="37">
        <v>1354610</v>
      </c>
      <c r="F15" s="42">
        <v>382770</v>
      </c>
      <c r="G15" s="37">
        <v>192464</v>
      </c>
      <c r="H15" s="37">
        <v>190306</v>
      </c>
      <c r="I15" s="37">
        <v>831</v>
      </c>
      <c r="J15" s="37">
        <v>413</v>
      </c>
      <c r="K15" s="37">
        <v>418</v>
      </c>
      <c r="L15" s="56">
        <v>1050</v>
      </c>
      <c r="M15" s="56">
        <v>642</v>
      </c>
      <c r="N15" s="56">
        <v>408</v>
      </c>
      <c r="O15" s="38"/>
      <c r="P15" s="37">
        <v>2869350</v>
      </c>
      <c r="Q15" s="39">
        <v>0.94713576245491138</v>
      </c>
      <c r="R15" s="43">
        <v>375900</v>
      </c>
      <c r="S15" s="39">
        <v>1.0182761372705507</v>
      </c>
      <c r="T15" s="37">
        <v>1320</v>
      </c>
      <c r="U15" s="40">
        <v>0.62954545454545452</v>
      </c>
      <c r="V15" s="37">
        <v>10910</v>
      </c>
      <c r="W15" s="40">
        <v>9.6241979835013744E-2</v>
      </c>
    </row>
    <row r="16" spans="1:23" x14ac:dyDescent="0.45">
      <c r="A16" s="41" t="s">
        <v>21</v>
      </c>
      <c r="B16" s="36">
        <v>3019367</v>
      </c>
      <c r="C16" s="36">
        <v>2167362</v>
      </c>
      <c r="D16" s="36">
        <v>1087670</v>
      </c>
      <c r="E16" s="37">
        <v>1079692</v>
      </c>
      <c r="F16" s="42">
        <v>851339</v>
      </c>
      <c r="G16" s="37">
        <v>426909</v>
      </c>
      <c r="H16" s="37">
        <v>424430</v>
      </c>
      <c r="I16" s="37">
        <v>228</v>
      </c>
      <c r="J16" s="37">
        <v>95</v>
      </c>
      <c r="K16" s="37">
        <v>133</v>
      </c>
      <c r="L16" s="56">
        <v>438</v>
      </c>
      <c r="M16" s="56">
        <v>270</v>
      </c>
      <c r="N16" s="56">
        <v>168</v>
      </c>
      <c r="O16" s="38"/>
      <c r="P16" s="37">
        <v>2506095</v>
      </c>
      <c r="Q16" s="39">
        <v>0.86483632902982532</v>
      </c>
      <c r="R16" s="43">
        <v>887500</v>
      </c>
      <c r="S16" s="39">
        <v>0.9592552112676056</v>
      </c>
      <c r="T16" s="37">
        <v>440</v>
      </c>
      <c r="U16" s="40">
        <v>0.51818181818181819</v>
      </c>
      <c r="V16" s="37">
        <v>3040</v>
      </c>
      <c r="W16" s="40">
        <v>0.14407894736842106</v>
      </c>
    </row>
    <row r="17" spans="1:23" x14ac:dyDescent="0.45">
      <c r="A17" s="41" t="s">
        <v>22</v>
      </c>
      <c r="B17" s="36">
        <v>11634798</v>
      </c>
      <c r="C17" s="36">
        <v>9933762</v>
      </c>
      <c r="D17" s="36">
        <v>4989579</v>
      </c>
      <c r="E17" s="37">
        <v>4944183</v>
      </c>
      <c r="F17" s="42">
        <v>1680482</v>
      </c>
      <c r="G17" s="37">
        <v>841569</v>
      </c>
      <c r="H17" s="37">
        <v>838913</v>
      </c>
      <c r="I17" s="37">
        <v>18105</v>
      </c>
      <c r="J17" s="37">
        <v>9063</v>
      </c>
      <c r="K17" s="37">
        <v>9042</v>
      </c>
      <c r="L17" s="56">
        <v>2449</v>
      </c>
      <c r="M17" s="56">
        <v>1364</v>
      </c>
      <c r="N17" s="56">
        <v>1085</v>
      </c>
      <c r="O17" s="38"/>
      <c r="P17" s="37">
        <v>10836010</v>
      </c>
      <c r="Q17" s="39">
        <v>0.9167361418086547</v>
      </c>
      <c r="R17" s="43">
        <v>659400</v>
      </c>
      <c r="S17" s="39">
        <v>2.5485016681831967</v>
      </c>
      <c r="T17" s="37">
        <v>37920</v>
      </c>
      <c r="U17" s="40">
        <v>0.47745253164556961</v>
      </c>
      <c r="V17" s="37">
        <v>25770</v>
      </c>
      <c r="W17" s="40">
        <v>9.5032984090027167E-2</v>
      </c>
    </row>
    <row r="18" spans="1:23" x14ac:dyDescent="0.45">
      <c r="A18" s="41" t="s">
        <v>23</v>
      </c>
      <c r="B18" s="36">
        <v>9945163</v>
      </c>
      <c r="C18" s="36">
        <v>8233797</v>
      </c>
      <c r="D18" s="36">
        <v>4132050</v>
      </c>
      <c r="E18" s="37">
        <v>4101747</v>
      </c>
      <c r="F18" s="42">
        <v>1708200</v>
      </c>
      <c r="G18" s="37">
        <v>855956</v>
      </c>
      <c r="H18" s="37">
        <v>852244</v>
      </c>
      <c r="I18" s="37">
        <v>828</v>
      </c>
      <c r="J18" s="37">
        <v>373</v>
      </c>
      <c r="K18" s="37">
        <v>455</v>
      </c>
      <c r="L18" s="56">
        <v>2338</v>
      </c>
      <c r="M18" s="56">
        <v>1448</v>
      </c>
      <c r="N18" s="56">
        <v>890</v>
      </c>
      <c r="O18" s="38"/>
      <c r="P18" s="37">
        <v>8816645</v>
      </c>
      <c r="Q18" s="39">
        <v>0.93389231391305871</v>
      </c>
      <c r="R18" s="43">
        <v>643300</v>
      </c>
      <c r="S18" s="39">
        <v>2.6553707445981658</v>
      </c>
      <c r="T18" s="37">
        <v>4860</v>
      </c>
      <c r="U18" s="40">
        <v>0.17037037037037037</v>
      </c>
      <c r="V18" s="37">
        <v>19590</v>
      </c>
      <c r="W18" s="40">
        <v>0.11934660541092394</v>
      </c>
    </row>
    <row r="19" spans="1:23" x14ac:dyDescent="0.45">
      <c r="A19" s="41" t="s">
        <v>24</v>
      </c>
      <c r="B19" s="36">
        <v>21389952</v>
      </c>
      <c r="C19" s="36">
        <v>15997857</v>
      </c>
      <c r="D19" s="36">
        <v>8031409</v>
      </c>
      <c r="E19" s="37">
        <v>7966448</v>
      </c>
      <c r="F19" s="42">
        <v>5370832</v>
      </c>
      <c r="G19" s="37">
        <v>2694006</v>
      </c>
      <c r="H19" s="37">
        <v>2676826</v>
      </c>
      <c r="I19" s="37">
        <v>13689</v>
      </c>
      <c r="J19" s="37">
        <v>6797</v>
      </c>
      <c r="K19" s="37">
        <v>6892</v>
      </c>
      <c r="L19" s="56">
        <v>7574</v>
      </c>
      <c r="M19" s="56">
        <v>4372</v>
      </c>
      <c r="N19" s="56">
        <v>3202</v>
      </c>
      <c r="O19" s="38"/>
      <c r="P19" s="37">
        <v>17680060</v>
      </c>
      <c r="Q19" s="39">
        <v>0.90485309438995121</v>
      </c>
      <c r="R19" s="43">
        <v>10135750</v>
      </c>
      <c r="S19" s="39">
        <v>0.5298899440100634</v>
      </c>
      <c r="T19" s="37">
        <v>43840</v>
      </c>
      <c r="U19" s="40">
        <v>0.31224908759124087</v>
      </c>
      <c r="V19" s="37">
        <v>63350</v>
      </c>
      <c r="W19" s="40">
        <v>0.11955801104972376</v>
      </c>
    </row>
    <row r="20" spans="1:23" x14ac:dyDescent="0.45">
      <c r="A20" s="41" t="s">
        <v>25</v>
      </c>
      <c r="B20" s="36">
        <v>14452120</v>
      </c>
      <c r="C20" s="36">
        <v>11099886</v>
      </c>
      <c r="D20" s="36">
        <v>5568621</v>
      </c>
      <c r="E20" s="37">
        <v>5531265</v>
      </c>
      <c r="F20" s="42">
        <v>3342163</v>
      </c>
      <c r="G20" s="37">
        <v>1674364</v>
      </c>
      <c r="H20" s="37">
        <v>1667799</v>
      </c>
      <c r="I20" s="37">
        <v>6123</v>
      </c>
      <c r="J20" s="37">
        <v>3057</v>
      </c>
      <c r="K20" s="37">
        <v>3066</v>
      </c>
      <c r="L20" s="56">
        <v>3948</v>
      </c>
      <c r="M20" s="56">
        <v>2193</v>
      </c>
      <c r="N20" s="56">
        <v>1755</v>
      </c>
      <c r="O20" s="38"/>
      <c r="P20" s="37">
        <v>11882835</v>
      </c>
      <c r="Q20" s="39">
        <v>0.93411092554933228</v>
      </c>
      <c r="R20" s="43">
        <v>1939900</v>
      </c>
      <c r="S20" s="39">
        <v>1.7228532398577245</v>
      </c>
      <c r="T20" s="37">
        <v>11740</v>
      </c>
      <c r="U20" s="40">
        <v>0.52155025553662693</v>
      </c>
      <c r="V20" s="37">
        <v>31560</v>
      </c>
      <c r="W20" s="40">
        <v>0.12509505703422052</v>
      </c>
    </row>
    <row r="21" spans="1:23" x14ac:dyDescent="0.45">
      <c r="A21" s="41" t="s">
        <v>26</v>
      </c>
      <c r="B21" s="36">
        <v>3572993</v>
      </c>
      <c r="C21" s="36">
        <v>3000079</v>
      </c>
      <c r="D21" s="36">
        <v>1503629</v>
      </c>
      <c r="E21" s="37">
        <v>1496450</v>
      </c>
      <c r="F21" s="42">
        <v>571822</v>
      </c>
      <c r="G21" s="37">
        <v>286824</v>
      </c>
      <c r="H21" s="37">
        <v>284998</v>
      </c>
      <c r="I21" s="37">
        <v>77</v>
      </c>
      <c r="J21" s="37">
        <v>35</v>
      </c>
      <c r="K21" s="37">
        <v>42</v>
      </c>
      <c r="L21" s="56">
        <v>1015</v>
      </c>
      <c r="M21" s="56">
        <v>579</v>
      </c>
      <c r="N21" s="56">
        <v>436</v>
      </c>
      <c r="O21" s="38"/>
      <c r="P21" s="37">
        <v>3293905</v>
      </c>
      <c r="Q21" s="39">
        <v>0.91079706306041008</v>
      </c>
      <c r="R21" s="43">
        <v>584800</v>
      </c>
      <c r="S21" s="39">
        <v>0.97780779753761971</v>
      </c>
      <c r="T21" s="37">
        <v>440</v>
      </c>
      <c r="U21" s="40">
        <v>0.17499999999999999</v>
      </c>
      <c r="V21" s="37">
        <v>6280</v>
      </c>
      <c r="W21" s="40">
        <v>0.16162420382165604</v>
      </c>
    </row>
    <row r="22" spans="1:23" x14ac:dyDescent="0.45">
      <c r="A22" s="41" t="s">
        <v>27</v>
      </c>
      <c r="B22" s="36">
        <v>1683716</v>
      </c>
      <c r="C22" s="36">
        <v>1497042</v>
      </c>
      <c r="D22" s="36">
        <v>750421</v>
      </c>
      <c r="E22" s="37">
        <v>746621</v>
      </c>
      <c r="F22" s="42">
        <v>186319</v>
      </c>
      <c r="G22" s="37">
        <v>93412</v>
      </c>
      <c r="H22" s="37">
        <v>92907</v>
      </c>
      <c r="I22" s="37">
        <v>215</v>
      </c>
      <c r="J22" s="37">
        <v>105</v>
      </c>
      <c r="K22" s="37">
        <v>110</v>
      </c>
      <c r="L22" s="56">
        <v>140</v>
      </c>
      <c r="M22" s="56">
        <v>92</v>
      </c>
      <c r="N22" s="56">
        <v>48</v>
      </c>
      <c r="O22" s="38"/>
      <c r="P22" s="37">
        <v>1611720</v>
      </c>
      <c r="Q22" s="39">
        <v>0.92884744248380613</v>
      </c>
      <c r="R22" s="43">
        <v>176600</v>
      </c>
      <c r="S22" s="39">
        <v>1.0550339750849378</v>
      </c>
      <c r="T22" s="37">
        <v>540</v>
      </c>
      <c r="U22" s="40">
        <v>0.39814814814814814</v>
      </c>
      <c r="V22" s="37">
        <v>1400</v>
      </c>
      <c r="W22" s="40">
        <v>0.1</v>
      </c>
    </row>
    <row r="23" spans="1:23" x14ac:dyDescent="0.45">
      <c r="A23" s="41" t="s">
        <v>28</v>
      </c>
      <c r="B23" s="36">
        <v>1743732</v>
      </c>
      <c r="C23" s="36">
        <v>1536227</v>
      </c>
      <c r="D23" s="36">
        <v>770225</v>
      </c>
      <c r="E23" s="37">
        <v>766002</v>
      </c>
      <c r="F23" s="42">
        <v>205933</v>
      </c>
      <c r="G23" s="37">
        <v>103329</v>
      </c>
      <c r="H23" s="37">
        <v>102604</v>
      </c>
      <c r="I23" s="37">
        <v>1011</v>
      </c>
      <c r="J23" s="37">
        <v>504</v>
      </c>
      <c r="K23" s="37">
        <v>507</v>
      </c>
      <c r="L23" s="56">
        <v>561</v>
      </c>
      <c r="M23" s="56">
        <v>356</v>
      </c>
      <c r="N23" s="56">
        <v>205</v>
      </c>
      <c r="O23" s="38"/>
      <c r="P23" s="37">
        <v>1620330</v>
      </c>
      <c r="Q23" s="39">
        <v>0.94809514111323001</v>
      </c>
      <c r="R23" s="43">
        <v>220900</v>
      </c>
      <c r="S23" s="39">
        <v>0.9322453598913536</v>
      </c>
      <c r="T23" s="37">
        <v>1280</v>
      </c>
      <c r="U23" s="40">
        <v>0.78984374999999996</v>
      </c>
      <c r="V23" s="37">
        <v>8610</v>
      </c>
      <c r="W23" s="40">
        <v>6.5156794425087108E-2</v>
      </c>
    </row>
    <row r="24" spans="1:23" x14ac:dyDescent="0.45">
      <c r="A24" s="41" t="s">
        <v>29</v>
      </c>
      <c r="B24" s="36">
        <v>1199178</v>
      </c>
      <c r="C24" s="36">
        <v>1055429</v>
      </c>
      <c r="D24" s="36">
        <v>529425</v>
      </c>
      <c r="E24" s="37">
        <v>526004</v>
      </c>
      <c r="F24" s="42">
        <v>143025</v>
      </c>
      <c r="G24" s="37">
        <v>71741</v>
      </c>
      <c r="H24" s="37">
        <v>71284</v>
      </c>
      <c r="I24" s="37">
        <v>67</v>
      </c>
      <c r="J24" s="37">
        <v>22</v>
      </c>
      <c r="K24" s="37">
        <v>45</v>
      </c>
      <c r="L24" s="56">
        <v>657</v>
      </c>
      <c r="M24" s="56">
        <v>383</v>
      </c>
      <c r="N24" s="56">
        <v>274</v>
      </c>
      <c r="O24" s="38"/>
      <c r="P24" s="37">
        <v>1125370</v>
      </c>
      <c r="Q24" s="39">
        <v>0.93785066244879467</v>
      </c>
      <c r="R24" s="43">
        <v>145200</v>
      </c>
      <c r="S24" s="39">
        <v>0.9850206611570248</v>
      </c>
      <c r="T24" s="37">
        <v>240</v>
      </c>
      <c r="U24" s="40">
        <v>0.27916666666666667</v>
      </c>
      <c r="V24" s="37">
        <v>8430</v>
      </c>
      <c r="W24" s="40">
        <v>7.7935943060498225E-2</v>
      </c>
    </row>
    <row r="25" spans="1:23" x14ac:dyDescent="0.45">
      <c r="A25" s="41" t="s">
        <v>30</v>
      </c>
      <c r="B25" s="36">
        <v>1280300</v>
      </c>
      <c r="C25" s="36">
        <v>1129263</v>
      </c>
      <c r="D25" s="36">
        <v>566257</v>
      </c>
      <c r="E25" s="37">
        <v>563006</v>
      </c>
      <c r="F25" s="42">
        <v>150537</v>
      </c>
      <c r="G25" s="37">
        <v>75565</v>
      </c>
      <c r="H25" s="37">
        <v>74972</v>
      </c>
      <c r="I25" s="37">
        <v>32</v>
      </c>
      <c r="J25" s="37">
        <v>12</v>
      </c>
      <c r="K25" s="37">
        <v>20</v>
      </c>
      <c r="L25" s="56">
        <v>468</v>
      </c>
      <c r="M25" s="56">
        <v>279</v>
      </c>
      <c r="N25" s="56">
        <v>189</v>
      </c>
      <c r="O25" s="38"/>
      <c r="P25" s="37">
        <v>1271190</v>
      </c>
      <c r="Q25" s="39">
        <v>0.88835107261699664</v>
      </c>
      <c r="R25" s="43">
        <v>139400</v>
      </c>
      <c r="S25" s="39">
        <v>1.0798923959827833</v>
      </c>
      <c r="T25" s="37">
        <v>480</v>
      </c>
      <c r="U25" s="40">
        <v>6.6666666666666666E-2</v>
      </c>
      <c r="V25" s="37">
        <v>5680</v>
      </c>
      <c r="W25" s="40">
        <v>8.23943661971831E-2</v>
      </c>
    </row>
    <row r="26" spans="1:23" x14ac:dyDescent="0.45">
      <c r="A26" s="41" t="s">
        <v>31</v>
      </c>
      <c r="B26" s="36">
        <v>3258321</v>
      </c>
      <c r="C26" s="36">
        <v>2965953</v>
      </c>
      <c r="D26" s="36">
        <v>1487055</v>
      </c>
      <c r="E26" s="37">
        <v>1478898</v>
      </c>
      <c r="F26" s="42">
        <v>290775</v>
      </c>
      <c r="G26" s="37">
        <v>145910</v>
      </c>
      <c r="H26" s="37">
        <v>144865</v>
      </c>
      <c r="I26" s="37">
        <v>122</v>
      </c>
      <c r="J26" s="37">
        <v>55</v>
      </c>
      <c r="K26" s="37">
        <v>67</v>
      </c>
      <c r="L26" s="56">
        <v>1471</v>
      </c>
      <c r="M26" s="56">
        <v>864</v>
      </c>
      <c r="N26" s="56">
        <v>607</v>
      </c>
      <c r="O26" s="38"/>
      <c r="P26" s="37">
        <v>3174370</v>
      </c>
      <c r="Q26" s="39">
        <v>0.93434382255376658</v>
      </c>
      <c r="R26" s="43">
        <v>268100</v>
      </c>
      <c r="S26" s="39">
        <v>1.0845766505035435</v>
      </c>
      <c r="T26" s="37">
        <v>140</v>
      </c>
      <c r="U26" s="40">
        <v>0.87142857142857144</v>
      </c>
      <c r="V26" s="37">
        <v>16890</v>
      </c>
      <c r="W26" s="40">
        <v>8.7092954410894013E-2</v>
      </c>
    </row>
    <row r="27" spans="1:23" x14ac:dyDescent="0.45">
      <c r="A27" s="41" t="s">
        <v>32</v>
      </c>
      <c r="B27" s="36">
        <v>3131832</v>
      </c>
      <c r="C27" s="36">
        <v>2790129</v>
      </c>
      <c r="D27" s="36">
        <v>1398067</v>
      </c>
      <c r="E27" s="37">
        <v>1392062</v>
      </c>
      <c r="F27" s="42">
        <v>339168</v>
      </c>
      <c r="G27" s="37">
        <v>170725</v>
      </c>
      <c r="H27" s="37">
        <v>168443</v>
      </c>
      <c r="I27" s="37">
        <v>2139</v>
      </c>
      <c r="J27" s="37">
        <v>1065</v>
      </c>
      <c r="K27" s="37">
        <v>1074</v>
      </c>
      <c r="L27" s="56">
        <v>396</v>
      </c>
      <c r="M27" s="56">
        <v>245</v>
      </c>
      <c r="N27" s="56">
        <v>151</v>
      </c>
      <c r="O27" s="38"/>
      <c r="P27" s="37">
        <v>3040725</v>
      </c>
      <c r="Q27" s="39">
        <v>0.917586759736576</v>
      </c>
      <c r="R27" s="43">
        <v>279600</v>
      </c>
      <c r="S27" s="39">
        <v>1.2130472103004293</v>
      </c>
      <c r="T27" s="37">
        <v>2780</v>
      </c>
      <c r="U27" s="40">
        <v>0.76942446043165469</v>
      </c>
      <c r="V27" s="37">
        <v>5030</v>
      </c>
      <c r="W27" s="40">
        <v>7.8727634194831017E-2</v>
      </c>
    </row>
    <row r="28" spans="1:23" x14ac:dyDescent="0.45">
      <c r="A28" s="41" t="s">
        <v>33</v>
      </c>
      <c r="B28" s="36">
        <v>5957039</v>
      </c>
      <c r="C28" s="36">
        <v>5170994</v>
      </c>
      <c r="D28" s="36">
        <v>2593697</v>
      </c>
      <c r="E28" s="37">
        <v>2577297</v>
      </c>
      <c r="F28" s="42">
        <v>783190</v>
      </c>
      <c r="G28" s="37">
        <v>392534</v>
      </c>
      <c r="H28" s="37">
        <v>390656</v>
      </c>
      <c r="I28" s="37">
        <v>205</v>
      </c>
      <c r="J28" s="37">
        <v>91</v>
      </c>
      <c r="K28" s="37">
        <v>114</v>
      </c>
      <c r="L28" s="56">
        <v>2650</v>
      </c>
      <c r="M28" s="56">
        <v>1555</v>
      </c>
      <c r="N28" s="56">
        <v>1095</v>
      </c>
      <c r="O28" s="38"/>
      <c r="P28" s="37">
        <v>5396620</v>
      </c>
      <c r="Q28" s="39">
        <v>0.95819123821947816</v>
      </c>
      <c r="R28" s="43">
        <v>752600</v>
      </c>
      <c r="S28" s="39">
        <v>1.0406457613606166</v>
      </c>
      <c r="T28" s="37">
        <v>1260</v>
      </c>
      <c r="U28" s="40">
        <v>0.1626984126984127</v>
      </c>
      <c r="V28" s="37">
        <v>59140</v>
      </c>
      <c r="W28" s="40">
        <v>4.4808927967534662E-2</v>
      </c>
    </row>
    <row r="29" spans="1:23" x14ac:dyDescent="0.45">
      <c r="A29" s="41" t="s">
        <v>34</v>
      </c>
      <c r="B29" s="36">
        <v>11279010</v>
      </c>
      <c r="C29" s="36">
        <v>8839544</v>
      </c>
      <c r="D29" s="36">
        <v>4433090</v>
      </c>
      <c r="E29" s="37">
        <v>4406454</v>
      </c>
      <c r="F29" s="42">
        <v>2436806</v>
      </c>
      <c r="G29" s="37">
        <v>1222105</v>
      </c>
      <c r="H29" s="37">
        <v>1214701</v>
      </c>
      <c r="I29" s="37">
        <v>751</v>
      </c>
      <c r="J29" s="37">
        <v>331</v>
      </c>
      <c r="K29" s="37">
        <v>420</v>
      </c>
      <c r="L29" s="56">
        <v>1909</v>
      </c>
      <c r="M29" s="56">
        <v>1178</v>
      </c>
      <c r="N29" s="56">
        <v>731</v>
      </c>
      <c r="O29" s="38"/>
      <c r="P29" s="37">
        <v>10122810</v>
      </c>
      <c r="Q29" s="39">
        <v>0.87323025918692532</v>
      </c>
      <c r="R29" s="43">
        <v>2709900</v>
      </c>
      <c r="S29" s="39">
        <v>0.89922358758625776</v>
      </c>
      <c r="T29" s="37">
        <v>1740</v>
      </c>
      <c r="U29" s="40">
        <v>0.43160919540229886</v>
      </c>
      <c r="V29" s="37">
        <v>14590</v>
      </c>
      <c r="W29" s="40">
        <v>0.13084304318026047</v>
      </c>
    </row>
    <row r="30" spans="1:23" x14ac:dyDescent="0.45">
      <c r="A30" s="41" t="s">
        <v>35</v>
      </c>
      <c r="B30" s="36">
        <v>2783176</v>
      </c>
      <c r="C30" s="36">
        <v>2510903</v>
      </c>
      <c r="D30" s="36">
        <v>1258661</v>
      </c>
      <c r="E30" s="37">
        <v>1252242</v>
      </c>
      <c r="F30" s="42">
        <v>271252</v>
      </c>
      <c r="G30" s="37">
        <v>136235</v>
      </c>
      <c r="H30" s="37">
        <v>135017</v>
      </c>
      <c r="I30" s="37">
        <v>469</v>
      </c>
      <c r="J30" s="37">
        <v>233</v>
      </c>
      <c r="K30" s="37">
        <v>236</v>
      </c>
      <c r="L30" s="56">
        <v>552</v>
      </c>
      <c r="M30" s="56">
        <v>350</v>
      </c>
      <c r="N30" s="56">
        <v>202</v>
      </c>
      <c r="O30" s="38"/>
      <c r="P30" s="37">
        <v>2668985</v>
      </c>
      <c r="Q30" s="39">
        <v>0.94077074243579484</v>
      </c>
      <c r="R30" s="43">
        <v>239550</v>
      </c>
      <c r="S30" s="39">
        <v>1.1323398037987893</v>
      </c>
      <c r="T30" s="37">
        <v>980</v>
      </c>
      <c r="U30" s="40">
        <v>0.47857142857142859</v>
      </c>
      <c r="V30" s="37">
        <v>5390</v>
      </c>
      <c r="W30" s="40">
        <v>0.10241187384044527</v>
      </c>
    </row>
    <row r="31" spans="1:23" x14ac:dyDescent="0.45">
      <c r="A31" s="41" t="s">
        <v>36</v>
      </c>
      <c r="B31" s="36">
        <v>2189405</v>
      </c>
      <c r="C31" s="36">
        <v>1820091</v>
      </c>
      <c r="D31" s="36">
        <v>913291</v>
      </c>
      <c r="E31" s="37">
        <v>906800</v>
      </c>
      <c r="F31" s="42">
        <v>368986</v>
      </c>
      <c r="G31" s="37">
        <v>184871</v>
      </c>
      <c r="H31" s="37">
        <v>184115</v>
      </c>
      <c r="I31" s="37">
        <v>94</v>
      </c>
      <c r="J31" s="37">
        <v>41</v>
      </c>
      <c r="K31" s="37">
        <v>53</v>
      </c>
      <c r="L31" s="56">
        <v>234</v>
      </c>
      <c r="M31" s="56">
        <v>114</v>
      </c>
      <c r="N31" s="56">
        <v>120</v>
      </c>
      <c r="O31" s="38"/>
      <c r="P31" s="37">
        <v>1916090</v>
      </c>
      <c r="Q31" s="39">
        <v>0.94989849119822134</v>
      </c>
      <c r="R31" s="43">
        <v>348300</v>
      </c>
      <c r="S31" s="39">
        <v>1.05939132931381</v>
      </c>
      <c r="T31" s="37">
        <v>240</v>
      </c>
      <c r="U31" s="40">
        <v>0.39166666666666666</v>
      </c>
      <c r="V31" s="37">
        <v>2020</v>
      </c>
      <c r="W31" s="40">
        <v>0.11584158415841585</v>
      </c>
    </row>
    <row r="32" spans="1:23" x14ac:dyDescent="0.45">
      <c r="A32" s="41" t="s">
        <v>37</v>
      </c>
      <c r="B32" s="36">
        <v>3778800</v>
      </c>
      <c r="C32" s="36">
        <v>3124021</v>
      </c>
      <c r="D32" s="36">
        <v>1566294</v>
      </c>
      <c r="E32" s="37">
        <v>1557727</v>
      </c>
      <c r="F32" s="42">
        <v>653324</v>
      </c>
      <c r="G32" s="37">
        <v>327835</v>
      </c>
      <c r="H32" s="37">
        <v>325489</v>
      </c>
      <c r="I32" s="37">
        <v>499</v>
      </c>
      <c r="J32" s="37">
        <v>250</v>
      </c>
      <c r="K32" s="37">
        <v>249</v>
      </c>
      <c r="L32" s="56">
        <v>956</v>
      </c>
      <c r="M32" s="56">
        <v>538</v>
      </c>
      <c r="N32" s="56">
        <v>418</v>
      </c>
      <c r="O32" s="38"/>
      <c r="P32" s="37">
        <v>3409695</v>
      </c>
      <c r="Q32" s="39">
        <v>0.91621713965618623</v>
      </c>
      <c r="R32" s="43">
        <v>704200</v>
      </c>
      <c r="S32" s="39">
        <v>0.92775347912524853</v>
      </c>
      <c r="T32" s="37">
        <v>1060</v>
      </c>
      <c r="U32" s="40">
        <v>0.47075471698113208</v>
      </c>
      <c r="V32" s="37">
        <v>19420</v>
      </c>
      <c r="W32" s="40">
        <v>4.9227600411946446E-2</v>
      </c>
    </row>
    <row r="33" spans="1:23" x14ac:dyDescent="0.45">
      <c r="A33" s="41" t="s">
        <v>38</v>
      </c>
      <c r="B33" s="36">
        <v>12964516</v>
      </c>
      <c r="C33" s="36">
        <v>10019473</v>
      </c>
      <c r="D33" s="36">
        <v>5025313</v>
      </c>
      <c r="E33" s="37">
        <v>4994160</v>
      </c>
      <c r="F33" s="42">
        <v>2878039</v>
      </c>
      <c r="G33" s="37">
        <v>1442450</v>
      </c>
      <c r="H33" s="37">
        <v>1435589</v>
      </c>
      <c r="I33" s="37">
        <v>64021</v>
      </c>
      <c r="J33" s="37">
        <v>32163</v>
      </c>
      <c r="K33" s="37">
        <v>31858</v>
      </c>
      <c r="L33" s="56">
        <v>2983</v>
      </c>
      <c r="M33" s="56">
        <v>1762</v>
      </c>
      <c r="N33" s="56">
        <v>1221</v>
      </c>
      <c r="O33" s="38"/>
      <c r="P33" s="37">
        <v>11521165</v>
      </c>
      <c r="Q33" s="39">
        <v>0.86965797295672786</v>
      </c>
      <c r="R33" s="43">
        <v>3481600</v>
      </c>
      <c r="S33" s="39">
        <v>0.82664263556985296</v>
      </c>
      <c r="T33" s="37">
        <v>72920</v>
      </c>
      <c r="U33" s="40">
        <v>0.87796215030170044</v>
      </c>
      <c r="V33" s="37">
        <v>45320</v>
      </c>
      <c r="W33" s="40">
        <v>6.5820829655781107E-2</v>
      </c>
    </row>
    <row r="34" spans="1:23" x14ac:dyDescent="0.45">
      <c r="A34" s="41" t="s">
        <v>39</v>
      </c>
      <c r="B34" s="36">
        <v>8335799</v>
      </c>
      <c r="C34" s="36">
        <v>6942241</v>
      </c>
      <c r="D34" s="36">
        <v>3480496</v>
      </c>
      <c r="E34" s="37">
        <v>3461745</v>
      </c>
      <c r="F34" s="42">
        <v>1390891</v>
      </c>
      <c r="G34" s="37">
        <v>698528</v>
      </c>
      <c r="H34" s="37">
        <v>692363</v>
      </c>
      <c r="I34" s="37">
        <v>1128</v>
      </c>
      <c r="J34" s="37">
        <v>548</v>
      </c>
      <c r="K34" s="37">
        <v>580</v>
      </c>
      <c r="L34" s="56">
        <v>1539</v>
      </c>
      <c r="M34" s="56">
        <v>855</v>
      </c>
      <c r="N34" s="56">
        <v>684</v>
      </c>
      <c r="O34" s="38"/>
      <c r="P34" s="37">
        <v>7612885</v>
      </c>
      <c r="Q34" s="39">
        <v>0.91190672130210815</v>
      </c>
      <c r="R34" s="43">
        <v>1135400</v>
      </c>
      <c r="S34" s="39">
        <v>1.2250228994187071</v>
      </c>
      <c r="T34" s="37">
        <v>2640</v>
      </c>
      <c r="U34" s="40">
        <v>0.42727272727272725</v>
      </c>
      <c r="V34" s="37">
        <v>8120</v>
      </c>
      <c r="W34" s="40">
        <v>0.18953201970443351</v>
      </c>
    </row>
    <row r="35" spans="1:23" x14ac:dyDescent="0.45">
      <c r="A35" s="41" t="s">
        <v>40</v>
      </c>
      <c r="B35" s="36">
        <v>2044378</v>
      </c>
      <c r="C35" s="36">
        <v>1821190</v>
      </c>
      <c r="D35" s="36">
        <v>913092</v>
      </c>
      <c r="E35" s="37">
        <v>908098</v>
      </c>
      <c r="F35" s="42">
        <v>222484</v>
      </c>
      <c r="G35" s="37">
        <v>111501</v>
      </c>
      <c r="H35" s="37">
        <v>110983</v>
      </c>
      <c r="I35" s="37">
        <v>213</v>
      </c>
      <c r="J35" s="37">
        <v>93</v>
      </c>
      <c r="K35" s="37">
        <v>120</v>
      </c>
      <c r="L35" s="56">
        <v>491</v>
      </c>
      <c r="M35" s="56">
        <v>270</v>
      </c>
      <c r="N35" s="56">
        <v>221</v>
      </c>
      <c r="O35" s="38"/>
      <c r="P35" s="37">
        <v>1964100</v>
      </c>
      <c r="Q35" s="39">
        <v>0.92723893895422838</v>
      </c>
      <c r="R35" s="43">
        <v>127300</v>
      </c>
      <c r="S35" s="39">
        <v>1.7477140612725846</v>
      </c>
      <c r="T35" s="37">
        <v>900</v>
      </c>
      <c r="U35" s="40">
        <v>0.23666666666666666</v>
      </c>
      <c r="V35" s="37">
        <v>4780</v>
      </c>
      <c r="W35" s="40">
        <v>0.10271966527196652</v>
      </c>
    </row>
    <row r="36" spans="1:23" x14ac:dyDescent="0.45">
      <c r="A36" s="41" t="s">
        <v>41</v>
      </c>
      <c r="B36" s="36">
        <v>1392113</v>
      </c>
      <c r="C36" s="36">
        <v>1329190</v>
      </c>
      <c r="D36" s="36">
        <v>666290</v>
      </c>
      <c r="E36" s="37">
        <v>662900</v>
      </c>
      <c r="F36" s="42">
        <v>62571</v>
      </c>
      <c r="G36" s="37">
        <v>31363</v>
      </c>
      <c r="H36" s="37">
        <v>31208</v>
      </c>
      <c r="I36" s="37">
        <v>76</v>
      </c>
      <c r="J36" s="37">
        <v>39</v>
      </c>
      <c r="K36" s="37">
        <v>37</v>
      </c>
      <c r="L36" s="56">
        <v>276</v>
      </c>
      <c r="M36" s="56">
        <v>151</v>
      </c>
      <c r="N36" s="56">
        <v>125</v>
      </c>
      <c r="O36" s="38"/>
      <c r="P36" s="37">
        <v>1398645</v>
      </c>
      <c r="Q36" s="39">
        <v>0.95034122311236946</v>
      </c>
      <c r="R36" s="43">
        <v>48100</v>
      </c>
      <c r="S36" s="39">
        <v>1.3008523908523908</v>
      </c>
      <c r="T36" s="37">
        <v>160</v>
      </c>
      <c r="U36" s="40">
        <v>0.47499999999999998</v>
      </c>
      <c r="V36" s="37">
        <v>5330</v>
      </c>
      <c r="W36" s="40">
        <v>5.178236397748593E-2</v>
      </c>
    </row>
    <row r="37" spans="1:23" x14ac:dyDescent="0.45">
      <c r="A37" s="41" t="s">
        <v>42</v>
      </c>
      <c r="B37" s="36">
        <v>821672</v>
      </c>
      <c r="C37" s="36">
        <v>721226</v>
      </c>
      <c r="D37" s="36">
        <v>361807</v>
      </c>
      <c r="E37" s="37">
        <v>359419</v>
      </c>
      <c r="F37" s="42">
        <v>100225</v>
      </c>
      <c r="G37" s="37">
        <v>50330</v>
      </c>
      <c r="H37" s="37">
        <v>49895</v>
      </c>
      <c r="I37" s="37">
        <v>63</v>
      </c>
      <c r="J37" s="37">
        <v>30</v>
      </c>
      <c r="K37" s="37">
        <v>33</v>
      </c>
      <c r="L37" s="56">
        <v>158</v>
      </c>
      <c r="M37" s="56">
        <v>89</v>
      </c>
      <c r="N37" s="56">
        <v>69</v>
      </c>
      <c r="O37" s="38"/>
      <c r="P37" s="37">
        <v>826860</v>
      </c>
      <c r="Q37" s="39">
        <v>0.87224681324528941</v>
      </c>
      <c r="R37" s="43">
        <v>110800</v>
      </c>
      <c r="S37" s="39">
        <v>0.90455776173285196</v>
      </c>
      <c r="T37" s="37">
        <v>540</v>
      </c>
      <c r="U37" s="40">
        <v>0.11666666666666667</v>
      </c>
      <c r="V37" s="37">
        <v>900</v>
      </c>
      <c r="W37" s="40">
        <v>0.17555555555555555</v>
      </c>
    </row>
    <row r="38" spans="1:23" x14ac:dyDescent="0.45">
      <c r="A38" s="41" t="s">
        <v>43</v>
      </c>
      <c r="B38" s="36">
        <v>1049557</v>
      </c>
      <c r="C38" s="36">
        <v>993806</v>
      </c>
      <c r="D38" s="36">
        <v>498351</v>
      </c>
      <c r="E38" s="37">
        <v>495455</v>
      </c>
      <c r="F38" s="42">
        <v>55494</v>
      </c>
      <c r="G38" s="37">
        <v>27829</v>
      </c>
      <c r="H38" s="37">
        <v>27665</v>
      </c>
      <c r="I38" s="37">
        <v>117</v>
      </c>
      <c r="J38" s="37">
        <v>54</v>
      </c>
      <c r="K38" s="37">
        <v>63</v>
      </c>
      <c r="L38" s="56">
        <v>140</v>
      </c>
      <c r="M38" s="56">
        <v>82</v>
      </c>
      <c r="N38" s="56">
        <v>58</v>
      </c>
      <c r="O38" s="38"/>
      <c r="P38" s="37">
        <v>1077500</v>
      </c>
      <c r="Q38" s="39">
        <v>0.9223257540603248</v>
      </c>
      <c r="R38" s="43">
        <v>47400</v>
      </c>
      <c r="S38" s="39">
        <v>1.1707594936708861</v>
      </c>
      <c r="T38" s="37">
        <v>880</v>
      </c>
      <c r="U38" s="40">
        <v>0.13295454545454546</v>
      </c>
      <c r="V38" s="37">
        <v>710</v>
      </c>
      <c r="W38" s="40">
        <v>0.19718309859154928</v>
      </c>
    </row>
    <row r="39" spans="1:23" x14ac:dyDescent="0.45">
      <c r="A39" s="41" t="s">
        <v>44</v>
      </c>
      <c r="B39" s="36">
        <v>2768475</v>
      </c>
      <c r="C39" s="36">
        <v>2433284</v>
      </c>
      <c r="D39" s="36">
        <v>1220775</v>
      </c>
      <c r="E39" s="37">
        <v>1212509</v>
      </c>
      <c r="F39" s="42">
        <v>334021</v>
      </c>
      <c r="G39" s="37">
        <v>167730</v>
      </c>
      <c r="H39" s="37">
        <v>166291</v>
      </c>
      <c r="I39" s="37">
        <v>310</v>
      </c>
      <c r="J39" s="37">
        <v>147</v>
      </c>
      <c r="K39" s="37">
        <v>163</v>
      </c>
      <c r="L39" s="56">
        <v>860</v>
      </c>
      <c r="M39" s="56">
        <v>521</v>
      </c>
      <c r="N39" s="56">
        <v>339</v>
      </c>
      <c r="O39" s="38"/>
      <c r="P39" s="37">
        <v>2837130</v>
      </c>
      <c r="Q39" s="39">
        <v>0.85765685745806497</v>
      </c>
      <c r="R39" s="43">
        <v>385900</v>
      </c>
      <c r="S39" s="39">
        <v>0.86556361751749156</v>
      </c>
      <c r="T39" s="37">
        <v>720</v>
      </c>
      <c r="U39" s="40">
        <v>0.43055555555555558</v>
      </c>
      <c r="V39" s="37">
        <v>7800</v>
      </c>
      <c r="W39" s="40">
        <v>0.11025641025641025</v>
      </c>
    </row>
    <row r="40" spans="1:23" x14ac:dyDescent="0.45">
      <c r="A40" s="41" t="s">
        <v>45</v>
      </c>
      <c r="B40" s="36">
        <v>4160322</v>
      </c>
      <c r="C40" s="36">
        <v>3562986</v>
      </c>
      <c r="D40" s="36">
        <v>1786416</v>
      </c>
      <c r="E40" s="37">
        <v>1776570</v>
      </c>
      <c r="F40" s="42">
        <v>595836</v>
      </c>
      <c r="G40" s="37">
        <v>299031</v>
      </c>
      <c r="H40" s="37">
        <v>296805</v>
      </c>
      <c r="I40" s="37">
        <v>126</v>
      </c>
      <c r="J40" s="37">
        <v>58</v>
      </c>
      <c r="K40" s="37">
        <v>68</v>
      </c>
      <c r="L40" s="56">
        <v>1374</v>
      </c>
      <c r="M40" s="56">
        <v>903</v>
      </c>
      <c r="N40" s="56">
        <v>471</v>
      </c>
      <c r="O40" s="38"/>
      <c r="P40" s="37">
        <v>3981430</v>
      </c>
      <c r="Q40" s="39">
        <v>0.89490107825580256</v>
      </c>
      <c r="R40" s="43">
        <v>616200</v>
      </c>
      <c r="S40" s="39">
        <v>0.96695228821811097</v>
      </c>
      <c r="T40" s="37">
        <v>1240</v>
      </c>
      <c r="U40" s="40">
        <v>0.10161290322580645</v>
      </c>
      <c r="V40" s="37">
        <v>14900</v>
      </c>
      <c r="W40" s="40">
        <v>9.2214765100671142E-2</v>
      </c>
    </row>
    <row r="41" spans="1:23" x14ac:dyDescent="0.45">
      <c r="A41" s="41" t="s">
        <v>46</v>
      </c>
      <c r="B41" s="36">
        <v>2044538</v>
      </c>
      <c r="C41" s="36">
        <v>1830538</v>
      </c>
      <c r="D41" s="36">
        <v>917567</v>
      </c>
      <c r="E41" s="37">
        <v>912971</v>
      </c>
      <c r="F41" s="42">
        <v>213323</v>
      </c>
      <c r="G41" s="37">
        <v>107126</v>
      </c>
      <c r="H41" s="37">
        <v>106197</v>
      </c>
      <c r="I41" s="37">
        <v>55</v>
      </c>
      <c r="J41" s="37">
        <v>29</v>
      </c>
      <c r="K41" s="37">
        <v>26</v>
      </c>
      <c r="L41" s="56">
        <v>622</v>
      </c>
      <c r="M41" s="56">
        <v>401</v>
      </c>
      <c r="N41" s="56">
        <v>221</v>
      </c>
      <c r="O41" s="38"/>
      <c r="P41" s="37">
        <v>2024075</v>
      </c>
      <c r="Q41" s="39">
        <v>0.90438249570791596</v>
      </c>
      <c r="R41" s="43">
        <v>210200</v>
      </c>
      <c r="S41" s="39">
        <v>1.0148572787821122</v>
      </c>
      <c r="T41" s="37">
        <v>420</v>
      </c>
      <c r="U41" s="40">
        <v>0.13095238095238096</v>
      </c>
      <c r="V41" s="37">
        <v>7360</v>
      </c>
      <c r="W41" s="40">
        <v>8.4510869565217389E-2</v>
      </c>
    </row>
    <row r="42" spans="1:23" x14ac:dyDescent="0.45">
      <c r="A42" s="41" t="s">
        <v>47</v>
      </c>
      <c r="B42" s="36">
        <v>1096656</v>
      </c>
      <c r="C42" s="36">
        <v>943706</v>
      </c>
      <c r="D42" s="36">
        <v>473207</v>
      </c>
      <c r="E42" s="37">
        <v>470499</v>
      </c>
      <c r="F42" s="42">
        <v>152318</v>
      </c>
      <c r="G42" s="37">
        <v>76386</v>
      </c>
      <c r="H42" s="37">
        <v>75932</v>
      </c>
      <c r="I42" s="37">
        <v>167</v>
      </c>
      <c r="J42" s="37">
        <v>79</v>
      </c>
      <c r="K42" s="37">
        <v>88</v>
      </c>
      <c r="L42" s="56">
        <v>465</v>
      </c>
      <c r="M42" s="56">
        <v>277</v>
      </c>
      <c r="N42" s="56">
        <v>188</v>
      </c>
      <c r="O42" s="38"/>
      <c r="P42" s="37">
        <v>1026575</v>
      </c>
      <c r="Q42" s="39">
        <v>0.91927623407934145</v>
      </c>
      <c r="R42" s="43">
        <v>152900</v>
      </c>
      <c r="S42" s="39">
        <v>0.99619359058207979</v>
      </c>
      <c r="T42" s="37">
        <v>860</v>
      </c>
      <c r="U42" s="40">
        <v>0.19418604651162791</v>
      </c>
      <c r="V42" s="37">
        <v>8000</v>
      </c>
      <c r="W42" s="40">
        <v>5.8125000000000003E-2</v>
      </c>
    </row>
    <row r="43" spans="1:23" x14ac:dyDescent="0.45">
      <c r="A43" s="41" t="s">
        <v>48</v>
      </c>
      <c r="B43" s="36">
        <v>1452146</v>
      </c>
      <c r="C43" s="36">
        <v>1339306</v>
      </c>
      <c r="D43" s="36">
        <v>671484</v>
      </c>
      <c r="E43" s="37">
        <v>667822</v>
      </c>
      <c r="F43" s="42">
        <v>112363</v>
      </c>
      <c r="G43" s="37">
        <v>56294</v>
      </c>
      <c r="H43" s="37">
        <v>56069</v>
      </c>
      <c r="I43" s="37">
        <v>174</v>
      </c>
      <c r="J43" s="37">
        <v>85</v>
      </c>
      <c r="K43" s="37">
        <v>89</v>
      </c>
      <c r="L43" s="56">
        <v>303</v>
      </c>
      <c r="M43" s="56">
        <v>178</v>
      </c>
      <c r="N43" s="56">
        <v>125</v>
      </c>
      <c r="O43" s="38"/>
      <c r="P43" s="37">
        <v>1441310</v>
      </c>
      <c r="Q43" s="39">
        <v>0.92922827150300769</v>
      </c>
      <c r="R43" s="43">
        <v>102300</v>
      </c>
      <c r="S43" s="39">
        <v>1.0983675464320626</v>
      </c>
      <c r="T43" s="37">
        <v>200</v>
      </c>
      <c r="U43" s="40">
        <v>0.87</v>
      </c>
      <c r="V43" s="37">
        <v>3220</v>
      </c>
      <c r="W43" s="40">
        <v>9.4099378881987578E-2</v>
      </c>
    </row>
    <row r="44" spans="1:23" x14ac:dyDescent="0.45">
      <c r="A44" s="41" t="s">
        <v>49</v>
      </c>
      <c r="B44" s="36">
        <v>2066483</v>
      </c>
      <c r="C44" s="36">
        <v>1932241</v>
      </c>
      <c r="D44" s="36">
        <v>969050</v>
      </c>
      <c r="E44" s="37">
        <v>963191</v>
      </c>
      <c r="F44" s="42">
        <v>133070</v>
      </c>
      <c r="G44" s="37">
        <v>66810</v>
      </c>
      <c r="H44" s="37">
        <v>66260</v>
      </c>
      <c r="I44" s="37">
        <v>56</v>
      </c>
      <c r="J44" s="37">
        <v>26</v>
      </c>
      <c r="K44" s="37">
        <v>30</v>
      </c>
      <c r="L44" s="56">
        <v>1116</v>
      </c>
      <c r="M44" s="56">
        <v>690</v>
      </c>
      <c r="N44" s="56">
        <v>426</v>
      </c>
      <c r="O44" s="38"/>
      <c r="P44" s="37">
        <v>2095550</v>
      </c>
      <c r="Q44" s="39">
        <v>0.9220686693230894</v>
      </c>
      <c r="R44" s="43">
        <v>128400</v>
      </c>
      <c r="S44" s="39">
        <v>1.0363707165109035</v>
      </c>
      <c r="T44" s="37">
        <v>100</v>
      </c>
      <c r="U44" s="40">
        <v>0.56000000000000005</v>
      </c>
      <c r="V44" s="37">
        <v>22900</v>
      </c>
      <c r="W44" s="40">
        <v>4.8733624454148472E-2</v>
      </c>
    </row>
    <row r="45" spans="1:23" x14ac:dyDescent="0.45">
      <c r="A45" s="41" t="s">
        <v>50</v>
      </c>
      <c r="B45" s="36">
        <v>1041860</v>
      </c>
      <c r="C45" s="36">
        <v>981990</v>
      </c>
      <c r="D45" s="36">
        <v>493186</v>
      </c>
      <c r="E45" s="37">
        <v>488804</v>
      </c>
      <c r="F45" s="42">
        <v>59151</v>
      </c>
      <c r="G45" s="37">
        <v>29778</v>
      </c>
      <c r="H45" s="37">
        <v>29373</v>
      </c>
      <c r="I45" s="37">
        <v>74</v>
      </c>
      <c r="J45" s="37">
        <v>33</v>
      </c>
      <c r="K45" s="37">
        <v>41</v>
      </c>
      <c r="L45" s="56">
        <v>645</v>
      </c>
      <c r="M45" s="56">
        <v>376</v>
      </c>
      <c r="N45" s="56">
        <v>269</v>
      </c>
      <c r="O45" s="38"/>
      <c r="P45" s="37">
        <v>1048795</v>
      </c>
      <c r="Q45" s="39">
        <v>0.93630309068979167</v>
      </c>
      <c r="R45" s="43">
        <v>55600</v>
      </c>
      <c r="S45" s="39">
        <v>1.0638669064748201</v>
      </c>
      <c r="T45" s="37">
        <v>140</v>
      </c>
      <c r="U45" s="40">
        <v>0.52857142857142858</v>
      </c>
      <c r="V45" s="37">
        <v>11500</v>
      </c>
      <c r="W45" s="40">
        <v>5.6086956521739131E-2</v>
      </c>
    </row>
    <row r="46" spans="1:23" x14ac:dyDescent="0.45">
      <c r="A46" s="41" t="s">
        <v>51</v>
      </c>
      <c r="B46" s="36">
        <v>7691727</v>
      </c>
      <c r="C46" s="36">
        <v>6709369</v>
      </c>
      <c r="D46" s="36">
        <v>3369860</v>
      </c>
      <c r="E46" s="37">
        <v>3339509</v>
      </c>
      <c r="F46" s="42">
        <v>981381</v>
      </c>
      <c r="G46" s="37">
        <v>494298</v>
      </c>
      <c r="H46" s="37">
        <v>487083</v>
      </c>
      <c r="I46" s="37">
        <v>212</v>
      </c>
      <c r="J46" s="37">
        <v>92</v>
      </c>
      <c r="K46" s="37">
        <v>120</v>
      </c>
      <c r="L46" s="56">
        <v>765</v>
      </c>
      <c r="M46" s="56">
        <v>557</v>
      </c>
      <c r="N46" s="56">
        <v>208</v>
      </c>
      <c r="O46" s="38"/>
      <c r="P46" s="37">
        <v>7070230</v>
      </c>
      <c r="Q46" s="39">
        <v>0.9489605005777747</v>
      </c>
      <c r="R46" s="43">
        <v>1044500</v>
      </c>
      <c r="S46" s="39">
        <v>0.93957012924844419</v>
      </c>
      <c r="T46" s="37">
        <v>920</v>
      </c>
      <c r="U46" s="40">
        <v>0.23043478260869565</v>
      </c>
      <c r="V46" s="37">
        <v>5630</v>
      </c>
      <c r="W46" s="40">
        <v>0.13587921847246892</v>
      </c>
    </row>
    <row r="47" spans="1:23" x14ac:dyDescent="0.45">
      <c r="A47" s="41" t="s">
        <v>52</v>
      </c>
      <c r="B47" s="36">
        <v>1196856</v>
      </c>
      <c r="C47" s="36">
        <v>1112838</v>
      </c>
      <c r="D47" s="36">
        <v>558021</v>
      </c>
      <c r="E47" s="37">
        <v>554817</v>
      </c>
      <c r="F47" s="42">
        <v>83721</v>
      </c>
      <c r="G47" s="37">
        <v>42186</v>
      </c>
      <c r="H47" s="37">
        <v>41535</v>
      </c>
      <c r="I47" s="37">
        <v>16</v>
      </c>
      <c r="J47" s="37">
        <v>5</v>
      </c>
      <c r="K47" s="37">
        <v>11</v>
      </c>
      <c r="L47" s="56">
        <v>281</v>
      </c>
      <c r="M47" s="56">
        <v>155</v>
      </c>
      <c r="N47" s="56">
        <v>126</v>
      </c>
      <c r="O47" s="38"/>
      <c r="P47" s="37">
        <v>1212205</v>
      </c>
      <c r="Q47" s="39">
        <v>0.91802789132201235</v>
      </c>
      <c r="R47" s="43">
        <v>74400</v>
      </c>
      <c r="S47" s="39">
        <v>1.1252822580645161</v>
      </c>
      <c r="T47" s="37">
        <v>140</v>
      </c>
      <c r="U47" s="40">
        <v>0.11428571428571428</v>
      </c>
      <c r="V47" s="37">
        <v>1120</v>
      </c>
      <c r="W47" s="40">
        <v>0.25089285714285714</v>
      </c>
    </row>
    <row r="48" spans="1:23" x14ac:dyDescent="0.45">
      <c r="A48" s="41" t="s">
        <v>53</v>
      </c>
      <c r="B48" s="36">
        <v>2043882</v>
      </c>
      <c r="C48" s="36">
        <v>1758477</v>
      </c>
      <c r="D48" s="36">
        <v>882497</v>
      </c>
      <c r="E48" s="37">
        <v>875980</v>
      </c>
      <c r="F48" s="42">
        <v>285071</v>
      </c>
      <c r="G48" s="37">
        <v>142844</v>
      </c>
      <c r="H48" s="37">
        <v>142227</v>
      </c>
      <c r="I48" s="37">
        <v>32</v>
      </c>
      <c r="J48" s="37">
        <v>13</v>
      </c>
      <c r="K48" s="37">
        <v>19</v>
      </c>
      <c r="L48" s="56">
        <v>302</v>
      </c>
      <c r="M48" s="56">
        <v>176</v>
      </c>
      <c r="N48" s="56">
        <v>126</v>
      </c>
      <c r="O48" s="38"/>
      <c r="P48" s="37">
        <v>1909420</v>
      </c>
      <c r="Q48" s="39">
        <v>0.92094824606424985</v>
      </c>
      <c r="R48" s="43">
        <v>288800</v>
      </c>
      <c r="S48" s="39">
        <v>0.98708795013850414</v>
      </c>
      <c r="T48" s="37">
        <v>300</v>
      </c>
      <c r="U48" s="40">
        <v>0.10666666666666667</v>
      </c>
      <c r="V48" s="37">
        <v>3380</v>
      </c>
      <c r="W48" s="40">
        <v>8.9349112426035507E-2</v>
      </c>
    </row>
    <row r="49" spans="1:23" x14ac:dyDescent="0.45">
      <c r="A49" s="41" t="s">
        <v>54</v>
      </c>
      <c r="B49" s="36">
        <v>2681594</v>
      </c>
      <c r="C49" s="36">
        <v>2312254</v>
      </c>
      <c r="D49" s="36">
        <v>1159861</v>
      </c>
      <c r="E49" s="37">
        <v>1152393</v>
      </c>
      <c r="F49" s="42">
        <v>368464</v>
      </c>
      <c r="G49" s="37">
        <v>184869</v>
      </c>
      <c r="H49" s="37">
        <v>183595</v>
      </c>
      <c r="I49" s="37">
        <v>264</v>
      </c>
      <c r="J49" s="37">
        <v>132</v>
      </c>
      <c r="K49" s="37">
        <v>132</v>
      </c>
      <c r="L49" s="56">
        <v>612</v>
      </c>
      <c r="M49" s="56">
        <v>394</v>
      </c>
      <c r="N49" s="56">
        <v>218</v>
      </c>
      <c r="O49" s="38"/>
      <c r="P49" s="37">
        <v>2537755</v>
      </c>
      <c r="Q49" s="39">
        <v>0.91114154045603302</v>
      </c>
      <c r="R49" s="43">
        <v>350000</v>
      </c>
      <c r="S49" s="39">
        <v>1.0527542857142858</v>
      </c>
      <c r="T49" s="37">
        <v>720</v>
      </c>
      <c r="U49" s="40">
        <v>0.36666666666666664</v>
      </c>
      <c r="V49" s="37">
        <v>3480</v>
      </c>
      <c r="W49" s="40">
        <v>0.17586206896551723</v>
      </c>
    </row>
    <row r="50" spans="1:23" x14ac:dyDescent="0.45">
      <c r="A50" s="41" t="s">
        <v>55</v>
      </c>
      <c r="B50" s="36">
        <v>1704373</v>
      </c>
      <c r="C50" s="36">
        <v>1567813</v>
      </c>
      <c r="D50" s="36">
        <v>787029</v>
      </c>
      <c r="E50" s="37">
        <v>780784</v>
      </c>
      <c r="F50" s="42">
        <v>135962</v>
      </c>
      <c r="G50" s="37">
        <v>68218</v>
      </c>
      <c r="H50" s="37">
        <v>67744</v>
      </c>
      <c r="I50" s="37">
        <v>102</v>
      </c>
      <c r="J50" s="37">
        <v>42</v>
      </c>
      <c r="K50" s="37">
        <v>60</v>
      </c>
      <c r="L50" s="56">
        <v>496</v>
      </c>
      <c r="M50" s="56">
        <v>285</v>
      </c>
      <c r="N50" s="56">
        <v>211</v>
      </c>
      <c r="O50" s="38"/>
      <c r="P50" s="37">
        <v>1676195</v>
      </c>
      <c r="Q50" s="39">
        <v>0.93534045859819415</v>
      </c>
      <c r="R50" s="43">
        <v>125500</v>
      </c>
      <c r="S50" s="39">
        <v>1.0833625498007968</v>
      </c>
      <c r="T50" s="37">
        <v>540</v>
      </c>
      <c r="U50" s="40">
        <v>0.18888888888888888</v>
      </c>
      <c r="V50" s="37">
        <v>1650</v>
      </c>
      <c r="W50" s="40">
        <v>0.3006060606060606</v>
      </c>
    </row>
    <row r="51" spans="1:23" x14ac:dyDescent="0.45">
      <c r="A51" s="41" t="s">
        <v>56</v>
      </c>
      <c r="B51" s="36">
        <v>1620450</v>
      </c>
      <c r="C51" s="36">
        <v>1556477</v>
      </c>
      <c r="D51" s="36">
        <v>781186</v>
      </c>
      <c r="E51" s="37">
        <v>775291</v>
      </c>
      <c r="F51" s="42">
        <v>63242</v>
      </c>
      <c r="G51" s="37">
        <v>31742</v>
      </c>
      <c r="H51" s="37">
        <v>31500</v>
      </c>
      <c r="I51" s="37">
        <v>27</v>
      </c>
      <c r="J51" s="37">
        <v>10</v>
      </c>
      <c r="K51" s="37">
        <v>17</v>
      </c>
      <c r="L51" s="56">
        <v>704</v>
      </c>
      <c r="M51" s="56">
        <v>408</v>
      </c>
      <c r="N51" s="56">
        <v>296</v>
      </c>
      <c r="O51" s="38"/>
      <c r="P51" s="37">
        <v>1622295</v>
      </c>
      <c r="Q51" s="39">
        <v>0.95942908040769403</v>
      </c>
      <c r="R51" s="43">
        <v>55600</v>
      </c>
      <c r="S51" s="39">
        <v>1.1374460431654676</v>
      </c>
      <c r="T51" s="37">
        <v>300</v>
      </c>
      <c r="U51" s="40">
        <v>0.09</v>
      </c>
      <c r="V51" s="37">
        <v>4160</v>
      </c>
      <c r="W51" s="40">
        <v>0.16923076923076924</v>
      </c>
    </row>
    <row r="52" spans="1:23" x14ac:dyDescent="0.45">
      <c r="A52" s="41" t="s">
        <v>57</v>
      </c>
      <c r="B52" s="36">
        <v>2426060</v>
      </c>
      <c r="C52" s="36">
        <v>2225341</v>
      </c>
      <c r="D52" s="36">
        <v>1117326</v>
      </c>
      <c r="E52" s="37">
        <v>1108015</v>
      </c>
      <c r="F52" s="42">
        <v>199992</v>
      </c>
      <c r="G52" s="37">
        <v>100438</v>
      </c>
      <c r="H52" s="37">
        <v>99554</v>
      </c>
      <c r="I52" s="37">
        <v>233</v>
      </c>
      <c r="J52" s="37">
        <v>115</v>
      </c>
      <c r="K52" s="37">
        <v>118</v>
      </c>
      <c r="L52" s="56">
        <v>494</v>
      </c>
      <c r="M52" s="56">
        <v>309</v>
      </c>
      <c r="N52" s="56">
        <v>185</v>
      </c>
      <c r="O52" s="38"/>
      <c r="P52" s="37">
        <v>2407410</v>
      </c>
      <c r="Q52" s="39">
        <v>0.92437141990770166</v>
      </c>
      <c r="R52" s="43">
        <v>197100</v>
      </c>
      <c r="S52" s="39">
        <v>1.0146727549467276</v>
      </c>
      <c r="T52" s="37">
        <v>340</v>
      </c>
      <c r="U52" s="40">
        <v>0.68529411764705883</v>
      </c>
      <c r="V52" s="37">
        <v>6410</v>
      </c>
      <c r="W52" s="40">
        <v>7.7067082683307336E-2</v>
      </c>
    </row>
    <row r="53" spans="1:23" x14ac:dyDescent="0.45">
      <c r="A53" s="41" t="s">
        <v>58</v>
      </c>
      <c r="B53" s="36">
        <v>1970339</v>
      </c>
      <c r="C53" s="36">
        <v>1689976</v>
      </c>
      <c r="D53" s="36">
        <v>849629</v>
      </c>
      <c r="E53" s="37">
        <v>840347</v>
      </c>
      <c r="F53" s="42">
        <v>279333</v>
      </c>
      <c r="G53" s="37">
        <v>140429</v>
      </c>
      <c r="H53" s="37">
        <v>138904</v>
      </c>
      <c r="I53" s="37">
        <v>490</v>
      </c>
      <c r="J53" s="37">
        <v>242</v>
      </c>
      <c r="K53" s="37">
        <v>248</v>
      </c>
      <c r="L53" s="56">
        <v>540</v>
      </c>
      <c r="M53" s="56">
        <v>344</v>
      </c>
      <c r="N53" s="56">
        <v>196</v>
      </c>
      <c r="O53" s="38"/>
      <c r="P53" s="37">
        <v>1955425</v>
      </c>
      <c r="Q53" s="39">
        <v>0.86424997123387504</v>
      </c>
      <c r="R53" s="43">
        <v>305500</v>
      </c>
      <c r="S53" s="39">
        <v>0.91434697217675942</v>
      </c>
      <c r="T53" s="37">
        <v>1360</v>
      </c>
      <c r="U53" s="40">
        <v>0.36029411764705882</v>
      </c>
      <c r="V53" s="37">
        <v>7440</v>
      </c>
      <c r="W53" s="40">
        <v>7.2580645161290328E-2</v>
      </c>
    </row>
    <row r="55" spans="1:23" x14ac:dyDescent="0.45">
      <c r="A55" s="152" t="s">
        <v>129</v>
      </c>
      <c r="B55" s="152"/>
      <c r="C55" s="152"/>
      <c r="D55" s="152"/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2"/>
    </row>
    <row r="56" spans="1:23" x14ac:dyDescent="0.45">
      <c r="A56" s="153" t="s">
        <v>130</v>
      </c>
      <c r="B56" s="153"/>
      <c r="C56" s="153"/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  <c r="R56" s="153"/>
      <c r="S56" s="153"/>
    </row>
    <row r="57" spans="1:23" x14ac:dyDescent="0.45">
      <c r="A57" s="153" t="s">
        <v>131</v>
      </c>
      <c r="B57" s="153"/>
      <c r="C57" s="153"/>
      <c r="D57" s="153"/>
      <c r="E57" s="153"/>
      <c r="F57" s="153"/>
      <c r="G57" s="153"/>
      <c r="H57" s="153"/>
      <c r="I57" s="153"/>
      <c r="J57" s="153"/>
      <c r="K57" s="153"/>
      <c r="L57" s="153"/>
      <c r="M57" s="153"/>
      <c r="N57" s="153"/>
      <c r="O57" s="153"/>
      <c r="P57" s="153"/>
      <c r="Q57" s="153"/>
      <c r="R57" s="153"/>
      <c r="S57" s="153"/>
    </row>
    <row r="58" spans="1:23" x14ac:dyDescent="0.45">
      <c r="A58" s="153" t="s">
        <v>132</v>
      </c>
      <c r="B58" s="153"/>
      <c r="C58" s="153"/>
      <c r="D58" s="153"/>
      <c r="E58" s="153"/>
      <c r="F58" s="153"/>
      <c r="G58" s="153"/>
      <c r="H58" s="153"/>
      <c r="I58" s="153"/>
      <c r="J58" s="153"/>
      <c r="K58" s="153"/>
      <c r="L58" s="153"/>
      <c r="M58" s="153"/>
      <c r="N58" s="153"/>
      <c r="O58" s="153"/>
      <c r="P58" s="153"/>
      <c r="Q58" s="153"/>
      <c r="R58" s="153"/>
      <c r="S58" s="153"/>
    </row>
    <row r="59" spans="1:23" ht="18" customHeight="1" x14ac:dyDescent="0.45">
      <c r="A59" s="152" t="s">
        <v>133</v>
      </c>
      <c r="B59" s="152"/>
      <c r="C59" s="152"/>
      <c r="D59" s="152"/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</row>
    <row r="60" spans="1:23" x14ac:dyDescent="0.45">
      <c r="A60" s="22" t="s">
        <v>134</v>
      </c>
    </row>
    <row r="61" spans="1:23" x14ac:dyDescent="0.45">
      <c r="A61" s="22" t="s">
        <v>135</v>
      </c>
    </row>
  </sheetData>
  <mergeCells count="19">
    <mergeCell ref="A59:S59"/>
    <mergeCell ref="A55:S55"/>
    <mergeCell ref="A56:S56"/>
    <mergeCell ref="A57:S57"/>
    <mergeCell ref="A58:S58"/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V2:W2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2" sqref="D2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136</v>
      </c>
    </row>
    <row r="2" spans="1:6" x14ac:dyDescent="0.45">
      <c r="D2" s="45" t="s">
        <v>137</v>
      </c>
    </row>
    <row r="3" spans="1:6" ht="36" x14ac:dyDescent="0.45">
      <c r="A3" s="41" t="s">
        <v>2</v>
      </c>
      <c r="B3" s="35" t="s">
        <v>138</v>
      </c>
      <c r="C3" s="46" t="s">
        <v>93</v>
      </c>
      <c r="D3" s="46" t="s">
        <v>94</v>
      </c>
      <c r="E3" s="24"/>
    </row>
    <row r="4" spans="1:6" x14ac:dyDescent="0.45">
      <c r="A4" s="28" t="s">
        <v>11</v>
      </c>
      <c r="B4" s="47">
        <f>SUM(B5:B51)</f>
        <v>12294115</v>
      </c>
      <c r="C4" s="47">
        <f t="shared" ref="C4:D4" si="0">SUM(C5:C51)</f>
        <v>6532164</v>
      </c>
      <c r="D4" s="47">
        <f t="shared" si="0"/>
        <v>5761951</v>
      </c>
      <c r="E4" s="48"/>
    </row>
    <row r="5" spans="1:6" x14ac:dyDescent="0.45">
      <c r="A5" s="41" t="s">
        <v>12</v>
      </c>
      <c r="B5" s="47">
        <f>SUM(C5:D5)</f>
        <v>622010</v>
      </c>
      <c r="C5" s="47">
        <v>329121</v>
      </c>
      <c r="D5" s="47">
        <v>292889</v>
      </c>
      <c r="E5" s="48"/>
    </row>
    <row r="6" spans="1:6" x14ac:dyDescent="0.45">
      <c r="A6" s="41" t="s">
        <v>13</v>
      </c>
      <c r="B6" s="47">
        <f t="shared" ref="B6:B51" si="1">SUM(C6:D6)</f>
        <v>127635</v>
      </c>
      <c r="C6" s="47">
        <v>67672</v>
      </c>
      <c r="D6" s="47">
        <v>59963</v>
      </c>
      <c r="E6" s="48"/>
    </row>
    <row r="7" spans="1:6" x14ac:dyDescent="0.45">
      <c r="A7" s="41" t="s">
        <v>14</v>
      </c>
      <c r="B7" s="47">
        <f t="shared" si="1"/>
        <v>136340</v>
      </c>
      <c r="C7" s="47">
        <v>72438</v>
      </c>
      <c r="D7" s="47">
        <v>63902</v>
      </c>
      <c r="E7" s="48"/>
    </row>
    <row r="8" spans="1:6" x14ac:dyDescent="0.45">
      <c r="A8" s="41" t="s">
        <v>15</v>
      </c>
      <c r="B8" s="47">
        <f t="shared" si="1"/>
        <v>279258</v>
      </c>
      <c r="C8" s="47">
        <v>151012</v>
      </c>
      <c r="D8" s="47">
        <v>128246</v>
      </c>
      <c r="E8" s="48"/>
    </row>
    <row r="9" spans="1:6" x14ac:dyDescent="0.45">
      <c r="A9" s="41" t="s">
        <v>16</v>
      </c>
      <c r="B9" s="47">
        <f t="shared" si="1"/>
        <v>109968</v>
      </c>
      <c r="C9" s="47">
        <v>57783</v>
      </c>
      <c r="D9" s="47">
        <v>52185</v>
      </c>
      <c r="E9" s="48"/>
    </row>
    <row r="10" spans="1:6" x14ac:dyDescent="0.45">
      <c r="A10" s="41" t="s">
        <v>17</v>
      </c>
      <c r="B10" s="47">
        <f t="shared" si="1"/>
        <v>114558</v>
      </c>
      <c r="C10" s="47">
        <v>59511</v>
      </c>
      <c r="D10" s="47">
        <v>55047</v>
      </c>
      <c r="E10" s="48"/>
    </row>
    <row r="11" spans="1:6" x14ac:dyDescent="0.45">
      <c r="A11" s="41" t="s">
        <v>18</v>
      </c>
      <c r="B11" s="47">
        <f t="shared" si="1"/>
        <v>202123</v>
      </c>
      <c r="C11" s="47">
        <v>105214</v>
      </c>
      <c r="D11" s="47">
        <v>96909</v>
      </c>
      <c r="E11" s="48"/>
    </row>
    <row r="12" spans="1:6" x14ac:dyDescent="0.45">
      <c r="A12" s="41" t="s">
        <v>19</v>
      </c>
      <c r="B12" s="47">
        <f t="shared" si="1"/>
        <v>272373</v>
      </c>
      <c r="C12" s="47">
        <v>145190</v>
      </c>
      <c r="D12" s="47">
        <v>127183</v>
      </c>
      <c r="E12" s="48"/>
      <c r="F12" s="1"/>
    </row>
    <row r="13" spans="1:6" x14ac:dyDescent="0.45">
      <c r="A13" s="44" t="s">
        <v>20</v>
      </c>
      <c r="B13" s="47">
        <f t="shared" si="1"/>
        <v>160736</v>
      </c>
      <c r="C13" s="47">
        <v>85170</v>
      </c>
      <c r="D13" s="47">
        <v>75566</v>
      </c>
      <c r="E13" s="24"/>
    </row>
    <row r="14" spans="1:6" x14ac:dyDescent="0.45">
      <c r="A14" s="41" t="s">
        <v>21</v>
      </c>
      <c r="B14" s="47">
        <f t="shared" si="1"/>
        <v>193603</v>
      </c>
      <c r="C14" s="47">
        <v>104105</v>
      </c>
      <c r="D14" s="47">
        <v>89498</v>
      </c>
    </row>
    <row r="15" spans="1:6" x14ac:dyDescent="0.45">
      <c r="A15" s="41" t="s">
        <v>22</v>
      </c>
      <c r="B15" s="47">
        <f t="shared" si="1"/>
        <v>594185</v>
      </c>
      <c r="C15" s="47">
        <v>316629</v>
      </c>
      <c r="D15" s="47">
        <v>277556</v>
      </c>
    </row>
    <row r="16" spans="1:6" x14ac:dyDescent="0.45">
      <c r="A16" s="41" t="s">
        <v>23</v>
      </c>
      <c r="B16" s="47">
        <f t="shared" si="1"/>
        <v>510380</v>
      </c>
      <c r="C16" s="47">
        <v>270761</v>
      </c>
      <c r="D16" s="47">
        <v>239619</v>
      </c>
    </row>
    <row r="17" spans="1:4" x14ac:dyDescent="0.45">
      <c r="A17" s="41" t="s">
        <v>24</v>
      </c>
      <c r="B17" s="47">
        <f t="shared" si="1"/>
        <v>1156429</v>
      </c>
      <c r="C17" s="47">
        <v>610484</v>
      </c>
      <c r="D17" s="47">
        <v>545945</v>
      </c>
    </row>
    <row r="18" spans="1:4" x14ac:dyDescent="0.45">
      <c r="A18" s="41" t="s">
        <v>25</v>
      </c>
      <c r="B18" s="47">
        <f t="shared" si="1"/>
        <v>744461</v>
      </c>
      <c r="C18" s="47">
        <v>396406</v>
      </c>
      <c r="D18" s="47">
        <v>348055</v>
      </c>
    </row>
    <row r="19" spans="1:4" x14ac:dyDescent="0.45">
      <c r="A19" s="41" t="s">
        <v>26</v>
      </c>
      <c r="B19" s="47">
        <f t="shared" si="1"/>
        <v>219377</v>
      </c>
      <c r="C19" s="47">
        <v>120665</v>
      </c>
      <c r="D19" s="47">
        <v>98712</v>
      </c>
    </row>
    <row r="20" spans="1:4" x14ac:dyDescent="0.45">
      <c r="A20" s="41" t="s">
        <v>27</v>
      </c>
      <c r="B20" s="47">
        <f t="shared" si="1"/>
        <v>108367</v>
      </c>
      <c r="C20" s="47">
        <v>56053</v>
      </c>
      <c r="D20" s="47">
        <v>52314</v>
      </c>
    </row>
    <row r="21" spans="1:4" x14ac:dyDescent="0.45">
      <c r="A21" s="41" t="s">
        <v>28</v>
      </c>
      <c r="B21" s="47">
        <f t="shared" si="1"/>
        <v>127843</v>
      </c>
      <c r="C21" s="47">
        <v>66996</v>
      </c>
      <c r="D21" s="47">
        <v>60847</v>
      </c>
    </row>
    <row r="22" spans="1:4" x14ac:dyDescent="0.45">
      <c r="A22" s="41" t="s">
        <v>29</v>
      </c>
      <c r="B22" s="47">
        <f t="shared" si="1"/>
        <v>94396</v>
      </c>
      <c r="C22" s="47">
        <v>48565</v>
      </c>
      <c r="D22" s="47">
        <v>45831</v>
      </c>
    </row>
    <row r="23" spans="1:4" x14ac:dyDescent="0.45">
      <c r="A23" s="41" t="s">
        <v>30</v>
      </c>
      <c r="B23" s="47">
        <f t="shared" si="1"/>
        <v>80670</v>
      </c>
      <c r="C23" s="47">
        <v>42589</v>
      </c>
      <c r="D23" s="47">
        <v>38081</v>
      </c>
    </row>
    <row r="24" spans="1:4" x14ac:dyDescent="0.45">
      <c r="A24" s="41" t="s">
        <v>31</v>
      </c>
      <c r="B24" s="47">
        <f t="shared" si="1"/>
        <v>196409</v>
      </c>
      <c r="C24" s="47">
        <v>104803</v>
      </c>
      <c r="D24" s="47">
        <v>91606</v>
      </c>
    </row>
    <row r="25" spans="1:4" x14ac:dyDescent="0.45">
      <c r="A25" s="41" t="s">
        <v>32</v>
      </c>
      <c r="B25" s="47">
        <f t="shared" si="1"/>
        <v>202127</v>
      </c>
      <c r="C25" s="47">
        <v>104076</v>
      </c>
      <c r="D25" s="47">
        <v>98051</v>
      </c>
    </row>
    <row r="26" spans="1:4" x14ac:dyDescent="0.45">
      <c r="A26" s="41" t="s">
        <v>33</v>
      </c>
      <c r="B26" s="47">
        <f t="shared" si="1"/>
        <v>311028</v>
      </c>
      <c r="C26" s="47">
        <v>163684</v>
      </c>
      <c r="D26" s="47">
        <v>147344</v>
      </c>
    </row>
    <row r="27" spans="1:4" x14ac:dyDescent="0.45">
      <c r="A27" s="41" t="s">
        <v>34</v>
      </c>
      <c r="B27" s="47">
        <f t="shared" si="1"/>
        <v>683602</v>
      </c>
      <c r="C27" s="47">
        <v>377735</v>
      </c>
      <c r="D27" s="47">
        <v>305867</v>
      </c>
    </row>
    <row r="28" spans="1:4" x14ac:dyDescent="0.45">
      <c r="A28" s="41" t="s">
        <v>35</v>
      </c>
      <c r="B28" s="47">
        <f t="shared" si="1"/>
        <v>170728</v>
      </c>
      <c r="C28" s="47">
        <v>89383</v>
      </c>
      <c r="D28" s="47">
        <v>81345</v>
      </c>
    </row>
    <row r="29" spans="1:4" x14ac:dyDescent="0.45">
      <c r="A29" s="41" t="s">
        <v>36</v>
      </c>
      <c r="B29" s="47">
        <f t="shared" si="1"/>
        <v>121154</v>
      </c>
      <c r="C29" s="47">
        <v>63126</v>
      </c>
      <c r="D29" s="47">
        <v>58028</v>
      </c>
    </row>
    <row r="30" spans="1:4" x14ac:dyDescent="0.45">
      <c r="A30" s="41" t="s">
        <v>37</v>
      </c>
      <c r="B30" s="47">
        <f t="shared" si="1"/>
        <v>262814</v>
      </c>
      <c r="C30" s="47">
        <v>141663</v>
      </c>
      <c r="D30" s="47">
        <v>121151</v>
      </c>
    </row>
    <row r="31" spans="1:4" x14ac:dyDescent="0.45">
      <c r="A31" s="41" t="s">
        <v>38</v>
      </c>
      <c r="B31" s="47">
        <f t="shared" si="1"/>
        <v>788849</v>
      </c>
      <c r="C31" s="47">
        <v>419978</v>
      </c>
      <c r="D31" s="47">
        <v>368871</v>
      </c>
    </row>
    <row r="32" spans="1:4" x14ac:dyDescent="0.45">
      <c r="A32" s="41" t="s">
        <v>39</v>
      </c>
      <c r="B32" s="47">
        <f t="shared" si="1"/>
        <v>503825</v>
      </c>
      <c r="C32" s="47">
        <v>265713</v>
      </c>
      <c r="D32" s="47">
        <v>238112</v>
      </c>
    </row>
    <row r="33" spans="1:4" x14ac:dyDescent="0.45">
      <c r="A33" s="41" t="s">
        <v>40</v>
      </c>
      <c r="B33" s="47">
        <f t="shared" si="1"/>
        <v>138127</v>
      </c>
      <c r="C33" s="47">
        <v>71939</v>
      </c>
      <c r="D33" s="47">
        <v>66188</v>
      </c>
    </row>
    <row r="34" spans="1:4" x14ac:dyDescent="0.45">
      <c r="A34" s="41" t="s">
        <v>41</v>
      </c>
      <c r="B34" s="47">
        <f t="shared" si="1"/>
        <v>101989</v>
      </c>
      <c r="C34" s="47">
        <v>53764</v>
      </c>
      <c r="D34" s="47">
        <v>48225</v>
      </c>
    </row>
    <row r="35" spans="1:4" x14ac:dyDescent="0.45">
      <c r="A35" s="41" t="s">
        <v>42</v>
      </c>
      <c r="B35" s="47">
        <f t="shared" si="1"/>
        <v>64807</v>
      </c>
      <c r="C35" s="47">
        <v>33734</v>
      </c>
      <c r="D35" s="47">
        <v>31073</v>
      </c>
    </row>
    <row r="36" spans="1:4" x14ac:dyDescent="0.45">
      <c r="A36" s="41" t="s">
        <v>43</v>
      </c>
      <c r="B36" s="47">
        <f t="shared" si="1"/>
        <v>75967</v>
      </c>
      <c r="C36" s="47">
        <v>40916</v>
      </c>
      <c r="D36" s="47">
        <v>35051</v>
      </c>
    </row>
    <row r="37" spans="1:4" x14ac:dyDescent="0.45">
      <c r="A37" s="41" t="s">
        <v>44</v>
      </c>
      <c r="B37" s="47">
        <f t="shared" si="1"/>
        <v>245459</v>
      </c>
      <c r="C37" s="47">
        <v>132914</v>
      </c>
      <c r="D37" s="47">
        <v>112545</v>
      </c>
    </row>
    <row r="38" spans="1:4" x14ac:dyDescent="0.45">
      <c r="A38" s="41" t="s">
        <v>45</v>
      </c>
      <c r="B38" s="47">
        <f t="shared" si="1"/>
        <v>317115</v>
      </c>
      <c r="C38" s="47">
        <v>166219</v>
      </c>
      <c r="D38" s="47">
        <v>150896</v>
      </c>
    </row>
    <row r="39" spans="1:4" x14ac:dyDescent="0.45">
      <c r="A39" s="41" t="s">
        <v>46</v>
      </c>
      <c r="B39" s="47">
        <f t="shared" si="1"/>
        <v>185631</v>
      </c>
      <c r="C39" s="47">
        <v>101685</v>
      </c>
      <c r="D39" s="47">
        <v>83946</v>
      </c>
    </row>
    <row r="40" spans="1:4" x14ac:dyDescent="0.45">
      <c r="A40" s="41" t="s">
        <v>47</v>
      </c>
      <c r="B40" s="47">
        <f t="shared" si="1"/>
        <v>98243</v>
      </c>
      <c r="C40" s="47">
        <v>51317</v>
      </c>
      <c r="D40" s="47">
        <v>46926</v>
      </c>
    </row>
    <row r="41" spans="1:4" x14ac:dyDescent="0.45">
      <c r="A41" s="41" t="s">
        <v>48</v>
      </c>
      <c r="B41" s="47">
        <f t="shared" si="1"/>
        <v>104837</v>
      </c>
      <c r="C41" s="47">
        <v>54695</v>
      </c>
      <c r="D41" s="47">
        <v>50142</v>
      </c>
    </row>
    <row r="42" spans="1:4" x14ac:dyDescent="0.45">
      <c r="A42" s="41" t="s">
        <v>49</v>
      </c>
      <c r="B42" s="47">
        <f t="shared" si="1"/>
        <v>158805</v>
      </c>
      <c r="C42" s="47">
        <v>81880</v>
      </c>
      <c r="D42" s="47">
        <v>76925</v>
      </c>
    </row>
    <row r="43" spans="1:4" x14ac:dyDescent="0.45">
      <c r="A43" s="41" t="s">
        <v>50</v>
      </c>
      <c r="B43" s="47">
        <f t="shared" si="1"/>
        <v>86080</v>
      </c>
      <c r="C43" s="47">
        <v>44293</v>
      </c>
      <c r="D43" s="47">
        <v>41787</v>
      </c>
    </row>
    <row r="44" spans="1:4" x14ac:dyDescent="0.45">
      <c r="A44" s="41" t="s">
        <v>51</v>
      </c>
      <c r="B44" s="47">
        <f t="shared" si="1"/>
        <v>524934</v>
      </c>
      <c r="C44" s="47">
        <v>284356</v>
      </c>
      <c r="D44" s="47">
        <v>240578</v>
      </c>
    </row>
    <row r="45" spans="1:4" x14ac:dyDescent="0.45">
      <c r="A45" s="41" t="s">
        <v>52</v>
      </c>
      <c r="B45" s="47">
        <f t="shared" si="1"/>
        <v>116046</v>
      </c>
      <c r="C45" s="47">
        <v>60085</v>
      </c>
      <c r="D45" s="47">
        <v>55961</v>
      </c>
    </row>
    <row r="46" spans="1:4" x14ac:dyDescent="0.45">
      <c r="A46" s="41" t="s">
        <v>53</v>
      </c>
      <c r="B46" s="47">
        <f t="shared" si="1"/>
        <v>151179</v>
      </c>
      <c r="C46" s="47">
        <v>80004</v>
      </c>
      <c r="D46" s="47">
        <v>71175</v>
      </c>
    </row>
    <row r="47" spans="1:4" x14ac:dyDescent="0.45">
      <c r="A47" s="41" t="s">
        <v>54</v>
      </c>
      <c r="B47" s="47">
        <f t="shared" si="1"/>
        <v>234197</v>
      </c>
      <c r="C47" s="47">
        <v>121032</v>
      </c>
      <c r="D47" s="47">
        <v>113165</v>
      </c>
    </row>
    <row r="48" spans="1:4" x14ac:dyDescent="0.45">
      <c r="A48" s="41" t="s">
        <v>55</v>
      </c>
      <c r="B48" s="47">
        <f t="shared" si="1"/>
        <v>139125</v>
      </c>
      <c r="C48" s="47">
        <v>73914</v>
      </c>
      <c r="D48" s="47">
        <v>65211</v>
      </c>
    </row>
    <row r="49" spans="1:4" x14ac:dyDescent="0.45">
      <c r="A49" s="41" t="s">
        <v>56</v>
      </c>
      <c r="B49" s="47">
        <f t="shared" si="1"/>
        <v>117802</v>
      </c>
      <c r="C49" s="47">
        <v>61886</v>
      </c>
      <c r="D49" s="47">
        <v>55916</v>
      </c>
    </row>
    <row r="50" spans="1:4" x14ac:dyDescent="0.45">
      <c r="A50" s="41" t="s">
        <v>57</v>
      </c>
      <c r="B50" s="47">
        <f t="shared" si="1"/>
        <v>204871</v>
      </c>
      <c r="C50" s="47">
        <v>109133</v>
      </c>
      <c r="D50" s="47">
        <v>95738</v>
      </c>
    </row>
    <row r="51" spans="1:4" x14ac:dyDescent="0.45">
      <c r="A51" s="41" t="s">
        <v>58</v>
      </c>
      <c r="B51" s="47">
        <f t="shared" si="1"/>
        <v>133653</v>
      </c>
      <c r="C51" s="47">
        <v>71873</v>
      </c>
      <c r="D51" s="47">
        <v>61780</v>
      </c>
    </row>
    <row r="53" spans="1:4" x14ac:dyDescent="0.45">
      <c r="A53" s="24" t="s">
        <v>139</v>
      </c>
    </row>
    <row r="54" spans="1:4" x14ac:dyDescent="0.45">
      <c r="A54" t="s">
        <v>140</v>
      </c>
    </row>
    <row r="55" spans="1:4" x14ac:dyDescent="0.45">
      <c r="A55" t="s">
        <v>141</v>
      </c>
    </row>
    <row r="56" spans="1:4" x14ac:dyDescent="0.45">
      <c r="A56" t="s">
        <v>142</v>
      </c>
    </row>
    <row r="57" spans="1:4" x14ac:dyDescent="0.45">
      <c r="A57" s="22" t="s">
        <v>143</v>
      </c>
    </row>
    <row r="58" spans="1:4" x14ac:dyDescent="0.45">
      <c r="A58" t="s">
        <v>144</v>
      </c>
    </row>
    <row r="59" spans="1:4" x14ac:dyDescent="0.45">
      <c r="A59" t="s">
        <v>145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DIGI-808455956-4062946</_dlc_DocId>
    <_dlc_DocIdUrl xmlns="89559dea-130d-4237-8e78-1ce7f44b9a24">
      <Url>https://digitalgojp.sharepoint.com/sites/digi_portal/_layouts/15/DocIdRedir.aspx?ID=DIGI-808455956-4062946</Url>
      <Description>DIGI-808455956-4062946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5390EB-78ED-43AD-AF36-DFF0F92F84BD}">
  <ds:schemaRefs>
    <ds:schemaRef ds:uri="http://purl.org/dc/elements/1.1/"/>
    <ds:schemaRef ds:uri="http://schemas.microsoft.com/office/2006/metadata/properties"/>
    <ds:schemaRef ds:uri="http://schemas.microsoft.com/sharepoint/v3"/>
    <ds:schemaRef ds:uri="0e1d05ab-b491-48cc-a1d7-91236226a3a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9559dea-130d-4237-8e78-1ce7f44b9a24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87C83325-4966-4FAE-970B-8DC26DD6B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2022-09-08T04:43:40Z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ff69bb66-a8db-4592-bbaf-e9fa890b0314</vt:lpwstr>
  </property>
  <property fmtid="{D5CDD505-2E9C-101B-9397-08002B2CF9AE}" pid="4" name="MediaServiceImageTags">
    <vt:lpwstr/>
  </property>
</Properties>
</file>